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百度云同步盘/[My Portals]/[Documents]/[Business Projects &amp; Investments]/[Gambling]/BlackJack/"/>
    </mc:Choice>
  </mc:AlternateContent>
  <xr:revisionPtr revIDLastSave="0" documentId="13_ncr:1_{99A95D75-FFBD-794A-82CF-D3ECB776D2D7}" xr6:coauthVersionLast="36" xr6:coauthVersionMax="36" xr10:uidLastSave="{00000000-0000-0000-0000-000000000000}"/>
  <bookViews>
    <workbookView xWindow="0" yWindow="460" windowWidth="25600" windowHeight="14660" tabRatio="867" activeTab="24" xr2:uid="{00000000-000D-0000-FFFF-FFFF00000000}"/>
  </bookViews>
  <sheets>
    <sheet name="Rules" sheetId="32" r:id="rId1"/>
    <sheet name="Simulation" sheetId="46" r:id="rId2"/>
    <sheet name="Dealer" sheetId="12" state="hidden" r:id="rId3"/>
    <sheet name="Stand" sheetId="13" state="hidden" r:id="rId4"/>
    <sheet name="Hit" sheetId="14" state="hidden" r:id="rId5"/>
    <sheet name="HS" sheetId="15" state="hidden" r:id="rId6"/>
    <sheet name="Double" sheetId="17" state="hidden" r:id="rId7"/>
    <sheet name="HSD" sheetId="18" state="hidden" r:id="rId8"/>
    <sheet name="Surrender" sheetId="19" state="hidden" r:id="rId9"/>
    <sheet name="HSDR" sheetId="20" state="hidden" r:id="rId10"/>
    <sheet name="Pair" sheetId="22" state="hidden" r:id="rId11"/>
    <sheet name="Blackjack" sheetId="28" state="hidden" r:id="rId12"/>
    <sheet name="Prob" sheetId="24" r:id="rId13"/>
    <sheet name="5 Cards" sheetId="33" r:id="rId14"/>
    <sheet name="Three 7 Cards" sheetId="34" state="hidden" r:id="rId15"/>
    <sheet name="ER" sheetId="25" r:id="rId16"/>
    <sheet name="EV" sheetId="26" r:id="rId17"/>
    <sheet name="Summary" sheetId="27" state="hidden" r:id="rId18"/>
    <sheet name="WL Prob" sheetId="29" state="hidden" r:id="rId19"/>
    <sheet name="Summary (2)" sheetId="31" state="hidden" r:id="rId20"/>
    <sheet name="Analysis" sheetId="35" r:id="rId21"/>
    <sheet name="1x2" sheetId="80" r:id="rId22"/>
    <sheet name="1x3" sheetId="87" r:id="rId23"/>
    <sheet name="1x4" sheetId="88" r:id="rId24"/>
    <sheet name="1x5" sheetId="90" r:id="rId25"/>
    <sheet name="1x6" sheetId="91" r:id="rId26"/>
    <sheet name="2x3" sheetId="89" r:id="rId27"/>
  </sheets>
  <definedNames>
    <definedName name="_xlnm.Print_Area" localSheetId="21">'1x2'!#REF!</definedName>
    <definedName name="_xlnm.Print_Area" localSheetId="22">'1x3'!#REF!</definedName>
    <definedName name="_xlnm.Print_Area" localSheetId="23">'1x4'!#REF!</definedName>
    <definedName name="_xlnm.Print_Area" localSheetId="24">'1x5'!#REF!</definedName>
    <definedName name="_xlnm.Print_Area" localSheetId="25">'1x6'!#REF!</definedName>
    <definedName name="_xlnm.Print_Area" localSheetId="26">'2x3'!#REF!</definedName>
    <definedName name="_xlnm.Print_Area" localSheetId="0">Rules!$A$1:$S$42</definedName>
    <definedName name="_xlnm.Print_Area" localSheetId="19">'Summary (2)'!$A$1:$Y$39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91" l="1"/>
  <c r="R16" i="89"/>
  <c r="Q16" i="89"/>
  <c r="S16" i="89" s="1"/>
  <c r="P16" i="89"/>
  <c r="R15" i="89"/>
  <c r="Q15" i="89"/>
  <c r="S15" i="89" s="1"/>
  <c r="P15" i="89"/>
  <c r="R14" i="89"/>
  <c r="Q14" i="89"/>
  <c r="S14" i="89" s="1"/>
  <c r="P14" i="89"/>
  <c r="R13" i="89"/>
  <c r="Q13" i="89"/>
  <c r="S13" i="89" s="1"/>
  <c r="P13" i="89"/>
  <c r="R12" i="89"/>
  <c r="Q12" i="89"/>
  <c r="S12" i="89" s="1"/>
  <c r="P12" i="89"/>
  <c r="R11" i="89"/>
  <c r="Q11" i="89"/>
  <c r="S11" i="89" s="1"/>
  <c r="P11" i="89"/>
  <c r="R10" i="89"/>
  <c r="Q10" i="89"/>
  <c r="S10" i="89" s="1"/>
  <c r="P10" i="89"/>
  <c r="R9" i="89"/>
  <c r="Q9" i="89"/>
  <c r="S9" i="89" s="1"/>
  <c r="P9" i="89"/>
  <c r="R8" i="89"/>
  <c r="Q8" i="89"/>
  <c r="S8" i="89" s="1"/>
  <c r="P8" i="89"/>
  <c r="R7" i="89"/>
  <c r="Q7" i="89"/>
  <c r="S7" i="89" s="1"/>
  <c r="P7" i="89"/>
  <c r="R16" i="91"/>
  <c r="Q16" i="91"/>
  <c r="S16" i="91" s="1"/>
  <c r="P16" i="91"/>
  <c r="R15" i="91"/>
  <c r="Q15" i="91"/>
  <c r="S15" i="91" s="1"/>
  <c r="P15" i="91"/>
  <c r="R14" i="91"/>
  <c r="Q14" i="91"/>
  <c r="S14" i="91" s="1"/>
  <c r="P14" i="91"/>
  <c r="R13" i="91"/>
  <c r="Q13" i="91"/>
  <c r="S13" i="91" s="1"/>
  <c r="P13" i="91"/>
  <c r="R12" i="91"/>
  <c r="Q12" i="91"/>
  <c r="S12" i="91" s="1"/>
  <c r="P12" i="91"/>
  <c r="R11" i="91"/>
  <c r="S11" i="91"/>
  <c r="P11" i="91"/>
  <c r="R10" i="91"/>
  <c r="Q10" i="91"/>
  <c r="S10" i="91" s="1"/>
  <c r="P10" i="91"/>
  <c r="R9" i="91"/>
  <c r="Q9" i="91"/>
  <c r="S9" i="91" s="1"/>
  <c r="P9" i="91"/>
  <c r="R8" i="91"/>
  <c r="Q8" i="91"/>
  <c r="S8" i="91" s="1"/>
  <c r="P8" i="91"/>
  <c r="R7" i="91"/>
  <c r="Q7" i="91"/>
  <c r="S7" i="91" s="1"/>
  <c r="P7" i="91"/>
  <c r="R16" i="90"/>
  <c r="Q16" i="90"/>
  <c r="S16" i="90" s="1"/>
  <c r="P16" i="90"/>
  <c r="R15" i="90"/>
  <c r="Q15" i="90"/>
  <c r="S15" i="90" s="1"/>
  <c r="P15" i="90"/>
  <c r="R14" i="90"/>
  <c r="Q14" i="90"/>
  <c r="S14" i="90" s="1"/>
  <c r="P14" i="90"/>
  <c r="R13" i="90"/>
  <c r="Q13" i="90"/>
  <c r="S13" i="90" s="1"/>
  <c r="P13" i="90"/>
  <c r="R12" i="90"/>
  <c r="Q12" i="90"/>
  <c r="S12" i="90" s="1"/>
  <c r="P12" i="90"/>
  <c r="R11" i="90"/>
  <c r="Q11" i="90"/>
  <c r="S11" i="90" s="1"/>
  <c r="P11" i="90"/>
  <c r="R10" i="90"/>
  <c r="Q10" i="90"/>
  <c r="S10" i="90" s="1"/>
  <c r="P10" i="90"/>
  <c r="R9" i="90"/>
  <c r="Q9" i="90"/>
  <c r="S9" i="90" s="1"/>
  <c r="P9" i="90"/>
  <c r="R8" i="90"/>
  <c r="Q8" i="90"/>
  <c r="S8" i="90" s="1"/>
  <c r="P8" i="90"/>
  <c r="R7" i="90"/>
  <c r="Q7" i="90"/>
  <c r="S7" i="90" s="1"/>
  <c r="P7" i="90"/>
  <c r="R16" i="88"/>
  <c r="Q16" i="88"/>
  <c r="S16" i="88" s="1"/>
  <c r="P16" i="88"/>
  <c r="R15" i="88"/>
  <c r="Q15" i="88"/>
  <c r="S15" i="88" s="1"/>
  <c r="P15" i="88"/>
  <c r="R14" i="88"/>
  <c r="Q14" i="88"/>
  <c r="S14" i="88" s="1"/>
  <c r="P14" i="88"/>
  <c r="R13" i="88"/>
  <c r="Q13" i="88"/>
  <c r="S13" i="88" s="1"/>
  <c r="P13" i="88"/>
  <c r="R12" i="88"/>
  <c r="Q12" i="88"/>
  <c r="S12" i="88" s="1"/>
  <c r="P12" i="88"/>
  <c r="R11" i="88"/>
  <c r="Q11" i="88"/>
  <c r="S11" i="88" s="1"/>
  <c r="P11" i="88"/>
  <c r="R10" i="88"/>
  <c r="Q10" i="88"/>
  <c r="S10" i="88" s="1"/>
  <c r="P10" i="88"/>
  <c r="R9" i="88"/>
  <c r="Q9" i="88"/>
  <c r="S9" i="88" s="1"/>
  <c r="P9" i="88"/>
  <c r="R8" i="88"/>
  <c r="Q8" i="88"/>
  <c r="S8" i="88" s="1"/>
  <c r="P8" i="88"/>
  <c r="R7" i="88"/>
  <c r="Q7" i="88"/>
  <c r="S7" i="88" s="1"/>
  <c r="P7" i="88"/>
  <c r="R16" i="87"/>
  <c r="Q16" i="87"/>
  <c r="S16" i="87" s="1"/>
  <c r="P16" i="87"/>
  <c r="R15" i="87"/>
  <c r="Q15" i="87"/>
  <c r="S15" i="87" s="1"/>
  <c r="P15" i="87"/>
  <c r="R14" i="87"/>
  <c r="Q14" i="87"/>
  <c r="S14" i="87" s="1"/>
  <c r="P14" i="87"/>
  <c r="R13" i="87"/>
  <c r="Q13" i="87"/>
  <c r="S13" i="87" s="1"/>
  <c r="P13" i="87"/>
  <c r="R12" i="87"/>
  <c r="Q12" i="87"/>
  <c r="S12" i="87" s="1"/>
  <c r="P12" i="87"/>
  <c r="R11" i="87"/>
  <c r="Q11" i="87"/>
  <c r="S11" i="87" s="1"/>
  <c r="P11" i="87"/>
  <c r="R10" i="87"/>
  <c r="Q10" i="87"/>
  <c r="S10" i="87" s="1"/>
  <c r="P10" i="87"/>
  <c r="R9" i="87"/>
  <c r="Q9" i="87"/>
  <c r="S9" i="87" s="1"/>
  <c r="P9" i="87"/>
  <c r="R8" i="87"/>
  <c r="Q8" i="87"/>
  <c r="S8" i="87" s="1"/>
  <c r="P8" i="87"/>
  <c r="R7" i="87"/>
  <c r="Q7" i="87"/>
  <c r="S7" i="87" s="1"/>
  <c r="P7" i="87"/>
  <c r="R16" i="80"/>
  <c r="R15" i="80"/>
  <c r="R14" i="80"/>
  <c r="R13" i="80"/>
  <c r="R12" i="80"/>
  <c r="R11" i="80"/>
  <c r="R10" i="80"/>
  <c r="R9" i="80"/>
  <c r="R8" i="80"/>
  <c r="R7" i="80"/>
  <c r="Q16" i="80"/>
  <c r="Q15" i="80"/>
  <c r="Q14" i="80"/>
  <c r="Q13" i="80"/>
  <c r="Q12" i="80"/>
  <c r="Q11" i="80"/>
  <c r="Q10" i="80"/>
  <c r="Q9" i="80"/>
  <c r="Q8" i="80"/>
  <c r="Q7" i="80"/>
  <c r="I20" i="91" l="1"/>
  <c r="I21" i="91" s="1"/>
  <c r="B20" i="91"/>
  <c r="C20" i="91" s="1"/>
  <c r="J19" i="91"/>
  <c r="C19" i="91"/>
  <c r="D19" i="91" s="1"/>
  <c r="I20" i="90"/>
  <c r="I21" i="90" s="1"/>
  <c r="B20" i="90"/>
  <c r="C20" i="90" s="1"/>
  <c r="J19" i="90"/>
  <c r="K19" i="90" s="1"/>
  <c r="C19" i="90"/>
  <c r="I20" i="89"/>
  <c r="B20" i="89"/>
  <c r="C20" i="89" s="1"/>
  <c r="J19" i="89"/>
  <c r="C19" i="89"/>
  <c r="D19" i="89" s="1"/>
  <c r="I20" i="88"/>
  <c r="I21" i="88" s="1"/>
  <c r="B20" i="88"/>
  <c r="J19" i="88"/>
  <c r="K19" i="88" s="1"/>
  <c r="C19" i="88"/>
  <c r="I20" i="87"/>
  <c r="I21" i="87" s="1"/>
  <c r="B20" i="87"/>
  <c r="J19" i="87"/>
  <c r="K19" i="87" s="1"/>
  <c r="C19" i="87"/>
  <c r="B21" i="91" l="1"/>
  <c r="B22" i="91" s="1"/>
  <c r="B23" i="91" s="1"/>
  <c r="D20" i="91"/>
  <c r="I22" i="91"/>
  <c r="J21" i="91"/>
  <c r="K19" i="91"/>
  <c r="J20" i="91"/>
  <c r="K20" i="91"/>
  <c r="J20" i="90"/>
  <c r="I22" i="90"/>
  <c r="J21" i="90"/>
  <c r="D19" i="90"/>
  <c r="D20" i="90"/>
  <c r="B21" i="90"/>
  <c r="K20" i="90"/>
  <c r="B21" i="89"/>
  <c r="C21" i="89" s="1"/>
  <c r="D21" i="89" s="1"/>
  <c r="D20" i="89"/>
  <c r="K19" i="89"/>
  <c r="J20" i="89"/>
  <c r="K20" i="89" s="1"/>
  <c r="I21" i="89"/>
  <c r="I22" i="88"/>
  <c r="J21" i="88"/>
  <c r="D19" i="88"/>
  <c r="C20" i="88"/>
  <c r="B21" i="88"/>
  <c r="J20" i="88"/>
  <c r="I22" i="87"/>
  <c r="J21" i="87"/>
  <c r="D19" i="87"/>
  <c r="C20" i="87"/>
  <c r="D20" i="87" s="1"/>
  <c r="B21" i="87"/>
  <c r="J20" i="87"/>
  <c r="K21" i="91" l="1"/>
  <c r="C21" i="91"/>
  <c r="C22" i="91"/>
  <c r="I23" i="91"/>
  <c r="J22" i="91"/>
  <c r="B24" i="91"/>
  <c r="C23" i="91"/>
  <c r="D23" i="91" s="1"/>
  <c r="B22" i="89"/>
  <c r="B23" i="89" s="1"/>
  <c r="B22" i="90"/>
  <c r="C21" i="90"/>
  <c r="K21" i="90"/>
  <c r="J22" i="90"/>
  <c r="K22" i="90" s="1"/>
  <c r="I23" i="90"/>
  <c r="I22" i="89"/>
  <c r="J21" i="89"/>
  <c r="K21" i="89" s="1"/>
  <c r="D21" i="88"/>
  <c r="D20" i="88"/>
  <c r="I23" i="88"/>
  <c r="J22" i="88"/>
  <c r="K22" i="88" s="1"/>
  <c r="B22" i="88"/>
  <c r="C21" i="88"/>
  <c r="K20" i="88"/>
  <c r="K21" i="88"/>
  <c r="J22" i="87"/>
  <c r="K22" i="87" s="1"/>
  <c r="I23" i="87"/>
  <c r="K20" i="87"/>
  <c r="K21" i="87"/>
  <c r="B22" i="87"/>
  <c r="C21" i="87"/>
  <c r="I20" i="80"/>
  <c r="I21" i="80" s="1"/>
  <c r="I22" i="80" s="1"/>
  <c r="J22" i="80" s="1"/>
  <c r="B20" i="80"/>
  <c r="B21" i="80" s="1"/>
  <c r="K19" i="80"/>
  <c r="J19" i="80"/>
  <c r="C19" i="80"/>
  <c r="D22" i="91" l="1"/>
  <c r="D21" i="91"/>
  <c r="K22" i="91"/>
  <c r="J23" i="91"/>
  <c r="I24" i="91"/>
  <c r="C24" i="91"/>
  <c r="B25" i="91"/>
  <c r="C22" i="89"/>
  <c r="D22" i="89" s="1"/>
  <c r="D21" i="90"/>
  <c r="B23" i="90"/>
  <c r="C22" i="90"/>
  <c r="I24" i="90"/>
  <c r="J23" i="90"/>
  <c r="K23" i="90" s="1"/>
  <c r="B24" i="89"/>
  <c r="C23" i="89"/>
  <c r="I23" i="89"/>
  <c r="J22" i="89"/>
  <c r="K22" i="89" s="1"/>
  <c r="B23" i="88"/>
  <c r="C22" i="88"/>
  <c r="I24" i="88"/>
  <c r="J23" i="88"/>
  <c r="I24" i="87"/>
  <c r="J23" i="87"/>
  <c r="D21" i="87"/>
  <c r="B23" i="87"/>
  <c r="C22" i="87"/>
  <c r="D22" i="87" s="1"/>
  <c r="J20" i="80"/>
  <c r="D19" i="80"/>
  <c r="C20" i="80"/>
  <c r="D20" i="80" s="1"/>
  <c r="K20" i="80"/>
  <c r="B22" i="80"/>
  <c r="C21" i="80"/>
  <c r="I23" i="80"/>
  <c r="D21" i="80"/>
  <c r="J21" i="80"/>
  <c r="K22" i="80" l="1"/>
  <c r="B26" i="91"/>
  <c r="C25" i="91"/>
  <c r="D24" i="91"/>
  <c r="K23" i="91"/>
  <c r="I25" i="91"/>
  <c r="J24" i="91"/>
  <c r="K24" i="91" s="1"/>
  <c r="B24" i="90"/>
  <c r="C23" i="90"/>
  <c r="D22" i="90"/>
  <c r="I25" i="90"/>
  <c r="J24" i="90"/>
  <c r="K24" i="90" s="1"/>
  <c r="I24" i="89"/>
  <c r="J23" i="89"/>
  <c r="C24" i="89"/>
  <c r="D24" i="89" s="1"/>
  <c r="B25" i="89"/>
  <c r="D23" i="89"/>
  <c r="C23" i="88"/>
  <c r="D23" i="88" s="1"/>
  <c r="B24" i="88"/>
  <c r="K23" i="88"/>
  <c r="D22" i="88"/>
  <c r="I25" i="88"/>
  <c r="J24" i="88"/>
  <c r="K24" i="88" s="1"/>
  <c r="C23" i="87"/>
  <c r="B24" i="87"/>
  <c r="K23" i="87"/>
  <c r="I25" i="87"/>
  <c r="J24" i="87"/>
  <c r="K21" i="80"/>
  <c r="C22" i="80"/>
  <c r="D22" i="80" s="1"/>
  <c r="B23" i="80"/>
  <c r="I24" i="80"/>
  <c r="J23" i="80"/>
  <c r="I26" i="91" l="1"/>
  <c r="J25" i="91"/>
  <c r="K25" i="91" s="1"/>
  <c r="B27" i="91"/>
  <c r="C26" i="91"/>
  <c r="D26" i="91" s="1"/>
  <c r="D25" i="91"/>
  <c r="I26" i="90"/>
  <c r="J25" i="90"/>
  <c r="K25" i="90" s="1"/>
  <c r="D23" i="90"/>
  <c r="B25" i="90"/>
  <c r="C24" i="90"/>
  <c r="I25" i="89"/>
  <c r="J24" i="89"/>
  <c r="K24" i="89" s="1"/>
  <c r="K23" i="89"/>
  <c r="B26" i="89"/>
  <c r="C25" i="89"/>
  <c r="D25" i="89" s="1"/>
  <c r="I26" i="88"/>
  <c r="J25" i="88"/>
  <c r="K25" i="88" s="1"/>
  <c r="B25" i="88"/>
  <c r="C24" i="88"/>
  <c r="K24" i="87"/>
  <c r="I26" i="87"/>
  <c r="J25" i="87"/>
  <c r="D23" i="87"/>
  <c r="B25" i="87"/>
  <c r="C24" i="87"/>
  <c r="D24" i="87" s="1"/>
  <c r="K23" i="80"/>
  <c r="B24" i="80"/>
  <c r="C23" i="80"/>
  <c r="I25" i="80"/>
  <c r="J24" i="80"/>
  <c r="K24" i="80" s="1"/>
  <c r="I27" i="91" l="1"/>
  <c r="J26" i="91"/>
  <c r="B28" i="91"/>
  <c r="C27" i="91"/>
  <c r="D27" i="91" s="1"/>
  <c r="J26" i="90"/>
  <c r="I27" i="90"/>
  <c r="B26" i="90"/>
  <c r="C25" i="90"/>
  <c r="D24" i="90"/>
  <c r="B27" i="89"/>
  <c r="C26" i="89"/>
  <c r="D26" i="89"/>
  <c r="I26" i="89"/>
  <c r="J25" i="89"/>
  <c r="B26" i="88"/>
  <c r="C25" i="88"/>
  <c r="D25" i="88" s="1"/>
  <c r="J26" i="88"/>
  <c r="I27" i="88"/>
  <c r="D24" i="88"/>
  <c r="J26" i="87"/>
  <c r="K26" i="87" s="1"/>
  <c r="I27" i="87"/>
  <c r="K25" i="87"/>
  <c r="B26" i="87"/>
  <c r="C25" i="87"/>
  <c r="I26" i="80"/>
  <c r="J25" i="80"/>
  <c r="K25" i="80" s="1"/>
  <c r="C24" i="80"/>
  <c r="B25" i="80"/>
  <c r="D23" i="80"/>
  <c r="I28" i="91" l="1"/>
  <c r="J27" i="91"/>
  <c r="K26" i="91"/>
  <c r="K27" i="91"/>
  <c r="C28" i="91"/>
  <c r="D28" i="91" s="1"/>
  <c r="B27" i="90"/>
  <c r="C26" i="90"/>
  <c r="D26" i="90" s="1"/>
  <c r="I28" i="90"/>
  <c r="J27" i="90"/>
  <c r="K27" i="90" s="1"/>
  <c r="K26" i="90"/>
  <c r="D25" i="90"/>
  <c r="J26" i="89"/>
  <c r="K26" i="89" s="1"/>
  <c r="I27" i="89"/>
  <c r="K25" i="89"/>
  <c r="B28" i="89"/>
  <c r="C27" i="89"/>
  <c r="D27" i="89" s="1"/>
  <c r="K26" i="88"/>
  <c r="B27" i="88"/>
  <c r="C26" i="88"/>
  <c r="I28" i="88"/>
  <c r="J27" i="88"/>
  <c r="K27" i="88" s="1"/>
  <c r="B27" i="87"/>
  <c r="C26" i="87"/>
  <c r="I28" i="87"/>
  <c r="J27" i="87"/>
  <c r="K27" i="87" s="1"/>
  <c r="D25" i="87"/>
  <c r="D26" i="87"/>
  <c r="D24" i="80"/>
  <c r="B26" i="80"/>
  <c r="C25" i="80"/>
  <c r="D25" i="80" s="1"/>
  <c r="I27" i="80"/>
  <c r="J26" i="80"/>
  <c r="J28" i="91" l="1"/>
  <c r="K28" i="91" s="1"/>
  <c r="J28" i="90"/>
  <c r="K28" i="90" s="1"/>
  <c r="B28" i="90"/>
  <c r="C27" i="90"/>
  <c r="D27" i="90" s="1"/>
  <c r="I28" i="89"/>
  <c r="J27" i="89"/>
  <c r="K27" i="89" s="1"/>
  <c r="C28" i="89"/>
  <c r="D28" i="89" s="1"/>
  <c r="B28" i="88"/>
  <c r="C27" i="88"/>
  <c r="D27" i="88" s="1"/>
  <c r="J28" i="88"/>
  <c r="K28" i="88" s="1"/>
  <c r="D26" i="88"/>
  <c r="J28" i="87"/>
  <c r="K28" i="87" s="1"/>
  <c r="C27" i="87"/>
  <c r="D27" i="87" s="1"/>
  <c r="B28" i="87"/>
  <c r="K26" i="80"/>
  <c r="I28" i="80"/>
  <c r="J27" i="80"/>
  <c r="K27" i="80" s="1"/>
  <c r="C26" i="80"/>
  <c r="D26" i="80" s="1"/>
  <c r="B27" i="80"/>
  <c r="C28" i="90" l="1"/>
  <c r="D28" i="90" s="1"/>
  <c r="J28" i="89"/>
  <c r="K28" i="89" s="1"/>
  <c r="C28" i="88"/>
  <c r="D28" i="88" s="1"/>
  <c r="C28" i="87"/>
  <c r="D28" i="87" s="1"/>
  <c r="B28" i="80"/>
  <c r="C27" i="80"/>
  <c r="D27" i="80" s="1"/>
  <c r="J28" i="80"/>
  <c r="K28" i="80" s="1"/>
  <c r="C28" i="80" l="1"/>
  <c r="D28" i="80" s="1"/>
  <c r="D45" i="24" l="1"/>
  <c r="D58" i="24"/>
  <c r="C71" i="24" s="1"/>
  <c r="E45" i="24"/>
  <c r="C77" i="24" s="1"/>
  <c r="F45" i="24"/>
  <c r="C73" i="24" s="1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B22" i="15"/>
  <c r="B23" i="15"/>
  <c r="O23" i="15" s="1"/>
  <c r="B24" i="15"/>
  <c r="O24" i="15" s="1"/>
  <c r="B25" i="15"/>
  <c r="B26" i="15"/>
  <c r="B27" i="15"/>
  <c r="B28" i="15"/>
  <c r="B29" i="15"/>
  <c r="B30" i="15"/>
  <c r="O30" i="15" s="1"/>
  <c r="B31" i="15"/>
  <c r="O31" i="15" s="1"/>
  <c r="H24" i="12"/>
  <c r="H31" i="12" s="1"/>
  <c r="W14" i="12"/>
  <c r="Q14" i="12" s="1"/>
  <c r="P14" i="12" s="1"/>
  <c r="M44" i="12" s="1"/>
  <c r="H25" i="12"/>
  <c r="Q15" i="12"/>
  <c r="P15" i="12" s="1"/>
  <c r="H26" i="12"/>
  <c r="Q16" i="12"/>
  <c r="P16" i="12"/>
  <c r="Q26" i="12"/>
  <c r="H27" i="12"/>
  <c r="Q17" i="12"/>
  <c r="P17" i="12" s="1"/>
  <c r="H28" i="12"/>
  <c r="Q18" i="12"/>
  <c r="Q28" i="12" s="1"/>
  <c r="P18" i="12"/>
  <c r="H29" i="12"/>
  <c r="Q19" i="12"/>
  <c r="C22" i="15"/>
  <c r="P22" i="15" s="1"/>
  <c r="C23" i="15"/>
  <c r="P23" i="15" s="1"/>
  <c r="P23" i="18" s="1"/>
  <c r="C24" i="15"/>
  <c r="C25" i="15"/>
  <c r="C26" i="15"/>
  <c r="P26" i="15" s="1"/>
  <c r="C27" i="15"/>
  <c r="P27" i="15" s="1"/>
  <c r="C28" i="15"/>
  <c r="C29" i="15"/>
  <c r="C30" i="15"/>
  <c r="C31" i="15"/>
  <c r="C21" i="14" s="1"/>
  <c r="D22" i="15"/>
  <c r="D23" i="15"/>
  <c r="Q23" i="15" s="1"/>
  <c r="D24" i="15"/>
  <c r="Q24" i="15" s="1"/>
  <c r="D25" i="15"/>
  <c r="D26" i="15"/>
  <c r="D27" i="15"/>
  <c r="D28" i="15"/>
  <c r="D29" i="15"/>
  <c r="D30" i="15"/>
  <c r="Q30" i="15" s="1"/>
  <c r="Q30" i="18" s="1"/>
  <c r="D31" i="15"/>
  <c r="Q31" i="15" s="1"/>
  <c r="E22" i="15"/>
  <c r="R22" i="15" s="1"/>
  <c r="E23" i="15"/>
  <c r="E24" i="15"/>
  <c r="E25" i="15"/>
  <c r="E26" i="15"/>
  <c r="R26" i="15" s="1"/>
  <c r="R26" i="18" s="1"/>
  <c r="E27" i="15"/>
  <c r="E28" i="15"/>
  <c r="E29" i="15"/>
  <c r="E30" i="15"/>
  <c r="R30" i="15" s="1"/>
  <c r="E31" i="15"/>
  <c r="F22" i="15"/>
  <c r="F23" i="15"/>
  <c r="S23" i="15" s="1"/>
  <c r="S23" i="18" s="1"/>
  <c r="F24" i="15"/>
  <c r="S24" i="15" s="1"/>
  <c r="F25" i="15"/>
  <c r="F26" i="15"/>
  <c r="F27" i="15"/>
  <c r="F28" i="15"/>
  <c r="F29" i="15"/>
  <c r="F30" i="15"/>
  <c r="S30" i="15" s="1"/>
  <c r="F31" i="15"/>
  <c r="G22" i="15"/>
  <c r="T22" i="15" s="1"/>
  <c r="G23" i="15"/>
  <c r="G24" i="15"/>
  <c r="G25" i="15"/>
  <c r="G26" i="15"/>
  <c r="T26" i="15" s="1"/>
  <c r="G27" i="15"/>
  <c r="G28" i="15"/>
  <c r="G29" i="15"/>
  <c r="G30" i="15"/>
  <c r="T30" i="15" s="1"/>
  <c r="G31" i="15"/>
  <c r="H22" i="15"/>
  <c r="H23" i="15"/>
  <c r="U23" i="15" s="1"/>
  <c r="H24" i="15"/>
  <c r="H25" i="15"/>
  <c r="H26" i="15"/>
  <c r="H27" i="15"/>
  <c r="H28" i="15"/>
  <c r="H29" i="15"/>
  <c r="U29" i="15" s="1"/>
  <c r="H30" i="15"/>
  <c r="U30" i="15" s="1"/>
  <c r="H31" i="15"/>
  <c r="U31" i="15" s="1"/>
  <c r="I22" i="15"/>
  <c r="I23" i="15"/>
  <c r="I24" i="15"/>
  <c r="I25" i="15"/>
  <c r="I26" i="15"/>
  <c r="I27" i="15"/>
  <c r="I28" i="15"/>
  <c r="V28" i="15" s="1"/>
  <c r="I29" i="15"/>
  <c r="V29" i="15" s="1"/>
  <c r="I30" i="15"/>
  <c r="I31" i="15"/>
  <c r="J22" i="15"/>
  <c r="W22" i="15" s="1"/>
  <c r="J23" i="15"/>
  <c r="W23" i="15" s="1"/>
  <c r="W23" i="18" s="1"/>
  <c r="J24" i="15"/>
  <c r="J25" i="15"/>
  <c r="J26" i="15"/>
  <c r="J27" i="15"/>
  <c r="J28" i="15"/>
  <c r="J29" i="15"/>
  <c r="W29" i="15" s="1"/>
  <c r="W29" i="18" s="1"/>
  <c r="J30" i="15"/>
  <c r="W30" i="15" s="1"/>
  <c r="J31" i="15"/>
  <c r="W31" i="15" s="1"/>
  <c r="W31" i="18" s="1"/>
  <c r="K22" i="15"/>
  <c r="K23" i="15"/>
  <c r="K24" i="15"/>
  <c r="K25" i="15"/>
  <c r="K21" i="14" s="1"/>
  <c r="K54" i="14" s="1"/>
  <c r="K26" i="15"/>
  <c r="K27" i="15"/>
  <c r="K28" i="15"/>
  <c r="X28" i="15" s="1"/>
  <c r="K29" i="15"/>
  <c r="X29" i="15" s="1"/>
  <c r="K30" i="15"/>
  <c r="K31" i="15"/>
  <c r="C72" i="24"/>
  <c r="D4" i="24" s="1"/>
  <c r="C75" i="24"/>
  <c r="C7" i="24" s="1"/>
  <c r="F7" i="24"/>
  <c r="C76" i="24"/>
  <c r="E76" i="24" s="1"/>
  <c r="C84" i="24"/>
  <c r="B16" i="24" s="1"/>
  <c r="I16" i="24"/>
  <c r="B19" i="24"/>
  <c r="M27" i="24" s="1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7" i="24"/>
  <c r="B27" i="26" s="1"/>
  <c r="B26" i="29" s="1"/>
  <c r="B27" i="25"/>
  <c r="C27" i="24"/>
  <c r="C27" i="25"/>
  <c r="D27" i="24"/>
  <c r="D27" i="26" s="1"/>
  <c r="D26" i="29" s="1"/>
  <c r="D27" i="25"/>
  <c r="E27" i="24"/>
  <c r="E27" i="25"/>
  <c r="E27" i="26" s="1"/>
  <c r="E26" i="29" s="1"/>
  <c r="F27" i="24"/>
  <c r="F27" i="26" s="1"/>
  <c r="F26" i="29" s="1"/>
  <c r="F27" i="25"/>
  <c r="G27" i="24"/>
  <c r="G27" i="25"/>
  <c r="H27" i="24"/>
  <c r="H27" i="25"/>
  <c r="I27" i="24"/>
  <c r="I27" i="25"/>
  <c r="I27" i="26" s="1"/>
  <c r="I26" i="29" s="1"/>
  <c r="J27" i="24"/>
  <c r="J27" i="25"/>
  <c r="J27" i="26"/>
  <c r="J26" i="29" s="1"/>
  <c r="K27" i="24"/>
  <c r="K27" i="26" s="1"/>
  <c r="K26" i="29" s="1"/>
  <c r="K27" i="25"/>
  <c r="B29" i="24"/>
  <c r="C29" i="24"/>
  <c r="D29" i="24"/>
  <c r="E29" i="24"/>
  <c r="F29" i="24"/>
  <c r="G29" i="24"/>
  <c r="H29" i="24"/>
  <c r="I29" i="24"/>
  <c r="J29" i="24"/>
  <c r="K29" i="24"/>
  <c r="B30" i="24"/>
  <c r="C30" i="24"/>
  <c r="D30" i="24"/>
  <c r="E30" i="24"/>
  <c r="F30" i="24"/>
  <c r="G30" i="24"/>
  <c r="H30" i="24"/>
  <c r="I30" i="24"/>
  <c r="J30" i="24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B38" i="24"/>
  <c r="C38" i="24"/>
  <c r="D38" i="24"/>
  <c r="E38" i="24"/>
  <c r="F38" i="24"/>
  <c r="G38" i="24"/>
  <c r="H38" i="24"/>
  <c r="I38" i="24"/>
  <c r="J38" i="24"/>
  <c r="K38" i="24"/>
  <c r="J33" i="12"/>
  <c r="C1" i="28" s="1"/>
  <c r="C40" i="24"/>
  <c r="H44" i="26"/>
  <c r="H45" i="26"/>
  <c r="B7" i="46"/>
  <c r="B190" i="46"/>
  <c r="B189" i="46"/>
  <c r="B188" i="46"/>
  <c r="B187" i="46"/>
  <c r="B186" i="46"/>
  <c r="B185" i="46"/>
  <c r="B184" i="46"/>
  <c r="B183" i="46"/>
  <c r="B182" i="46"/>
  <c r="B181" i="46"/>
  <c r="B180" i="46"/>
  <c r="B179" i="46"/>
  <c r="B178" i="46"/>
  <c r="B177" i="46"/>
  <c r="B176" i="46"/>
  <c r="B175" i="46"/>
  <c r="B174" i="46"/>
  <c r="B173" i="46"/>
  <c r="B172" i="46"/>
  <c r="B171" i="46"/>
  <c r="B170" i="46"/>
  <c r="B169" i="46"/>
  <c r="B168" i="46"/>
  <c r="B167" i="46"/>
  <c r="B166" i="46"/>
  <c r="B165" i="46"/>
  <c r="B164" i="46"/>
  <c r="B163" i="46"/>
  <c r="B162" i="46"/>
  <c r="B161" i="46"/>
  <c r="B160" i="46"/>
  <c r="B159" i="46"/>
  <c r="B158" i="46"/>
  <c r="B157" i="46"/>
  <c r="B156" i="46"/>
  <c r="B155" i="46"/>
  <c r="B154" i="46"/>
  <c r="B153" i="46"/>
  <c r="B152" i="46"/>
  <c r="B151" i="46"/>
  <c r="B150" i="46"/>
  <c r="B149" i="46"/>
  <c r="B148" i="46"/>
  <c r="B147" i="46"/>
  <c r="B146" i="46"/>
  <c r="B145" i="46"/>
  <c r="B144" i="46"/>
  <c r="B143" i="46"/>
  <c r="B142" i="46"/>
  <c r="B141" i="46"/>
  <c r="B140" i="46"/>
  <c r="B139" i="46"/>
  <c r="B138" i="46"/>
  <c r="B137" i="46"/>
  <c r="B136" i="46"/>
  <c r="B135" i="46"/>
  <c r="B134" i="46"/>
  <c r="B133" i="46"/>
  <c r="B132" i="46"/>
  <c r="B131" i="46"/>
  <c r="B130" i="46"/>
  <c r="B129" i="46"/>
  <c r="B128" i="46"/>
  <c r="B127" i="46"/>
  <c r="B126" i="46"/>
  <c r="B125" i="46"/>
  <c r="B124" i="46"/>
  <c r="B123" i="46"/>
  <c r="B122" i="46"/>
  <c r="B121" i="46"/>
  <c r="B120" i="46"/>
  <c r="B119" i="46"/>
  <c r="B118" i="46"/>
  <c r="B117" i="46"/>
  <c r="B116" i="46"/>
  <c r="B115" i="46"/>
  <c r="B114" i="46"/>
  <c r="B113" i="46"/>
  <c r="B112" i="46"/>
  <c r="B111" i="46"/>
  <c r="B110" i="46"/>
  <c r="B109" i="46"/>
  <c r="B108" i="46"/>
  <c r="B107" i="46"/>
  <c r="B106" i="46"/>
  <c r="B105" i="46"/>
  <c r="B104" i="46"/>
  <c r="B103" i="46"/>
  <c r="B102" i="46"/>
  <c r="B101" i="46"/>
  <c r="B100" i="46"/>
  <c r="B99" i="46"/>
  <c r="B98" i="46"/>
  <c r="B97" i="46"/>
  <c r="B96" i="46"/>
  <c r="B95" i="46"/>
  <c r="B94" i="46"/>
  <c r="B93" i="46"/>
  <c r="B92" i="46"/>
  <c r="B91" i="46"/>
  <c r="B90" i="46"/>
  <c r="B89" i="46"/>
  <c r="B88" i="46"/>
  <c r="B87" i="46"/>
  <c r="B86" i="46"/>
  <c r="B85" i="46"/>
  <c r="B84" i="46"/>
  <c r="B83" i="46"/>
  <c r="B82" i="46"/>
  <c r="B81" i="46"/>
  <c r="B80" i="46"/>
  <c r="B79" i="46"/>
  <c r="B78" i="46"/>
  <c r="B77" i="46"/>
  <c r="B76" i="46"/>
  <c r="B75" i="46"/>
  <c r="B74" i="46"/>
  <c r="B73" i="46"/>
  <c r="B72" i="46"/>
  <c r="B71" i="46"/>
  <c r="B70" i="46"/>
  <c r="B69" i="46"/>
  <c r="B68" i="46"/>
  <c r="B67" i="46"/>
  <c r="B66" i="46"/>
  <c r="B65" i="46"/>
  <c r="B64" i="46"/>
  <c r="B63" i="46"/>
  <c r="B62" i="46"/>
  <c r="B61" i="46"/>
  <c r="B60" i="46"/>
  <c r="B59" i="46"/>
  <c r="B58" i="46"/>
  <c r="B57" i="46"/>
  <c r="B56" i="46"/>
  <c r="B55" i="46"/>
  <c r="B54" i="46"/>
  <c r="B53" i="46"/>
  <c r="B52" i="46"/>
  <c r="B51" i="46"/>
  <c r="B50" i="46"/>
  <c r="B49" i="46"/>
  <c r="B48" i="46"/>
  <c r="B47" i="46"/>
  <c r="B46" i="46"/>
  <c r="B45" i="46"/>
  <c r="B44" i="46"/>
  <c r="B43" i="46"/>
  <c r="B42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191" i="46"/>
  <c r="B192" i="46"/>
  <c r="B193" i="46"/>
  <c r="B194" i="46"/>
  <c r="B195" i="46"/>
  <c r="B196" i="46"/>
  <c r="B197" i="46"/>
  <c r="B198" i="46"/>
  <c r="B199" i="46"/>
  <c r="B200" i="46"/>
  <c r="B201" i="46"/>
  <c r="B202" i="46"/>
  <c r="B203" i="46"/>
  <c r="B204" i="46"/>
  <c r="B205" i="46"/>
  <c r="B206" i="46"/>
  <c r="B207" i="46"/>
  <c r="B208" i="46"/>
  <c r="B209" i="46"/>
  <c r="B210" i="46"/>
  <c r="B211" i="46"/>
  <c r="B212" i="46"/>
  <c r="B213" i="46"/>
  <c r="B214" i="46"/>
  <c r="B215" i="46"/>
  <c r="B216" i="46"/>
  <c r="B217" i="46"/>
  <c r="B218" i="46"/>
  <c r="B219" i="46"/>
  <c r="B220" i="46"/>
  <c r="B221" i="46"/>
  <c r="B222" i="46"/>
  <c r="B223" i="46"/>
  <c r="B224" i="46"/>
  <c r="B225" i="46"/>
  <c r="B226" i="46"/>
  <c r="B227" i="46"/>
  <c r="B228" i="46"/>
  <c r="B229" i="46"/>
  <c r="B230" i="46"/>
  <c r="B231" i="46"/>
  <c r="B232" i="46"/>
  <c r="B233" i="46"/>
  <c r="B234" i="46"/>
  <c r="B235" i="46"/>
  <c r="B236" i="46"/>
  <c r="B237" i="46"/>
  <c r="B238" i="46"/>
  <c r="B239" i="46"/>
  <c r="B240" i="46"/>
  <c r="B241" i="46"/>
  <c r="B242" i="46"/>
  <c r="B243" i="46"/>
  <c r="B244" i="46"/>
  <c r="B245" i="46"/>
  <c r="B246" i="46"/>
  <c r="B247" i="46"/>
  <c r="B248" i="46"/>
  <c r="B249" i="46"/>
  <c r="B250" i="46"/>
  <c r="B251" i="46"/>
  <c r="B252" i="46"/>
  <c r="B253" i="46"/>
  <c r="B254" i="46"/>
  <c r="B255" i="46"/>
  <c r="B256" i="46"/>
  <c r="B257" i="46"/>
  <c r="B258" i="46"/>
  <c r="B259" i="46"/>
  <c r="B260" i="46"/>
  <c r="B261" i="46"/>
  <c r="B262" i="46"/>
  <c r="B263" i="46"/>
  <c r="B264" i="46"/>
  <c r="B265" i="46"/>
  <c r="B266" i="46"/>
  <c r="B267" i="46"/>
  <c r="B268" i="46"/>
  <c r="B269" i="46"/>
  <c r="B270" i="46"/>
  <c r="B271" i="46"/>
  <c r="B272" i="46"/>
  <c r="B273" i="46"/>
  <c r="B274" i="46"/>
  <c r="B275" i="46"/>
  <c r="B276" i="46"/>
  <c r="B277" i="46"/>
  <c r="B278" i="46"/>
  <c r="B279" i="46"/>
  <c r="B280" i="46"/>
  <c r="B281" i="46"/>
  <c r="B282" i="46"/>
  <c r="B283" i="46"/>
  <c r="B284" i="46"/>
  <c r="B285" i="46"/>
  <c r="B286" i="46"/>
  <c r="B287" i="46"/>
  <c r="B288" i="46"/>
  <c r="B289" i="46"/>
  <c r="B290" i="46"/>
  <c r="B291" i="46"/>
  <c r="B292" i="46"/>
  <c r="B293" i="46"/>
  <c r="B294" i="46"/>
  <c r="B295" i="46"/>
  <c r="B296" i="46"/>
  <c r="B297" i="46"/>
  <c r="B298" i="46"/>
  <c r="B299" i="46"/>
  <c r="B300" i="46"/>
  <c r="B301" i="46"/>
  <c r="B302" i="46"/>
  <c r="B303" i="46"/>
  <c r="B304" i="46"/>
  <c r="B305" i="46"/>
  <c r="B306" i="46"/>
  <c r="B307" i="46"/>
  <c r="B308" i="46"/>
  <c r="B309" i="46"/>
  <c r="B310" i="46"/>
  <c r="B311" i="46"/>
  <c r="B312" i="46"/>
  <c r="B313" i="46"/>
  <c r="B314" i="46"/>
  <c r="B315" i="46"/>
  <c r="B316" i="46"/>
  <c r="B317" i="46"/>
  <c r="B318" i="46"/>
  <c r="B319" i="46"/>
  <c r="B320" i="46"/>
  <c r="B321" i="46"/>
  <c r="B322" i="46"/>
  <c r="B323" i="46"/>
  <c r="B324" i="46"/>
  <c r="B325" i="46"/>
  <c r="B326" i="46"/>
  <c r="B327" i="46"/>
  <c r="B328" i="46"/>
  <c r="B329" i="46"/>
  <c r="B330" i="46"/>
  <c r="B331" i="46"/>
  <c r="B332" i="46"/>
  <c r="B333" i="46"/>
  <c r="B334" i="46"/>
  <c r="B335" i="46"/>
  <c r="B336" i="46"/>
  <c r="B337" i="46"/>
  <c r="B338" i="46"/>
  <c r="B339" i="46"/>
  <c r="B340" i="46"/>
  <c r="B341" i="46"/>
  <c r="B342" i="46"/>
  <c r="B343" i="46"/>
  <c r="B344" i="46"/>
  <c r="B345" i="46"/>
  <c r="B346" i="46"/>
  <c r="B347" i="46"/>
  <c r="B348" i="46"/>
  <c r="B349" i="46"/>
  <c r="B350" i="46"/>
  <c r="B351" i="46"/>
  <c r="B352" i="46"/>
  <c r="B353" i="46"/>
  <c r="B354" i="46"/>
  <c r="B355" i="46"/>
  <c r="B356" i="46"/>
  <c r="B357" i="46"/>
  <c r="B358" i="46"/>
  <c r="B359" i="46"/>
  <c r="B360" i="46"/>
  <c r="B361" i="46"/>
  <c r="B362" i="46"/>
  <c r="B363" i="46"/>
  <c r="B364" i="46"/>
  <c r="B365" i="46"/>
  <c r="B366" i="46"/>
  <c r="B367" i="46"/>
  <c r="B368" i="46"/>
  <c r="B369" i="46"/>
  <c r="B370" i="46"/>
  <c r="B371" i="46"/>
  <c r="B372" i="46"/>
  <c r="B373" i="46"/>
  <c r="B374" i="46"/>
  <c r="B375" i="46"/>
  <c r="B376" i="46"/>
  <c r="B377" i="46"/>
  <c r="B378" i="46"/>
  <c r="B379" i="46"/>
  <c r="B380" i="46"/>
  <c r="B381" i="46"/>
  <c r="B382" i="46"/>
  <c r="B383" i="46"/>
  <c r="B384" i="46"/>
  <c r="B385" i="46"/>
  <c r="B386" i="46"/>
  <c r="B387" i="46"/>
  <c r="B388" i="46"/>
  <c r="B389" i="46"/>
  <c r="B390" i="46"/>
  <c r="B391" i="46"/>
  <c r="B392" i="46"/>
  <c r="B393" i="46"/>
  <c r="B394" i="46"/>
  <c r="B395" i="46"/>
  <c r="B396" i="46"/>
  <c r="B397" i="46"/>
  <c r="B398" i="46"/>
  <c r="B399" i="46"/>
  <c r="B400" i="46"/>
  <c r="B401" i="46"/>
  <c r="B402" i="46"/>
  <c r="B403" i="46"/>
  <c r="B404" i="46"/>
  <c r="B405" i="46"/>
  <c r="B406" i="46"/>
  <c r="B407" i="46"/>
  <c r="B408" i="46"/>
  <c r="B409" i="46"/>
  <c r="B410" i="46"/>
  <c r="B411" i="46"/>
  <c r="B412" i="46"/>
  <c r="B413" i="46"/>
  <c r="B414" i="46"/>
  <c r="B415" i="46"/>
  <c r="B416" i="46"/>
  <c r="B417" i="46"/>
  <c r="B418" i="46"/>
  <c r="B419" i="46"/>
  <c r="B420" i="46"/>
  <c r="B421" i="46"/>
  <c r="B422" i="46"/>
  <c r="B423" i="46"/>
  <c r="B424" i="46"/>
  <c r="B425" i="46"/>
  <c r="B426" i="46"/>
  <c r="B427" i="46"/>
  <c r="B428" i="46"/>
  <c r="B429" i="46"/>
  <c r="B430" i="46"/>
  <c r="B431" i="46"/>
  <c r="B432" i="46"/>
  <c r="B433" i="46"/>
  <c r="B434" i="46"/>
  <c r="B435" i="46"/>
  <c r="B436" i="46"/>
  <c r="B437" i="46"/>
  <c r="B438" i="46"/>
  <c r="B439" i="46"/>
  <c r="B440" i="46"/>
  <c r="B441" i="46"/>
  <c r="B442" i="46"/>
  <c r="B443" i="46"/>
  <c r="B444" i="46"/>
  <c r="B445" i="46"/>
  <c r="B446" i="46"/>
  <c r="B447" i="46"/>
  <c r="B448" i="46"/>
  <c r="B449" i="46"/>
  <c r="B450" i="46"/>
  <c r="B451" i="46"/>
  <c r="B452" i="46"/>
  <c r="B453" i="46"/>
  <c r="B454" i="46"/>
  <c r="B455" i="46"/>
  <c r="B456" i="46"/>
  <c r="B457" i="46"/>
  <c r="B458" i="46"/>
  <c r="B459" i="46"/>
  <c r="B460" i="46"/>
  <c r="B461" i="46"/>
  <c r="B462" i="46"/>
  <c r="B463" i="46"/>
  <c r="B464" i="46"/>
  <c r="B465" i="46"/>
  <c r="B466" i="46"/>
  <c r="B467" i="46"/>
  <c r="B468" i="46"/>
  <c r="B469" i="46"/>
  <c r="B470" i="46"/>
  <c r="B471" i="46"/>
  <c r="B472" i="46"/>
  <c r="B473" i="46"/>
  <c r="B474" i="46"/>
  <c r="B475" i="46"/>
  <c r="B476" i="46"/>
  <c r="B477" i="46"/>
  <c r="B478" i="46"/>
  <c r="B479" i="46"/>
  <c r="B480" i="46"/>
  <c r="B481" i="46"/>
  <c r="B482" i="46"/>
  <c r="B483" i="46"/>
  <c r="B484" i="46"/>
  <c r="B485" i="46"/>
  <c r="B486" i="46"/>
  <c r="B487" i="46"/>
  <c r="B488" i="46"/>
  <c r="B489" i="46"/>
  <c r="B490" i="46"/>
  <c r="B491" i="46"/>
  <c r="B492" i="46"/>
  <c r="B493" i="46"/>
  <c r="B494" i="46"/>
  <c r="B495" i="46"/>
  <c r="B496" i="46"/>
  <c r="B497" i="46"/>
  <c r="B498" i="46"/>
  <c r="B499" i="46"/>
  <c r="B500" i="46"/>
  <c r="B501" i="46"/>
  <c r="B502" i="46"/>
  <c r="B503" i="46"/>
  <c r="B504" i="46"/>
  <c r="B505" i="46"/>
  <c r="B506" i="46"/>
  <c r="B507" i="46"/>
  <c r="B508" i="46"/>
  <c r="B509" i="46"/>
  <c r="B510" i="46"/>
  <c r="B511" i="46"/>
  <c r="B512" i="46"/>
  <c r="B513" i="46"/>
  <c r="B514" i="46"/>
  <c r="B515" i="46"/>
  <c r="B516" i="46"/>
  <c r="B517" i="46"/>
  <c r="B518" i="46"/>
  <c r="B519" i="46"/>
  <c r="B520" i="46"/>
  <c r="B521" i="46"/>
  <c r="B522" i="46"/>
  <c r="B523" i="46"/>
  <c r="B524" i="46"/>
  <c r="B525" i="46"/>
  <c r="B526" i="46"/>
  <c r="B527" i="46"/>
  <c r="B528" i="46"/>
  <c r="B529" i="46"/>
  <c r="B530" i="46"/>
  <c r="B531" i="46"/>
  <c r="B532" i="46"/>
  <c r="B533" i="46"/>
  <c r="B534" i="46"/>
  <c r="B535" i="46"/>
  <c r="B536" i="46"/>
  <c r="B537" i="46"/>
  <c r="B538" i="46"/>
  <c r="B539" i="46"/>
  <c r="B540" i="46"/>
  <c r="B541" i="46"/>
  <c r="B542" i="46"/>
  <c r="B543" i="46"/>
  <c r="B544" i="46"/>
  <c r="B545" i="46"/>
  <c r="B546" i="46"/>
  <c r="B547" i="46"/>
  <c r="B548" i="46"/>
  <c r="B549" i="46"/>
  <c r="B550" i="46"/>
  <c r="B551" i="46"/>
  <c r="B552" i="46"/>
  <c r="B553" i="46"/>
  <c r="B554" i="46"/>
  <c r="B555" i="46"/>
  <c r="B556" i="46"/>
  <c r="B557" i="46"/>
  <c r="B558" i="46"/>
  <c r="B559" i="46"/>
  <c r="B560" i="46"/>
  <c r="B561" i="46"/>
  <c r="B562" i="46"/>
  <c r="B563" i="46"/>
  <c r="B564" i="46"/>
  <c r="B565" i="46"/>
  <c r="B566" i="46"/>
  <c r="B567" i="46"/>
  <c r="B568" i="46"/>
  <c r="B569" i="46"/>
  <c r="B570" i="46"/>
  <c r="B571" i="46"/>
  <c r="B572" i="46"/>
  <c r="B573" i="46"/>
  <c r="B574" i="46"/>
  <c r="B575" i="46"/>
  <c r="B576" i="46"/>
  <c r="B577" i="46"/>
  <c r="B578" i="46"/>
  <c r="B579" i="46"/>
  <c r="B580" i="46"/>
  <c r="B581" i="46"/>
  <c r="B582" i="46"/>
  <c r="B583" i="46"/>
  <c r="B584" i="46"/>
  <c r="B585" i="46"/>
  <c r="B586" i="46"/>
  <c r="B587" i="46"/>
  <c r="B588" i="46"/>
  <c r="B589" i="46"/>
  <c r="B590" i="46"/>
  <c r="B591" i="46"/>
  <c r="B592" i="46"/>
  <c r="B593" i="46"/>
  <c r="B594" i="46"/>
  <c r="B595" i="46"/>
  <c r="B596" i="46"/>
  <c r="B597" i="46"/>
  <c r="B598" i="46"/>
  <c r="B599" i="46"/>
  <c r="B600" i="46"/>
  <c r="B601" i="46"/>
  <c r="B602" i="46"/>
  <c r="B603" i="46"/>
  <c r="B604" i="46"/>
  <c r="B605" i="46"/>
  <c r="B606" i="46"/>
  <c r="B607" i="46"/>
  <c r="B608" i="46"/>
  <c r="B609" i="46"/>
  <c r="B610" i="46"/>
  <c r="B611" i="46"/>
  <c r="B612" i="46"/>
  <c r="B613" i="46"/>
  <c r="B614" i="46"/>
  <c r="B615" i="46"/>
  <c r="B616" i="46"/>
  <c r="B617" i="46"/>
  <c r="B618" i="46"/>
  <c r="B619" i="46"/>
  <c r="B620" i="46"/>
  <c r="B621" i="46"/>
  <c r="B622" i="46"/>
  <c r="B623" i="46"/>
  <c r="B624" i="46"/>
  <c r="B625" i="46"/>
  <c r="B626" i="46"/>
  <c r="B627" i="46"/>
  <c r="B628" i="46"/>
  <c r="B629" i="46"/>
  <c r="B630" i="46"/>
  <c r="B631" i="46"/>
  <c r="B632" i="46"/>
  <c r="B633" i="46"/>
  <c r="B634" i="46"/>
  <c r="B635" i="46"/>
  <c r="B636" i="46"/>
  <c r="B637" i="46"/>
  <c r="B638" i="46"/>
  <c r="B639" i="46"/>
  <c r="B640" i="46"/>
  <c r="B641" i="46"/>
  <c r="B642" i="46"/>
  <c r="B643" i="46"/>
  <c r="B644" i="46"/>
  <c r="B645" i="46"/>
  <c r="B646" i="46"/>
  <c r="B647" i="46"/>
  <c r="B648" i="46"/>
  <c r="B649" i="46"/>
  <c r="B650" i="46"/>
  <c r="B651" i="46"/>
  <c r="B652" i="46"/>
  <c r="B653" i="46"/>
  <c r="B654" i="46"/>
  <c r="B655" i="46"/>
  <c r="B656" i="46"/>
  <c r="B657" i="46"/>
  <c r="B658" i="46"/>
  <c r="B659" i="46"/>
  <c r="B660" i="46"/>
  <c r="B661" i="46"/>
  <c r="B662" i="46"/>
  <c r="B663" i="46"/>
  <c r="B664" i="46"/>
  <c r="B665" i="46"/>
  <c r="B666" i="46"/>
  <c r="B667" i="46"/>
  <c r="B668" i="46"/>
  <c r="B669" i="46"/>
  <c r="B670" i="46"/>
  <c r="B671" i="46"/>
  <c r="B672" i="46"/>
  <c r="B673" i="46"/>
  <c r="B674" i="46"/>
  <c r="B675" i="46"/>
  <c r="B676" i="46"/>
  <c r="B677" i="46"/>
  <c r="B678" i="46"/>
  <c r="B679" i="46"/>
  <c r="B680" i="46"/>
  <c r="B681" i="46"/>
  <c r="B682" i="46"/>
  <c r="B683" i="46"/>
  <c r="B684" i="46"/>
  <c r="B685" i="46"/>
  <c r="B686" i="46"/>
  <c r="B687" i="46"/>
  <c r="B688" i="46"/>
  <c r="B689" i="46"/>
  <c r="B690" i="46"/>
  <c r="B691" i="46"/>
  <c r="B692" i="46"/>
  <c r="B693" i="46"/>
  <c r="B694" i="46"/>
  <c r="B695" i="46"/>
  <c r="B696" i="46"/>
  <c r="B697" i="46"/>
  <c r="B698" i="46"/>
  <c r="B699" i="46"/>
  <c r="B700" i="46"/>
  <c r="B701" i="46"/>
  <c r="B702" i="46"/>
  <c r="B703" i="46"/>
  <c r="B704" i="46"/>
  <c r="B705" i="46"/>
  <c r="B706" i="46"/>
  <c r="B707" i="46"/>
  <c r="B708" i="46"/>
  <c r="B709" i="46"/>
  <c r="B710" i="46"/>
  <c r="B711" i="46"/>
  <c r="B712" i="46"/>
  <c r="B713" i="46"/>
  <c r="B714" i="46"/>
  <c r="B715" i="46"/>
  <c r="B716" i="46"/>
  <c r="B717" i="46"/>
  <c r="B718" i="46"/>
  <c r="B719" i="46"/>
  <c r="B720" i="46"/>
  <c r="B721" i="46"/>
  <c r="B722" i="46"/>
  <c r="B723" i="46"/>
  <c r="B724" i="46"/>
  <c r="B725" i="46"/>
  <c r="B726" i="46"/>
  <c r="B727" i="46"/>
  <c r="B728" i="46"/>
  <c r="B729" i="46"/>
  <c r="B730" i="46"/>
  <c r="B731" i="46"/>
  <c r="B732" i="46"/>
  <c r="B733" i="46"/>
  <c r="B734" i="46"/>
  <c r="B735" i="46"/>
  <c r="B736" i="46"/>
  <c r="B737" i="46"/>
  <c r="B738" i="46"/>
  <c r="B739" i="46"/>
  <c r="B740" i="46"/>
  <c r="B741" i="46"/>
  <c r="B742" i="46"/>
  <c r="B743" i="46"/>
  <c r="B744" i="46"/>
  <c r="B745" i="46"/>
  <c r="B746" i="46"/>
  <c r="B747" i="46"/>
  <c r="B748" i="46"/>
  <c r="B749" i="46"/>
  <c r="B750" i="46"/>
  <c r="B751" i="46"/>
  <c r="B752" i="46"/>
  <c r="B753" i="46"/>
  <c r="B754" i="46"/>
  <c r="B755" i="46"/>
  <c r="B756" i="46"/>
  <c r="B757" i="46"/>
  <c r="B758" i="46"/>
  <c r="B759" i="46"/>
  <c r="B760" i="46"/>
  <c r="B761" i="46"/>
  <c r="B762" i="46"/>
  <c r="B763" i="46"/>
  <c r="B764" i="46"/>
  <c r="B765" i="46"/>
  <c r="B766" i="46"/>
  <c r="B767" i="46"/>
  <c r="B768" i="46"/>
  <c r="B769" i="46"/>
  <c r="B770" i="46"/>
  <c r="B771" i="46"/>
  <c r="B772" i="46"/>
  <c r="B773" i="46"/>
  <c r="B774" i="46"/>
  <c r="B775" i="46"/>
  <c r="B776" i="46"/>
  <c r="B777" i="46"/>
  <c r="B778" i="46"/>
  <c r="B779" i="46"/>
  <c r="B780" i="46"/>
  <c r="B781" i="46"/>
  <c r="B782" i="46"/>
  <c r="B783" i="46"/>
  <c r="B784" i="46"/>
  <c r="B785" i="46"/>
  <c r="B786" i="46"/>
  <c r="B787" i="46"/>
  <c r="B788" i="46"/>
  <c r="B789" i="46"/>
  <c r="B790" i="46"/>
  <c r="B791" i="46"/>
  <c r="B792" i="46"/>
  <c r="B793" i="46"/>
  <c r="B794" i="46"/>
  <c r="B795" i="46"/>
  <c r="B796" i="46"/>
  <c r="B797" i="46"/>
  <c r="B798" i="46"/>
  <c r="B799" i="46"/>
  <c r="B800" i="46"/>
  <c r="B801" i="46"/>
  <c r="B802" i="46"/>
  <c r="B803" i="46"/>
  <c r="B804" i="46"/>
  <c r="B805" i="46"/>
  <c r="B806" i="46"/>
  <c r="B807" i="46"/>
  <c r="B808" i="46"/>
  <c r="B809" i="46"/>
  <c r="B810" i="46"/>
  <c r="B811" i="46"/>
  <c r="B812" i="46"/>
  <c r="B813" i="46"/>
  <c r="B814" i="46"/>
  <c r="B815" i="46"/>
  <c r="B816" i="46"/>
  <c r="B817" i="46"/>
  <c r="B818" i="46"/>
  <c r="B819" i="46"/>
  <c r="B820" i="46"/>
  <c r="B821" i="46"/>
  <c r="B822" i="46"/>
  <c r="B823" i="46"/>
  <c r="B824" i="46"/>
  <c r="B825" i="46"/>
  <c r="B826" i="46"/>
  <c r="B827" i="46"/>
  <c r="B828" i="46"/>
  <c r="B829" i="46"/>
  <c r="B830" i="46"/>
  <c r="B831" i="46"/>
  <c r="B832" i="46"/>
  <c r="B833" i="46"/>
  <c r="B834" i="46"/>
  <c r="B835" i="46"/>
  <c r="B836" i="46"/>
  <c r="B837" i="46"/>
  <c r="B838" i="46"/>
  <c r="B839" i="46"/>
  <c r="B840" i="46"/>
  <c r="B841" i="46"/>
  <c r="B842" i="46"/>
  <c r="B843" i="46"/>
  <c r="B844" i="46"/>
  <c r="B845" i="46"/>
  <c r="B846" i="46"/>
  <c r="B847" i="46"/>
  <c r="B848" i="46"/>
  <c r="B849" i="46"/>
  <c r="B850" i="46"/>
  <c r="B851" i="46"/>
  <c r="B852" i="46"/>
  <c r="B853" i="46"/>
  <c r="B854" i="46"/>
  <c r="B855" i="46"/>
  <c r="B856" i="46"/>
  <c r="B857" i="46"/>
  <c r="B858" i="46"/>
  <c r="B859" i="46"/>
  <c r="B860" i="46"/>
  <c r="B861" i="46"/>
  <c r="B862" i="46"/>
  <c r="B863" i="46"/>
  <c r="B864" i="46"/>
  <c r="B865" i="46"/>
  <c r="B866" i="46"/>
  <c r="B867" i="46"/>
  <c r="B868" i="46"/>
  <c r="B869" i="46"/>
  <c r="B870" i="46"/>
  <c r="B871" i="46"/>
  <c r="B872" i="46"/>
  <c r="B873" i="46"/>
  <c r="B874" i="46"/>
  <c r="B875" i="46"/>
  <c r="B876" i="46"/>
  <c r="B877" i="46"/>
  <c r="B878" i="46"/>
  <c r="B879" i="46"/>
  <c r="B880" i="46"/>
  <c r="B881" i="46"/>
  <c r="B882" i="46"/>
  <c r="B883" i="46"/>
  <c r="B884" i="46"/>
  <c r="B885" i="46"/>
  <c r="B886" i="46"/>
  <c r="B887" i="46"/>
  <c r="B888" i="46"/>
  <c r="B889" i="46"/>
  <c r="B890" i="46"/>
  <c r="B891" i="46"/>
  <c r="B892" i="46"/>
  <c r="B893" i="46"/>
  <c r="B894" i="46"/>
  <c r="B895" i="46"/>
  <c r="B896" i="46"/>
  <c r="B897" i="46"/>
  <c r="B898" i="46"/>
  <c r="B899" i="46"/>
  <c r="B900" i="46"/>
  <c r="B901" i="46"/>
  <c r="B902" i="46"/>
  <c r="B903" i="46"/>
  <c r="B904" i="46"/>
  <c r="B905" i="46"/>
  <c r="B906" i="46"/>
  <c r="B907" i="46"/>
  <c r="B908" i="46"/>
  <c r="B909" i="46"/>
  <c r="B910" i="46"/>
  <c r="B911" i="46"/>
  <c r="B912" i="46"/>
  <c r="B913" i="46"/>
  <c r="B914" i="46"/>
  <c r="B915" i="46"/>
  <c r="B916" i="46"/>
  <c r="B917" i="46"/>
  <c r="B918" i="46"/>
  <c r="B919" i="46"/>
  <c r="B920" i="46"/>
  <c r="B921" i="46"/>
  <c r="B922" i="46"/>
  <c r="B923" i="46"/>
  <c r="B924" i="46"/>
  <c r="B925" i="46"/>
  <c r="B926" i="46"/>
  <c r="B927" i="46"/>
  <c r="B928" i="46"/>
  <c r="B929" i="46"/>
  <c r="B930" i="46"/>
  <c r="B931" i="46"/>
  <c r="B932" i="46"/>
  <c r="B933" i="46"/>
  <c r="B934" i="46"/>
  <c r="B935" i="46"/>
  <c r="B936" i="46"/>
  <c r="B937" i="46"/>
  <c r="B938" i="46"/>
  <c r="B939" i="46"/>
  <c r="B940" i="46"/>
  <c r="B941" i="46"/>
  <c r="B942" i="46"/>
  <c r="B943" i="46"/>
  <c r="B944" i="46"/>
  <c r="B945" i="46"/>
  <c r="B946" i="46"/>
  <c r="B947" i="46"/>
  <c r="B948" i="46"/>
  <c r="B949" i="46"/>
  <c r="B950" i="46"/>
  <c r="B951" i="46"/>
  <c r="B952" i="46"/>
  <c r="B953" i="46"/>
  <c r="B954" i="46"/>
  <c r="B955" i="46"/>
  <c r="B956" i="46"/>
  <c r="B957" i="46"/>
  <c r="B958" i="46"/>
  <c r="B959" i="46"/>
  <c r="B960" i="46"/>
  <c r="B961" i="46"/>
  <c r="B962" i="46"/>
  <c r="B963" i="46"/>
  <c r="B964" i="46"/>
  <c r="B965" i="46"/>
  <c r="B966" i="46"/>
  <c r="B967" i="46"/>
  <c r="B968" i="46"/>
  <c r="B969" i="46"/>
  <c r="B970" i="46"/>
  <c r="B971" i="46"/>
  <c r="B972" i="46"/>
  <c r="B973" i="46"/>
  <c r="B974" i="46"/>
  <c r="B975" i="46"/>
  <c r="B976" i="46"/>
  <c r="B977" i="46"/>
  <c r="B978" i="46"/>
  <c r="B979" i="46"/>
  <c r="B980" i="46"/>
  <c r="B981" i="46"/>
  <c r="B982" i="46"/>
  <c r="B983" i="46"/>
  <c r="B984" i="46"/>
  <c r="B985" i="46"/>
  <c r="B986" i="46"/>
  <c r="B987" i="46"/>
  <c r="B988" i="46"/>
  <c r="B989" i="46"/>
  <c r="B990" i="46"/>
  <c r="B991" i="46"/>
  <c r="B992" i="46"/>
  <c r="B993" i="46"/>
  <c r="B994" i="46"/>
  <c r="B995" i="46"/>
  <c r="B996" i="46"/>
  <c r="B997" i="46"/>
  <c r="B998" i="46"/>
  <c r="B999" i="46"/>
  <c r="B1000" i="46"/>
  <c r="F6" i="46"/>
  <c r="F7" i="46" s="1"/>
  <c r="G7" i="46" s="1"/>
  <c r="H6" i="46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 s="1"/>
  <c r="D2" i="34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 s="1"/>
  <c r="Q30" i="12" s="1"/>
  <c r="P20" i="12"/>
  <c r="O20" i="12" s="1"/>
  <c r="H30" i="12"/>
  <c r="R24" i="12"/>
  <c r="R25" i="12"/>
  <c r="R26" i="12"/>
  <c r="R27" i="12"/>
  <c r="R28" i="12"/>
  <c r="R29" i="12"/>
  <c r="R30" i="12"/>
  <c r="S24" i="12"/>
  <c r="S25" i="12"/>
  <c r="S26" i="12"/>
  <c r="S27" i="12"/>
  <c r="S28" i="12"/>
  <c r="S29" i="12"/>
  <c r="S30" i="12"/>
  <c r="T24" i="12"/>
  <c r="T25" i="12"/>
  <c r="T26" i="12"/>
  <c r="T27" i="12"/>
  <c r="T28" i="12"/>
  <c r="T29" i="12"/>
  <c r="T30" i="12"/>
  <c r="U24" i="12"/>
  <c r="U25" i="12"/>
  <c r="U26" i="12"/>
  <c r="U27" i="12"/>
  <c r="U28" i="12"/>
  <c r="U29" i="12"/>
  <c r="U30" i="12"/>
  <c r="V24" i="12"/>
  <c r="V25" i="12"/>
  <c r="V26" i="12"/>
  <c r="V27" i="12"/>
  <c r="V28" i="12"/>
  <c r="V29" i="12"/>
  <c r="V30" i="12"/>
  <c r="W24" i="12"/>
  <c r="W25" i="12"/>
  <c r="W26" i="12"/>
  <c r="W27" i="12"/>
  <c r="W28" i="12"/>
  <c r="W29" i="12"/>
  <c r="I31" i="12"/>
  <c r="J31" i="12"/>
  <c r="K31" i="12"/>
  <c r="L31" i="12"/>
  <c r="C5" i="32"/>
  <c r="B21" i="17"/>
  <c r="B54" i="17" s="1"/>
  <c r="B22" i="20"/>
  <c r="B23" i="20"/>
  <c r="B24" i="20"/>
  <c r="B25" i="20"/>
  <c r="B26" i="20"/>
  <c r="B27" i="20"/>
  <c r="B28" i="20"/>
  <c r="B29" i="20"/>
  <c r="B30" i="20"/>
  <c r="B31" i="20"/>
  <c r="K21" i="17"/>
  <c r="K54" i="17" s="1"/>
  <c r="J21" i="17"/>
  <c r="J54" i="17" s="1"/>
  <c r="I21" i="17"/>
  <c r="I54" i="17" s="1"/>
  <c r="H21" i="17"/>
  <c r="H54" i="17" s="1"/>
  <c r="G21" i="17"/>
  <c r="G54" i="17" s="1"/>
  <c r="F21" i="17"/>
  <c r="F54" i="17" s="1"/>
  <c r="E21" i="17"/>
  <c r="E54" i="17" s="1"/>
  <c r="D21" i="17"/>
  <c r="D54" i="17" s="1"/>
  <c r="C21" i="17"/>
  <c r="C54" i="17" s="1"/>
  <c r="C22" i="20"/>
  <c r="D22" i="20"/>
  <c r="E22" i="20"/>
  <c r="R22" i="20" s="1"/>
  <c r="F22" i="20"/>
  <c r="S22" i="20" s="1"/>
  <c r="G22" i="20"/>
  <c r="T22" i="20" s="1"/>
  <c r="H22" i="20"/>
  <c r="I22" i="20"/>
  <c r="J22" i="20"/>
  <c r="W22" i="20" s="1"/>
  <c r="K22" i="20"/>
  <c r="X22" i="20" s="1"/>
  <c r="C23" i="20"/>
  <c r="P23" i="20" s="1"/>
  <c r="D23" i="20"/>
  <c r="Q23" i="20" s="1"/>
  <c r="E23" i="20"/>
  <c r="R23" i="20" s="1"/>
  <c r="F23" i="20"/>
  <c r="S23" i="20" s="1"/>
  <c r="G23" i="20"/>
  <c r="H23" i="20"/>
  <c r="U23" i="20" s="1"/>
  <c r="I23" i="20"/>
  <c r="V23" i="20" s="1"/>
  <c r="J23" i="20"/>
  <c r="W23" i="20" s="1"/>
  <c r="K23" i="20"/>
  <c r="C24" i="20"/>
  <c r="D24" i="20"/>
  <c r="Q24" i="20" s="1"/>
  <c r="E24" i="20"/>
  <c r="F24" i="20"/>
  <c r="G24" i="20"/>
  <c r="H24" i="20"/>
  <c r="U24" i="20" s="1"/>
  <c r="I24" i="20"/>
  <c r="J24" i="20"/>
  <c r="W24" i="20" s="1"/>
  <c r="K24" i="20"/>
  <c r="X24" i="20" s="1"/>
  <c r="C25" i="20"/>
  <c r="P25" i="20" s="1"/>
  <c r="D25" i="20"/>
  <c r="Q25" i="20" s="1"/>
  <c r="E25" i="20"/>
  <c r="F25" i="20"/>
  <c r="G25" i="20"/>
  <c r="T25" i="20" s="1"/>
  <c r="H25" i="20"/>
  <c r="U25" i="20" s="1"/>
  <c r="I25" i="20"/>
  <c r="J25" i="20"/>
  <c r="W25" i="20" s="1"/>
  <c r="K25" i="20"/>
  <c r="X25" i="20" s="1"/>
  <c r="C26" i="20"/>
  <c r="D26" i="20"/>
  <c r="E26" i="20"/>
  <c r="F26" i="20"/>
  <c r="S26" i="20" s="1"/>
  <c r="G26" i="20"/>
  <c r="H26" i="20"/>
  <c r="I26" i="20"/>
  <c r="V26" i="20" s="1"/>
  <c r="J26" i="20"/>
  <c r="W26" i="20" s="1"/>
  <c r="K26" i="20"/>
  <c r="X26" i="20" s="1"/>
  <c r="C27" i="20"/>
  <c r="D27" i="20"/>
  <c r="E27" i="20"/>
  <c r="R27" i="20" s="1"/>
  <c r="F27" i="20"/>
  <c r="S27" i="20" s="1"/>
  <c r="G27" i="20"/>
  <c r="T27" i="20" s="1"/>
  <c r="H27" i="20"/>
  <c r="U27" i="20" s="1"/>
  <c r="I27" i="20"/>
  <c r="V27" i="20" s="1"/>
  <c r="J27" i="20"/>
  <c r="W27" i="20" s="1"/>
  <c r="K27" i="20"/>
  <c r="C28" i="20"/>
  <c r="D28" i="20"/>
  <c r="Q28" i="20" s="1"/>
  <c r="E28" i="20"/>
  <c r="R28" i="20" s="1"/>
  <c r="F28" i="20"/>
  <c r="S28" i="20" s="1"/>
  <c r="G28" i="20"/>
  <c r="T28" i="20" s="1"/>
  <c r="H28" i="20"/>
  <c r="U28" i="20" s="1"/>
  <c r="I28" i="20"/>
  <c r="J28" i="20"/>
  <c r="K28" i="20"/>
  <c r="X28" i="20" s="1"/>
  <c r="C29" i="20"/>
  <c r="P29" i="20" s="1"/>
  <c r="D29" i="20"/>
  <c r="E29" i="20"/>
  <c r="F29" i="20"/>
  <c r="S29" i="20" s="1"/>
  <c r="G29" i="20"/>
  <c r="T29" i="20" s="1"/>
  <c r="H29" i="20"/>
  <c r="U29" i="20" s="1"/>
  <c r="I29" i="20"/>
  <c r="J29" i="20"/>
  <c r="W29" i="20" s="1"/>
  <c r="K29" i="20"/>
  <c r="X29" i="20" s="1"/>
  <c r="C30" i="20"/>
  <c r="P30" i="20" s="1"/>
  <c r="D30" i="20"/>
  <c r="E30" i="20"/>
  <c r="F30" i="20"/>
  <c r="S30" i="20" s="1"/>
  <c r="G30" i="20"/>
  <c r="H30" i="20"/>
  <c r="U30" i="20" s="1"/>
  <c r="I30" i="20"/>
  <c r="V30" i="20" s="1"/>
  <c r="J30" i="20"/>
  <c r="W30" i="20" s="1"/>
  <c r="K30" i="20"/>
  <c r="C31" i="20"/>
  <c r="D31" i="20"/>
  <c r="Q31" i="20" s="1"/>
  <c r="E31" i="20"/>
  <c r="R31" i="20" s="1"/>
  <c r="F31" i="20"/>
  <c r="G31" i="20"/>
  <c r="H31" i="20"/>
  <c r="U31" i="20" s="1"/>
  <c r="I31" i="20"/>
  <c r="V31" i="20" s="1"/>
  <c r="J31" i="20"/>
  <c r="K31" i="20"/>
  <c r="B22" i="18"/>
  <c r="O22" i="15"/>
  <c r="C22" i="18"/>
  <c r="D22" i="18"/>
  <c r="Q22" i="15"/>
  <c r="Q22" i="18" s="1"/>
  <c r="E22" i="18"/>
  <c r="F22" i="18"/>
  <c r="S22" i="15"/>
  <c r="G22" i="18"/>
  <c r="H22" i="18"/>
  <c r="U22" i="15"/>
  <c r="I22" i="18"/>
  <c r="V22" i="15"/>
  <c r="V22" i="18"/>
  <c r="J22" i="18"/>
  <c r="K22" i="18"/>
  <c r="X22" i="15"/>
  <c r="B23" i="18"/>
  <c r="C23" i="18"/>
  <c r="D23" i="18"/>
  <c r="E23" i="18"/>
  <c r="R23" i="15"/>
  <c r="F23" i="18"/>
  <c r="G23" i="18"/>
  <c r="T23" i="15"/>
  <c r="H23" i="18"/>
  <c r="I23" i="18"/>
  <c r="V23" i="15"/>
  <c r="J23" i="18"/>
  <c r="K23" i="18"/>
  <c r="X23" i="15"/>
  <c r="B24" i="18"/>
  <c r="C24" i="18"/>
  <c r="P24" i="15"/>
  <c r="D24" i="18"/>
  <c r="E24" i="18"/>
  <c r="R24" i="15"/>
  <c r="R24" i="18"/>
  <c r="F24" i="18"/>
  <c r="G24" i="18"/>
  <c r="T24" i="15"/>
  <c r="H24" i="18"/>
  <c r="U24" i="15"/>
  <c r="I24" i="18"/>
  <c r="V24" i="15"/>
  <c r="V24" i="18" s="1"/>
  <c r="J24" i="18"/>
  <c r="W24" i="15"/>
  <c r="K24" i="18"/>
  <c r="X24" i="15"/>
  <c r="B25" i="18"/>
  <c r="O25" i="15"/>
  <c r="O25" i="18" s="1"/>
  <c r="C25" i="18"/>
  <c r="P25" i="15"/>
  <c r="D25" i="18"/>
  <c r="Q25" i="15"/>
  <c r="E25" i="18"/>
  <c r="R25" i="15"/>
  <c r="F25" i="18"/>
  <c r="S25" i="15"/>
  <c r="S25" i="18" s="1"/>
  <c r="G25" i="18"/>
  <c r="T25" i="15"/>
  <c r="H25" i="18"/>
  <c r="U25" i="15"/>
  <c r="I25" i="18"/>
  <c r="V25" i="15"/>
  <c r="J25" i="18"/>
  <c r="W25" i="15"/>
  <c r="K25" i="18"/>
  <c r="X25" i="18" s="1"/>
  <c r="X25" i="15"/>
  <c r="B26" i="18"/>
  <c r="O26" i="15"/>
  <c r="C26" i="18"/>
  <c r="D26" i="18"/>
  <c r="Q26" i="15"/>
  <c r="E26" i="18"/>
  <c r="F26" i="18"/>
  <c r="S26" i="15"/>
  <c r="G26" i="18"/>
  <c r="H26" i="18"/>
  <c r="U26" i="15"/>
  <c r="U26" i="18" s="1"/>
  <c r="I26" i="18"/>
  <c r="V26" i="18" s="1"/>
  <c r="V26" i="15"/>
  <c r="J26" i="18"/>
  <c r="W26" i="15"/>
  <c r="K26" i="18"/>
  <c r="X26" i="18" s="1"/>
  <c r="X26" i="15"/>
  <c r="B27" i="18"/>
  <c r="O27" i="15"/>
  <c r="O27" i="18" s="1"/>
  <c r="O27" i="20" s="1"/>
  <c r="C27" i="18"/>
  <c r="D27" i="18"/>
  <c r="Q27" i="15"/>
  <c r="E27" i="18"/>
  <c r="R27" i="15"/>
  <c r="F27" i="18"/>
  <c r="S27" i="15"/>
  <c r="G27" i="18"/>
  <c r="T27" i="18" s="1"/>
  <c r="T27" i="15"/>
  <c r="H27" i="18"/>
  <c r="U27" i="15"/>
  <c r="I27" i="18"/>
  <c r="V27" i="15"/>
  <c r="J27" i="18"/>
  <c r="W27" i="15"/>
  <c r="K27" i="18"/>
  <c r="X27" i="15"/>
  <c r="X27" i="18" s="1"/>
  <c r="B28" i="18"/>
  <c r="O28" i="15"/>
  <c r="C28" i="18"/>
  <c r="P28" i="15"/>
  <c r="D28" i="18"/>
  <c r="Q28" i="15"/>
  <c r="Q28" i="18" s="1"/>
  <c r="E28" i="18"/>
  <c r="R28" i="15"/>
  <c r="F28" i="18"/>
  <c r="S28" i="15"/>
  <c r="G28" i="18"/>
  <c r="T28" i="15"/>
  <c r="H28" i="18"/>
  <c r="U28" i="15"/>
  <c r="U28" i="18" s="1"/>
  <c r="I28" i="18"/>
  <c r="J28" i="18"/>
  <c r="W28" i="15"/>
  <c r="K28" i="18"/>
  <c r="B29" i="18"/>
  <c r="O29" i="15"/>
  <c r="C29" i="18"/>
  <c r="P29" i="15"/>
  <c r="P29" i="18"/>
  <c r="D29" i="18"/>
  <c r="Q29" i="18" s="1"/>
  <c r="Q29" i="15"/>
  <c r="E29" i="18"/>
  <c r="R29" i="15"/>
  <c r="F29" i="18"/>
  <c r="S29" i="15"/>
  <c r="G29" i="18"/>
  <c r="T29" i="15"/>
  <c r="T29" i="18" s="1"/>
  <c r="H29" i="18"/>
  <c r="I29" i="18"/>
  <c r="J29" i="18"/>
  <c r="K29" i="18"/>
  <c r="B30" i="18"/>
  <c r="C30" i="18"/>
  <c r="P30" i="15"/>
  <c r="D30" i="18"/>
  <c r="E30" i="18"/>
  <c r="F30" i="18"/>
  <c r="G30" i="18"/>
  <c r="H30" i="18"/>
  <c r="I30" i="18"/>
  <c r="V30" i="15"/>
  <c r="V30" i="18"/>
  <c r="J30" i="18"/>
  <c r="K30" i="18"/>
  <c r="X30" i="15"/>
  <c r="B31" i="18"/>
  <c r="C31" i="18"/>
  <c r="P31" i="15"/>
  <c r="P31" i="18" s="1"/>
  <c r="D31" i="18"/>
  <c r="E31" i="18"/>
  <c r="R31" i="15"/>
  <c r="F31" i="18"/>
  <c r="G31" i="18"/>
  <c r="T31" i="15"/>
  <c r="H31" i="18"/>
  <c r="I31" i="18"/>
  <c r="V31" i="15"/>
  <c r="J31" i="18"/>
  <c r="K31" i="18"/>
  <c r="X31" i="15"/>
  <c r="P22" i="20"/>
  <c r="Q22" i="20"/>
  <c r="U22" i="20"/>
  <c r="V22" i="20"/>
  <c r="T23" i="20"/>
  <c r="X23" i="20"/>
  <c r="P24" i="20"/>
  <c r="R24" i="20"/>
  <c r="S24" i="20"/>
  <c r="T24" i="20"/>
  <c r="V24" i="20"/>
  <c r="R25" i="20"/>
  <c r="S25" i="20"/>
  <c r="V25" i="20"/>
  <c r="P26" i="20"/>
  <c r="Q26" i="20"/>
  <c r="R26" i="20"/>
  <c r="T26" i="20"/>
  <c r="U26" i="20"/>
  <c r="P27" i="20"/>
  <c r="Q27" i="20"/>
  <c r="X27" i="20"/>
  <c r="P28" i="20"/>
  <c r="V28" i="20"/>
  <c r="W28" i="20"/>
  <c r="Q29" i="20"/>
  <c r="R29" i="20"/>
  <c r="V29" i="20"/>
  <c r="Q30" i="20"/>
  <c r="R30" i="20"/>
  <c r="T30" i="20"/>
  <c r="X30" i="20"/>
  <c r="P31" i="20"/>
  <c r="S31" i="20"/>
  <c r="T31" i="20"/>
  <c r="W31" i="20"/>
  <c r="X31" i="20"/>
  <c r="F43" i="12"/>
  <c r="F42" i="12"/>
  <c r="F41" i="12"/>
  <c r="F40" i="12"/>
  <c r="F39" i="12"/>
  <c r="F38" i="12"/>
  <c r="F37" i="12"/>
  <c r="F36" i="12"/>
  <c r="F35" i="12"/>
  <c r="F34" i="12"/>
  <c r="O36" i="31"/>
  <c r="O37" i="31" s="1"/>
  <c r="X35" i="31"/>
  <c r="Y35" i="31" s="1"/>
  <c r="V35" i="31"/>
  <c r="W35" i="31"/>
  <c r="T36" i="31"/>
  <c r="T35" i="31"/>
  <c r="U35" i="31" s="1"/>
  <c r="R35" i="31"/>
  <c r="S35" i="31" s="1"/>
  <c r="P35" i="31"/>
  <c r="Q35" i="31"/>
  <c r="O30" i="31"/>
  <c r="O31" i="31" s="1"/>
  <c r="X29" i="31"/>
  <c r="Y29" i="31" s="1"/>
  <c r="V29" i="31"/>
  <c r="W29" i="31" s="1"/>
  <c r="T29" i="31"/>
  <c r="U29" i="31" s="1"/>
  <c r="R30" i="31"/>
  <c r="R29" i="31"/>
  <c r="S29" i="31" s="1"/>
  <c r="S30" i="31" s="1"/>
  <c r="P29" i="31"/>
  <c r="Q29" i="31" s="1"/>
  <c r="O24" i="31"/>
  <c r="O25" i="31" s="1"/>
  <c r="O18" i="31"/>
  <c r="X18" i="31" s="1"/>
  <c r="O19" i="31"/>
  <c r="X23" i="31"/>
  <c r="Y23" i="31" s="1"/>
  <c r="V23" i="31"/>
  <c r="W23" i="31" s="1"/>
  <c r="T23" i="31"/>
  <c r="U23" i="31" s="1"/>
  <c r="R23" i="31"/>
  <c r="S23" i="31" s="1"/>
  <c r="P23" i="31"/>
  <c r="Q23" i="31" s="1"/>
  <c r="X17" i="31"/>
  <c r="Y17" i="31" s="1"/>
  <c r="V17" i="31"/>
  <c r="W17" i="31" s="1"/>
  <c r="T17" i="31"/>
  <c r="U17" i="31" s="1"/>
  <c r="T18" i="31"/>
  <c r="U18" i="31" s="1"/>
  <c r="R18" i="31"/>
  <c r="R17" i="31"/>
  <c r="S17" i="31" s="1"/>
  <c r="P18" i="31"/>
  <c r="P17" i="31"/>
  <c r="Q17" i="31" s="1"/>
  <c r="Q18" i="31" s="1"/>
  <c r="X12" i="31"/>
  <c r="X13" i="31"/>
  <c r="Y11" i="31"/>
  <c r="Y12" i="31" s="1"/>
  <c r="V12" i="31"/>
  <c r="W11" i="31"/>
  <c r="T12" i="31"/>
  <c r="T13" i="31" s="1"/>
  <c r="U11" i="31"/>
  <c r="R12" i="31"/>
  <c r="R13" i="31" s="1"/>
  <c r="S11" i="31"/>
  <c r="P12" i="31"/>
  <c r="P13" i="31" s="1"/>
  <c r="Q11" i="31"/>
  <c r="M45" i="12"/>
  <c r="N45" i="12" s="1"/>
  <c r="E72" i="24"/>
  <c r="E75" i="24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C5" i="24" l="1"/>
  <c r="E5" i="24"/>
  <c r="J5" i="24"/>
  <c r="F5" i="24"/>
  <c r="K5" i="24"/>
  <c r="G5" i="24"/>
  <c r="B5" i="24"/>
  <c r="I5" i="24"/>
  <c r="E73" i="24"/>
  <c r="C9" i="24"/>
  <c r="F9" i="24"/>
  <c r="B9" i="24"/>
  <c r="H9" i="24"/>
  <c r="D9" i="24"/>
  <c r="I9" i="24"/>
  <c r="E77" i="24"/>
  <c r="E9" i="24"/>
  <c r="J9" i="24"/>
  <c r="G3" i="24"/>
  <c r="H3" i="24"/>
  <c r="E71" i="24"/>
  <c r="S30" i="18"/>
  <c r="P27" i="18"/>
  <c r="T26" i="18"/>
  <c r="O24" i="18"/>
  <c r="O24" i="20" s="1"/>
  <c r="W22" i="18"/>
  <c r="R10" i="33"/>
  <c r="X24" i="31"/>
  <c r="X31" i="18"/>
  <c r="V31" i="18"/>
  <c r="T31" i="18"/>
  <c r="R31" i="18"/>
  <c r="W28" i="18"/>
  <c r="U27" i="18"/>
  <c r="T25" i="18"/>
  <c r="R25" i="18"/>
  <c r="P25" i="18"/>
  <c r="X24" i="18"/>
  <c r="S22" i="18"/>
  <c r="O8" i="33"/>
  <c r="B35" i="33" s="1"/>
  <c r="L35" i="33" s="1"/>
  <c r="G27" i="26"/>
  <c r="G26" i="29" s="1"/>
  <c r="G16" i="24"/>
  <c r="C83" i="24"/>
  <c r="J7" i="24"/>
  <c r="E7" i="24"/>
  <c r="C74" i="24"/>
  <c r="F21" i="14"/>
  <c r="R24" i="31"/>
  <c r="S24" i="31" s="1"/>
  <c r="V24" i="31"/>
  <c r="W24" i="31" s="1"/>
  <c r="S31" i="15"/>
  <c r="S31" i="18" s="1"/>
  <c r="R30" i="18"/>
  <c r="P30" i="18"/>
  <c r="X29" i="18"/>
  <c r="V29" i="18"/>
  <c r="Q27" i="18"/>
  <c r="O26" i="18"/>
  <c r="O26" i="20" s="1"/>
  <c r="X23" i="18"/>
  <c r="V23" i="18"/>
  <c r="T23" i="18"/>
  <c r="R23" i="18"/>
  <c r="R6" i="33"/>
  <c r="B49" i="33" s="1"/>
  <c r="M49" i="33" s="1"/>
  <c r="M38" i="24"/>
  <c r="C27" i="26"/>
  <c r="C26" i="29" s="1"/>
  <c r="C85" i="24"/>
  <c r="E85" i="24" s="1"/>
  <c r="E16" i="24"/>
  <c r="C82" i="24"/>
  <c r="C80" i="24"/>
  <c r="C79" i="24"/>
  <c r="I7" i="24"/>
  <c r="D7" i="24"/>
  <c r="I4" i="24"/>
  <c r="E84" i="24"/>
  <c r="S12" i="31"/>
  <c r="S13" i="31" s="1"/>
  <c r="Y18" i="31"/>
  <c r="W30" i="18"/>
  <c r="V28" i="18"/>
  <c r="T28" i="18"/>
  <c r="R28" i="18"/>
  <c r="P28" i="18"/>
  <c r="U25" i="18"/>
  <c r="S24" i="18"/>
  <c r="R22" i="18"/>
  <c r="P22" i="18"/>
  <c r="H27" i="26"/>
  <c r="H26" i="29" s="1"/>
  <c r="K16" i="24"/>
  <c r="C16" i="24"/>
  <c r="C81" i="24"/>
  <c r="E81" i="24" s="1"/>
  <c r="C78" i="24"/>
  <c r="E78" i="24" s="1"/>
  <c r="H7" i="24"/>
  <c r="B7" i="24"/>
  <c r="G4" i="24"/>
  <c r="B21" i="14"/>
  <c r="W30" i="12"/>
  <c r="W31" i="12" s="1"/>
  <c r="Q24" i="31"/>
  <c r="P35" i="33"/>
  <c r="P24" i="31"/>
  <c r="Y24" i="31"/>
  <c r="P30" i="31"/>
  <c r="Q30" i="31" s="1"/>
  <c r="V30" i="31"/>
  <c r="W30" i="31" s="1"/>
  <c r="R36" i="31"/>
  <c r="U31" i="18"/>
  <c r="X30" i="18"/>
  <c r="O30" i="18"/>
  <c r="O30" i="20" s="1"/>
  <c r="R29" i="18"/>
  <c r="S28" i="18"/>
  <c r="V27" i="18"/>
  <c r="W26" i="18"/>
  <c r="P26" i="18"/>
  <c r="Q25" i="18"/>
  <c r="T24" i="18"/>
  <c r="U23" i="18"/>
  <c r="X22" i="18"/>
  <c r="O22" i="18"/>
  <c r="O22" i="20" s="1"/>
  <c r="O5" i="33"/>
  <c r="B32" i="33" s="1"/>
  <c r="H32" i="33" s="1"/>
  <c r="L27" i="26"/>
  <c r="C2" i="28"/>
  <c r="I12" i="24"/>
  <c r="D12" i="24"/>
  <c r="E80" i="24"/>
  <c r="Q12" i="31"/>
  <c r="Q13" i="31" s="1"/>
  <c r="S18" i="31"/>
  <c r="V18" i="31"/>
  <c r="W18" i="31" s="1"/>
  <c r="T24" i="31"/>
  <c r="U24" i="31" s="1"/>
  <c r="T30" i="31"/>
  <c r="U30" i="31" s="1"/>
  <c r="X36" i="31"/>
  <c r="Q31" i="18"/>
  <c r="O31" i="18"/>
  <c r="O31" i="20" s="1"/>
  <c r="T30" i="18"/>
  <c r="U29" i="18"/>
  <c r="S29" i="18"/>
  <c r="X28" i="18"/>
  <c r="O28" i="18"/>
  <c r="O28" i="20" s="1"/>
  <c r="W27" i="18"/>
  <c r="R27" i="18"/>
  <c r="S26" i="18"/>
  <c r="Q26" i="18"/>
  <c r="V25" i="18"/>
  <c r="W24" i="18"/>
  <c r="U24" i="18"/>
  <c r="P24" i="18"/>
  <c r="Q23" i="18"/>
  <c r="O23" i="18"/>
  <c r="O23" i="20" s="1"/>
  <c r="T22" i="18"/>
  <c r="O12" i="33"/>
  <c r="B39" i="33" s="1"/>
  <c r="T39" i="33" s="1"/>
  <c r="H16" i="24"/>
  <c r="D16" i="24"/>
  <c r="K15" i="24"/>
  <c r="H12" i="24"/>
  <c r="B12" i="24"/>
  <c r="E4" i="24"/>
  <c r="I3" i="24"/>
  <c r="E3" i="24"/>
  <c r="Q24" i="12"/>
  <c r="U12" i="31"/>
  <c r="X30" i="31"/>
  <c r="Y30" i="31" s="1"/>
  <c r="P36" i="31"/>
  <c r="Q36" i="31" s="1"/>
  <c r="V36" i="31"/>
  <c r="W36" i="31" s="1"/>
  <c r="F44" i="12"/>
  <c r="U30" i="18"/>
  <c r="O29" i="18"/>
  <c r="O29" i="20" s="1"/>
  <c r="S27" i="18"/>
  <c r="W25" i="18"/>
  <c r="Q24" i="18"/>
  <c r="U22" i="18"/>
  <c r="H5" i="24"/>
  <c r="D5" i="24"/>
  <c r="K4" i="24"/>
  <c r="C4" i="24"/>
  <c r="J3" i="24"/>
  <c r="H21" i="14"/>
  <c r="H54" i="14" s="1"/>
  <c r="F3" i="24"/>
  <c r="J16" i="24"/>
  <c r="F16" i="24"/>
  <c r="J12" i="24"/>
  <c r="F12" i="24"/>
  <c r="K11" i="24"/>
  <c r="G11" i="24"/>
  <c r="K9" i="24"/>
  <c r="G9" i="24"/>
  <c r="K7" i="24"/>
  <c r="G7" i="24"/>
  <c r="K3" i="24"/>
  <c r="N44" i="12"/>
  <c r="O44" i="12" s="1"/>
  <c r="T14" i="31"/>
  <c r="U13" i="31"/>
  <c r="O38" i="31"/>
  <c r="X37" i="31"/>
  <c r="T37" i="31"/>
  <c r="P37" i="31"/>
  <c r="V37" i="31"/>
  <c r="R37" i="31"/>
  <c r="O25" i="20"/>
  <c r="O26" i="31"/>
  <c r="X25" i="31"/>
  <c r="T25" i="31"/>
  <c r="P25" i="31"/>
  <c r="V25" i="31"/>
  <c r="W25" i="31" s="1"/>
  <c r="R25" i="31"/>
  <c r="N20" i="12"/>
  <c r="O30" i="12"/>
  <c r="P14" i="31"/>
  <c r="X14" i="31"/>
  <c r="Y13" i="31"/>
  <c r="O20" i="31"/>
  <c r="T19" i="31"/>
  <c r="U19" i="31" s="1"/>
  <c r="P19" i="31"/>
  <c r="Q19" i="31" s="1"/>
  <c r="X19" i="31"/>
  <c r="V19" i="31"/>
  <c r="R19" i="31"/>
  <c r="V31" i="31"/>
  <c r="R31" i="31"/>
  <c r="S31" i="31" s="1"/>
  <c r="O32" i="31"/>
  <c r="X31" i="31"/>
  <c r="Y31" i="31" s="1"/>
  <c r="T31" i="31"/>
  <c r="U31" i="31" s="1"/>
  <c r="P31" i="31"/>
  <c r="S36" i="31"/>
  <c r="U36" i="31"/>
  <c r="U31" i="12"/>
  <c r="R14" i="31"/>
  <c r="V13" i="31"/>
  <c r="W12" i="31"/>
  <c r="Y36" i="31"/>
  <c r="N32" i="33"/>
  <c r="K32" i="33"/>
  <c r="O45" i="12"/>
  <c r="V31" i="12"/>
  <c r="R31" i="12"/>
  <c r="R4" i="33"/>
  <c r="B47" i="33" s="1"/>
  <c r="R3" i="33"/>
  <c r="R7" i="33"/>
  <c r="B50" i="33" s="1"/>
  <c r="Q39" i="33"/>
  <c r="R39" i="33"/>
  <c r="O39" i="33"/>
  <c r="S31" i="12"/>
  <c r="P30" i="12"/>
  <c r="O49" i="33"/>
  <c r="I49" i="33"/>
  <c r="N49" i="33"/>
  <c r="G49" i="33"/>
  <c r="R9" i="33"/>
  <c r="B52" i="33" s="1"/>
  <c r="I35" i="33"/>
  <c r="Q35" i="33"/>
  <c r="H35" i="33"/>
  <c r="M35" i="33"/>
  <c r="O35" i="33"/>
  <c r="J35" i="33"/>
  <c r="O11" i="33"/>
  <c r="B38" i="33" s="1"/>
  <c r="O15" i="33"/>
  <c r="B42" i="33" s="1"/>
  <c r="O3" i="33"/>
  <c r="O10" i="33"/>
  <c r="B37" i="33" s="1"/>
  <c r="O17" i="33"/>
  <c r="O14" i="33"/>
  <c r="B41" i="33" s="1"/>
  <c r="O4" i="33"/>
  <c r="B31" i="33" s="1"/>
  <c r="O9" i="33"/>
  <c r="B36" i="33" s="1"/>
  <c r="O18" i="33"/>
  <c r="O13" i="33"/>
  <c r="B40" i="33" s="1"/>
  <c r="O6" i="33"/>
  <c r="B33" i="33" s="1"/>
  <c r="O7" i="33"/>
  <c r="B34" i="33" s="1"/>
  <c r="O19" i="33"/>
  <c r="T31" i="12"/>
  <c r="Q21" i="12"/>
  <c r="L49" i="33"/>
  <c r="O16" i="33"/>
  <c r="S39" i="33"/>
  <c r="N35" i="33"/>
  <c r="R12" i="33"/>
  <c r="R8" i="33"/>
  <c r="B51" i="33" s="1"/>
  <c r="R11" i="33"/>
  <c r="R5" i="33"/>
  <c r="B48" i="33" s="1"/>
  <c r="C3" i="28"/>
  <c r="H41" i="26" s="1"/>
  <c r="D17" i="24"/>
  <c r="F17" i="24"/>
  <c r="H17" i="24"/>
  <c r="C17" i="24"/>
  <c r="E17" i="24"/>
  <c r="G17" i="24"/>
  <c r="K17" i="24"/>
  <c r="B13" i="24"/>
  <c r="D13" i="24"/>
  <c r="F13" i="24"/>
  <c r="H13" i="24"/>
  <c r="J13" i="24"/>
  <c r="C13" i="24"/>
  <c r="E13" i="24"/>
  <c r="G13" i="24"/>
  <c r="I13" i="24"/>
  <c r="K13" i="24"/>
  <c r="B8" i="24"/>
  <c r="D8" i="24"/>
  <c r="F8" i="24"/>
  <c r="H8" i="24"/>
  <c r="J8" i="24"/>
  <c r="C8" i="24"/>
  <c r="E8" i="24"/>
  <c r="G8" i="24"/>
  <c r="I8" i="24"/>
  <c r="K8" i="24"/>
  <c r="J15" i="24"/>
  <c r="H15" i="24"/>
  <c r="F15" i="24"/>
  <c r="D15" i="24"/>
  <c r="B15" i="24"/>
  <c r="F54" i="14"/>
  <c r="E12" i="24"/>
  <c r="C10" i="24"/>
  <c r="E10" i="24"/>
  <c r="G10" i="24"/>
  <c r="K10" i="24"/>
  <c r="B10" i="24"/>
  <c r="D10" i="24"/>
  <c r="H10" i="24"/>
  <c r="J10" i="24"/>
  <c r="I15" i="24"/>
  <c r="G15" i="24"/>
  <c r="E15" i="24"/>
  <c r="H6" i="24"/>
  <c r="J4" i="24"/>
  <c r="F4" i="24"/>
  <c r="B4" i="24"/>
  <c r="I21" i="14"/>
  <c r="J21" i="14"/>
  <c r="D21" i="14"/>
  <c r="G6" i="24"/>
  <c r="H4" i="24"/>
  <c r="C54" i="14"/>
  <c r="G21" i="14"/>
  <c r="E21" i="14"/>
  <c r="B3" i="24"/>
  <c r="C3" i="24"/>
  <c r="D3" i="24"/>
  <c r="P19" i="12"/>
  <c r="Q29" i="12"/>
  <c r="P27" i="12"/>
  <c r="O17" i="12"/>
  <c r="P25" i="12"/>
  <c r="O15" i="12"/>
  <c r="B54" i="14"/>
  <c r="O18" i="12"/>
  <c r="P28" i="12"/>
  <c r="O16" i="12"/>
  <c r="P26" i="12"/>
  <c r="O14" i="12"/>
  <c r="P24" i="12"/>
  <c r="Q27" i="12"/>
  <c r="Q25" i="12"/>
  <c r="B14" i="24" l="1"/>
  <c r="H14" i="24"/>
  <c r="J14" i="24"/>
  <c r="D14" i="24"/>
  <c r="F14" i="24"/>
  <c r="E82" i="24"/>
  <c r="C6" i="24"/>
  <c r="M17" i="24" s="1"/>
  <c r="E74" i="24"/>
  <c r="I6" i="24"/>
  <c r="B6" i="24"/>
  <c r="M40" i="24" s="1"/>
  <c r="M41" i="24" s="1"/>
  <c r="J6" i="24"/>
  <c r="C14" i="24"/>
  <c r="K6" i="24"/>
  <c r="D6" i="24"/>
  <c r="F49" i="33"/>
  <c r="J49" i="33"/>
  <c r="Q31" i="31"/>
  <c r="Y19" i="31"/>
  <c r="U25" i="31"/>
  <c r="U37" i="31"/>
  <c r="G14" i="24"/>
  <c r="E14" i="24"/>
  <c r="C11" i="24"/>
  <c r="E11" i="24"/>
  <c r="J11" i="24"/>
  <c r="F11" i="24"/>
  <c r="B11" i="24"/>
  <c r="H11" i="24"/>
  <c r="E79" i="24"/>
  <c r="D11" i="24"/>
  <c r="I11" i="24"/>
  <c r="E6" i="24"/>
  <c r="F6" i="24"/>
  <c r="F10" i="24"/>
  <c r="I10" i="24"/>
  <c r="I17" i="24"/>
  <c r="J17" i="24"/>
  <c r="B17" i="24"/>
  <c r="K35" i="33"/>
  <c r="K49" i="33"/>
  <c r="H49" i="33"/>
  <c r="S25" i="31"/>
  <c r="Y25" i="31"/>
  <c r="S37" i="31"/>
  <c r="K14" i="24"/>
  <c r="I14" i="24"/>
  <c r="C12" i="24"/>
  <c r="G12" i="24"/>
  <c r="K12" i="24"/>
  <c r="C15" i="24"/>
  <c r="E83" i="24"/>
  <c r="C87" i="24"/>
  <c r="I32" i="33"/>
  <c r="L39" i="33"/>
  <c r="M32" i="33"/>
  <c r="E32" i="33"/>
  <c r="G32" i="33"/>
  <c r="W19" i="31"/>
  <c r="Q25" i="31"/>
  <c r="Q37" i="31"/>
  <c r="L32" i="33"/>
  <c r="W31" i="31"/>
  <c r="P39" i="33"/>
  <c r="N39" i="33"/>
  <c r="J32" i="33"/>
  <c r="M39" i="33"/>
  <c r="U39" i="33"/>
  <c r="F32" i="33"/>
  <c r="S19" i="31"/>
  <c r="W37" i="31"/>
  <c r="N16" i="12"/>
  <c r="O26" i="12"/>
  <c r="O42" i="33"/>
  <c r="X42" i="33"/>
  <c r="X43" i="33" s="1"/>
  <c r="T42" i="33"/>
  <c r="W42" i="33"/>
  <c r="P42" i="33"/>
  <c r="S42" i="33"/>
  <c r="Q42" i="33"/>
  <c r="U42" i="33"/>
  <c r="R42" i="33"/>
  <c r="V42" i="33"/>
  <c r="R14" i="33"/>
  <c r="B46" i="33"/>
  <c r="X15" i="31"/>
  <c r="Y14" i="31"/>
  <c r="T15" i="31"/>
  <c r="U14" i="31"/>
  <c r="Q31" i="12"/>
  <c r="N14" i="12"/>
  <c r="O24" i="12"/>
  <c r="M43" i="12"/>
  <c r="O19" i="12"/>
  <c r="O21" i="12" s="1"/>
  <c r="P29" i="12"/>
  <c r="P31" i="12" s="1"/>
  <c r="P21" i="12"/>
  <c r="G54" i="14"/>
  <c r="D54" i="14"/>
  <c r="I54" i="14"/>
  <c r="C46" i="29"/>
  <c r="H43" i="26"/>
  <c r="N51" i="33"/>
  <c r="I51" i="33"/>
  <c r="L51" i="33"/>
  <c r="M51" i="33"/>
  <c r="H51" i="33"/>
  <c r="J51" i="33"/>
  <c r="O51" i="33"/>
  <c r="Q51" i="33"/>
  <c r="K51" i="33"/>
  <c r="P51" i="33"/>
  <c r="K38" i="33"/>
  <c r="M38" i="33"/>
  <c r="O38" i="33"/>
  <c r="T38" i="33"/>
  <c r="L38" i="33"/>
  <c r="N38" i="33"/>
  <c r="P38" i="33"/>
  <c r="S38" i="33"/>
  <c r="Q38" i="33"/>
  <c r="R38" i="33"/>
  <c r="G47" i="33"/>
  <c r="E47" i="33"/>
  <c r="L47" i="33"/>
  <c r="M47" i="33"/>
  <c r="H47" i="33"/>
  <c r="J47" i="33"/>
  <c r="D47" i="33"/>
  <c r="I47" i="33"/>
  <c r="F47" i="33"/>
  <c r="K47" i="33"/>
  <c r="R15" i="31"/>
  <c r="S14" i="31"/>
  <c r="Q14" i="31"/>
  <c r="P15" i="31"/>
  <c r="Q15" i="31" s="1"/>
  <c r="Y37" i="31"/>
  <c r="O25" i="12"/>
  <c r="N15" i="12"/>
  <c r="E54" i="14"/>
  <c r="K48" i="33"/>
  <c r="F48" i="33"/>
  <c r="N48" i="33"/>
  <c r="G48" i="33"/>
  <c r="E48" i="33"/>
  <c r="I48" i="33"/>
  <c r="L48" i="33"/>
  <c r="M48" i="33"/>
  <c r="H48" i="33"/>
  <c r="J48" i="33"/>
  <c r="W41" i="33"/>
  <c r="W43" i="33" s="1"/>
  <c r="N41" i="33"/>
  <c r="P41" i="33"/>
  <c r="S41" i="33"/>
  <c r="U41" i="33"/>
  <c r="V41" i="33"/>
  <c r="Q41" i="33"/>
  <c r="R41" i="33"/>
  <c r="T41" i="33"/>
  <c r="O41" i="33"/>
  <c r="N30" i="12"/>
  <c r="T23" i="33"/>
  <c r="W56" i="33" s="1"/>
  <c r="V85" i="33" s="1"/>
  <c r="U113" i="33" s="1"/>
  <c r="E118" i="33" s="1"/>
  <c r="G34" i="33"/>
  <c r="K34" i="33"/>
  <c r="M34" i="33"/>
  <c r="O34" i="33"/>
  <c r="J34" i="33"/>
  <c r="H34" i="33"/>
  <c r="L34" i="33"/>
  <c r="N34" i="33"/>
  <c r="P34" i="33"/>
  <c r="I34" i="33"/>
  <c r="L36" i="33"/>
  <c r="N36" i="33"/>
  <c r="P36" i="33"/>
  <c r="Q36" i="33"/>
  <c r="R36" i="33"/>
  <c r="K36" i="33"/>
  <c r="M36" i="33"/>
  <c r="O36" i="33"/>
  <c r="I36" i="33"/>
  <c r="J36" i="33"/>
  <c r="L37" i="33"/>
  <c r="N37" i="33"/>
  <c r="P37" i="33"/>
  <c r="S37" i="33"/>
  <c r="J37" i="33"/>
  <c r="Q37" i="33"/>
  <c r="R37" i="33"/>
  <c r="K37" i="33"/>
  <c r="M37" i="33"/>
  <c r="O37" i="33"/>
  <c r="K52" i="33"/>
  <c r="P52" i="33"/>
  <c r="R52" i="33"/>
  <c r="R53" i="33" s="1"/>
  <c r="N52" i="33"/>
  <c r="Q52" i="33"/>
  <c r="I52" i="33"/>
  <c r="L52" i="33"/>
  <c r="M52" i="33"/>
  <c r="J52" i="33"/>
  <c r="O52" i="33"/>
  <c r="X32" i="31"/>
  <c r="Y32" i="31" s="1"/>
  <c r="T32" i="31"/>
  <c r="U32" i="31" s="1"/>
  <c r="P32" i="31"/>
  <c r="Q32" i="31" s="1"/>
  <c r="O33" i="31"/>
  <c r="V32" i="31"/>
  <c r="W32" i="31" s="1"/>
  <c r="R32" i="31"/>
  <c r="S32" i="31" s="1"/>
  <c r="O21" i="31"/>
  <c r="X20" i="31"/>
  <c r="Y20" i="31" s="1"/>
  <c r="V20" i="31"/>
  <c r="W20" i="31" s="1"/>
  <c r="T20" i="31"/>
  <c r="U20" i="31" s="1"/>
  <c r="R20" i="31"/>
  <c r="S20" i="31" s="1"/>
  <c r="P20" i="31"/>
  <c r="Q20" i="31" s="1"/>
  <c r="O27" i="31"/>
  <c r="V26" i="31"/>
  <c r="W26" i="31" s="1"/>
  <c r="R26" i="31"/>
  <c r="S26" i="31" s="1"/>
  <c r="X26" i="31"/>
  <c r="Y26" i="31" s="1"/>
  <c r="T26" i="31"/>
  <c r="U26" i="31" s="1"/>
  <c r="P26" i="31"/>
  <c r="O39" i="31"/>
  <c r="V38" i="31"/>
  <c r="R38" i="31"/>
  <c r="S38" i="31" s="1"/>
  <c r="T38" i="31"/>
  <c r="P38" i="31"/>
  <c r="X38" i="31"/>
  <c r="Y38" i="31" s="1"/>
  <c r="T40" i="33"/>
  <c r="N40" i="33"/>
  <c r="P40" i="33"/>
  <c r="S40" i="33"/>
  <c r="U40" i="33"/>
  <c r="U43" i="33" s="1"/>
  <c r="V40" i="33"/>
  <c r="Q40" i="33"/>
  <c r="R40" i="33"/>
  <c r="M40" i="33"/>
  <c r="O40" i="33"/>
  <c r="N18" i="12"/>
  <c r="O28" i="12"/>
  <c r="O27" i="12"/>
  <c r="N17" i="12"/>
  <c r="J54" i="14"/>
  <c r="M20" i="12"/>
  <c r="F33" i="33"/>
  <c r="J33" i="33"/>
  <c r="G33" i="33"/>
  <c r="H33" i="33"/>
  <c r="L33" i="33"/>
  <c r="N33" i="33"/>
  <c r="I33" i="33"/>
  <c r="K33" i="33"/>
  <c r="M33" i="33"/>
  <c r="O33" i="33"/>
  <c r="F31" i="33"/>
  <c r="I31" i="33"/>
  <c r="K31" i="33"/>
  <c r="M31" i="33"/>
  <c r="E31" i="33"/>
  <c r="J31" i="33"/>
  <c r="H31" i="33"/>
  <c r="D31" i="33"/>
  <c r="G31" i="33"/>
  <c r="L31" i="33"/>
  <c r="B30" i="33"/>
  <c r="O23" i="33"/>
  <c r="Q43" i="33"/>
  <c r="Q56" i="33" s="1"/>
  <c r="I50" i="33"/>
  <c r="L50" i="33"/>
  <c r="M50" i="33"/>
  <c r="H50" i="33"/>
  <c r="J50" i="33"/>
  <c r="O50" i="33"/>
  <c r="O53" i="33" s="1"/>
  <c r="K50" i="33"/>
  <c r="P50" i="33"/>
  <c r="N50" i="33"/>
  <c r="G50" i="33"/>
  <c r="V14" i="31"/>
  <c r="W13" i="31"/>
  <c r="P53" i="33" l="1"/>
  <c r="Q38" i="31"/>
  <c r="O43" i="33"/>
  <c r="U38" i="31"/>
  <c r="N43" i="33"/>
  <c r="N56" i="33" s="1"/>
  <c r="B72" i="33" s="1"/>
  <c r="W72" i="33" s="1"/>
  <c r="W73" i="33" s="1"/>
  <c r="V43" i="33"/>
  <c r="Q26" i="31"/>
  <c r="W38" i="31"/>
  <c r="S43" i="33"/>
  <c r="S56" i="33" s="1"/>
  <c r="L20" i="12"/>
  <c r="M30" i="12"/>
  <c r="K9" i="12"/>
  <c r="K20" i="12"/>
  <c r="N28" i="12"/>
  <c r="M18" i="12"/>
  <c r="X33" i="31"/>
  <c r="Y33" i="31" s="1"/>
  <c r="T33" i="31"/>
  <c r="U33" i="31" s="1"/>
  <c r="P33" i="31"/>
  <c r="Q33" i="31" s="1"/>
  <c r="V33" i="31"/>
  <c r="W33" i="31" s="1"/>
  <c r="R33" i="31"/>
  <c r="S33" i="31" s="1"/>
  <c r="R43" i="33"/>
  <c r="R56" i="33" s="1"/>
  <c r="S15" i="31"/>
  <c r="M53" i="33"/>
  <c r="Q53" i="33"/>
  <c r="Y15" i="31"/>
  <c r="N26" i="12"/>
  <c r="M16" i="12"/>
  <c r="V15" i="31"/>
  <c r="W14" i="31"/>
  <c r="V39" i="31"/>
  <c r="R39" i="31"/>
  <c r="S39" i="31" s="1"/>
  <c r="X39" i="31"/>
  <c r="Y39" i="31" s="1"/>
  <c r="T39" i="31"/>
  <c r="U39" i="31" s="1"/>
  <c r="P39" i="31"/>
  <c r="Q39" i="31" s="1"/>
  <c r="X21" i="31"/>
  <c r="Y21" i="31" s="1"/>
  <c r="V21" i="31"/>
  <c r="W21" i="31" s="1"/>
  <c r="R21" i="31"/>
  <c r="S21" i="31" s="1"/>
  <c r="P21" i="31"/>
  <c r="Q21" i="31" s="1"/>
  <c r="T21" i="31"/>
  <c r="U21" i="31" s="1"/>
  <c r="I46" i="33"/>
  <c r="I53" i="33" s="1"/>
  <c r="Q57" i="33" s="1"/>
  <c r="L46" i="33"/>
  <c r="L53" i="33" s="1"/>
  <c r="H46" i="33"/>
  <c r="H53" i="33" s="1"/>
  <c r="P57" i="33" s="1"/>
  <c r="B81" i="33" s="1"/>
  <c r="C46" i="33"/>
  <c r="C53" i="33" s="1"/>
  <c r="K57" i="33" s="1"/>
  <c r="J46" i="33"/>
  <c r="J53" i="33" s="1"/>
  <c r="R57" i="33" s="1"/>
  <c r="D46" i="33"/>
  <c r="D53" i="33" s="1"/>
  <c r="L57" i="33" s="1"/>
  <c r="B77" i="33" s="1"/>
  <c r="K46" i="33"/>
  <c r="K53" i="33" s="1"/>
  <c r="S57" i="33" s="1"/>
  <c r="F46" i="33"/>
  <c r="F53" i="33" s="1"/>
  <c r="N57" i="33" s="1"/>
  <c r="B79" i="33" s="1"/>
  <c r="E46" i="33"/>
  <c r="E53" i="33" s="1"/>
  <c r="M57" i="33" s="1"/>
  <c r="B78" i="33" s="1"/>
  <c r="G46" i="33"/>
  <c r="G53" i="33" s="1"/>
  <c r="O57" i="33" s="1"/>
  <c r="B80" i="33" s="1"/>
  <c r="M43" i="33"/>
  <c r="M56" i="33" s="1"/>
  <c r="B71" i="33" s="1"/>
  <c r="P43" i="33"/>
  <c r="P56" i="33" s="1"/>
  <c r="T43" i="33"/>
  <c r="N24" i="12"/>
  <c r="M14" i="12"/>
  <c r="M42" i="12"/>
  <c r="U15" i="31"/>
  <c r="R15" i="33"/>
  <c r="D30" i="33"/>
  <c r="D43" i="33" s="1"/>
  <c r="D56" i="33" s="1"/>
  <c r="B62" i="33" s="1"/>
  <c r="K30" i="33"/>
  <c r="K43" i="33" s="1"/>
  <c r="K56" i="33" s="1"/>
  <c r="B69" i="33" s="1"/>
  <c r="E30" i="33"/>
  <c r="E43" i="33" s="1"/>
  <c r="E56" i="33" s="1"/>
  <c r="B63" i="33" s="1"/>
  <c r="J30" i="33"/>
  <c r="J43" i="33" s="1"/>
  <c r="C30" i="33"/>
  <c r="C43" i="33" s="1"/>
  <c r="C56" i="33" s="1"/>
  <c r="G30" i="33"/>
  <c r="G43" i="33" s="1"/>
  <c r="G56" i="33" s="1"/>
  <c r="B65" i="33" s="1"/>
  <c r="H30" i="33"/>
  <c r="H43" i="33" s="1"/>
  <c r="H56" i="33" s="1"/>
  <c r="B66" i="33" s="1"/>
  <c r="L30" i="33"/>
  <c r="L43" i="33" s="1"/>
  <c r="F30" i="33"/>
  <c r="F43" i="33" s="1"/>
  <c r="F56" i="33" s="1"/>
  <c r="B64" i="33" s="1"/>
  <c r="I30" i="33"/>
  <c r="I43" i="33" s="1"/>
  <c r="I56" i="33" s="1"/>
  <c r="B67" i="33" s="1"/>
  <c r="M17" i="12"/>
  <c r="N27" i="12"/>
  <c r="V27" i="31"/>
  <c r="W27" i="31" s="1"/>
  <c r="R27" i="31"/>
  <c r="S27" i="31" s="1"/>
  <c r="X27" i="31"/>
  <c r="Y27" i="31" s="1"/>
  <c r="T27" i="31"/>
  <c r="U27" i="31" s="1"/>
  <c r="P27" i="31"/>
  <c r="G118" i="33"/>
  <c r="H118" i="33" s="1"/>
  <c r="N53" i="33"/>
  <c r="M15" i="12"/>
  <c r="N25" i="12"/>
  <c r="N19" i="12"/>
  <c r="O29" i="12"/>
  <c r="N43" i="12"/>
  <c r="O43" i="12" s="1"/>
  <c r="Q27" i="31" l="1"/>
  <c r="T56" i="33"/>
  <c r="F119" i="33" s="1"/>
  <c r="O56" i="33"/>
  <c r="R72" i="33"/>
  <c r="Q72" i="33"/>
  <c r="T72" i="33"/>
  <c r="S72" i="33"/>
  <c r="V72" i="33"/>
  <c r="W15" i="31"/>
  <c r="P72" i="33"/>
  <c r="N72" i="33"/>
  <c r="U72" i="33"/>
  <c r="L56" i="33"/>
  <c r="B70" i="33" s="1"/>
  <c r="O70" i="33" s="1"/>
  <c r="J56" i="33"/>
  <c r="B68" i="33" s="1"/>
  <c r="S68" i="33" s="1"/>
  <c r="W39" i="31"/>
  <c r="O72" i="33"/>
  <c r="N29" i="12"/>
  <c r="M19" i="12"/>
  <c r="M25" i="12"/>
  <c r="K15" i="12"/>
  <c r="L15" i="12"/>
  <c r="K4" i="12"/>
  <c r="N71" i="33"/>
  <c r="Q71" i="33"/>
  <c r="O71" i="33"/>
  <c r="P71" i="33"/>
  <c r="S71" i="33"/>
  <c r="R71" i="33"/>
  <c r="V71" i="33"/>
  <c r="M71" i="33"/>
  <c r="U71" i="33"/>
  <c r="T71" i="33"/>
  <c r="M81" i="33"/>
  <c r="P81" i="33"/>
  <c r="N81" i="33"/>
  <c r="O81" i="33"/>
  <c r="L81" i="33"/>
  <c r="Q81" i="33"/>
  <c r="Q82" i="33" s="1"/>
  <c r="I81" i="33"/>
  <c r="K81" i="33"/>
  <c r="H81" i="33"/>
  <c r="J81" i="33"/>
  <c r="G30" i="12"/>
  <c r="M27" i="12"/>
  <c r="K17" i="12"/>
  <c r="L17" i="12"/>
  <c r="K6" i="12"/>
  <c r="I66" i="33"/>
  <c r="L66" i="33"/>
  <c r="N66" i="33"/>
  <c r="M66" i="33"/>
  <c r="Q66" i="33"/>
  <c r="O66" i="33"/>
  <c r="K66" i="33"/>
  <c r="J66" i="33"/>
  <c r="H66" i="33"/>
  <c r="P66" i="33"/>
  <c r="J63" i="33"/>
  <c r="H63" i="33"/>
  <c r="E63" i="33"/>
  <c r="G63" i="33"/>
  <c r="L63" i="33"/>
  <c r="K63" i="33"/>
  <c r="F63" i="33"/>
  <c r="N63" i="33"/>
  <c r="I63" i="33"/>
  <c r="M63" i="33"/>
  <c r="K14" i="12"/>
  <c r="L14" i="12"/>
  <c r="M24" i="12"/>
  <c r="K3" i="12"/>
  <c r="M21" i="12"/>
  <c r="M41" i="12"/>
  <c r="N80" i="33"/>
  <c r="O80" i="33"/>
  <c r="L80" i="33"/>
  <c r="G80" i="33"/>
  <c r="H80" i="33"/>
  <c r="I80" i="33"/>
  <c r="J80" i="33"/>
  <c r="K80" i="33"/>
  <c r="P80" i="33"/>
  <c r="P82" i="33" s="1"/>
  <c r="M80" i="33"/>
  <c r="M77" i="33"/>
  <c r="D77" i="33"/>
  <c r="H77" i="33"/>
  <c r="L77" i="33"/>
  <c r="F77" i="33"/>
  <c r="G77" i="33"/>
  <c r="J77" i="33"/>
  <c r="I77" i="33"/>
  <c r="K77" i="33"/>
  <c r="E77" i="33"/>
  <c r="K16" i="12"/>
  <c r="I16" i="12" s="1"/>
  <c r="L16" i="12"/>
  <c r="M26" i="12"/>
  <c r="K5" i="12"/>
  <c r="B20" i="12"/>
  <c r="J20" i="12"/>
  <c r="B30" i="12"/>
  <c r="L67" i="33"/>
  <c r="Q67" i="33"/>
  <c r="O67" i="33"/>
  <c r="M67" i="33"/>
  <c r="P67" i="33"/>
  <c r="R67" i="33"/>
  <c r="K67" i="33"/>
  <c r="N67" i="33"/>
  <c r="I67" i="33"/>
  <c r="J67" i="33"/>
  <c r="I65" i="33"/>
  <c r="M65" i="33"/>
  <c r="L65" i="33"/>
  <c r="O65" i="33"/>
  <c r="J65" i="33"/>
  <c r="P65" i="33"/>
  <c r="G65" i="33"/>
  <c r="K65" i="33"/>
  <c r="H65" i="33"/>
  <c r="N65" i="33"/>
  <c r="K69" i="33"/>
  <c r="R69" i="33"/>
  <c r="Q69" i="33"/>
  <c r="M69" i="33"/>
  <c r="N69" i="33"/>
  <c r="S69" i="33"/>
  <c r="O69" i="33"/>
  <c r="P69" i="33"/>
  <c r="L69" i="33"/>
  <c r="T69" i="33"/>
  <c r="N42" i="12"/>
  <c r="O42" i="12" s="1"/>
  <c r="N31" i="12"/>
  <c r="I78" i="33"/>
  <c r="J78" i="33"/>
  <c r="K78" i="33"/>
  <c r="E78" i="33"/>
  <c r="H78" i="33"/>
  <c r="M78" i="33"/>
  <c r="N78" i="33"/>
  <c r="L78" i="33"/>
  <c r="F78" i="33"/>
  <c r="G78" i="33"/>
  <c r="I20" i="12"/>
  <c r="F64" i="33"/>
  <c r="H64" i="33"/>
  <c r="N64" i="33"/>
  <c r="G64" i="33"/>
  <c r="L64" i="33"/>
  <c r="M64" i="33"/>
  <c r="J64" i="33"/>
  <c r="I64" i="33"/>
  <c r="K64" i="33"/>
  <c r="O64" i="33"/>
  <c r="B61" i="33"/>
  <c r="E62" i="33"/>
  <c r="M62" i="33"/>
  <c r="D62" i="33"/>
  <c r="J62" i="33"/>
  <c r="H62" i="33"/>
  <c r="K62" i="33"/>
  <c r="F62" i="33"/>
  <c r="G62" i="33"/>
  <c r="L62" i="33"/>
  <c r="I62" i="33"/>
  <c r="N21" i="12"/>
  <c r="L79" i="33"/>
  <c r="F79" i="33"/>
  <c r="G79" i="33"/>
  <c r="H79" i="33"/>
  <c r="I79" i="33"/>
  <c r="J79" i="33"/>
  <c r="K79" i="33"/>
  <c r="M79" i="33"/>
  <c r="N79" i="33"/>
  <c r="O79" i="33"/>
  <c r="B76" i="33"/>
  <c r="U57" i="33"/>
  <c r="O31" i="12"/>
  <c r="K18" i="12"/>
  <c r="L18" i="12"/>
  <c r="M28" i="12"/>
  <c r="K7" i="12"/>
  <c r="V56" i="33" l="1"/>
  <c r="I17" i="12"/>
  <c r="O82" i="33"/>
  <c r="V73" i="33"/>
  <c r="L68" i="33"/>
  <c r="Q68" i="33"/>
  <c r="J68" i="33"/>
  <c r="K68" i="33"/>
  <c r="N68" i="33"/>
  <c r="O68" i="33"/>
  <c r="O73" i="33" s="1"/>
  <c r="O85" i="33" s="1"/>
  <c r="M68" i="33"/>
  <c r="R68" i="33"/>
  <c r="P68" i="33"/>
  <c r="R70" i="33"/>
  <c r="T70" i="33"/>
  <c r="T73" i="33" s="1"/>
  <c r="S70" i="33"/>
  <c r="S73" i="33" s="1"/>
  <c r="I18" i="12"/>
  <c r="U56" i="33"/>
  <c r="U58" i="33" s="1"/>
  <c r="U70" i="33"/>
  <c r="U73" i="33" s="1"/>
  <c r="P70" i="33"/>
  <c r="M70" i="33"/>
  <c r="L70" i="33"/>
  <c r="N70" i="33"/>
  <c r="Q70" i="33"/>
  <c r="J18" i="12"/>
  <c r="B18" i="12"/>
  <c r="B28" i="12"/>
  <c r="D61" i="33"/>
  <c r="D73" i="33" s="1"/>
  <c r="D85" i="33" s="1"/>
  <c r="B92" i="33" s="1"/>
  <c r="I61" i="33"/>
  <c r="I73" i="33" s="1"/>
  <c r="H61" i="33"/>
  <c r="H73" i="33" s="1"/>
  <c r="H85" i="33" s="1"/>
  <c r="B96" i="33" s="1"/>
  <c r="G61" i="33"/>
  <c r="G73" i="33" s="1"/>
  <c r="G85" i="33" s="1"/>
  <c r="B95" i="33" s="1"/>
  <c r="K61" i="33"/>
  <c r="F61" i="33"/>
  <c r="F73" i="33" s="1"/>
  <c r="F85" i="33" s="1"/>
  <c r="B94" i="33" s="1"/>
  <c r="C61" i="33"/>
  <c r="C73" i="33" s="1"/>
  <c r="C85" i="33" s="1"/>
  <c r="B91" i="33" s="1"/>
  <c r="J61" i="33"/>
  <c r="L61" i="33"/>
  <c r="E61" i="33"/>
  <c r="E73" i="33" s="1"/>
  <c r="E85" i="33" s="1"/>
  <c r="B93" i="33" s="1"/>
  <c r="G26" i="12"/>
  <c r="G24" i="12"/>
  <c r="G27" i="12"/>
  <c r="E119" i="33"/>
  <c r="G119" i="33" s="1"/>
  <c r="H119" i="33" s="1"/>
  <c r="W85" i="33"/>
  <c r="V113" i="33" s="1"/>
  <c r="J15" i="12"/>
  <c r="B15" i="12"/>
  <c r="B25" i="12"/>
  <c r="I9" i="12"/>
  <c r="G20" i="12"/>
  <c r="G9" i="12" s="1"/>
  <c r="J9" i="12"/>
  <c r="H20" i="12"/>
  <c r="H9" i="12" s="1"/>
  <c r="J16" i="12"/>
  <c r="B26" i="12"/>
  <c r="B16" i="12"/>
  <c r="N41" i="12"/>
  <c r="O41" i="12" s="1"/>
  <c r="J14" i="12"/>
  <c r="B14" i="12"/>
  <c r="B24" i="12"/>
  <c r="M40" i="12"/>
  <c r="J17" i="12"/>
  <c r="G17" i="12" s="1"/>
  <c r="G6" i="12" s="1"/>
  <c r="B27" i="12"/>
  <c r="B17" i="12"/>
  <c r="F30" i="12"/>
  <c r="M29" i="12"/>
  <c r="K19" i="12"/>
  <c r="K21" i="12" s="1"/>
  <c r="L19" i="12"/>
  <c r="L21" i="12" s="1"/>
  <c r="K8" i="12"/>
  <c r="K17" i="13" s="1"/>
  <c r="H76" i="33"/>
  <c r="H82" i="33" s="1"/>
  <c r="P86" i="33" s="1"/>
  <c r="D76" i="33"/>
  <c r="D82" i="33" s="1"/>
  <c r="L86" i="33" s="1"/>
  <c r="B106" i="33" s="1"/>
  <c r="L76" i="33"/>
  <c r="L82" i="33" s="1"/>
  <c r="F76" i="33"/>
  <c r="F82" i="33" s="1"/>
  <c r="N86" i="33" s="1"/>
  <c r="B108" i="33" s="1"/>
  <c r="G76" i="33"/>
  <c r="G82" i="33" s="1"/>
  <c r="O86" i="33" s="1"/>
  <c r="B109" i="33" s="1"/>
  <c r="I76" i="33"/>
  <c r="I82" i="33" s="1"/>
  <c r="Q86" i="33" s="1"/>
  <c r="J76" i="33"/>
  <c r="J82" i="33" s="1"/>
  <c r="R86" i="33" s="1"/>
  <c r="K76" i="33"/>
  <c r="K82" i="33" s="1"/>
  <c r="E76" i="33"/>
  <c r="E82" i="33" s="1"/>
  <c r="M86" i="33" s="1"/>
  <c r="B107" i="33" s="1"/>
  <c r="C76" i="33"/>
  <c r="C82" i="33" s="1"/>
  <c r="K86" i="33" s="1"/>
  <c r="I7" i="12"/>
  <c r="N82" i="33"/>
  <c r="M82" i="33"/>
  <c r="I15" i="12"/>
  <c r="D43" i="12"/>
  <c r="G28" i="12"/>
  <c r="G16" i="12"/>
  <c r="G5" i="12" s="1"/>
  <c r="I5" i="12"/>
  <c r="K21" i="13"/>
  <c r="K20" i="13"/>
  <c r="K10" i="12"/>
  <c r="I14" i="12"/>
  <c r="C43" i="12"/>
  <c r="M39" i="12"/>
  <c r="I6" i="12"/>
  <c r="G25" i="12"/>
  <c r="G18" i="12" l="1"/>
  <c r="G7" i="12" s="1"/>
  <c r="K73" i="33"/>
  <c r="K85" i="33" s="1"/>
  <c r="B99" i="33" s="1"/>
  <c r="J73" i="33"/>
  <c r="J85" i="33" s="1"/>
  <c r="B98" i="33" s="1"/>
  <c r="F20" i="12"/>
  <c r="F9" i="12" s="1"/>
  <c r="N73" i="33"/>
  <c r="N85" i="33" s="1"/>
  <c r="L73" i="33"/>
  <c r="L85" i="33" s="1"/>
  <c r="B100" i="33" s="1"/>
  <c r="Q73" i="33"/>
  <c r="Q85" i="33" s="1"/>
  <c r="R73" i="33"/>
  <c r="R85" i="33" s="1"/>
  <c r="P73" i="33"/>
  <c r="P85" i="33" s="1"/>
  <c r="M73" i="33"/>
  <c r="M85" i="33" s="1"/>
  <c r="B101" i="33" s="1"/>
  <c r="Q101" i="33" s="1"/>
  <c r="K2" i="13"/>
  <c r="K3" i="13" s="1"/>
  <c r="K4" i="13" s="1"/>
  <c r="K5" i="13" s="1"/>
  <c r="K18" i="13"/>
  <c r="K51" i="13" s="1"/>
  <c r="K19" i="13"/>
  <c r="K42" i="13" s="1"/>
  <c r="I19" i="12"/>
  <c r="D41" i="12" s="1"/>
  <c r="S85" i="33"/>
  <c r="F120" i="33" s="1"/>
  <c r="N39" i="12"/>
  <c r="O39" i="12" s="1"/>
  <c r="K53" i="13"/>
  <c r="K19" i="17" s="1"/>
  <c r="K52" i="17" s="1"/>
  <c r="K43" i="13"/>
  <c r="J108" i="33"/>
  <c r="L108" i="33"/>
  <c r="O108" i="33"/>
  <c r="F108" i="33"/>
  <c r="I108" i="33"/>
  <c r="M108" i="33"/>
  <c r="N108" i="33"/>
  <c r="H108" i="33"/>
  <c r="K108" i="33"/>
  <c r="G108" i="33"/>
  <c r="G29" i="12"/>
  <c r="J4" i="12"/>
  <c r="H15" i="12"/>
  <c r="F26" i="12"/>
  <c r="D92" i="33"/>
  <c r="I92" i="33"/>
  <c r="J92" i="33"/>
  <c r="L92" i="33"/>
  <c r="G92" i="33"/>
  <c r="E92" i="33"/>
  <c r="M92" i="33"/>
  <c r="H92" i="33"/>
  <c r="K92" i="33"/>
  <c r="F92" i="33"/>
  <c r="K44" i="13"/>
  <c r="K54" i="13"/>
  <c r="K21" i="18"/>
  <c r="K21" i="20"/>
  <c r="K21" i="15"/>
  <c r="J19" i="12"/>
  <c r="D42" i="12" s="1"/>
  <c r="B19" i="12"/>
  <c r="B21" i="12" s="1"/>
  <c r="B29" i="12"/>
  <c r="B31" i="12" s="1"/>
  <c r="E20" i="12"/>
  <c r="E9" i="12" s="1"/>
  <c r="E30" i="12"/>
  <c r="H17" i="12"/>
  <c r="H6" i="12" s="1"/>
  <c r="J6" i="12"/>
  <c r="C34" i="12"/>
  <c r="G31" i="12"/>
  <c r="F24" i="12"/>
  <c r="I95" i="33"/>
  <c r="P95" i="33"/>
  <c r="H95" i="33"/>
  <c r="M95" i="33"/>
  <c r="L95" i="33"/>
  <c r="N95" i="33"/>
  <c r="G95" i="33"/>
  <c r="O95" i="33"/>
  <c r="K95" i="33"/>
  <c r="J95" i="33"/>
  <c r="F25" i="12"/>
  <c r="G43" i="12"/>
  <c r="E43" i="12"/>
  <c r="F28" i="12"/>
  <c r="I4" i="12"/>
  <c r="G15" i="12"/>
  <c r="B105" i="33"/>
  <c r="T86" i="33"/>
  <c r="K106" i="33"/>
  <c r="G106" i="33"/>
  <c r="J106" i="33"/>
  <c r="D106" i="33"/>
  <c r="E106" i="33"/>
  <c r="L106" i="33"/>
  <c r="F106" i="33"/>
  <c r="M106" i="33"/>
  <c r="I106" i="33"/>
  <c r="H106" i="33"/>
  <c r="N40" i="12"/>
  <c r="O40" i="12" s="1"/>
  <c r="H14" i="12"/>
  <c r="F14" i="12" s="1"/>
  <c r="J3" i="12"/>
  <c r="M38" i="12"/>
  <c r="C42" i="12"/>
  <c r="M31" i="12"/>
  <c r="F91" i="33"/>
  <c r="E91" i="33"/>
  <c r="C91" i="33"/>
  <c r="C102" i="33" s="1"/>
  <c r="C113" i="33" s="1"/>
  <c r="K91" i="33"/>
  <c r="I91" i="33"/>
  <c r="G91" i="33"/>
  <c r="J91" i="33"/>
  <c r="L91" i="33"/>
  <c r="H91" i="33"/>
  <c r="D91" i="33"/>
  <c r="N96" i="33"/>
  <c r="O96" i="33"/>
  <c r="K96" i="33"/>
  <c r="Q96" i="33"/>
  <c r="L96" i="33"/>
  <c r="H96" i="33"/>
  <c r="I96" i="33"/>
  <c r="M96" i="33"/>
  <c r="J96" i="33"/>
  <c r="P96" i="33"/>
  <c r="I3" i="12"/>
  <c r="I21" i="12"/>
  <c r="M37" i="12"/>
  <c r="C41" i="12"/>
  <c r="G14" i="12"/>
  <c r="K40" i="13"/>
  <c r="K50" i="13"/>
  <c r="J107" i="33"/>
  <c r="M107" i="33"/>
  <c r="N107" i="33"/>
  <c r="H107" i="33"/>
  <c r="K107" i="33"/>
  <c r="G107" i="33"/>
  <c r="E107" i="33"/>
  <c r="F107" i="33"/>
  <c r="L107" i="33"/>
  <c r="I107" i="33"/>
  <c r="J109" i="33"/>
  <c r="L109" i="33"/>
  <c r="O109" i="33"/>
  <c r="I109" i="33"/>
  <c r="M109" i="33"/>
  <c r="N109" i="33"/>
  <c r="H109" i="33"/>
  <c r="G109" i="33"/>
  <c r="K109" i="33"/>
  <c r="P109" i="33"/>
  <c r="P110" i="33" s="1"/>
  <c r="H16" i="12"/>
  <c r="H5" i="12" s="1"/>
  <c r="J5" i="12"/>
  <c r="F27" i="12"/>
  <c r="N93" i="33"/>
  <c r="G93" i="33"/>
  <c r="K93" i="33"/>
  <c r="M93" i="33"/>
  <c r="I93" i="33"/>
  <c r="F93" i="33"/>
  <c r="J93" i="33"/>
  <c r="H93" i="33"/>
  <c r="L93" i="33"/>
  <c r="E93" i="33"/>
  <c r="L94" i="33"/>
  <c r="G94" i="33"/>
  <c r="J94" i="33"/>
  <c r="O94" i="33"/>
  <c r="I94" i="33"/>
  <c r="K94" i="33"/>
  <c r="H94" i="33"/>
  <c r="F94" i="33"/>
  <c r="N94" i="33"/>
  <c r="M94" i="33"/>
  <c r="I85" i="33"/>
  <c r="B97" i="33" s="1"/>
  <c r="H18" i="12"/>
  <c r="H7" i="12" s="1"/>
  <c r="J7" i="12"/>
  <c r="N110" i="33" l="1"/>
  <c r="K41" i="13"/>
  <c r="J21" i="12"/>
  <c r="K52" i="13"/>
  <c r="K18" i="17" s="1"/>
  <c r="K51" i="17" s="1"/>
  <c r="K17" i="17"/>
  <c r="K50" i="17" s="1"/>
  <c r="T101" i="33"/>
  <c r="M101" i="33"/>
  <c r="N101" i="33"/>
  <c r="P101" i="33"/>
  <c r="V101" i="33"/>
  <c r="V102" i="33" s="1"/>
  <c r="R101" i="33"/>
  <c r="U101" i="33"/>
  <c r="S101" i="33"/>
  <c r="O101" i="33"/>
  <c r="G19" i="12"/>
  <c r="G8" i="12" s="1"/>
  <c r="D34" i="12"/>
  <c r="I8" i="12"/>
  <c r="I17" i="13" s="1"/>
  <c r="F17" i="12"/>
  <c r="F6" i="12" s="1"/>
  <c r="K16" i="17"/>
  <c r="K49" i="17" s="1"/>
  <c r="U85" i="33"/>
  <c r="E120" i="33" s="1"/>
  <c r="H102" i="33"/>
  <c r="E17" i="12"/>
  <c r="E6" i="12" s="1"/>
  <c r="E27" i="12"/>
  <c r="N37" i="12"/>
  <c r="O37" i="12" s="1"/>
  <c r="N38" i="12"/>
  <c r="O38" i="12" s="1"/>
  <c r="M110" i="33"/>
  <c r="D102" i="33"/>
  <c r="D113" i="33" s="1"/>
  <c r="F16" i="12"/>
  <c r="F5" i="12" s="1"/>
  <c r="G102" i="33"/>
  <c r="G113" i="33" s="1"/>
  <c r="E102" i="33"/>
  <c r="E113" i="33" s="1"/>
  <c r="D105" i="33"/>
  <c r="D110" i="33" s="1"/>
  <c r="L114" i="33" s="1"/>
  <c r="E105" i="33"/>
  <c r="E110" i="33" s="1"/>
  <c r="M114" i="33" s="1"/>
  <c r="L105" i="33"/>
  <c r="L110" i="33" s="1"/>
  <c r="C105" i="33"/>
  <c r="C110" i="33" s="1"/>
  <c r="K114" i="33" s="1"/>
  <c r="F105" i="33"/>
  <c r="F110" i="33" s="1"/>
  <c r="N114" i="33" s="1"/>
  <c r="I105" i="33"/>
  <c r="I110" i="33" s="1"/>
  <c r="Q114" i="33" s="1"/>
  <c r="G105" i="33"/>
  <c r="G110" i="33" s="1"/>
  <c r="O114" i="33" s="1"/>
  <c r="J105" i="33"/>
  <c r="J110" i="33" s="1"/>
  <c r="K105" i="33"/>
  <c r="K110" i="33" s="1"/>
  <c r="H105" i="33"/>
  <c r="H110" i="33" s="1"/>
  <c r="P114" i="33" s="1"/>
  <c r="E18" i="12"/>
  <c r="E7" i="12" s="1"/>
  <c r="E28" i="12"/>
  <c r="F3" i="12"/>
  <c r="C38" i="12"/>
  <c r="M34" i="12"/>
  <c r="S99" i="33"/>
  <c r="O99" i="33"/>
  <c r="K99" i="33"/>
  <c r="N99" i="33"/>
  <c r="T99" i="33"/>
  <c r="M99" i="33"/>
  <c r="P99" i="33"/>
  <c r="L99" i="33"/>
  <c r="Q99" i="33"/>
  <c r="R99" i="33"/>
  <c r="F29" i="12"/>
  <c r="F31" i="12" s="1"/>
  <c r="G3" i="12"/>
  <c r="C39" i="12"/>
  <c r="G21" i="12"/>
  <c r="M35" i="12"/>
  <c r="I19" i="13"/>
  <c r="I21" i="13"/>
  <c r="I10" i="12"/>
  <c r="G4" i="12"/>
  <c r="F18" i="12"/>
  <c r="F7" i="12" s="1"/>
  <c r="E15" i="12"/>
  <c r="E25" i="12"/>
  <c r="M98" i="33"/>
  <c r="K98" i="33"/>
  <c r="L98" i="33"/>
  <c r="J98" i="33"/>
  <c r="P98" i="33"/>
  <c r="N98" i="33"/>
  <c r="O98" i="33"/>
  <c r="R98" i="33"/>
  <c r="Q98" i="33"/>
  <c r="S98" i="33"/>
  <c r="G34" i="12"/>
  <c r="E34" i="12"/>
  <c r="D20" i="12"/>
  <c r="D9" i="12" s="1"/>
  <c r="D30" i="12"/>
  <c r="H19" i="12"/>
  <c r="H8" i="12" s="1"/>
  <c r="J8" i="12"/>
  <c r="J17" i="13" s="1"/>
  <c r="T85" i="33"/>
  <c r="T87" i="33" s="1"/>
  <c r="W87" i="33" s="1"/>
  <c r="P100" i="33"/>
  <c r="N100" i="33"/>
  <c r="L100" i="33"/>
  <c r="S100" i="33"/>
  <c r="T100" i="33"/>
  <c r="Q100" i="33"/>
  <c r="M100" i="33"/>
  <c r="U100" i="33"/>
  <c r="R100" i="33"/>
  <c r="O100" i="33"/>
  <c r="H4" i="12"/>
  <c r="O110" i="33"/>
  <c r="F102" i="33"/>
  <c r="F113" i="33" s="1"/>
  <c r="J21" i="13"/>
  <c r="J19" i="13"/>
  <c r="I97" i="33"/>
  <c r="I102" i="33" s="1"/>
  <c r="K97" i="33"/>
  <c r="M97" i="33"/>
  <c r="L97" i="33"/>
  <c r="J97" i="33"/>
  <c r="Q97" i="33"/>
  <c r="N97" i="33"/>
  <c r="P97" i="33"/>
  <c r="O97" i="33"/>
  <c r="R97" i="33"/>
  <c r="E41" i="12"/>
  <c r="G41" i="12"/>
  <c r="E42" i="12"/>
  <c r="G42" i="12"/>
  <c r="H3" i="12"/>
  <c r="M36" i="12"/>
  <c r="C40" i="12"/>
  <c r="F15" i="12"/>
  <c r="E14" i="12"/>
  <c r="E24" i="12"/>
  <c r="K20" i="14"/>
  <c r="X21" i="15"/>
  <c r="X21" i="18" s="1"/>
  <c r="X21" i="20" s="1"/>
  <c r="K20" i="17"/>
  <c r="K53" i="17" s="1"/>
  <c r="K54" i="18"/>
  <c r="K54" i="20"/>
  <c r="K54" i="15"/>
  <c r="K6" i="13"/>
  <c r="E16" i="12"/>
  <c r="E5" i="12" s="1"/>
  <c r="E26" i="12"/>
  <c r="D39" i="12" l="1"/>
  <c r="H113" i="33"/>
  <c r="U102" i="33"/>
  <c r="I113" i="33"/>
  <c r="J20" i="13"/>
  <c r="J43" i="13" s="1"/>
  <c r="I20" i="13"/>
  <c r="I53" i="13" s="1"/>
  <c r="I19" i="17" s="1"/>
  <c r="I52" i="17" s="1"/>
  <c r="I18" i="13"/>
  <c r="I41" i="13" s="1"/>
  <c r="J2" i="13"/>
  <c r="J3" i="13" s="1"/>
  <c r="J4" i="13" s="1"/>
  <c r="H21" i="12"/>
  <c r="J10" i="12"/>
  <c r="D40" i="12"/>
  <c r="E40" i="12" s="1"/>
  <c r="I2" i="13"/>
  <c r="I3" i="13" s="1"/>
  <c r="I4" i="13" s="1"/>
  <c r="O102" i="33"/>
  <c r="O113" i="33" s="1"/>
  <c r="W113" i="33"/>
  <c r="R102" i="33"/>
  <c r="Q102" i="33"/>
  <c r="Q113" i="33" s="1"/>
  <c r="S102" i="33"/>
  <c r="J102" i="33"/>
  <c r="J113" i="33" s="1"/>
  <c r="P102" i="33"/>
  <c r="P113" i="33" s="1"/>
  <c r="L102" i="33"/>
  <c r="L113" i="33" s="1"/>
  <c r="M102" i="33"/>
  <c r="M113" i="33" s="1"/>
  <c r="N102" i="33"/>
  <c r="N113" i="33" s="1"/>
  <c r="K102" i="33"/>
  <c r="K113" i="33" s="1"/>
  <c r="T102" i="33"/>
  <c r="J40" i="13"/>
  <c r="J50" i="13"/>
  <c r="D16" i="12"/>
  <c r="D5" i="12" s="1"/>
  <c r="D26" i="12"/>
  <c r="D14" i="12"/>
  <c r="D24" i="12"/>
  <c r="E3" i="12"/>
  <c r="C37" i="12"/>
  <c r="J52" i="13"/>
  <c r="J42" i="13"/>
  <c r="J53" i="13"/>
  <c r="J19" i="17" s="1"/>
  <c r="J52" i="17" s="1"/>
  <c r="I42" i="13"/>
  <c r="I52" i="13"/>
  <c r="E19" i="12"/>
  <c r="E8" i="12" s="1"/>
  <c r="E29" i="12"/>
  <c r="E31" i="12" s="1"/>
  <c r="J5" i="13"/>
  <c r="D17" i="12"/>
  <c r="D6" i="12" s="1"/>
  <c r="D27" i="12"/>
  <c r="N36" i="12"/>
  <c r="O36" i="12" s="1"/>
  <c r="J18" i="13"/>
  <c r="J44" i="13"/>
  <c r="J54" i="13"/>
  <c r="J21" i="15"/>
  <c r="J21" i="18"/>
  <c r="J21" i="20"/>
  <c r="D15" i="12"/>
  <c r="D25" i="12"/>
  <c r="I18" i="17"/>
  <c r="I51" i="17" s="1"/>
  <c r="G39" i="12"/>
  <c r="E39" i="12"/>
  <c r="F19" i="12"/>
  <c r="D38" i="12" s="1"/>
  <c r="N34" i="12"/>
  <c r="O34" i="12" s="1"/>
  <c r="E122" i="33"/>
  <c r="G120" i="33"/>
  <c r="X54" i="15"/>
  <c r="X54" i="18" s="1"/>
  <c r="X54" i="20" s="1"/>
  <c r="H18" i="13"/>
  <c r="H19" i="13"/>
  <c r="H21" i="13"/>
  <c r="H20" i="13"/>
  <c r="H2" i="13"/>
  <c r="H3" i="13" s="1"/>
  <c r="H4" i="13" s="1"/>
  <c r="H17" i="13"/>
  <c r="H10" i="12"/>
  <c r="I44" i="13"/>
  <c r="I54" i="13"/>
  <c r="I21" i="20"/>
  <c r="I21" i="18"/>
  <c r="I21" i="15"/>
  <c r="N35" i="12"/>
  <c r="K7" i="13"/>
  <c r="K20" i="15"/>
  <c r="K53" i="14"/>
  <c r="K20" i="20"/>
  <c r="K20" i="18"/>
  <c r="F4" i="12"/>
  <c r="C20" i="12"/>
  <c r="C9" i="12" s="1"/>
  <c r="C30" i="12"/>
  <c r="L9" i="12" s="1"/>
  <c r="B9" i="12" s="1"/>
  <c r="E4" i="12"/>
  <c r="D37" i="12"/>
  <c r="I5" i="13"/>
  <c r="I40" i="13"/>
  <c r="I50" i="13"/>
  <c r="G18" i="13"/>
  <c r="G17" i="13"/>
  <c r="G20" i="13"/>
  <c r="G21" i="13"/>
  <c r="G2" i="13"/>
  <c r="G3" i="13" s="1"/>
  <c r="G4" i="13" s="1"/>
  <c r="G19" i="13"/>
  <c r="G10" i="12"/>
  <c r="D18" i="12"/>
  <c r="D7" i="12" s="1"/>
  <c r="D28" i="12"/>
  <c r="S114" i="33"/>
  <c r="I51" i="13" l="1"/>
  <c r="I17" i="17"/>
  <c r="I50" i="17" s="1"/>
  <c r="M46" i="12"/>
  <c r="E38" i="12"/>
  <c r="G38" i="12"/>
  <c r="I43" i="13"/>
  <c r="G40" i="12"/>
  <c r="I16" i="17"/>
  <c r="I49" i="17" s="1"/>
  <c r="R113" i="33"/>
  <c r="S113" i="33" s="1"/>
  <c r="S115" i="33" s="1"/>
  <c r="X115" i="33" s="1"/>
  <c r="C18" i="12"/>
  <c r="C7" i="12" s="1"/>
  <c r="C28" i="12"/>
  <c r="L7" i="12" s="1"/>
  <c r="B7" i="12" s="1"/>
  <c r="G53" i="13"/>
  <c r="G43" i="13"/>
  <c r="K53" i="15"/>
  <c r="K53" i="20"/>
  <c r="K53" i="18"/>
  <c r="K8" i="13"/>
  <c r="I20" i="17"/>
  <c r="I53" i="17" s="1"/>
  <c r="I54" i="15"/>
  <c r="I54" i="20"/>
  <c r="I54" i="18"/>
  <c r="H5" i="13"/>
  <c r="H41" i="13"/>
  <c r="H51" i="13"/>
  <c r="H17" i="17" s="1"/>
  <c r="H50" i="17" s="1"/>
  <c r="F8" i="12"/>
  <c r="F17" i="13" s="1"/>
  <c r="F21" i="12"/>
  <c r="C17" i="12"/>
  <c r="C6" i="12" s="1"/>
  <c r="C27" i="12"/>
  <c r="L6" i="12" s="1"/>
  <c r="B6" i="12" s="1"/>
  <c r="F21" i="13"/>
  <c r="E21" i="12"/>
  <c r="D3" i="12"/>
  <c r="C36" i="12"/>
  <c r="G42" i="13"/>
  <c r="G52" i="13"/>
  <c r="G40" i="13"/>
  <c r="G50" i="13"/>
  <c r="G16" i="17" s="1"/>
  <c r="G49" i="17" s="1"/>
  <c r="K19" i="14"/>
  <c r="X20" i="15"/>
  <c r="X20" i="18" s="1"/>
  <c r="X20" i="20" s="1"/>
  <c r="O35" i="12"/>
  <c r="H53" i="13"/>
  <c r="H19" i="17" s="1"/>
  <c r="H52" i="17" s="1"/>
  <c r="H43" i="13"/>
  <c r="N46" i="12"/>
  <c r="J20" i="17"/>
  <c r="J53" i="17" s="1"/>
  <c r="J54" i="15"/>
  <c r="J54" i="18"/>
  <c r="J54" i="20"/>
  <c r="J18" i="17"/>
  <c r="J51" i="17" s="1"/>
  <c r="E21" i="13"/>
  <c r="E20" i="13"/>
  <c r="E2" i="13"/>
  <c r="E3" i="13" s="1"/>
  <c r="E4" i="13" s="1"/>
  <c r="E18" i="13"/>
  <c r="E19" i="13"/>
  <c r="E17" i="13"/>
  <c r="E10" i="12"/>
  <c r="G5" i="13"/>
  <c r="G51" i="13"/>
  <c r="G17" i="17" s="1"/>
  <c r="G50" i="17" s="1"/>
  <c r="G41" i="13"/>
  <c r="H54" i="13"/>
  <c r="H44" i="13"/>
  <c r="H21" i="15"/>
  <c r="H21" i="18"/>
  <c r="H21" i="20"/>
  <c r="C15" i="12"/>
  <c r="C25" i="12"/>
  <c r="L4" i="12" s="1"/>
  <c r="B4" i="12" s="1"/>
  <c r="J20" i="14"/>
  <c r="W21" i="15"/>
  <c r="W21" i="18" s="1"/>
  <c r="W21" i="20" s="1"/>
  <c r="C16" i="12"/>
  <c r="C5" i="12" s="1"/>
  <c r="C26" i="12"/>
  <c r="L5" i="12" s="1"/>
  <c r="B5" i="12" s="1"/>
  <c r="G44" i="13"/>
  <c r="G54" i="13"/>
  <c r="G21" i="15"/>
  <c r="G21" i="20"/>
  <c r="G21" i="18"/>
  <c r="I6" i="13"/>
  <c r="V21" i="15"/>
  <c r="V21" i="18" s="1"/>
  <c r="V21" i="20" s="1"/>
  <c r="I20" i="14"/>
  <c r="H50" i="13"/>
  <c r="H16" i="17" s="1"/>
  <c r="H49" i="17" s="1"/>
  <c r="H40" i="13"/>
  <c r="H42" i="13"/>
  <c r="H52" i="13"/>
  <c r="H18" i="17" s="1"/>
  <c r="H51" i="17" s="1"/>
  <c r="H120" i="33"/>
  <c r="D4" i="12"/>
  <c r="D36" i="12"/>
  <c r="J51" i="13"/>
  <c r="J17" i="17" s="1"/>
  <c r="J50" i="17" s="1"/>
  <c r="J41" i="13"/>
  <c r="J16" i="17"/>
  <c r="J49" i="17" s="1"/>
  <c r="J6" i="13"/>
  <c r="D19" i="12"/>
  <c r="D8" i="12" s="1"/>
  <c r="D29" i="12"/>
  <c r="D31" i="12" s="1"/>
  <c r="E37" i="12"/>
  <c r="G37" i="12"/>
  <c r="C14" i="12"/>
  <c r="C24" i="12"/>
  <c r="T113" i="33" l="1"/>
  <c r="F121" i="33"/>
  <c r="G121" i="33" s="1"/>
  <c r="G122" i="33" s="1"/>
  <c r="J20" i="15"/>
  <c r="J53" i="14"/>
  <c r="J20" i="18"/>
  <c r="J20" i="20"/>
  <c r="E52" i="13"/>
  <c r="E18" i="17" s="1"/>
  <c r="E51" i="17" s="1"/>
  <c r="E42" i="13"/>
  <c r="E36" i="12"/>
  <c r="G36" i="12"/>
  <c r="V54" i="15"/>
  <c r="T21" i="15"/>
  <c r="G20" i="14"/>
  <c r="F19" i="13"/>
  <c r="G6" i="13"/>
  <c r="E51" i="13"/>
  <c r="E17" i="17" s="1"/>
  <c r="E50" i="17" s="1"/>
  <c r="E41" i="13"/>
  <c r="W54" i="15"/>
  <c r="W54" i="18" s="1"/>
  <c r="W54" i="20" s="1"/>
  <c r="D21" i="12"/>
  <c r="H6" i="13"/>
  <c r="F18" i="13"/>
  <c r="K9" i="13"/>
  <c r="J7" i="13"/>
  <c r="L3" i="12"/>
  <c r="C19" i="12"/>
  <c r="C8" i="12" s="1"/>
  <c r="C29" i="12"/>
  <c r="L8" i="12" s="1"/>
  <c r="B8" i="12" s="1"/>
  <c r="I7" i="13"/>
  <c r="G19" i="17"/>
  <c r="G52" i="17" s="1"/>
  <c r="F2" i="13"/>
  <c r="F3" i="13" s="1"/>
  <c r="F4" i="13" s="1"/>
  <c r="H20" i="17"/>
  <c r="H53" i="17" s="1"/>
  <c r="H54" i="18"/>
  <c r="H54" i="20"/>
  <c r="H54" i="15"/>
  <c r="E5" i="13"/>
  <c r="F20" i="13"/>
  <c r="D17" i="13"/>
  <c r="D21" i="13"/>
  <c r="D19" i="13"/>
  <c r="D18" i="13"/>
  <c r="D20" i="13"/>
  <c r="D2" i="13"/>
  <c r="D3" i="13" s="1"/>
  <c r="D4" i="13" s="1"/>
  <c r="D10" i="12"/>
  <c r="F44" i="13"/>
  <c r="F54" i="13"/>
  <c r="F21" i="18"/>
  <c r="F21" i="20"/>
  <c r="F21" i="15"/>
  <c r="V54" i="18"/>
  <c r="V54" i="20" s="1"/>
  <c r="G18" i="17"/>
  <c r="G51" i="17" s="1"/>
  <c r="I20" i="15"/>
  <c r="I53" i="14"/>
  <c r="I20" i="18"/>
  <c r="I20" i="20"/>
  <c r="E54" i="13"/>
  <c r="E44" i="13"/>
  <c r="E21" i="18"/>
  <c r="E21" i="15"/>
  <c r="E21" i="20"/>
  <c r="F50" i="13"/>
  <c r="F40" i="13"/>
  <c r="X53" i="15"/>
  <c r="X53" i="18" s="1"/>
  <c r="X53" i="20" s="1"/>
  <c r="C3" i="12"/>
  <c r="C35" i="12"/>
  <c r="T21" i="18"/>
  <c r="T21" i="20" s="1"/>
  <c r="G20" i="17"/>
  <c r="G53" i="17" s="1"/>
  <c r="G54" i="15"/>
  <c r="G54" i="20"/>
  <c r="G54" i="18"/>
  <c r="C4" i="12"/>
  <c r="H20" i="14"/>
  <c r="U21" i="15"/>
  <c r="U21" i="18" s="1"/>
  <c r="U21" i="20" s="1"/>
  <c r="E50" i="13"/>
  <c r="E16" i="17" s="1"/>
  <c r="E49" i="17" s="1"/>
  <c r="E40" i="13"/>
  <c r="E43" i="13"/>
  <c r="E53" i="13"/>
  <c r="K19" i="15"/>
  <c r="K52" i="14"/>
  <c r="K19" i="20"/>
  <c r="K19" i="18"/>
  <c r="F10" i="12"/>
  <c r="D35" i="12" l="1"/>
  <c r="D44" i="12" s="1"/>
  <c r="C21" i="12"/>
  <c r="F122" i="33"/>
  <c r="H122" i="33" s="1"/>
  <c r="H121" i="33"/>
  <c r="K17" i="25"/>
  <c r="K17" i="26" s="1"/>
  <c r="K16" i="29" s="1"/>
  <c r="E20" i="14"/>
  <c r="R21" i="15"/>
  <c r="R21" i="18" s="1"/>
  <c r="R21" i="20" s="1"/>
  <c r="D51" i="13"/>
  <c r="D17" i="17" s="1"/>
  <c r="D50" i="17" s="1"/>
  <c r="D41" i="13"/>
  <c r="E6" i="13"/>
  <c r="B3" i="12"/>
  <c r="L10" i="12"/>
  <c r="G20" i="15"/>
  <c r="G53" i="14"/>
  <c r="G20" i="20"/>
  <c r="G20" i="18"/>
  <c r="W20" i="15"/>
  <c r="J19" i="14"/>
  <c r="K52" i="15"/>
  <c r="K52" i="20"/>
  <c r="K52" i="18"/>
  <c r="C17" i="13"/>
  <c r="C18" i="13"/>
  <c r="C21" i="13"/>
  <c r="C19" i="13"/>
  <c r="C2" i="13"/>
  <c r="C3" i="13" s="1"/>
  <c r="C4" i="13" s="1"/>
  <c r="C20" i="13"/>
  <c r="C10" i="12"/>
  <c r="E20" i="17"/>
  <c r="E53" i="17" s="1"/>
  <c r="E54" i="15"/>
  <c r="E54" i="20"/>
  <c r="E54" i="18"/>
  <c r="I53" i="15"/>
  <c r="I53" i="20"/>
  <c r="I53" i="18"/>
  <c r="D42" i="13"/>
  <c r="D52" i="13"/>
  <c r="H7" i="13"/>
  <c r="G7" i="13"/>
  <c r="X19" i="15"/>
  <c r="X19" i="18" s="1"/>
  <c r="X19" i="20" s="1"/>
  <c r="K18" i="14"/>
  <c r="H53" i="14"/>
  <c r="H20" i="15"/>
  <c r="H20" i="20"/>
  <c r="H20" i="18"/>
  <c r="E19" i="17"/>
  <c r="E52" i="17" s="1"/>
  <c r="I19" i="14"/>
  <c r="V20" i="15"/>
  <c r="V20" i="18" s="1"/>
  <c r="V20" i="20" s="1"/>
  <c r="F20" i="14"/>
  <c r="S21" i="15"/>
  <c r="S21" i="18" s="1"/>
  <c r="S21" i="20" s="1"/>
  <c r="D5" i="13"/>
  <c r="D44" i="13"/>
  <c r="D54" i="13"/>
  <c r="D21" i="15"/>
  <c r="D21" i="18"/>
  <c r="D21" i="20"/>
  <c r="F53" i="13"/>
  <c r="F43" i="13"/>
  <c r="U54" i="15"/>
  <c r="U54" i="18" s="1"/>
  <c r="U54" i="20" s="1"/>
  <c r="K10" i="13"/>
  <c r="W20" i="18"/>
  <c r="W20" i="20" s="1"/>
  <c r="T54" i="15"/>
  <c r="T54" i="18" s="1"/>
  <c r="T54" i="20" s="1"/>
  <c r="G35" i="12"/>
  <c r="E35" i="12"/>
  <c r="C44" i="12"/>
  <c r="F20" i="17"/>
  <c r="F53" i="17" s="1"/>
  <c r="F54" i="15"/>
  <c r="F54" i="18"/>
  <c r="F54" i="20"/>
  <c r="D53" i="13"/>
  <c r="D19" i="17" s="1"/>
  <c r="D52" i="17" s="1"/>
  <c r="D43" i="13"/>
  <c r="D18" i="17"/>
  <c r="D51" i="17" s="1"/>
  <c r="D40" i="13"/>
  <c r="D50" i="13"/>
  <c r="D16" i="17" s="1"/>
  <c r="D49" i="17" s="1"/>
  <c r="F5" i="13"/>
  <c r="I8" i="13"/>
  <c r="C31" i="12"/>
  <c r="J8" i="13"/>
  <c r="F41" i="13"/>
  <c r="F51" i="13"/>
  <c r="F17" i="17" s="1"/>
  <c r="F50" i="17" s="1"/>
  <c r="F16" i="17"/>
  <c r="F49" i="17" s="1"/>
  <c r="F42" i="13"/>
  <c r="F52" i="13"/>
  <c r="J53" i="15"/>
  <c r="J53" i="20"/>
  <c r="J53" i="18"/>
  <c r="I9" i="13" l="1"/>
  <c r="F19" i="17"/>
  <c r="F52" i="17" s="1"/>
  <c r="H19" i="14"/>
  <c r="U20" i="15"/>
  <c r="U20" i="18" s="1"/>
  <c r="U20" i="20" s="1"/>
  <c r="H8" i="13"/>
  <c r="C43" i="13"/>
  <c r="C53" i="13"/>
  <c r="C19" i="17" s="1"/>
  <c r="C52" i="17" s="1"/>
  <c r="C51" i="13"/>
  <c r="C17" i="17" s="1"/>
  <c r="C50" i="17" s="1"/>
  <c r="C41" i="13"/>
  <c r="B20" i="13"/>
  <c r="B2" i="13"/>
  <c r="B3" i="13" s="1"/>
  <c r="B4" i="13" s="1"/>
  <c r="B17" i="13"/>
  <c r="B18" i="13"/>
  <c r="B19" i="13"/>
  <c r="B21" i="13"/>
  <c r="B10" i="12"/>
  <c r="J9" i="13"/>
  <c r="W53" i="15"/>
  <c r="W53" i="18" s="1"/>
  <c r="W53" i="20" s="1"/>
  <c r="K11" i="13"/>
  <c r="F18" i="17"/>
  <c r="F51" i="17" s="1"/>
  <c r="D6" i="13"/>
  <c r="H53" i="15"/>
  <c r="H53" i="20"/>
  <c r="H53" i="18"/>
  <c r="G8" i="13"/>
  <c r="C5" i="13"/>
  <c r="C40" i="13"/>
  <c r="C50" i="13"/>
  <c r="C16" i="17" s="1"/>
  <c r="C49" i="17" s="1"/>
  <c r="G53" i="15"/>
  <c r="G53" i="20"/>
  <c r="G53" i="18"/>
  <c r="F6" i="13"/>
  <c r="S54" i="15"/>
  <c r="S54" i="18" s="1"/>
  <c r="S54" i="20" s="1"/>
  <c r="D20" i="17"/>
  <c r="D53" i="17" s="1"/>
  <c r="D54" i="20"/>
  <c r="D54" i="15"/>
  <c r="D54" i="18"/>
  <c r="R54" i="15"/>
  <c r="R54" i="18" s="1"/>
  <c r="R54" i="20" s="1"/>
  <c r="C52" i="13"/>
  <c r="C42" i="13"/>
  <c r="X52" i="15"/>
  <c r="X52" i="18" s="1"/>
  <c r="X52" i="20" s="1"/>
  <c r="T20" i="15"/>
  <c r="T20" i="18" s="1"/>
  <c r="T20" i="20" s="1"/>
  <c r="G19" i="14"/>
  <c r="E20" i="15"/>
  <c r="E53" i="14"/>
  <c r="E20" i="18"/>
  <c r="E20" i="20"/>
  <c r="Q21" i="15"/>
  <c r="Q21" i="18" s="1"/>
  <c r="Q21" i="20" s="1"/>
  <c r="D20" i="14"/>
  <c r="F20" i="15"/>
  <c r="F53" i="14"/>
  <c r="F20" i="18"/>
  <c r="F20" i="20"/>
  <c r="I52" i="14"/>
  <c r="I19" i="20"/>
  <c r="I19" i="15"/>
  <c r="I19" i="18"/>
  <c r="K18" i="15"/>
  <c r="K51" i="14"/>
  <c r="K18" i="20"/>
  <c r="K18" i="18"/>
  <c r="V53" i="15"/>
  <c r="V53" i="18" s="1"/>
  <c r="V53" i="20" s="1"/>
  <c r="C44" i="13"/>
  <c r="C54" i="13"/>
  <c r="C21" i="20"/>
  <c r="C21" i="18"/>
  <c r="C21" i="15"/>
  <c r="J19" i="15"/>
  <c r="J19" i="20"/>
  <c r="J52" i="14"/>
  <c r="J19" i="18"/>
  <c r="E7" i="13"/>
  <c r="E8" i="13" l="1"/>
  <c r="J17" i="25"/>
  <c r="J17" i="26" s="1"/>
  <c r="J16" i="29" s="1"/>
  <c r="K51" i="15"/>
  <c r="K51" i="20"/>
  <c r="K51" i="18"/>
  <c r="I18" i="14"/>
  <c r="V19" i="15"/>
  <c r="V19" i="18" s="1"/>
  <c r="V19" i="20" s="1"/>
  <c r="R20" i="15"/>
  <c r="R20" i="18" s="1"/>
  <c r="R20" i="20" s="1"/>
  <c r="E19" i="14"/>
  <c r="C6" i="13"/>
  <c r="U53" i="15"/>
  <c r="U53" i="18" s="1"/>
  <c r="U53" i="20" s="1"/>
  <c r="J10" i="13"/>
  <c r="B52" i="13"/>
  <c r="B18" i="17" s="1"/>
  <c r="B51" i="17" s="1"/>
  <c r="B42" i="13"/>
  <c r="B43" i="13"/>
  <c r="B53" i="13"/>
  <c r="B19" i="17" s="1"/>
  <c r="B52" i="17" s="1"/>
  <c r="I10" i="13"/>
  <c r="J52" i="15"/>
  <c r="J52" i="20"/>
  <c r="J52" i="18"/>
  <c r="J18" i="14"/>
  <c r="W19" i="15"/>
  <c r="W19" i="18" s="1"/>
  <c r="W19" i="20" s="1"/>
  <c r="K17" i="14"/>
  <c r="X18" i="15"/>
  <c r="X18" i="18" s="1"/>
  <c r="X18" i="20" s="1"/>
  <c r="I17" i="25"/>
  <c r="I17" i="26" s="1"/>
  <c r="I16" i="29" s="1"/>
  <c r="F53" i="15"/>
  <c r="F53" i="20"/>
  <c r="F53" i="18"/>
  <c r="G19" i="15"/>
  <c r="G52" i="14"/>
  <c r="G19" i="20"/>
  <c r="G19" i="18"/>
  <c r="Q54" i="15"/>
  <c r="Q54" i="18" s="1"/>
  <c r="Q54" i="20" s="1"/>
  <c r="F7" i="13"/>
  <c r="G9" i="13"/>
  <c r="K12" i="13"/>
  <c r="K34" i="13"/>
  <c r="B51" i="13"/>
  <c r="B17" i="17" s="1"/>
  <c r="B50" i="17" s="1"/>
  <c r="B41" i="13"/>
  <c r="H52" i="14"/>
  <c r="H19" i="15"/>
  <c r="H19" i="20"/>
  <c r="H19" i="18"/>
  <c r="C20" i="14"/>
  <c r="P21" i="15"/>
  <c r="P21" i="18" s="1"/>
  <c r="P21" i="20" s="1"/>
  <c r="I52" i="15"/>
  <c r="I52" i="20"/>
  <c r="I52" i="18"/>
  <c r="F19" i="14"/>
  <c r="S20" i="15"/>
  <c r="S20" i="18" s="1"/>
  <c r="S20" i="20" s="1"/>
  <c r="T53" i="15"/>
  <c r="T53" i="18" s="1"/>
  <c r="T53" i="20" s="1"/>
  <c r="D7" i="13"/>
  <c r="B40" i="13"/>
  <c r="B50" i="13"/>
  <c r="B16" i="17" s="1"/>
  <c r="B49" i="17" s="1"/>
  <c r="H9" i="13"/>
  <c r="C20" i="17"/>
  <c r="C53" i="17" s="1"/>
  <c r="C54" i="20"/>
  <c r="C54" i="18"/>
  <c r="C54" i="15"/>
  <c r="K16" i="25"/>
  <c r="K16" i="26" s="1"/>
  <c r="K15" i="29" s="1"/>
  <c r="D20" i="15"/>
  <c r="D53" i="14"/>
  <c r="D20" i="20"/>
  <c r="D20" i="18"/>
  <c r="E53" i="15"/>
  <c r="E53" i="20"/>
  <c r="E53" i="18"/>
  <c r="B44" i="13"/>
  <c r="B54" i="13"/>
  <c r="B21" i="18"/>
  <c r="B21" i="20"/>
  <c r="B21" i="15"/>
  <c r="B5" i="13"/>
  <c r="C18" i="17"/>
  <c r="C51" i="17" s="1"/>
  <c r="R53" i="15" l="1"/>
  <c r="D19" i="14"/>
  <c r="Q20" i="15"/>
  <c r="Q20" i="18" s="1"/>
  <c r="Q20" i="20" s="1"/>
  <c r="H10" i="13"/>
  <c r="H52" i="15"/>
  <c r="H52" i="20"/>
  <c r="H52" i="18"/>
  <c r="G10" i="13"/>
  <c r="G17" i="25"/>
  <c r="G17" i="26" s="1"/>
  <c r="G16" i="29" s="1"/>
  <c r="J11" i="13"/>
  <c r="C7" i="13"/>
  <c r="E19" i="15"/>
  <c r="E52" i="14"/>
  <c r="E19" i="20"/>
  <c r="E19" i="18"/>
  <c r="E9" i="13"/>
  <c r="B6" i="13"/>
  <c r="P54" i="15"/>
  <c r="K13" i="13"/>
  <c r="K45" i="13"/>
  <c r="K35" i="13"/>
  <c r="G52" i="15"/>
  <c r="G52" i="20"/>
  <c r="G52" i="18"/>
  <c r="W52" i="15"/>
  <c r="X51" i="15"/>
  <c r="X51" i="18" s="1"/>
  <c r="X51" i="20" s="1"/>
  <c r="B20" i="14"/>
  <c r="O21" i="15"/>
  <c r="O21" i="18" s="1"/>
  <c r="O21" i="20" s="1"/>
  <c r="R53" i="18"/>
  <c r="P54" i="18"/>
  <c r="D8" i="13"/>
  <c r="F52" i="14"/>
  <c r="F19" i="15"/>
  <c r="F19" i="20"/>
  <c r="F19" i="18"/>
  <c r="V52" i="15"/>
  <c r="V52" i="18" s="1"/>
  <c r="V52" i="20" s="1"/>
  <c r="C20" i="15"/>
  <c r="C53" i="14"/>
  <c r="C20" i="20"/>
  <c r="C20" i="18"/>
  <c r="H17" i="25"/>
  <c r="H17" i="26" s="1"/>
  <c r="H16" i="29" s="1"/>
  <c r="G18" i="14"/>
  <c r="T19" i="15"/>
  <c r="T19" i="18" s="1"/>
  <c r="T19" i="20" s="1"/>
  <c r="S53" i="15"/>
  <c r="S53" i="18" s="1"/>
  <c r="S53" i="20" s="1"/>
  <c r="J51" i="14"/>
  <c r="J18" i="15"/>
  <c r="J18" i="20"/>
  <c r="J18" i="18"/>
  <c r="I11" i="13"/>
  <c r="I18" i="15"/>
  <c r="I51" i="14"/>
  <c r="I18" i="20"/>
  <c r="I18" i="18"/>
  <c r="B20" i="17"/>
  <c r="B53" i="17" s="1"/>
  <c r="B54" i="18"/>
  <c r="B54" i="15"/>
  <c r="B54" i="20"/>
  <c r="R53" i="20"/>
  <c r="D53" i="15"/>
  <c r="D53" i="20"/>
  <c r="D53" i="18"/>
  <c r="P54" i="20"/>
  <c r="H18" i="14"/>
  <c r="U19" i="15"/>
  <c r="U19" i="18" s="1"/>
  <c r="U19" i="20" s="1"/>
  <c r="F8" i="13"/>
  <c r="K17" i="15"/>
  <c r="K50" i="14"/>
  <c r="K17" i="20"/>
  <c r="K17" i="18"/>
  <c r="W52" i="18"/>
  <c r="W52" i="20" s="1"/>
  <c r="O54" i="15" l="1"/>
  <c r="I51" i="15"/>
  <c r="I51" i="20"/>
  <c r="I51" i="18"/>
  <c r="I12" i="13"/>
  <c r="I34" i="13"/>
  <c r="J51" i="15"/>
  <c r="J51" i="20"/>
  <c r="J51" i="18"/>
  <c r="F52" i="15"/>
  <c r="F52" i="20"/>
  <c r="F52" i="18"/>
  <c r="T52" i="15"/>
  <c r="B7" i="13"/>
  <c r="E18" i="14"/>
  <c r="R19" i="15"/>
  <c r="R19" i="18" s="1"/>
  <c r="R19" i="20" s="1"/>
  <c r="K15" i="25"/>
  <c r="K15" i="26" s="1"/>
  <c r="K14" i="29" s="1"/>
  <c r="Q53" i="15"/>
  <c r="Q53" i="18" s="1"/>
  <c r="Q53" i="20" s="1"/>
  <c r="O54" i="18"/>
  <c r="O54" i="20" s="1"/>
  <c r="I17" i="14"/>
  <c r="V18" i="15"/>
  <c r="G51" i="14"/>
  <c r="G18" i="15"/>
  <c r="G18" i="20"/>
  <c r="G18" i="18"/>
  <c r="C53" i="15"/>
  <c r="C53" i="20"/>
  <c r="C53" i="18"/>
  <c r="D9" i="13"/>
  <c r="K14" i="13"/>
  <c r="K46" i="13"/>
  <c r="K36" i="13"/>
  <c r="J12" i="13"/>
  <c r="J34" i="13"/>
  <c r="D52" i="14"/>
  <c r="D19" i="15"/>
  <c r="D19" i="20"/>
  <c r="D19" i="18"/>
  <c r="K50" i="15"/>
  <c r="K50" i="20"/>
  <c r="K50" i="18"/>
  <c r="F9" i="13"/>
  <c r="H18" i="15"/>
  <c r="H51" i="14"/>
  <c r="H18" i="20"/>
  <c r="H18" i="18"/>
  <c r="V18" i="18"/>
  <c r="V18" i="20" s="1"/>
  <c r="J16" i="25"/>
  <c r="J16" i="26" s="1"/>
  <c r="J15" i="29" s="1"/>
  <c r="C19" i="14"/>
  <c r="P20" i="15"/>
  <c r="P20" i="18" s="1"/>
  <c r="P20" i="20" s="1"/>
  <c r="F17" i="25"/>
  <c r="F17" i="26" s="1"/>
  <c r="F16" i="29" s="1"/>
  <c r="T52" i="18"/>
  <c r="T52" i="20" s="1"/>
  <c r="E17" i="25"/>
  <c r="E17" i="26" s="1"/>
  <c r="E16" i="29" s="1"/>
  <c r="U52" i="15"/>
  <c r="U52" i="18" s="1"/>
  <c r="U52" i="20" s="1"/>
  <c r="K16" i="14"/>
  <c r="X17" i="15"/>
  <c r="X17" i="18" s="1"/>
  <c r="X17" i="20" s="1"/>
  <c r="I16" i="25"/>
  <c r="I16" i="26" s="1"/>
  <c r="I15" i="29" s="1"/>
  <c r="J17" i="14"/>
  <c r="W18" i="15"/>
  <c r="W18" i="18" s="1"/>
  <c r="W18" i="20" s="1"/>
  <c r="F18" i="14"/>
  <c r="S19" i="15"/>
  <c r="S19" i="18" s="1"/>
  <c r="S19" i="20" s="1"/>
  <c r="B20" i="15"/>
  <c r="B53" i="14"/>
  <c r="B20" i="18"/>
  <c r="B20" i="20"/>
  <c r="E10" i="13"/>
  <c r="E52" i="15"/>
  <c r="E52" i="20"/>
  <c r="E52" i="18"/>
  <c r="C8" i="13"/>
  <c r="G11" i="13"/>
  <c r="H11" i="13"/>
  <c r="L12" i="27" l="1"/>
  <c r="S13" i="32" s="1"/>
  <c r="L12" i="31"/>
  <c r="H12" i="13"/>
  <c r="H34" i="13"/>
  <c r="R52" i="15"/>
  <c r="H51" i="15"/>
  <c r="H51" i="20"/>
  <c r="H51" i="18"/>
  <c r="F10" i="13"/>
  <c r="J13" i="13"/>
  <c r="J45" i="13"/>
  <c r="J35" i="13"/>
  <c r="G17" i="14"/>
  <c r="T18" i="15"/>
  <c r="T18" i="18" s="1"/>
  <c r="T18" i="20" s="1"/>
  <c r="I50" i="14"/>
  <c r="I17" i="15"/>
  <c r="I17" i="20"/>
  <c r="I17" i="18"/>
  <c r="C9" i="13"/>
  <c r="B53" i="15"/>
  <c r="B53" i="18"/>
  <c r="B53" i="20"/>
  <c r="F18" i="15"/>
  <c r="F51" i="14"/>
  <c r="F18" i="20"/>
  <c r="F18" i="18"/>
  <c r="J50" i="14"/>
  <c r="J17" i="15"/>
  <c r="J17" i="20"/>
  <c r="J17" i="18"/>
  <c r="U18" i="15"/>
  <c r="U18" i="18" s="1"/>
  <c r="U18" i="20" s="1"/>
  <c r="H17" i="14"/>
  <c r="D17" i="25"/>
  <c r="D17" i="26" s="1"/>
  <c r="D16" i="29" s="1"/>
  <c r="K15" i="13"/>
  <c r="K47" i="13"/>
  <c r="K37" i="13"/>
  <c r="D10" i="13"/>
  <c r="P53" i="15"/>
  <c r="P53" i="18" s="1"/>
  <c r="P53" i="20" s="1"/>
  <c r="G51" i="15"/>
  <c r="G51" i="20"/>
  <c r="G51" i="18"/>
  <c r="B8" i="13"/>
  <c r="S52" i="15"/>
  <c r="S52" i="18" s="1"/>
  <c r="S52" i="20" s="1"/>
  <c r="W51" i="15"/>
  <c r="W51" i="18" s="1"/>
  <c r="W51" i="20" s="1"/>
  <c r="V51" i="15"/>
  <c r="G12" i="13"/>
  <c r="G34" i="13"/>
  <c r="R52" i="18"/>
  <c r="R52" i="20" s="1"/>
  <c r="E11" i="13"/>
  <c r="B19" i="14"/>
  <c r="O20" i="15"/>
  <c r="O20" i="18" s="1"/>
  <c r="O20" i="20" s="1"/>
  <c r="C19" i="15"/>
  <c r="C52" i="14"/>
  <c r="C19" i="20"/>
  <c r="C19" i="18"/>
  <c r="Q19" i="15"/>
  <c r="Q19" i="18" s="1"/>
  <c r="Q19" i="20" s="1"/>
  <c r="D18" i="14"/>
  <c r="E51" i="14"/>
  <c r="E18" i="15"/>
  <c r="E18" i="20"/>
  <c r="E18" i="18"/>
  <c r="I13" i="13"/>
  <c r="I45" i="13"/>
  <c r="I35" i="13"/>
  <c r="K49" i="14"/>
  <c r="H16" i="25"/>
  <c r="H16" i="26" s="1"/>
  <c r="H15" i="29" s="1"/>
  <c r="X50" i="15"/>
  <c r="X50" i="18" s="1"/>
  <c r="X50" i="20" s="1"/>
  <c r="D52" i="15"/>
  <c r="D52" i="20"/>
  <c r="D52" i="18"/>
  <c r="K2" i="17"/>
  <c r="G16" i="25"/>
  <c r="G16" i="26" s="1"/>
  <c r="G15" i="29" s="1"/>
  <c r="V51" i="18"/>
  <c r="V51" i="20" s="1"/>
  <c r="R18" i="15" l="1"/>
  <c r="R18" i="18" s="1"/>
  <c r="R18" i="20" s="1"/>
  <c r="E17" i="14"/>
  <c r="C17" i="25"/>
  <c r="C17" i="26" s="1"/>
  <c r="C16" i="29" s="1"/>
  <c r="B19" i="15"/>
  <c r="B52" i="14"/>
  <c r="B19" i="20"/>
  <c r="B19" i="18"/>
  <c r="E12" i="13"/>
  <c r="E34" i="13"/>
  <c r="B9" i="13"/>
  <c r="K3" i="17"/>
  <c r="H17" i="15"/>
  <c r="H50" i="14"/>
  <c r="H17" i="20"/>
  <c r="H17" i="18"/>
  <c r="J15" i="25"/>
  <c r="J15" i="26" s="1"/>
  <c r="J14" i="29" s="1"/>
  <c r="F16" i="25"/>
  <c r="F16" i="26" s="1"/>
  <c r="F15" i="29" s="1"/>
  <c r="I15" i="25"/>
  <c r="I15" i="26" s="1"/>
  <c r="I14" i="29" s="1"/>
  <c r="F11" i="13"/>
  <c r="E51" i="15"/>
  <c r="E51" i="20"/>
  <c r="E51" i="18"/>
  <c r="C52" i="15"/>
  <c r="C52" i="20"/>
  <c r="C52" i="18"/>
  <c r="D11" i="13"/>
  <c r="J16" i="14"/>
  <c r="W17" i="15"/>
  <c r="W17" i="18" s="1"/>
  <c r="W17" i="20" s="1"/>
  <c r="F51" i="15"/>
  <c r="F51" i="20"/>
  <c r="F51" i="18"/>
  <c r="O53" i="15"/>
  <c r="O53" i="18" s="1"/>
  <c r="O53" i="20" s="1"/>
  <c r="V17" i="15"/>
  <c r="V17" i="18" s="1"/>
  <c r="V17" i="20" s="1"/>
  <c r="I16" i="14"/>
  <c r="G17" i="15"/>
  <c r="G50" i="14"/>
  <c r="G17" i="20"/>
  <c r="G17" i="18"/>
  <c r="J14" i="13"/>
  <c r="J46" i="13"/>
  <c r="J36" i="13"/>
  <c r="Q52" i="15"/>
  <c r="Q52" i="18" s="1"/>
  <c r="Q52" i="20" s="1"/>
  <c r="D18" i="15"/>
  <c r="D51" i="14"/>
  <c r="D18" i="20"/>
  <c r="D18" i="18"/>
  <c r="P19" i="15"/>
  <c r="P19" i="18" s="1"/>
  <c r="P19" i="20" s="1"/>
  <c r="C18" i="14"/>
  <c r="G13" i="13"/>
  <c r="G45" i="13"/>
  <c r="G35" i="13"/>
  <c r="J50" i="15"/>
  <c r="J50" i="20"/>
  <c r="J50" i="18"/>
  <c r="F17" i="14"/>
  <c r="S18" i="15"/>
  <c r="C10" i="13"/>
  <c r="I50" i="15"/>
  <c r="I50" i="20"/>
  <c r="I50" i="18"/>
  <c r="I46" i="13"/>
  <c r="I14" i="13"/>
  <c r="I36" i="13"/>
  <c r="E16" i="25"/>
  <c r="E16" i="26" s="1"/>
  <c r="E15" i="29" s="1"/>
  <c r="T51" i="15"/>
  <c r="T51" i="18" s="1"/>
  <c r="T51" i="20" s="1"/>
  <c r="K48" i="13"/>
  <c r="K16" i="13"/>
  <c r="K12" i="17" s="1"/>
  <c r="K45" i="17" s="1"/>
  <c r="K38" i="13"/>
  <c r="S18" i="18"/>
  <c r="S18" i="20" s="1"/>
  <c r="U51" i="15"/>
  <c r="U51" i="18" s="1"/>
  <c r="U51" i="20" s="1"/>
  <c r="H13" i="13"/>
  <c r="H45" i="13"/>
  <c r="H35" i="13"/>
  <c r="K13" i="17" l="1"/>
  <c r="K46" i="17" s="1"/>
  <c r="J12" i="27"/>
  <c r="Q13" i="32" s="1"/>
  <c r="J12" i="31"/>
  <c r="K12" i="27"/>
  <c r="R13" i="32" s="1"/>
  <c r="K12" i="31"/>
  <c r="I15" i="13"/>
  <c r="I47" i="13"/>
  <c r="I37" i="13"/>
  <c r="H46" i="13"/>
  <c r="H14" i="13"/>
  <c r="H36" i="13"/>
  <c r="K4" i="17"/>
  <c r="V50" i="15"/>
  <c r="G46" i="13"/>
  <c r="G14" i="13"/>
  <c r="G36" i="13"/>
  <c r="D51" i="15"/>
  <c r="D51" i="20"/>
  <c r="D51" i="18"/>
  <c r="J15" i="13"/>
  <c r="J47" i="13"/>
  <c r="J37" i="13"/>
  <c r="T17" i="15"/>
  <c r="G16" i="14"/>
  <c r="S51" i="15"/>
  <c r="S51" i="18" s="1"/>
  <c r="S51" i="20" s="1"/>
  <c r="D12" i="13"/>
  <c r="D34" i="13"/>
  <c r="R51" i="15"/>
  <c r="F12" i="13"/>
  <c r="F34" i="13"/>
  <c r="H15" i="25"/>
  <c r="H15" i="26" s="1"/>
  <c r="H14" i="29" s="1"/>
  <c r="F17" i="15"/>
  <c r="F50" i="14"/>
  <c r="F17" i="20"/>
  <c r="F17" i="18"/>
  <c r="W50" i="15"/>
  <c r="W50" i="18" s="1"/>
  <c r="W50" i="20" s="1"/>
  <c r="D17" i="14"/>
  <c r="Q18" i="15"/>
  <c r="T17" i="18"/>
  <c r="T17" i="20" s="1"/>
  <c r="I49" i="14"/>
  <c r="P52" i="15"/>
  <c r="P52" i="18" s="1"/>
  <c r="P52" i="20" s="1"/>
  <c r="H50" i="15"/>
  <c r="H50" i="20"/>
  <c r="H50" i="18"/>
  <c r="B17" i="25"/>
  <c r="B17" i="26" s="1"/>
  <c r="K49" i="13"/>
  <c r="K39" i="17" s="1"/>
  <c r="K39" i="13"/>
  <c r="K14" i="17"/>
  <c r="K47" i="17" s="1"/>
  <c r="K8" i="17"/>
  <c r="K16" i="18"/>
  <c r="K16" i="15"/>
  <c r="K10" i="17"/>
  <c r="K6" i="17"/>
  <c r="K9" i="17"/>
  <c r="K16" i="20"/>
  <c r="I2" i="17"/>
  <c r="V50" i="18"/>
  <c r="K7" i="17"/>
  <c r="Q18" i="18"/>
  <c r="J2" i="17"/>
  <c r="G15" i="25"/>
  <c r="G15" i="26" s="1"/>
  <c r="G14" i="29" s="1"/>
  <c r="J49" i="14"/>
  <c r="R51" i="18"/>
  <c r="R51" i="20" s="1"/>
  <c r="H16" i="14"/>
  <c r="U17" i="15"/>
  <c r="K36" i="17"/>
  <c r="B52" i="15"/>
  <c r="B52" i="20"/>
  <c r="B52" i="18"/>
  <c r="E17" i="15"/>
  <c r="E50" i="14"/>
  <c r="E17" i="20"/>
  <c r="E17" i="18"/>
  <c r="K11" i="17"/>
  <c r="K42" i="17"/>
  <c r="K41" i="17"/>
  <c r="K44" i="17"/>
  <c r="V50" i="20"/>
  <c r="C11" i="13"/>
  <c r="C18" i="15"/>
  <c r="C51" i="14"/>
  <c r="C18" i="20"/>
  <c r="C18" i="18"/>
  <c r="D16" i="25"/>
  <c r="D16" i="26" s="1"/>
  <c r="D15" i="29" s="1"/>
  <c r="Q18" i="20"/>
  <c r="G50" i="15"/>
  <c r="G50" i="20"/>
  <c r="G50" i="18"/>
  <c r="U17" i="18"/>
  <c r="U17" i="20" s="1"/>
  <c r="K34" i="17"/>
  <c r="B10" i="13"/>
  <c r="E13" i="13"/>
  <c r="E45" i="13"/>
  <c r="E35" i="13"/>
  <c r="O19" i="15"/>
  <c r="O19" i="18" s="1"/>
  <c r="O19" i="20" s="1"/>
  <c r="B18" i="14"/>
  <c r="K40" i="17" l="1"/>
  <c r="I12" i="27"/>
  <c r="P13" i="32" s="1"/>
  <c r="I12" i="31"/>
  <c r="B11" i="13"/>
  <c r="C17" i="14"/>
  <c r="P18" i="15"/>
  <c r="P18" i="18" s="1"/>
  <c r="P18" i="20" s="1"/>
  <c r="C12" i="13"/>
  <c r="C34" i="13"/>
  <c r="E50" i="15"/>
  <c r="E50" i="20"/>
  <c r="E50" i="18"/>
  <c r="O52" i="15"/>
  <c r="H49" i="14"/>
  <c r="H12" i="27"/>
  <c r="O13" i="32" s="1"/>
  <c r="H12" i="31"/>
  <c r="S17" i="15"/>
  <c r="S17" i="18" s="1"/>
  <c r="S17" i="20" s="1"/>
  <c r="F16" i="14"/>
  <c r="F13" i="13"/>
  <c r="F45" i="13"/>
  <c r="F35" i="13"/>
  <c r="G49" i="14"/>
  <c r="J3" i="17"/>
  <c r="Q51" i="15"/>
  <c r="I16" i="13"/>
  <c r="I8" i="17" s="1"/>
  <c r="I48" i="13"/>
  <c r="I38" i="13"/>
  <c r="B51" i="14"/>
  <c r="B18" i="15"/>
  <c r="B18" i="20"/>
  <c r="B18" i="18"/>
  <c r="E16" i="14"/>
  <c r="R17" i="15"/>
  <c r="R17" i="18" s="1"/>
  <c r="R17" i="20" s="1"/>
  <c r="K14" i="25"/>
  <c r="K14" i="26" s="1"/>
  <c r="K13" i="29" s="1"/>
  <c r="X16" i="20"/>
  <c r="K15" i="14"/>
  <c r="X16" i="15"/>
  <c r="X16" i="18" s="1"/>
  <c r="K38" i="17"/>
  <c r="K5" i="17"/>
  <c r="D50" i="14"/>
  <c r="D17" i="15"/>
  <c r="D17" i="20"/>
  <c r="D17" i="18"/>
  <c r="K42" i="22"/>
  <c r="K29" i="22" s="1"/>
  <c r="K16" i="22" s="1"/>
  <c r="K3" i="22" s="1"/>
  <c r="D13" i="13"/>
  <c r="D45" i="13"/>
  <c r="D35" i="13"/>
  <c r="K35" i="17"/>
  <c r="H2" i="17"/>
  <c r="E14" i="13"/>
  <c r="E46" i="13"/>
  <c r="E36" i="13"/>
  <c r="T50" i="15"/>
  <c r="T50" i="18" s="1"/>
  <c r="T50" i="20" s="1"/>
  <c r="C16" i="25"/>
  <c r="C16" i="26" s="1"/>
  <c r="C15" i="29" s="1"/>
  <c r="O52" i="18"/>
  <c r="O52" i="20" s="1"/>
  <c r="K15" i="17"/>
  <c r="K48" i="17" s="1"/>
  <c r="K43" i="17"/>
  <c r="K49" i="15"/>
  <c r="K49" i="20"/>
  <c r="X49" i="20" s="1"/>
  <c r="K49" i="18"/>
  <c r="U50" i="15"/>
  <c r="U50" i="18" s="1"/>
  <c r="U50" i="20" s="1"/>
  <c r="F15" i="25"/>
  <c r="F15" i="26" s="1"/>
  <c r="F14" i="29" s="1"/>
  <c r="Q51" i="18"/>
  <c r="Q51" i="20" s="1"/>
  <c r="G2" i="17"/>
  <c r="K37" i="17"/>
  <c r="H15" i="13"/>
  <c r="H37" i="13"/>
  <c r="H47" i="13"/>
  <c r="I3" i="17"/>
  <c r="C51" i="15"/>
  <c r="C51" i="20"/>
  <c r="C51" i="18"/>
  <c r="E15" i="25"/>
  <c r="E15" i="26" s="1"/>
  <c r="E14" i="29" s="1"/>
  <c r="B16" i="29"/>
  <c r="L17" i="26"/>
  <c r="F50" i="15"/>
  <c r="F50" i="20"/>
  <c r="F50" i="18"/>
  <c r="J48" i="13"/>
  <c r="J16" i="13"/>
  <c r="J13" i="17"/>
  <c r="J46" i="17" s="1"/>
  <c r="J38" i="13"/>
  <c r="G15" i="13"/>
  <c r="G47" i="13"/>
  <c r="G37" i="13"/>
  <c r="I12" i="17" l="1"/>
  <c r="I45" i="17" s="1"/>
  <c r="G16" i="13"/>
  <c r="G11" i="17" s="1"/>
  <c r="G48" i="13"/>
  <c r="G38" i="13"/>
  <c r="G6" i="17"/>
  <c r="G9" i="17"/>
  <c r="G3" i="17"/>
  <c r="J39" i="13"/>
  <c r="J36" i="17" s="1"/>
  <c r="J49" i="13"/>
  <c r="J41" i="17" s="1"/>
  <c r="J14" i="17"/>
  <c r="J47" i="17" s="1"/>
  <c r="J10" i="17"/>
  <c r="J8" i="17"/>
  <c r="J16" i="18"/>
  <c r="J9" i="17"/>
  <c r="J16" i="15"/>
  <c r="J16" i="20"/>
  <c r="J11" i="17"/>
  <c r="G12" i="27"/>
  <c r="N13" i="32" s="1"/>
  <c r="G12" i="31"/>
  <c r="E47" i="13"/>
  <c r="E15" i="13"/>
  <c r="E37" i="13"/>
  <c r="D14" i="13"/>
  <c r="D46" i="13"/>
  <c r="D36" i="13"/>
  <c r="B16" i="25"/>
  <c r="B16" i="26" s="1"/>
  <c r="C17" i="15"/>
  <c r="C50" i="14"/>
  <c r="C17" i="20"/>
  <c r="C17" i="18"/>
  <c r="S50" i="15"/>
  <c r="P51" i="15"/>
  <c r="J7" i="17"/>
  <c r="D15" i="25"/>
  <c r="D15" i="26" s="1"/>
  <c r="D14" i="29" s="1"/>
  <c r="L11" i="27"/>
  <c r="S12" i="32" s="1"/>
  <c r="L11" i="31"/>
  <c r="E49" i="14"/>
  <c r="B17" i="14"/>
  <c r="O18" i="15"/>
  <c r="I49" i="13"/>
  <c r="I42" i="17" s="1"/>
  <c r="I39" i="13"/>
  <c r="I35" i="17" s="1"/>
  <c r="I14" i="17"/>
  <c r="I47" i="17" s="1"/>
  <c r="I9" i="17"/>
  <c r="I10" i="17"/>
  <c r="I11" i="17"/>
  <c r="I16" i="20"/>
  <c r="I16" i="18"/>
  <c r="I7" i="17"/>
  <c r="I6" i="17"/>
  <c r="I16" i="15"/>
  <c r="J6" i="17"/>
  <c r="F46" i="13"/>
  <c r="F14" i="13"/>
  <c r="F36" i="13"/>
  <c r="R50" i="15"/>
  <c r="C13" i="13"/>
  <c r="C45" i="13"/>
  <c r="C35" i="13"/>
  <c r="J42" i="17"/>
  <c r="J40" i="17"/>
  <c r="F12" i="27"/>
  <c r="M13" i="32" s="1"/>
  <c r="F12" i="31"/>
  <c r="H3" i="17"/>
  <c r="J37" i="17"/>
  <c r="J4" i="17"/>
  <c r="X49" i="15"/>
  <c r="X49" i="18" s="1"/>
  <c r="E2" i="17"/>
  <c r="Q17" i="15"/>
  <c r="Q17" i="18" s="1"/>
  <c r="Q17" i="20" s="1"/>
  <c r="D16" i="14"/>
  <c r="B51" i="15"/>
  <c r="B51" i="18"/>
  <c r="B51" i="20"/>
  <c r="I13" i="17"/>
  <c r="I46" i="17" s="1"/>
  <c r="J34" i="17"/>
  <c r="B12" i="13"/>
  <c r="B34" i="13"/>
  <c r="S50" i="18"/>
  <c r="S50" i="20" s="1"/>
  <c r="P51" i="18"/>
  <c r="P51" i="20" s="1"/>
  <c r="H16" i="13"/>
  <c r="H11" i="17" s="1"/>
  <c r="H48" i="13"/>
  <c r="H38" i="13"/>
  <c r="D50" i="15"/>
  <c r="D50" i="20"/>
  <c r="D50" i="18"/>
  <c r="K15" i="15"/>
  <c r="K48" i="14"/>
  <c r="K15" i="20"/>
  <c r="K15" i="18"/>
  <c r="O18" i="18"/>
  <c r="O18" i="20" s="1"/>
  <c r="I4" i="17"/>
  <c r="F49" i="14"/>
  <c r="R50" i="18"/>
  <c r="R50" i="20" s="1"/>
  <c r="J12" i="17"/>
  <c r="J45" i="17" s="1"/>
  <c r="I37" i="17" l="1"/>
  <c r="G7" i="17"/>
  <c r="G8" i="17"/>
  <c r="J43" i="17"/>
  <c r="J39" i="17"/>
  <c r="G13" i="17"/>
  <c r="G46" i="17" s="1"/>
  <c r="J35" i="17"/>
  <c r="H6" i="17"/>
  <c r="I42" i="22"/>
  <c r="I29" i="22" s="1"/>
  <c r="I16" i="22" s="1"/>
  <c r="I3" i="22" s="1"/>
  <c r="H13" i="17"/>
  <c r="H46" i="17" s="1"/>
  <c r="E12" i="27"/>
  <c r="L13" i="32" s="1"/>
  <c r="E12" i="31"/>
  <c r="X15" i="15"/>
  <c r="K14" i="14"/>
  <c r="H4" i="17"/>
  <c r="F2" i="17"/>
  <c r="I15" i="14"/>
  <c r="V16" i="15"/>
  <c r="V16" i="18" s="1"/>
  <c r="V16" i="20" s="1"/>
  <c r="I14" i="25"/>
  <c r="I14" i="26" s="1"/>
  <c r="I13" i="29" s="1"/>
  <c r="C50" i="15"/>
  <c r="C50" i="20"/>
  <c r="C50" i="18"/>
  <c r="B15" i="29"/>
  <c r="L16" i="26"/>
  <c r="D2" i="17"/>
  <c r="K48" i="15"/>
  <c r="K48" i="20"/>
  <c r="X48" i="20" s="1"/>
  <c r="K48" i="18"/>
  <c r="X15" i="18"/>
  <c r="F47" i="13"/>
  <c r="F15" i="13"/>
  <c r="F37" i="13"/>
  <c r="I38" i="17"/>
  <c r="I5" i="17"/>
  <c r="I36" i="17"/>
  <c r="I34" i="17"/>
  <c r="B50" i="14"/>
  <c r="B17" i="15"/>
  <c r="B17" i="20"/>
  <c r="B17" i="18"/>
  <c r="C16" i="14"/>
  <c r="P17" i="15"/>
  <c r="P17" i="18" s="1"/>
  <c r="P17" i="20" s="1"/>
  <c r="J15" i="17"/>
  <c r="J48" i="17" s="1"/>
  <c r="J44" i="17"/>
  <c r="J49" i="20"/>
  <c r="W49" i="20" s="1"/>
  <c r="J49" i="18"/>
  <c r="J49" i="15"/>
  <c r="G49" i="13"/>
  <c r="G39" i="13"/>
  <c r="G14" i="17"/>
  <c r="G47" i="17" s="1"/>
  <c r="G16" i="20"/>
  <c r="G16" i="18"/>
  <c r="G16" i="15"/>
  <c r="G12" i="17"/>
  <c r="G45" i="17" s="1"/>
  <c r="G10" i="17"/>
  <c r="K13" i="25"/>
  <c r="K13" i="26" s="1"/>
  <c r="K12" i="29" s="1"/>
  <c r="X15" i="20"/>
  <c r="H49" i="13"/>
  <c r="H43" i="17" s="1"/>
  <c r="H39" i="13"/>
  <c r="H37" i="17" s="1"/>
  <c r="H14" i="17"/>
  <c r="H47" i="17" s="1"/>
  <c r="H9" i="17"/>
  <c r="H16" i="15"/>
  <c r="H16" i="20"/>
  <c r="H10" i="17"/>
  <c r="H8" i="17"/>
  <c r="H7" i="17"/>
  <c r="H16" i="18"/>
  <c r="B13" i="13"/>
  <c r="B45" i="13"/>
  <c r="B35" i="13"/>
  <c r="D49" i="14"/>
  <c r="C46" i="13"/>
  <c r="C14" i="13"/>
  <c r="C36" i="13"/>
  <c r="I15" i="17"/>
  <c r="I48" i="17" s="1"/>
  <c r="I40" i="17"/>
  <c r="I44" i="17"/>
  <c r="I49" i="15"/>
  <c r="I43" i="17"/>
  <c r="I49" i="20"/>
  <c r="I39" i="17"/>
  <c r="I49" i="18"/>
  <c r="I41" i="17"/>
  <c r="D15" i="13"/>
  <c r="D47" i="13"/>
  <c r="D37" i="13"/>
  <c r="E3" i="17"/>
  <c r="J14" i="25"/>
  <c r="J14" i="26" s="1"/>
  <c r="J13" i="29" s="1"/>
  <c r="W16" i="20"/>
  <c r="J38" i="17"/>
  <c r="J5" i="17"/>
  <c r="J42" i="22"/>
  <c r="Q50" i="15"/>
  <c r="Q50" i="18" s="1"/>
  <c r="Q50" i="20" s="1"/>
  <c r="O51" i="15"/>
  <c r="O51" i="18" s="1"/>
  <c r="O51" i="20" s="1"/>
  <c r="H34" i="17"/>
  <c r="C15" i="25"/>
  <c r="C15" i="26" s="1"/>
  <c r="C14" i="29" s="1"/>
  <c r="E48" i="13"/>
  <c r="E16" i="13"/>
  <c r="E8" i="17" s="1"/>
  <c r="E38" i="13"/>
  <c r="W16" i="15"/>
  <c r="W16" i="18" s="1"/>
  <c r="J15" i="14"/>
  <c r="G37" i="17"/>
  <c r="G4" i="17"/>
  <c r="H12" i="17"/>
  <c r="H45" i="17" s="1"/>
  <c r="E10" i="17" l="1"/>
  <c r="E13" i="17"/>
  <c r="E46" i="17" s="1"/>
  <c r="E6" i="17"/>
  <c r="H41" i="17"/>
  <c r="E7" i="17"/>
  <c r="J11" i="27"/>
  <c r="Q12" i="32" s="1"/>
  <c r="J11" i="31"/>
  <c r="H15" i="14"/>
  <c r="U16" i="15"/>
  <c r="U16" i="18" s="1"/>
  <c r="U16" i="20" s="1"/>
  <c r="H15" i="17"/>
  <c r="H48" i="17" s="1"/>
  <c r="H49" i="18"/>
  <c r="H49" i="15"/>
  <c r="H49" i="20"/>
  <c r="G15" i="17"/>
  <c r="G48" i="17" s="1"/>
  <c r="G49" i="15"/>
  <c r="G41" i="17"/>
  <c r="G44" i="17"/>
  <c r="G49" i="20"/>
  <c r="G43" i="17"/>
  <c r="G40" i="17"/>
  <c r="G49" i="18"/>
  <c r="G42" i="17"/>
  <c r="G39" i="17"/>
  <c r="H40" i="17"/>
  <c r="C49" i="14"/>
  <c r="B50" i="15"/>
  <c r="B50" i="20"/>
  <c r="B50" i="18"/>
  <c r="F16" i="13"/>
  <c r="F9" i="17" s="1"/>
  <c r="F48" i="13"/>
  <c r="F38" i="13"/>
  <c r="H36" i="17"/>
  <c r="E12" i="17"/>
  <c r="E45" i="17" s="1"/>
  <c r="C2" i="17"/>
  <c r="G14" i="25"/>
  <c r="G14" i="26" s="1"/>
  <c r="G13" i="29" s="1"/>
  <c r="W49" i="15"/>
  <c r="W49" i="18" s="1"/>
  <c r="H42" i="22"/>
  <c r="H44" i="17"/>
  <c r="J15" i="15"/>
  <c r="J48" i="14"/>
  <c r="J15" i="20"/>
  <c r="J15" i="18"/>
  <c r="E4" i="17"/>
  <c r="J29" i="22"/>
  <c r="J16" i="22" s="1"/>
  <c r="J3" i="22" s="1"/>
  <c r="K11" i="27"/>
  <c r="R12" i="32" s="1"/>
  <c r="K11" i="31"/>
  <c r="D48" i="13"/>
  <c r="D16" i="13"/>
  <c r="D11" i="17" s="1"/>
  <c r="D38" i="13"/>
  <c r="C15" i="13"/>
  <c r="C47" i="13"/>
  <c r="C37" i="13"/>
  <c r="B14" i="13"/>
  <c r="B46" i="13"/>
  <c r="B36" i="13"/>
  <c r="L10" i="27"/>
  <c r="S11" i="32" s="1"/>
  <c r="L10" i="31"/>
  <c r="B15" i="25"/>
  <c r="B15" i="26" s="1"/>
  <c r="X48" i="15"/>
  <c r="X48" i="18" s="1"/>
  <c r="P50" i="15"/>
  <c r="P50" i="18" s="1"/>
  <c r="P50" i="20" s="1"/>
  <c r="I15" i="15"/>
  <c r="I48" i="14"/>
  <c r="I15" i="20"/>
  <c r="I15" i="18"/>
  <c r="H42" i="17"/>
  <c r="E49" i="13"/>
  <c r="E40" i="17" s="1"/>
  <c r="E39" i="13"/>
  <c r="E37" i="17" s="1"/>
  <c r="E14" i="17"/>
  <c r="E47" i="17" s="1"/>
  <c r="E9" i="17"/>
  <c r="E16" i="15"/>
  <c r="E16" i="20"/>
  <c r="E16" i="18"/>
  <c r="E11" i="17"/>
  <c r="D12" i="27"/>
  <c r="K13" i="32" s="1"/>
  <c r="D12" i="31"/>
  <c r="D3" i="17"/>
  <c r="V49" i="15"/>
  <c r="V49" i="18" s="1"/>
  <c r="V49" i="20" s="1"/>
  <c r="H14" i="25"/>
  <c r="H14" i="26" s="1"/>
  <c r="H13" i="29" s="1"/>
  <c r="H38" i="17"/>
  <c r="H5" i="17"/>
  <c r="H35" i="17"/>
  <c r="T16" i="15"/>
  <c r="T16" i="18" s="1"/>
  <c r="T16" i="20" s="1"/>
  <c r="G15" i="14"/>
  <c r="G38" i="17"/>
  <c r="G34" i="17"/>
  <c r="G35" i="17"/>
  <c r="G36" i="17"/>
  <c r="G5" i="17"/>
  <c r="G42" i="22"/>
  <c r="H39" i="17"/>
  <c r="B16" i="14"/>
  <c r="O17" i="15"/>
  <c r="O17" i="18" s="1"/>
  <c r="O17" i="20" s="1"/>
  <c r="F3" i="17"/>
  <c r="K14" i="15"/>
  <c r="K47" i="14"/>
  <c r="K14" i="20"/>
  <c r="K14" i="18"/>
  <c r="F11" i="17" l="1"/>
  <c r="F7" i="17"/>
  <c r="D13" i="17"/>
  <c r="D46" i="17" s="1"/>
  <c r="F12" i="17"/>
  <c r="F45" i="17" s="1"/>
  <c r="F6" i="17"/>
  <c r="E36" i="17"/>
  <c r="E35" i="17"/>
  <c r="C12" i="27"/>
  <c r="J13" i="32" s="1"/>
  <c r="C12" i="31"/>
  <c r="I11" i="27"/>
  <c r="P12" i="32" s="1"/>
  <c r="I11" i="31"/>
  <c r="H11" i="27"/>
  <c r="O12" i="32" s="1"/>
  <c r="H11" i="31"/>
  <c r="B49" i="14"/>
  <c r="H48" i="14"/>
  <c r="H15" i="15"/>
  <c r="H15" i="20"/>
  <c r="H15" i="18"/>
  <c r="E42" i="17"/>
  <c r="K47" i="15"/>
  <c r="K47" i="20"/>
  <c r="K47" i="18"/>
  <c r="G29" i="22"/>
  <c r="G16" i="22" s="1"/>
  <c r="G3" i="22" s="1"/>
  <c r="I13" i="25"/>
  <c r="I13" i="26" s="1"/>
  <c r="I12" i="29" s="1"/>
  <c r="B2" i="17"/>
  <c r="C16" i="13"/>
  <c r="C6" i="17" s="1"/>
  <c r="C48" i="13"/>
  <c r="C38" i="13"/>
  <c r="D4" i="17"/>
  <c r="E34" i="17"/>
  <c r="J48" i="15"/>
  <c r="J48" i="20"/>
  <c r="J48" i="18"/>
  <c r="D44" i="17"/>
  <c r="O50" i="15"/>
  <c r="O50" i="18" s="1"/>
  <c r="O50" i="20" s="1"/>
  <c r="E39" i="17"/>
  <c r="K12" i="25"/>
  <c r="K12" i="26" s="1"/>
  <c r="K11" i="29" s="1"/>
  <c r="H29" i="22"/>
  <c r="H16" i="22" s="1"/>
  <c r="H3" i="22" s="1"/>
  <c r="F4" i="17"/>
  <c r="I48" i="15"/>
  <c r="I48" i="20"/>
  <c r="I48" i="18"/>
  <c r="C3" i="17"/>
  <c r="D49" i="13"/>
  <c r="D42" i="17" s="1"/>
  <c r="D39" i="13"/>
  <c r="D14" i="17"/>
  <c r="D47" i="17" s="1"/>
  <c r="D9" i="17"/>
  <c r="D16" i="15"/>
  <c r="D8" i="17"/>
  <c r="D16" i="18"/>
  <c r="D6" i="17"/>
  <c r="D16" i="20"/>
  <c r="D12" i="17"/>
  <c r="D45" i="17" s="1"/>
  <c r="D10" i="17"/>
  <c r="J14" i="14"/>
  <c r="W15" i="15"/>
  <c r="W15" i="18" s="1"/>
  <c r="W15" i="20" s="1"/>
  <c r="D40" i="17"/>
  <c r="F49" i="13"/>
  <c r="F42" i="17" s="1"/>
  <c r="F39" i="13"/>
  <c r="F34" i="17" s="1"/>
  <c r="F14" i="17"/>
  <c r="F47" i="17" s="1"/>
  <c r="F16" i="15"/>
  <c r="F16" i="20"/>
  <c r="F16" i="18"/>
  <c r="F8" i="17"/>
  <c r="D7" i="17"/>
  <c r="R16" i="15"/>
  <c r="R16" i="18" s="1"/>
  <c r="R16" i="20" s="1"/>
  <c r="E15" i="14"/>
  <c r="E15" i="17"/>
  <c r="E48" i="17" s="1"/>
  <c r="E43" i="17"/>
  <c r="E49" i="15"/>
  <c r="E49" i="20"/>
  <c r="E49" i="18"/>
  <c r="B14" i="29"/>
  <c r="L15" i="26"/>
  <c r="J13" i="25"/>
  <c r="J13" i="26" s="1"/>
  <c r="J12" i="29" s="1"/>
  <c r="K13" i="14"/>
  <c r="X14" i="15"/>
  <c r="X14" i="18" s="1"/>
  <c r="X14" i="20" s="1"/>
  <c r="G48" i="14"/>
  <c r="G15" i="15"/>
  <c r="G15" i="20"/>
  <c r="G15" i="18"/>
  <c r="E14" i="25"/>
  <c r="E14" i="26" s="1"/>
  <c r="E13" i="29" s="1"/>
  <c r="E38" i="17"/>
  <c r="E42" i="22"/>
  <c r="E5" i="17"/>
  <c r="I14" i="14"/>
  <c r="V15" i="15"/>
  <c r="V15" i="18" s="1"/>
  <c r="V15" i="20" s="1"/>
  <c r="B15" i="13"/>
  <c r="B47" i="13"/>
  <c r="B37" i="13"/>
  <c r="F10" i="17"/>
  <c r="F13" i="17"/>
  <c r="F46" i="17" s="1"/>
  <c r="T49" i="15"/>
  <c r="T49" i="18" s="1"/>
  <c r="T49" i="20" s="1"/>
  <c r="U49" i="15"/>
  <c r="U49" i="18" s="1"/>
  <c r="U49" i="20" s="1"/>
  <c r="E41" i="17"/>
  <c r="E44" i="17"/>
  <c r="D39" i="17" l="1"/>
  <c r="F43" i="17"/>
  <c r="F40" i="17"/>
  <c r="F35" i="17"/>
  <c r="F36" i="17"/>
  <c r="F39" i="17"/>
  <c r="L9" i="27"/>
  <c r="S10" i="32" s="1"/>
  <c r="L9" i="31"/>
  <c r="F11" i="27"/>
  <c r="M12" i="32" s="1"/>
  <c r="F11" i="31"/>
  <c r="K10" i="27"/>
  <c r="R11" i="32" s="1"/>
  <c r="K10" i="31"/>
  <c r="J10" i="27"/>
  <c r="Q11" i="32" s="1"/>
  <c r="J10" i="31"/>
  <c r="B48" i="13"/>
  <c r="B16" i="13"/>
  <c r="B7" i="17" s="1"/>
  <c r="B38" i="13"/>
  <c r="F15" i="14"/>
  <c r="S16" i="15"/>
  <c r="S16" i="18" s="1"/>
  <c r="S16" i="20" s="1"/>
  <c r="D38" i="17"/>
  <c r="D5" i="17"/>
  <c r="D42" i="22"/>
  <c r="D29" i="22" s="1"/>
  <c r="D16" i="22" s="1"/>
  <c r="D3" i="22" s="1"/>
  <c r="D34" i="17"/>
  <c r="D36" i="17"/>
  <c r="D35" i="17"/>
  <c r="C39" i="13"/>
  <c r="C42" i="22" s="1"/>
  <c r="C49" i="13"/>
  <c r="C14" i="17"/>
  <c r="C47" i="17" s="1"/>
  <c r="C7" i="17"/>
  <c r="C16" i="20"/>
  <c r="C12" i="17"/>
  <c r="C45" i="17" s="1"/>
  <c r="C8" i="17"/>
  <c r="C16" i="18"/>
  <c r="C16" i="15"/>
  <c r="C10" i="17"/>
  <c r="K13" i="15"/>
  <c r="K46" i="14"/>
  <c r="K13" i="20"/>
  <c r="K13" i="18"/>
  <c r="D14" i="25"/>
  <c r="D14" i="26" s="1"/>
  <c r="D13" i="29" s="1"/>
  <c r="D15" i="14"/>
  <c r="Q16" i="15"/>
  <c r="D15" i="17"/>
  <c r="D48" i="17" s="1"/>
  <c r="D49" i="15"/>
  <c r="D41" i="17"/>
  <c r="D49" i="20"/>
  <c r="D49" i="18"/>
  <c r="C13" i="17"/>
  <c r="C46" i="17" s="1"/>
  <c r="X47" i="15"/>
  <c r="X47" i="18" s="1"/>
  <c r="X47" i="20" s="1"/>
  <c r="H13" i="25"/>
  <c r="H13" i="26" s="1"/>
  <c r="H12" i="29" s="1"/>
  <c r="G48" i="15"/>
  <c r="G48" i="20"/>
  <c r="G48" i="18"/>
  <c r="R49" i="15"/>
  <c r="R49" i="18" s="1"/>
  <c r="R49" i="20" s="1"/>
  <c r="B3" i="17"/>
  <c r="G13" i="25"/>
  <c r="G13" i="26" s="1"/>
  <c r="G12" i="29" s="1"/>
  <c r="F38" i="17"/>
  <c r="F42" i="22"/>
  <c r="F29" i="22" s="1"/>
  <c r="F16" i="22" s="1"/>
  <c r="F3" i="22" s="1"/>
  <c r="F5" i="17"/>
  <c r="J47" i="14"/>
  <c r="J14" i="15"/>
  <c r="J14" i="20"/>
  <c r="J14" i="18"/>
  <c r="V48" i="15"/>
  <c r="V48" i="18" s="1"/>
  <c r="V48" i="20" s="1"/>
  <c r="W48" i="15"/>
  <c r="W48" i="18" s="1"/>
  <c r="W48" i="20" s="1"/>
  <c r="D37" i="17"/>
  <c r="C4" i="17"/>
  <c r="H14" i="14"/>
  <c r="U15" i="15"/>
  <c r="U15" i="18" s="1"/>
  <c r="U15" i="20" s="1"/>
  <c r="C34" i="17"/>
  <c r="I14" i="15"/>
  <c r="I47" i="14"/>
  <c r="I14" i="20"/>
  <c r="I14" i="18"/>
  <c r="G14" i="14"/>
  <c r="T15" i="15"/>
  <c r="T15" i="18" s="1"/>
  <c r="T15" i="20" s="1"/>
  <c r="E15" i="15"/>
  <c r="E48" i="14"/>
  <c r="E15" i="20"/>
  <c r="E15" i="18"/>
  <c r="F14" i="25"/>
  <c r="F14" i="26" s="1"/>
  <c r="F13" i="29" s="1"/>
  <c r="F15" i="17"/>
  <c r="F48" i="17" s="1"/>
  <c r="F49" i="15"/>
  <c r="F49" i="20"/>
  <c r="F49" i="18"/>
  <c r="F44" i="17"/>
  <c r="Q16" i="18"/>
  <c r="Q16" i="20" s="1"/>
  <c r="F37" i="17"/>
  <c r="C11" i="17"/>
  <c r="F41" i="17"/>
  <c r="D43" i="17"/>
  <c r="E29" i="22"/>
  <c r="E16" i="22" s="1"/>
  <c r="E3" i="22" s="1"/>
  <c r="C9" i="17"/>
  <c r="C40" i="17"/>
  <c r="H48" i="15"/>
  <c r="H48" i="20"/>
  <c r="H48" i="18"/>
  <c r="C36" i="17" l="1"/>
  <c r="B12" i="17"/>
  <c r="B45" i="17" s="1"/>
  <c r="I10" i="27"/>
  <c r="P11" i="32" s="1"/>
  <c r="I10" i="31"/>
  <c r="H10" i="27"/>
  <c r="O11" i="32" s="1"/>
  <c r="H10" i="31"/>
  <c r="S49" i="15"/>
  <c r="S49" i="18" s="1"/>
  <c r="S49" i="20" s="1"/>
  <c r="G14" i="15"/>
  <c r="G47" i="14"/>
  <c r="G14" i="20"/>
  <c r="G14" i="18"/>
  <c r="E11" i="27"/>
  <c r="L12" i="32" s="1"/>
  <c r="E11" i="31"/>
  <c r="K46" i="15"/>
  <c r="K46" i="20"/>
  <c r="K46" i="18"/>
  <c r="C15" i="14"/>
  <c r="P16" i="15"/>
  <c r="C14" i="25"/>
  <c r="C14" i="26" s="1"/>
  <c r="C13" i="29" s="1"/>
  <c r="C38" i="17"/>
  <c r="C5" i="17"/>
  <c r="C29" i="22"/>
  <c r="C16" i="22" s="1"/>
  <c r="C3" i="22" s="1"/>
  <c r="C35" i="17"/>
  <c r="B39" i="13"/>
  <c r="B35" i="17" s="1"/>
  <c r="B49" i="13"/>
  <c r="B40" i="17" s="1"/>
  <c r="B14" i="17"/>
  <c r="B47" i="17" s="1"/>
  <c r="B9" i="17"/>
  <c r="B10" i="17"/>
  <c r="B16" i="15"/>
  <c r="B16" i="18"/>
  <c r="B16" i="20"/>
  <c r="C37" i="17"/>
  <c r="J12" i="25"/>
  <c r="J12" i="26" s="1"/>
  <c r="J11" i="29" s="1"/>
  <c r="K12" i="14"/>
  <c r="X13" i="15"/>
  <c r="X13" i="18" s="1"/>
  <c r="X13" i="20" s="1"/>
  <c r="P16" i="18"/>
  <c r="P16" i="20" s="1"/>
  <c r="B6" i="17"/>
  <c r="E14" i="14"/>
  <c r="R15" i="15"/>
  <c r="R15" i="18" s="1"/>
  <c r="R15" i="20" s="1"/>
  <c r="G11" i="27"/>
  <c r="N12" i="32" s="1"/>
  <c r="G11" i="31"/>
  <c r="I12" i="25"/>
  <c r="I12" i="26" s="1"/>
  <c r="I11" i="29" s="1"/>
  <c r="J13" i="14"/>
  <c r="W14" i="15"/>
  <c r="W14" i="18" s="1"/>
  <c r="W14" i="20" s="1"/>
  <c r="B4" i="17"/>
  <c r="U48" i="15"/>
  <c r="U48" i="18" s="1"/>
  <c r="U48" i="20" s="1"/>
  <c r="I13" i="14"/>
  <c r="V14" i="15"/>
  <c r="V14" i="18" s="1"/>
  <c r="V14" i="20" s="1"/>
  <c r="E13" i="25"/>
  <c r="E13" i="26" s="1"/>
  <c r="E12" i="29" s="1"/>
  <c r="T48" i="15"/>
  <c r="T48" i="18" s="1"/>
  <c r="T48" i="20" s="1"/>
  <c r="E48" i="15"/>
  <c r="E48" i="20"/>
  <c r="E48" i="18"/>
  <c r="I47" i="15"/>
  <c r="I47" i="20"/>
  <c r="I47" i="18"/>
  <c r="B8" i="17"/>
  <c r="H14" i="15"/>
  <c r="H47" i="14"/>
  <c r="H14" i="20"/>
  <c r="H14" i="18"/>
  <c r="J47" i="15"/>
  <c r="J47" i="20"/>
  <c r="J47" i="18"/>
  <c r="B11" i="17"/>
  <c r="Q49" i="15"/>
  <c r="Q49" i="18" s="1"/>
  <c r="Q49" i="20" s="1"/>
  <c r="D15" i="15"/>
  <c r="D48" i="14"/>
  <c r="D15" i="20"/>
  <c r="D15" i="18"/>
  <c r="K11" i="25"/>
  <c r="K11" i="26" s="1"/>
  <c r="K10" i="29" s="1"/>
  <c r="C15" i="17"/>
  <c r="C48" i="17" s="1"/>
  <c r="C41" i="17"/>
  <c r="C49" i="20"/>
  <c r="C42" i="17"/>
  <c r="C49" i="18"/>
  <c r="C44" i="17"/>
  <c r="C39" i="17"/>
  <c r="C43" i="17"/>
  <c r="C49" i="15"/>
  <c r="F48" i="14"/>
  <c r="F15" i="15"/>
  <c r="F15" i="20"/>
  <c r="F15" i="18"/>
  <c r="B13" i="17"/>
  <c r="B46" i="17" s="1"/>
  <c r="B37" i="17" l="1"/>
  <c r="F10" i="27"/>
  <c r="M11" i="32" s="1"/>
  <c r="F10" i="31"/>
  <c r="D11" i="27"/>
  <c r="K12" i="32" s="1"/>
  <c r="D11" i="31"/>
  <c r="K9" i="27"/>
  <c r="R10" i="32" s="1"/>
  <c r="K9" i="31"/>
  <c r="L8" i="27"/>
  <c r="S9" i="32" s="1"/>
  <c r="L8" i="31"/>
  <c r="P49" i="15"/>
  <c r="H47" i="15"/>
  <c r="H47" i="20"/>
  <c r="H47" i="18"/>
  <c r="R48" i="15"/>
  <c r="R48" i="18" s="1"/>
  <c r="R48" i="20" s="1"/>
  <c r="C15" i="15"/>
  <c r="C48" i="14"/>
  <c r="C15" i="20"/>
  <c r="C15" i="18"/>
  <c r="G13" i="14"/>
  <c r="T14" i="15"/>
  <c r="T14" i="18" s="1"/>
  <c r="T14" i="20" s="1"/>
  <c r="F13" i="25"/>
  <c r="F13" i="26" s="1"/>
  <c r="F12" i="29" s="1"/>
  <c r="D48" i="15"/>
  <c r="D48" i="20"/>
  <c r="D48" i="18"/>
  <c r="W47" i="15"/>
  <c r="W47" i="18" s="1"/>
  <c r="W47" i="20" s="1"/>
  <c r="U14" i="15"/>
  <c r="U14" i="18" s="1"/>
  <c r="U14" i="20" s="1"/>
  <c r="H13" i="14"/>
  <c r="V47" i="15"/>
  <c r="V47" i="18" s="1"/>
  <c r="V47" i="20" s="1"/>
  <c r="F14" i="14"/>
  <c r="S15" i="15"/>
  <c r="S15" i="18" s="1"/>
  <c r="S15" i="20" s="1"/>
  <c r="Q15" i="15"/>
  <c r="Q15" i="18" s="1"/>
  <c r="Q15" i="20" s="1"/>
  <c r="D14" i="14"/>
  <c r="P49" i="18"/>
  <c r="P49" i="20" s="1"/>
  <c r="D13" i="25"/>
  <c r="D13" i="26" s="1"/>
  <c r="D12" i="29" s="1"/>
  <c r="B14" i="25"/>
  <c r="B14" i="26" s="1"/>
  <c r="I13" i="15"/>
  <c r="I46" i="14"/>
  <c r="I13" i="20"/>
  <c r="I13" i="18"/>
  <c r="J13" i="15"/>
  <c r="J46" i="14"/>
  <c r="J13" i="20"/>
  <c r="J13" i="18"/>
  <c r="E47" i="14"/>
  <c r="E14" i="15"/>
  <c r="E14" i="20"/>
  <c r="E14" i="18"/>
  <c r="J9" i="27"/>
  <c r="Q10" i="32" s="1"/>
  <c r="J9" i="31"/>
  <c r="B15" i="14"/>
  <c r="O16" i="15"/>
  <c r="O16" i="18" s="1"/>
  <c r="O16" i="20" s="1"/>
  <c r="B15" i="17"/>
  <c r="B48" i="17" s="1"/>
  <c r="B49" i="20"/>
  <c r="B43" i="17"/>
  <c r="B42" i="17"/>
  <c r="B41" i="17"/>
  <c r="B44" i="17"/>
  <c r="B39" i="17"/>
  <c r="B49" i="15"/>
  <c r="B49" i="18"/>
  <c r="G12" i="25"/>
  <c r="G12" i="26" s="1"/>
  <c r="G11" i="29" s="1"/>
  <c r="F48" i="15"/>
  <c r="F48" i="20"/>
  <c r="F48" i="18"/>
  <c r="H12" i="25"/>
  <c r="H12" i="26" s="1"/>
  <c r="H11" i="29" s="1"/>
  <c r="K12" i="15"/>
  <c r="K45" i="14"/>
  <c r="K12" i="20"/>
  <c r="K12" i="18"/>
  <c r="B38" i="17"/>
  <c r="B5" i="17"/>
  <c r="B36" i="17"/>
  <c r="B42" i="22"/>
  <c r="X46" i="15"/>
  <c r="X46" i="18" s="1"/>
  <c r="X46" i="20" s="1"/>
  <c r="G47" i="15"/>
  <c r="G47" i="20"/>
  <c r="G47" i="18"/>
  <c r="B34" i="17"/>
  <c r="H9" i="27" l="1"/>
  <c r="O10" i="32" s="1"/>
  <c r="H9" i="31"/>
  <c r="C11" i="27"/>
  <c r="J12" i="32" s="1"/>
  <c r="C11" i="31"/>
  <c r="E10" i="27"/>
  <c r="L11" i="32" s="1"/>
  <c r="E10" i="31"/>
  <c r="G10" i="27"/>
  <c r="N11" i="32" s="1"/>
  <c r="G10" i="31"/>
  <c r="T47" i="15"/>
  <c r="T47" i="18" s="1"/>
  <c r="T47" i="20" s="1"/>
  <c r="S48" i="15"/>
  <c r="S48" i="18" s="1"/>
  <c r="S48" i="20" s="1"/>
  <c r="E12" i="25"/>
  <c r="E12" i="26" s="1"/>
  <c r="E11" i="29" s="1"/>
  <c r="B13" i="29"/>
  <c r="L14" i="26"/>
  <c r="C13" i="25"/>
  <c r="C13" i="26" s="1"/>
  <c r="C12" i="29" s="1"/>
  <c r="K10" i="25"/>
  <c r="K10" i="26" s="1"/>
  <c r="K9" i="29" s="1"/>
  <c r="O49" i="15"/>
  <c r="O49" i="18" s="1"/>
  <c r="O49" i="20" s="1"/>
  <c r="R14" i="15"/>
  <c r="R14" i="18" s="1"/>
  <c r="R14" i="20" s="1"/>
  <c r="E13" i="14"/>
  <c r="J46" i="15"/>
  <c r="J46" i="20"/>
  <c r="J46" i="18"/>
  <c r="I46" i="15"/>
  <c r="I46" i="20"/>
  <c r="I46" i="18"/>
  <c r="F14" i="15"/>
  <c r="F47" i="14"/>
  <c r="F14" i="20"/>
  <c r="F14" i="18"/>
  <c r="Q48" i="15"/>
  <c r="C48" i="15"/>
  <c r="C48" i="20"/>
  <c r="C48" i="18"/>
  <c r="B29" i="22"/>
  <c r="B16" i="22" s="1"/>
  <c r="B3" i="22" s="1"/>
  <c r="I11" i="25"/>
  <c r="I11" i="26" s="1"/>
  <c r="I10" i="29" s="1"/>
  <c r="K45" i="15"/>
  <c r="K45" i="20"/>
  <c r="K45" i="18"/>
  <c r="I9" i="27"/>
  <c r="P10" i="32" s="1"/>
  <c r="I9" i="31"/>
  <c r="E47" i="15"/>
  <c r="E47" i="20"/>
  <c r="E47" i="18"/>
  <c r="J12" i="14"/>
  <c r="W13" i="15"/>
  <c r="V13" i="15"/>
  <c r="I12" i="14"/>
  <c r="H13" i="15"/>
  <c r="H46" i="14"/>
  <c r="H13" i="20"/>
  <c r="H13" i="18"/>
  <c r="G46" i="14"/>
  <c r="G13" i="15"/>
  <c r="G13" i="20"/>
  <c r="G13" i="18"/>
  <c r="P15" i="15"/>
  <c r="C14" i="14"/>
  <c r="J11" i="25"/>
  <c r="J11" i="26" s="1"/>
  <c r="J10" i="29" s="1"/>
  <c r="X12" i="15"/>
  <c r="X12" i="18" s="1"/>
  <c r="X12" i="20" s="1"/>
  <c r="K11" i="14"/>
  <c r="B15" i="15"/>
  <c r="B48" i="14"/>
  <c r="B15" i="20"/>
  <c r="B15" i="18"/>
  <c r="W13" i="18"/>
  <c r="W13" i="20" s="1"/>
  <c r="V13" i="18"/>
  <c r="V13" i="20" s="1"/>
  <c r="D14" i="15"/>
  <c r="D47" i="14"/>
  <c r="D14" i="20"/>
  <c r="D14" i="18"/>
  <c r="Q48" i="18"/>
  <c r="Q48" i="20" s="1"/>
  <c r="P15" i="18"/>
  <c r="P15" i="20" s="1"/>
  <c r="U47" i="15"/>
  <c r="U47" i="18" s="1"/>
  <c r="U47" i="20" s="1"/>
  <c r="L7" i="27" l="1"/>
  <c r="S8" i="32" s="1"/>
  <c r="L7" i="31"/>
  <c r="K8" i="27"/>
  <c r="R9" i="32" s="1"/>
  <c r="K8" i="31"/>
  <c r="D10" i="27"/>
  <c r="K11" i="32" s="1"/>
  <c r="D10" i="31"/>
  <c r="B13" i="25"/>
  <c r="B13" i="26" s="1"/>
  <c r="K11" i="15"/>
  <c r="X11" i="15" s="1"/>
  <c r="K11" i="18"/>
  <c r="K11" i="20"/>
  <c r="G11" i="25"/>
  <c r="G11" i="26" s="1"/>
  <c r="G10" i="29" s="1"/>
  <c r="J45" i="14"/>
  <c r="J12" i="20"/>
  <c r="J12" i="15"/>
  <c r="J12" i="18"/>
  <c r="D12" i="25"/>
  <c r="D12" i="26" s="1"/>
  <c r="D11" i="29" s="1"/>
  <c r="G46" i="15"/>
  <c r="G46" i="20"/>
  <c r="G46" i="18"/>
  <c r="H12" i="14"/>
  <c r="U13" i="15"/>
  <c r="U13" i="18" s="1"/>
  <c r="U13" i="20" s="1"/>
  <c r="F13" i="14"/>
  <c r="S14" i="15"/>
  <c r="S14" i="18" s="1"/>
  <c r="S14" i="20" s="1"/>
  <c r="D47" i="15"/>
  <c r="D47" i="20"/>
  <c r="D47" i="18"/>
  <c r="I45" i="14"/>
  <c r="I12" i="15"/>
  <c r="I12" i="20"/>
  <c r="I12" i="18"/>
  <c r="D13" i="14"/>
  <c r="Q14" i="15"/>
  <c r="Q14" i="18" s="1"/>
  <c r="Q14" i="20" s="1"/>
  <c r="P48" i="15"/>
  <c r="P48" i="18" s="1"/>
  <c r="P48" i="20" s="1"/>
  <c r="W46" i="15"/>
  <c r="W46" i="18" s="1"/>
  <c r="W46" i="20" s="1"/>
  <c r="F9" i="27"/>
  <c r="M10" i="32" s="1"/>
  <c r="F9" i="31"/>
  <c r="R47" i="15"/>
  <c r="R47" i="18" s="1"/>
  <c r="R47" i="20" s="1"/>
  <c r="J8" i="27"/>
  <c r="Q9" i="32" s="1"/>
  <c r="J8" i="31"/>
  <c r="B48" i="15"/>
  <c r="B48" i="20"/>
  <c r="B48" i="18"/>
  <c r="C14" i="15"/>
  <c r="C47" i="14"/>
  <c r="C14" i="20"/>
  <c r="C14" i="18"/>
  <c r="H11" i="25"/>
  <c r="H11" i="26" s="1"/>
  <c r="H10" i="29" s="1"/>
  <c r="F12" i="25"/>
  <c r="F12" i="26" s="1"/>
  <c r="F11" i="29" s="1"/>
  <c r="O15" i="15"/>
  <c r="O15" i="18" s="1"/>
  <c r="O15" i="20" s="1"/>
  <c r="B14" i="14"/>
  <c r="T13" i="15"/>
  <c r="T13" i="18" s="1"/>
  <c r="T13" i="20" s="1"/>
  <c r="G12" i="14"/>
  <c r="H46" i="15"/>
  <c r="H46" i="20"/>
  <c r="H46" i="18"/>
  <c r="X45" i="15"/>
  <c r="X45" i="18" s="1"/>
  <c r="X45" i="20" s="1"/>
  <c r="K44" i="14"/>
  <c r="F47" i="15"/>
  <c r="F47" i="20"/>
  <c r="F47" i="18"/>
  <c r="V46" i="15"/>
  <c r="V46" i="18" s="1"/>
  <c r="V46" i="20" s="1"/>
  <c r="E13" i="15"/>
  <c r="E46" i="14"/>
  <c r="E13" i="20"/>
  <c r="E13" i="18"/>
  <c r="C10" i="27" l="1"/>
  <c r="J11" i="32" s="1"/>
  <c r="C10" i="31"/>
  <c r="E9" i="27"/>
  <c r="L10" i="32" s="1"/>
  <c r="E9" i="31"/>
  <c r="H8" i="27"/>
  <c r="O9" i="32" s="1"/>
  <c r="H8" i="31"/>
  <c r="C47" i="15"/>
  <c r="C47" i="20"/>
  <c r="C47" i="18"/>
  <c r="I45" i="15"/>
  <c r="I45" i="20"/>
  <c r="I45" i="18"/>
  <c r="H45" i="14"/>
  <c r="H12" i="15"/>
  <c r="H12" i="20"/>
  <c r="H12" i="18"/>
  <c r="E46" i="15"/>
  <c r="E46" i="20"/>
  <c r="E46" i="18"/>
  <c r="C13" i="14"/>
  <c r="P14" i="15"/>
  <c r="W12" i="15"/>
  <c r="W12" i="18" s="1"/>
  <c r="W12" i="20" s="1"/>
  <c r="J11" i="14"/>
  <c r="B12" i="29"/>
  <c r="L13" i="26"/>
  <c r="E11" i="25"/>
  <c r="E11" i="26" s="1"/>
  <c r="E10" i="29" s="1"/>
  <c r="I8" i="27"/>
  <c r="P9" i="32" s="1"/>
  <c r="I8" i="31"/>
  <c r="E12" i="14"/>
  <c r="R13" i="15"/>
  <c r="R13" i="18" s="1"/>
  <c r="R13" i="20" s="1"/>
  <c r="U46" i="15"/>
  <c r="U46" i="18" s="1"/>
  <c r="U46" i="20" s="1"/>
  <c r="B47" i="14"/>
  <c r="B14" i="15"/>
  <c r="B14" i="20"/>
  <c r="B14" i="18"/>
  <c r="G9" i="27"/>
  <c r="N10" i="32" s="1"/>
  <c r="G9" i="31"/>
  <c r="P14" i="18"/>
  <c r="P14" i="20" s="1"/>
  <c r="I10" i="25"/>
  <c r="I10" i="26" s="1"/>
  <c r="I9" i="29" s="1"/>
  <c r="J10" i="25"/>
  <c r="J10" i="26" s="1"/>
  <c r="J9" i="29" s="1"/>
  <c r="K9" i="25"/>
  <c r="K9" i="26" s="1"/>
  <c r="K8" i="29" s="1"/>
  <c r="K44" i="15"/>
  <c r="K44" i="18"/>
  <c r="K44" i="20"/>
  <c r="O48" i="15"/>
  <c r="O48" i="18" s="1"/>
  <c r="O48" i="20" s="1"/>
  <c r="S47" i="15"/>
  <c r="S47" i="18" s="1"/>
  <c r="S47" i="20" s="1"/>
  <c r="G45" i="14"/>
  <c r="G12" i="20"/>
  <c r="G12" i="15"/>
  <c r="G12" i="18"/>
  <c r="C12" i="25"/>
  <c r="C12" i="26" s="1"/>
  <c r="C11" i="29" s="1"/>
  <c r="D13" i="15"/>
  <c r="D46" i="14"/>
  <c r="D13" i="20"/>
  <c r="D13" i="18"/>
  <c r="V12" i="15"/>
  <c r="V12" i="18" s="1"/>
  <c r="V12" i="20" s="1"/>
  <c r="I11" i="14"/>
  <c r="Q47" i="15"/>
  <c r="Q47" i="18" s="1"/>
  <c r="Q47" i="20" s="1"/>
  <c r="F13" i="15"/>
  <c r="F46" i="14"/>
  <c r="F13" i="20"/>
  <c r="F13" i="18"/>
  <c r="T46" i="15"/>
  <c r="T46" i="18" s="1"/>
  <c r="T46" i="20" s="1"/>
  <c r="J45" i="15"/>
  <c r="J45" i="20"/>
  <c r="J45" i="18"/>
  <c r="X11" i="18"/>
  <c r="X11" i="20" s="1"/>
  <c r="L6" i="27" l="1"/>
  <c r="S7" i="32" s="1"/>
  <c r="L6" i="31"/>
  <c r="D9" i="27"/>
  <c r="K10" i="32" s="1"/>
  <c r="D9" i="31"/>
  <c r="F8" i="27"/>
  <c r="M9" i="32" s="1"/>
  <c r="F8" i="31"/>
  <c r="J7" i="27"/>
  <c r="Q8" i="32" s="1"/>
  <c r="J7" i="31"/>
  <c r="J11" i="15"/>
  <c r="W11" i="15" s="1"/>
  <c r="J11" i="20"/>
  <c r="J11" i="18"/>
  <c r="Q13" i="15"/>
  <c r="Q13" i="18" s="1"/>
  <c r="Q13" i="20" s="1"/>
  <c r="D12" i="14"/>
  <c r="U12" i="15"/>
  <c r="H11" i="14"/>
  <c r="G45" i="15"/>
  <c r="G45" i="20"/>
  <c r="G45" i="18"/>
  <c r="H10" i="25"/>
  <c r="H10" i="26" s="1"/>
  <c r="H9" i="29" s="1"/>
  <c r="P47" i="15"/>
  <c r="P47" i="18" s="1"/>
  <c r="P47" i="20" s="1"/>
  <c r="R46" i="15"/>
  <c r="W45" i="15"/>
  <c r="W45" i="18" s="1"/>
  <c r="W45" i="20" s="1"/>
  <c r="J44" i="14"/>
  <c r="T12" i="15"/>
  <c r="T12" i="18" s="1"/>
  <c r="T12" i="20" s="1"/>
  <c r="G11" i="14"/>
  <c r="K51" i="22"/>
  <c r="K38" i="22" s="1"/>
  <c r="K25" i="22" s="1"/>
  <c r="B13" i="14"/>
  <c r="O14" i="15"/>
  <c r="O14" i="18" s="1"/>
  <c r="O14" i="20" s="1"/>
  <c r="H45" i="15"/>
  <c r="H45" i="20"/>
  <c r="H45" i="18"/>
  <c r="S13" i="15"/>
  <c r="S13" i="18" s="1"/>
  <c r="S13" i="20" s="1"/>
  <c r="F12" i="14"/>
  <c r="D46" i="15"/>
  <c r="D46" i="20"/>
  <c r="D46" i="18"/>
  <c r="C13" i="15"/>
  <c r="C46" i="14"/>
  <c r="C13" i="20"/>
  <c r="C13" i="18"/>
  <c r="B12" i="25"/>
  <c r="B12" i="26" s="1"/>
  <c r="E45" i="14"/>
  <c r="E12" i="15"/>
  <c r="E12" i="20"/>
  <c r="E12" i="18"/>
  <c r="V45" i="15"/>
  <c r="I44" i="14"/>
  <c r="F11" i="25"/>
  <c r="F11" i="26" s="1"/>
  <c r="F10" i="29" s="1"/>
  <c r="F46" i="15"/>
  <c r="F46" i="20"/>
  <c r="F46" i="18"/>
  <c r="I11" i="15"/>
  <c r="V11" i="15" s="1"/>
  <c r="I11" i="20"/>
  <c r="I11" i="18"/>
  <c r="D11" i="25"/>
  <c r="D11" i="26" s="1"/>
  <c r="D10" i="29" s="1"/>
  <c r="G10" i="25"/>
  <c r="G10" i="26" s="1"/>
  <c r="G9" i="29" s="1"/>
  <c r="X44" i="15"/>
  <c r="X44" i="18" s="1"/>
  <c r="X44" i="20" s="1"/>
  <c r="K10" i="14"/>
  <c r="K43" i="14"/>
  <c r="K7" i="27"/>
  <c r="R8" i="32" s="1"/>
  <c r="K7" i="31"/>
  <c r="B47" i="15"/>
  <c r="B47" i="18"/>
  <c r="B47" i="20"/>
  <c r="R46" i="18"/>
  <c r="R46" i="20" s="1"/>
  <c r="U12" i="18"/>
  <c r="U12" i="20" s="1"/>
  <c r="V45" i="18"/>
  <c r="V45" i="20" s="1"/>
  <c r="I7" i="27" l="1"/>
  <c r="P8" i="32" s="1"/>
  <c r="I7" i="31"/>
  <c r="K63" i="22"/>
  <c r="K12" i="22"/>
  <c r="C9" i="27"/>
  <c r="J10" i="32" s="1"/>
  <c r="C9" i="31"/>
  <c r="F12" i="15"/>
  <c r="F45" i="14"/>
  <c r="F12" i="20"/>
  <c r="F12" i="18"/>
  <c r="T45" i="15"/>
  <c r="T45" i="18" s="1"/>
  <c r="T45" i="20" s="1"/>
  <c r="G44" i="14"/>
  <c r="D12" i="15"/>
  <c r="D45" i="14"/>
  <c r="D12" i="20"/>
  <c r="D12" i="18"/>
  <c r="W11" i="18"/>
  <c r="G8" i="27"/>
  <c r="N9" i="32" s="1"/>
  <c r="G8" i="31"/>
  <c r="E45" i="15"/>
  <c r="E45" i="20"/>
  <c r="E45" i="18"/>
  <c r="C12" i="14"/>
  <c r="P13" i="15"/>
  <c r="P13" i="18" s="1"/>
  <c r="P13" i="20" s="1"/>
  <c r="K43" i="15"/>
  <c r="K43" i="20"/>
  <c r="K43" i="18"/>
  <c r="H7" i="27"/>
  <c r="O8" i="32" s="1"/>
  <c r="H7" i="31"/>
  <c r="V11" i="18"/>
  <c r="V11" i="20" s="1"/>
  <c r="I44" i="15"/>
  <c r="I44" i="18"/>
  <c r="I44" i="20"/>
  <c r="E10" i="25"/>
  <c r="E10" i="26" s="1"/>
  <c r="E9" i="29" s="1"/>
  <c r="B11" i="29"/>
  <c r="L12" i="26"/>
  <c r="C11" i="25"/>
  <c r="C11" i="26" s="1"/>
  <c r="C10" i="29" s="1"/>
  <c r="B13" i="15"/>
  <c r="B46" i="14"/>
  <c r="B13" i="20"/>
  <c r="B13" i="18"/>
  <c r="H11" i="15"/>
  <c r="U11" i="15" s="1"/>
  <c r="H11" i="20"/>
  <c r="H11" i="18"/>
  <c r="J9" i="25"/>
  <c r="J9" i="26" s="1"/>
  <c r="J8" i="29" s="1"/>
  <c r="W11" i="20"/>
  <c r="E8" i="27"/>
  <c r="L9" i="32" s="1"/>
  <c r="E8" i="31"/>
  <c r="G11" i="15"/>
  <c r="T11" i="15" s="1"/>
  <c r="G11" i="18"/>
  <c r="G11" i="20"/>
  <c r="O47" i="15"/>
  <c r="O47" i="18" s="1"/>
  <c r="O47" i="20" s="1"/>
  <c r="K10" i="20"/>
  <c r="K10" i="15"/>
  <c r="X10" i="15" s="1"/>
  <c r="K10" i="18"/>
  <c r="I9" i="25"/>
  <c r="I9" i="26" s="1"/>
  <c r="I8" i="29" s="1"/>
  <c r="S46" i="15"/>
  <c r="S46" i="18" s="1"/>
  <c r="S46" i="20" s="1"/>
  <c r="R12" i="15"/>
  <c r="R12" i="18" s="1"/>
  <c r="R12" i="20" s="1"/>
  <c r="E11" i="14"/>
  <c r="C46" i="15"/>
  <c r="C46" i="20"/>
  <c r="C46" i="18"/>
  <c r="Q46" i="15"/>
  <c r="Q46" i="18" s="1"/>
  <c r="Q46" i="20" s="1"/>
  <c r="U45" i="15"/>
  <c r="U45" i="18" s="1"/>
  <c r="U45" i="20" s="1"/>
  <c r="H44" i="14"/>
  <c r="J44" i="15"/>
  <c r="J44" i="18"/>
  <c r="J44" i="20"/>
  <c r="F7" i="27" l="1"/>
  <c r="M8" i="32" s="1"/>
  <c r="F7" i="31"/>
  <c r="D8" i="27"/>
  <c r="K9" i="32" s="1"/>
  <c r="D8" i="31"/>
  <c r="K8" i="25"/>
  <c r="K8" i="26" s="1"/>
  <c r="K7" i="29" s="1"/>
  <c r="K6" i="27"/>
  <c r="R7" i="32" s="1"/>
  <c r="K6" i="31"/>
  <c r="K26" i="25"/>
  <c r="K26" i="26" s="1"/>
  <c r="K25" i="29" s="1"/>
  <c r="R45" i="15"/>
  <c r="E44" i="14"/>
  <c r="G44" i="15"/>
  <c r="G44" i="18"/>
  <c r="G44" i="20"/>
  <c r="S12" i="15"/>
  <c r="F11" i="14"/>
  <c r="K38" i="25"/>
  <c r="K38" i="26" s="1"/>
  <c r="K37" i="29" s="1"/>
  <c r="X11" i="22"/>
  <c r="J6" i="27"/>
  <c r="Q7" i="32" s="1"/>
  <c r="J6" i="31"/>
  <c r="T11" i="18"/>
  <c r="Q12" i="15"/>
  <c r="Q12" i="18" s="1"/>
  <c r="Q12" i="20" s="1"/>
  <c r="D11" i="14"/>
  <c r="W44" i="15"/>
  <c r="W44" i="18" s="1"/>
  <c r="W44" i="20" s="1"/>
  <c r="J10" i="14"/>
  <c r="J43" i="14"/>
  <c r="P46" i="15"/>
  <c r="P46" i="18" s="1"/>
  <c r="P46" i="20" s="1"/>
  <c r="X10" i="18"/>
  <c r="X10" i="20" s="1"/>
  <c r="U11" i="18"/>
  <c r="B11" i="25"/>
  <c r="B11" i="26" s="1"/>
  <c r="I51" i="22"/>
  <c r="I38" i="22" s="1"/>
  <c r="I25" i="22" s="1"/>
  <c r="X43" i="15"/>
  <c r="X43" i="18" s="1"/>
  <c r="X43" i="20" s="1"/>
  <c r="K9" i="14"/>
  <c r="K42" i="14"/>
  <c r="C45" i="14"/>
  <c r="C12" i="15"/>
  <c r="C12" i="20"/>
  <c r="C12" i="18"/>
  <c r="D10" i="25"/>
  <c r="D10" i="26" s="1"/>
  <c r="D9" i="29" s="1"/>
  <c r="S12" i="18"/>
  <c r="S12" i="20" s="1"/>
  <c r="B12" i="14"/>
  <c r="O13" i="15"/>
  <c r="O13" i="18" s="1"/>
  <c r="O13" i="20" s="1"/>
  <c r="K50" i="22"/>
  <c r="K37" i="22" s="1"/>
  <c r="K24" i="22" s="1"/>
  <c r="F45" i="15"/>
  <c r="F45" i="20"/>
  <c r="F45" i="18"/>
  <c r="J51" i="22"/>
  <c r="J38" i="22" s="1"/>
  <c r="J25" i="22" s="1"/>
  <c r="J63" i="22" s="1"/>
  <c r="H44" i="15"/>
  <c r="H44" i="18"/>
  <c r="H44" i="20"/>
  <c r="E11" i="15"/>
  <c r="R11" i="15" s="1"/>
  <c r="E11" i="20"/>
  <c r="E11" i="18"/>
  <c r="G9" i="25"/>
  <c r="G9" i="26" s="1"/>
  <c r="G8" i="29" s="1"/>
  <c r="T11" i="20"/>
  <c r="H9" i="25"/>
  <c r="H9" i="26" s="1"/>
  <c r="H8" i="29" s="1"/>
  <c r="U11" i="20"/>
  <c r="B46" i="15"/>
  <c r="B46" i="20"/>
  <c r="B46" i="18"/>
  <c r="V44" i="15"/>
  <c r="V44" i="18" s="1"/>
  <c r="V44" i="20" s="1"/>
  <c r="I10" i="14"/>
  <c r="I43" i="14"/>
  <c r="R45" i="18"/>
  <c r="R45" i="20" s="1"/>
  <c r="D45" i="15"/>
  <c r="D45" i="20"/>
  <c r="D45" i="18"/>
  <c r="F10" i="25"/>
  <c r="F10" i="26" s="1"/>
  <c r="F9" i="29" s="1"/>
  <c r="L5" i="27" l="1"/>
  <c r="S6" i="32" s="1"/>
  <c r="L5" i="31"/>
  <c r="C8" i="27"/>
  <c r="J9" i="32" s="1"/>
  <c r="C8" i="31"/>
  <c r="I63" i="22"/>
  <c r="I12" i="22"/>
  <c r="K62" i="22"/>
  <c r="K11" i="22"/>
  <c r="G7" i="27"/>
  <c r="N8" i="32" s="1"/>
  <c r="G7" i="31"/>
  <c r="E7" i="27"/>
  <c r="L8" i="32" s="1"/>
  <c r="E7" i="31"/>
  <c r="I6" i="27"/>
  <c r="P7" i="32" s="1"/>
  <c r="I6" i="31"/>
  <c r="I43" i="15"/>
  <c r="I43" i="20"/>
  <c r="I43" i="18"/>
  <c r="E9" i="25"/>
  <c r="E9" i="26" s="1"/>
  <c r="E8" i="29" s="1"/>
  <c r="U44" i="15"/>
  <c r="H10" i="14"/>
  <c r="H43" i="14"/>
  <c r="J12" i="22"/>
  <c r="S45" i="15"/>
  <c r="F44" i="14"/>
  <c r="B45" i="14"/>
  <c r="B12" i="15"/>
  <c r="B12" i="20"/>
  <c r="B12" i="18"/>
  <c r="C45" i="15"/>
  <c r="C45" i="20"/>
  <c r="C45" i="18"/>
  <c r="J10" i="15"/>
  <c r="W10" i="15" s="1"/>
  <c r="J10" i="20"/>
  <c r="J10" i="18"/>
  <c r="D11" i="15"/>
  <c r="Q11" i="15" s="1"/>
  <c r="D11" i="20"/>
  <c r="D11" i="18"/>
  <c r="E44" i="15"/>
  <c r="E44" i="20"/>
  <c r="E44" i="18"/>
  <c r="J38" i="25"/>
  <c r="J38" i="26" s="1"/>
  <c r="J37" i="29" s="1"/>
  <c r="W11" i="22"/>
  <c r="J43" i="15"/>
  <c r="J43" i="20"/>
  <c r="J43" i="18"/>
  <c r="I10" i="15"/>
  <c r="V10" i="15" s="1"/>
  <c r="I10" i="20"/>
  <c r="I10" i="18"/>
  <c r="H6" i="27"/>
  <c r="O7" i="32" s="1"/>
  <c r="H6" i="31"/>
  <c r="K42" i="15"/>
  <c r="K42" i="20"/>
  <c r="K42" i="18"/>
  <c r="F11" i="15"/>
  <c r="S11" i="15" s="1"/>
  <c r="F11" i="20"/>
  <c r="F11" i="18"/>
  <c r="G51" i="22"/>
  <c r="G38" i="22" s="1"/>
  <c r="G25" i="22" s="1"/>
  <c r="G63" i="22" s="1"/>
  <c r="R11" i="18"/>
  <c r="R11" i="20" s="1"/>
  <c r="U44" i="18"/>
  <c r="U44" i="20" s="1"/>
  <c r="H51" i="22"/>
  <c r="H38" i="22" s="1"/>
  <c r="H25" i="22" s="1"/>
  <c r="P12" i="15"/>
  <c r="P12" i="18" s="1"/>
  <c r="P12" i="20" s="1"/>
  <c r="C11" i="14"/>
  <c r="L31" i="27"/>
  <c r="S32" i="32" s="1"/>
  <c r="L31" i="31"/>
  <c r="Q45" i="15"/>
  <c r="Q45" i="18" s="1"/>
  <c r="Q45" i="20" s="1"/>
  <c r="D44" i="14"/>
  <c r="O46" i="15"/>
  <c r="O46" i="18" s="1"/>
  <c r="O46" i="20" s="1"/>
  <c r="S45" i="18"/>
  <c r="S45" i="20" s="1"/>
  <c r="C10" i="25"/>
  <c r="C10" i="26" s="1"/>
  <c r="C9" i="29" s="1"/>
  <c r="K9" i="15"/>
  <c r="X9" i="15" s="1"/>
  <c r="K9" i="20"/>
  <c r="K9" i="18"/>
  <c r="B10" i="29"/>
  <c r="L11" i="26"/>
  <c r="T44" i="15"/>
  <c r="T44" i="18" s="1"/>
  <c r="T44" i="20" s="1"/>
  <c r="G10" i="14"/>
  <c r="G43" i="14"/>
  <c r="H63" i="22" l="1"/>
  <c r="H12" i="22"/>
  <c r="D7" i="27"/>
  <c r="K8" i="32" s="1"/>
  <c r="D7" i="31"/>
  <c r="F6" i="27"/>
  <c r="M7" i="32" s="1"/>
  <c r="F6" i="31"/>
  <c r="G38" i="25"/>
  <c r="G38" i="26" s="1"/>
  <c r="G37" i="29" s="1"/>
  <c r="T11" i="22"/>
  <c r="W10" i="18"/>
  <c r="O12" i="15"/>
  <c r="B11" i="14"/>
  <c r="G10" i="15"/>
  <c r="T10" i="15" s="1"/>
  <c r="G10" i="20"/>
  <c r="G10" i="18"/>
  <c r="K49" i="22"/>
  <c r="K36" i="22" s="1"/>
  <c r="K23" i="22" s="1"/>
  <c r="I8" i="25"/>
  <c r="I8" i="26" s="1"/>
  <c r="I7" i="29" s="1"/>
  <c r="J26" i="25"/>
  <c r="J26" i="26" s="1"/>
  <c r="J25" i="29" s="1"/>
  <c r="E51" i="22"/>
  <c r="E38" i="22" s="1"/>
  <c r="E25" i="22" s="1"/>
  <c r="Q11" i="18"/>
  <c r="Q11" i="20" s="1"/>
  <c r="J8" i="25"/>
  <c r="J8" i="26" s="1"/>
  <c r="J7" i="29" s="1"/>
  <c r="W10" i="20"/>
  <c r="P45" i="15"/>
  <c r="P45" i="18" s="1"/>
  <c r="P45" i="20" s="1"/>
  <c r="C44" i="14"/>
  <c r="B45" i="15"/>
  <c r="B45" i="18"/>
  <c r="B45" i="20"/>
  <c r="I50" i="22"/>
  <c r="I37" i="22" s="1"/>
  <c r="I24" i="22" s="1"/>
  <c r="K37" i="25"/>
  <c r="K37" i="26" s="1"/>
  <c r="K36" i="29" s="1"/>
  <c r="X10" i="22"/>
  <c r="G43" i="15"/>
  <c r="G43" i="20"/>
  <c r="G43" i="18"/>
  <c r="V10" i="18"/>
  <c r="V10" i="20" s="1"/>
  <c r="S11" i="18"/>
  <c r="K25" i="25"/>
  <c r="K25" i="26" s="1"/>
  <c r="K24" i="29" s="1"/>
  <c r="W43" i="15"/>
  <c r="W43" i="18" s="1"/>
  <c r="W43" i="20" s="1"/>
  <c r="J9" i="14"/>
  <c r="J42" i="14"/>
  <c r="D9" i="25"/>
  <c r="D9" i="26" s="1"/>
  <c r="D8" i="29" s="1"/>
  <c r="O12" i="18"/>
  <c r="O12" i="20" s="1"/>
  <c r="F44" i="15"/>
  <c r="F44" i="18"/>
  <c r="F44" i="20"/>
  <c r="H43" i="15"/>
  <c r="H43" i="20"/>
  <c r="H43" i="18"/>
  <c r="I26" i="25"/>
  <c r="I26" i="26" s="1"/>
  <c r="I25" i="29" s="1"/>
  <c r="C11" i="15"/>
  <c r="P11" i="15" s="1"/>
  <c r="C11" i="18"/>
  <c r="C11" i="20"/>
  <c r="J50" i="22"/>
  <c r="J37" i="22" s="1"/>
  <c r="J24" i="22" s="1"/>
  <c r="X9" i="18"/>
  <c r="X9" i="20" s="1"/>
  <c r="K7" i="25"/>
  <c r="K7" i="26" s="1"/>
  <c r="K6" i="29" s="1"/>
  <c r="D44" i="15"/>
  <c r="D44" i="18"/>
  <c r="D44" i="20"/>
  <c r="G12" i="22"/>
  <c r="F9" i="25"/>
  <c r="F9" i="26" s="1"/>
  <c r="F8" i="29" s="1"/>
  <c r="S11" i="20"/>
  <c r="X42" i="15"/>
  <c r="X42" i="18" s="1"/>
  <c r="X42" i="20" s="1"/>
  <c r="K8" i="14"/>
  <c r="K41" i="14"/>
  <c r="K31" i="27"/>
  <c r="R32" i="32" s="1"/>
  <c r="K31" i="31"/>
  <c r="R44" i="15"/>
  <c r="R44" i="18" s="1"/>
  <c r="R44" i="20" s="1"/>
  <c r="E10" i="14"/>
  <c r="E43" i="14"/>
  <c r="B10" i="25"/>
  <c r="B10" i="26" s="1"/>
  <c r="H10" i="20"/>
  <c r="H10" i="15"/>
  <c r="U10" i="15" s="1"/>
  <c r="H10" i="18"/>
  <c r="V43" i="15"/>
  <c r="V43" i="18" s="1"/>
  <c r="V43" i="20" s="1"/>
  <c r="I9" i="14"/>
  <c r="I42" i="14"/>
  <c r="I38" i="25"/>
  <c r="I38" i="26" s="1"/>
  <c r="I37" i="29" s="1"/>
  <c r="V11" i="22"/>
  <c r="E63" i="22" l="1"/>
  <c r="E12" i="22"/>
  <c r="J62" i="22"/>
  <c r="J11" i="22"/>
  <c r="J5" i="27"/>
  <c r="Q6" i="32" s="1"/>
  <c r="J5" i="31"/>
  <c r="K61" i="22"/>
  <c r="K10" i="22"/>
  <c r="L20" i="27"/>
  <c r="S21" i="32" s="1"/>
  <c r="L20" i="31"/>
  <c r="L4" i="27"/>
  <c r="S5" i="32" s="1"/>
  <c r="L4" i="31"/>
  <c r="I62" i="22"/>
  <c r="I11" i="22"/>
  <c r="B9" i="29"/>
  <c r="L10" i="26"/>
  <c r="U43" i="15"/>
  <c r="U43" i="18" s="1"/>
  <c r="U43" i="20" s="1"/>
  <c r="H9" i="14"/>
  <c r="H42" i="14"/>
  <c r="C44" i="15"/>
  <c r="C44" i="18"/>
  <c r="C44" i="20"/>
  <c r="I42" i="15"/>
  <c r="I42" i="20"/>
  <c r="I42" i="18"/>
  <c r="K8" i="15"/>
  <c r="X8" i="15" s="1"/>
  <c r="K8" i="20"/>
  <c r="K8" i="18"/>
  <c r="C9" i="25"/>
  <c r="C9" i="26" s="1"/>
  <c r="C8" i="29" s="1"/>
  <c r="E6" i="27"/>
  <c r="L7" i="32" s="1"/>
  <c r="E6" i="31"/>
  <c r="J9" i="20"/>
  <c r="J9" i="15"/>
  <c r="W9" i="15" s="1"/>
  <c r="J9" i="18"/>
  <c r="T43" i="15"/>
  <c r="T43" i="18" s="1"/>
  <c r="T43" i="20" s="1"/>
  <c r="G9" i="14"/>
  <c r="G42" i="14"/>
  <c r="G8" i="25"/>
  <c r="G8" i="26" s="1"/>
  <c r="G7" i="29" s="1"/>
  <c r="J42" i="15"/>
  <c r="J42" i="20"/>
  <c r="J42" i="18"/>
  <c r="G26" i="25"/>
  <c r="G26" i="26" s="1"/>
  <c r="G25" i="29" s="1"/>
  <c r="T10" i="18"/>
  <c r="T10" i="20" s="1"/>
  <c r="I9" i="15"/>
  <c r="V9" i="15" s="1"/>
  <c r="I9" i="20"/>
  <c r="I9" i="18"/>
  <c r="H8" i="25"/>
  <c r="H8" i="26" s="1"/>
  <c r="H7" i="29" s="1"/>
  <c r="E43" i="15"/>
  <c r="E43" i="20"/>
  <c r="E43" i="18"/>
  <c r="P11" i="18"/>
  <c r="P11" i="20" s="1"/>
  <c r="H50" i="22"/>
  <c r="H37" i="22" s="1"/>
  <c r="H24" i="22" s="1"/>
  <c r="F51" i="22"/>
  <c r="F38" i="22" s="1"/>
  <c r="F25" i="22" s="1"/>
  <c r="L30" i="27"/>
  <c r="S31" i="32" s="1"/>
  <c r="L30" i="31"/>
  <c r="U10" i="18"/>
  <c r="U10" i="20" s="1"/>
  <c r="K41" i="15"/>
  <c r="K41" i="20"/>
  <c r="K41" i="18"/>
  <c r="Q44" i="15"/>
  <c r="Q44" i="18" s="1"/>
  <c r="Q44" i="20" s="1"/>
  <c r="D10" i="14"/>
  <c r="D43" i="14"/>
  <c r="H31" i="27"/>
  <c r="O32" i="32" s="1"/>
  <c r="H31" i="31"/>
  <c r="J31" i="27"/>
  <c r="Q32" i="32" s="1"/>
  <c r="J31" i="31"/>
  <c r="C7" i="27"/>
  <c r="J8" i="32" s="1"/>
  <c r="C7" i="31"/>
  <c r="E10" i="15"/>
  <c r="R10" i="15" s="1"/>
  <c r="E10" i="20"/>
  <c r="E10" i="18"/>
  <c r="G6" i="27"/>
  <c r="N7" i="32" s="1"/>
  <c r="G6" i="31"/>
  <c r="D51" i="22"/>
  <c r="D38" i="22" s="1"/>
  <c r="D25" i="22" s="1"/>
  <c r="H26" i="25"/>
  <c r="H26" i="26" s="1"/>
  <c r="H25" i="29" s="1"/>
  <c r="S44" i="15"/>
  <c r="S44" i="18" s="1"/>
  <c r="S44" i="20" s="1"/>
  <c r="F10" i="14"/>
  <c r="F43" i="14"/>
  <c r="G50" i="22"/>
  <c r="G37" i="22" s="1"/>
  <c r="G24" i="22" s="1"/>
  <c r="O45" i="15"/>
  <c r="O45" i="18" s="1"/>
  <c r="O45" i="20" s="1"/>
  <c r="B44" i="14"/>
  <c r="K5" i="27"/>
  <c r="R6" i="32" s="1"/>
  <c r="K5" i="31"/>
  <c r="B11" i="15"/>
  <c r="O11" i="15" s="1"/>
  <c r="B11" i="20"/>
  <c r="B11" i="18"/>
  <c r="H38" i="25"/>
  <c r="H38" i="26" s="1"/>
  <c r="H37" i="29" s="1"/>
  <c r="U11" i="22"/>
  <c r="D6" i="27" l="1"/>
  <c r="K7" i="32" s="1"/>
  <c r="D6" i="31"/>
  <c r="I5" i="27"/>
  <c r="P6" i="32" s="1"/>
  <c r="I5" i="31"/>
  <c r="F63" i="22"/>
  <c r="F12" i="22"/>
  <c r="H5" i="27"/>
  <c r="O6" i="32" s="1"/>
  <c r="H5" i="31"/>
  <c r="H62" i="22"/>
  <c r="H11" i="22"/>
  <c r="G62" i="22"/>
  <c r="G11" i="22"/>
  <c r="D63" i="22"/>
  <c r="D12" i="22"/>
  <c r="J25" i="25"/>
  <c r="J25" i="26" s="1"/>
  <c r="J24" i="29" s="1"/>
  <c r="P44" i="15"/>
  <c r="P44" i="18" s="1"/>
  <c r="P44" i="20" s="1"/>
  <c r="C10" i="14"/>
  <c r="C43" i="14"/>
  <c r="V9" i="18"/>
  <c r="V9" i="20" s="1"/>
  <c r="K36" i="25"/>
  <c r="K36" i="26" s="1"/>
  <c r="K35" i="29" s="1"/>
  <c r="X9" i="22"/>
  <c r="I31" i="27"/>
  <c r="P32" i="32" s="1"/>
  <c r="I31" i="31"/>
  <c r="F10" i="15"/>
  <c r="S10" i="15" s="1"/>
  <c r="F10" i="20"/>
  <c r="F10" i="18"/>
  <c r="R10" i="18"/>
  <c r="I25" i="25"/>
  <c r="I25" i="26" s="1"/>
  <c r="I24" i="29" s="1"/>
  <c r="K48" i="22"/>
  <c r="K35" i="22" s="1"/>
  <c r="K22" i="22" s="1"/>
  <c r="K60" i="22" s="1"/>
  <c r="W42" i="15"/>
  <c r="W42" i="18" s="1"/>
  <c r="W42" i="20" s="1"/>
  <c r="J8" i="14"/>
  <c r="J41" i="14"/>
  <c r="K6" i="25"/>
  <c r="K6" i="26" s="1"/>
  <c r="K5" i="29" s="1"/>
  <c r="H42" i="15"/>
  <c r="H42" i="20"/>
  <c r="H42" i="18"/>
  <c r="J37" i="25"/>
  <c r="J37" i="26" s="1"/>
  <c r="J36" i="29" s="1"/>
  <c r="W10" i="22"/>
  <c r="O11" i="18"/>
  <c r="R43" i="15"/>
  <c r="R43" i="18" s="1"/>
  <c r="R43" i="20" s="1"/>
  <c r="E9" i="14"/>
  <c r="E42" i="14"/>
  <c r="I7" i="25"/>
  <c r="I7" i="26" s="1"/>
  <c r="I6" i="29" s="1"/>
  <c r="G9" i="15"/>
  <c r="T9" i="15" s="1"/>
  <c r="G9" i="20"/>
  <c r="G9" i="18"/>
  <c r="J7" i="25"/>
  <c r="J7" i="26" s="1"/>
  <c r="J6" i="29" s="1"/>
  <c r="H9" i="15"/>
  <c r="U9" i="15" s="1"/>
  <c r="H9" i="20"/>
  <c r="H9" i="18"/>
  <c r="E50" i="22"/>
  <c r="E37" i="22" s="1"/>
  <c r="E24" i="22" s="1"/>
  <c r="W9" i="18"/>
  <c r="W9" i="20" s="1"/>
  <c r="X8" i="18"/>
  <c r="X8" i="20" s="1"/>
  <c r="E8" i="25"/>
  <c r="E8" i="26" s="1"/>
  <c r="E7" i="29" s="1"/>
  <c r="R10" i="20"/>
  <c r="D43" i="15"/>
  <c r="D43" i="20"/>
  <c r="D43" i="18"/>
  <c r="E26" i="25"/>
  <c r="E26" i="26" s="1"/>
  <c r="E25" i="29" s="1"/>
  <c r="G42" i="15"/>
  <c r="G42" i="20"/>
  <c r="G42" i="18"/>
  <c r="V42" i="15"/>
  <c r="V42" i="18" s="1"/>
  <c r="V42" i="20" s="1"/>
  <c r="I8" i="14"/>
  <c r="I41" i="14"/>
  <c r="D10" i="15"/>
  <c r="Q10" i="15" s="1"/>
  <c r="D10" i="20"/>
  <c r="D10" i="18"/>
  <c r="K24" i="25"/>
  <c r="K24" i="26" s="1"/>
  <c r="K23" i="29" s="1"/>
  <c r="B9" i="25"/>
  <c r="B9" i="26" s="1"/>
  <c r="O11" i="20"/>
  <c r="B44" i="15"/>
  <c r="B44" i="18"/>
  <c r="B44" i="20"/>
  <c r="F43" i="15"/>
  <c r="F43" i="20"/>
  <c r="F43" i="18"/>
  <c r="X41" i="15"/>
  <c r="X41" i="18" s="1"/>
  <c r="X41" i="20" s="1"/>
  <c r="K7" i="14"/>
  <c r="K40" i="14"/>
  <c r="J49" i="22"/>
  <c r="J36" i="22" s="1"/>
  <c r="J23" i="22" s="1"/>
  <c r="I49" i="22"/>
  <c r="I36" i="22" s="1"/>
  <c r="I23" i="22" s="1"/>
  <c r="C51" i="22"/>
  <c r="C38" i="22" s="1"/>
  <c r="C25" i="22" s="1"/>
  <c r="I37" i="25"/>
  <c r="I37" i="26" s="1"/>
  <c r="I36" i="29" s="1"/>
  <c r="V10" i="22"/>
  <c r="E38" i="25"/>
  <c r="E38" i="26" s="1"/>
  <c r="E37" i="29" s="1"/>
  <c r="R11" i="22"/>
  <c r="C63" i="22" l="1"/>
  <c r="C12" i="22"/>
  <c r="J61" i="22"/>
  <c r="J10" i="22"/>
  <c r="L19" i="27"/>
  <c r="S20" i="32" s="1"/>
  <c r="L19" i="31"/>
  <c r="K20" i="27"/>
  <c r="R21" i="32" s="1"/>
  <c r="K20" i="31"/>
  <c r="L3" i="27"/>
  <c r="S4" i="32" s="1"/>
  <c r="L3" i="31"/>
  <c r="J20" i="27"/>
  <c r="Q21" i="32" s="1"/>
  <c r="J20" i="31"/>
  <c r="E62" i="22"/>
  <c r="E11" i="22"/>
  <c r="I61" i="22"/>
  <c r="I10" i="22"/>
  <c r="K4" i="27"/>
  <c r="R5" i="32" s="1"/>
  <c r="K4" i="31"/>
  <c r="F5" i="27"/>
  <c r="M6" i="32" s="1"/>
  <c r="F5" i="31"/>
  <c r="U42" i="15"/>
  <c r="H8" i="14"/>
  <c r="H41" i="14"/>
  <c r="F31" i="27"/>
  <c r="M32" i="32" s="1"/>
  <c r="F31" i="31"/>
  <c r="K7" i="20"/>
  <c r="K7" i="15"/>
  <c r="X7" i="15" s="1"/>
  <c r="K7" i="18"/>
  <c r="S43" i="15"/>
  <c r="F9" i="14"/>
  <c r="F42" i="14"/>
  <c r="C6" i="27"/>
  <c r="J7" i="32" s="1"/>
  <c r="C6" i="31"/>
  <c r="Q10" i="18"/>
  <c r="I8" i="15"/>
  <c r="V8" i="15" s="1"/>
  <c r="I8" i="20"/>
  <c r="I8" i="18"/>
  <c r="T42" i="15"/>
  <c r="G8" i="14"/>
  <c r="G41" i="14"/>
  <c r="D26" i="25"/>
  <c r="D26" i="26" s="1"/>
  <c r="D25" i="29" s="1"/>
  <c r="H7" i="25"/>
  <c r="H7" i="26" s="1"/>
  <c r="H6" i="29" s="1"/>
  <c r="J4" i="27"/>
  <c r="Q5" i="32" s="1"/>
  <c r="J4" i="31"/>
  <c r="U42" i="18"/>
  <c r="H49" i="22"/>
  <c r="H36" i="22" s="1"/>
  <c r="H23" i="22" s="1"/>
  <c r="S10" i="18"/>
  <c r="S10" i="20" s="1"/>
  <c r="C43" i="15"/>
  <c r="C43" i="20"/>
  <c r="C43" i="18"/>
  <c r="J30" i="27"/>
  <c r="Q31" i="32" s="1"/>
  <c r="J30" i="31"/>
  <c r="B51" i="22"/>
  <c r="B38" i="22" s="1"/>
  <c r="B25" i="22" s="1"/>
  <c r="E42" i="15"/>
  <c r="E42" i="20"/>
  <c r="E42" i="18"/>
  <c r="K35" i="25"/>
  <c r="K35" i="26" s="1"/>
  <c r="K34" i="29" s="1"/>
  <c r="X8" i="22"/>
  <c r="B8" i="29"/>
  <c r="L9" i="26"/>
  <c r="D8" i="25"/>
  <c r="D8" i="26" s="1"/>
  <c r="D7" i="29" s="1"/>
  <c r="Q10" i="20"/>
  <c r="Q43" i="15"/>
  <c r="Q43" i="18" s="1"/>
  <c r="Q43" i="20" s="1"/>
  <c r="D9" i="14"/>
  <c r="D42" i="14"/>
  <c r="T9" i="18"/>
  <c r="T9" i="20" s="1"/>
  <c r="H25" i="25"/>
  <c r="H25" i="26" s="1"/>
  <c r="H24" i="29" s="1"/>
  <c r="U42" i="20"/>
  <c r="J41" i="15"/>
  <c r="J41" i="20"/>
  <c r="J41" i="18"/>
  <c r="F8" i="25"/>
  <c r="F8" i="26" s="1"/>
  <c r="F7" i="29" s="1"/>
  <c r="L29" i="27"/>
  <c r="S30" i="32" s="1"/>
  <c r="L29" i="31"/>
  <c r="C10" i="15"/>
  <c r="P10" i="15" s="1"/>
  <c r="C10" i="20"/>
  <c r="C10" i="18"/>
  <c r="G37" i="25"/>
  <c r="G37" i="26" s="1"/>
  <c r="G36" i="29" s="1"/>
  <c r="T10" i="22"/>
  <c r="S43" i="18"/>
  <c r="S43" i="20" s="1"/>
  <c r="F50" i="22"/>
  <c r="F37" i="22" s="1"/>
  <c r="F24" i="22" s="1"/>
  <c r="F62" i="22" s="1"/>
  <c r="T42" i="18"/>
  <c r="T42" i="20" s="1"/>
  <c r="G49" i="22"/>
  <c r="G36" i="22" s="1"/>
  <c r="G23" i="22" s="1"/>
  <c r="G7" i="25"/>
  <c r="G7" i="26" s="1"/>
  <c r="G6" i="29" s="1"/>
  <c r="K30" i="27"/>
  <c r="R31" i="32" s="1"/>
  <c r="K30" i="31"/>
  <c r="J8" i="20"/>
  <c r="J8" i="15"/>
  <c r="W8" i="15" s="1"/>
  <c r="J8" i="18"/>
  <c r="K40" i="20"/>
  <c r="K40" i="15"/>
  <c r="K40" i="18"/>
  <c r="F26" i="25"/>
  <c r="F26" i="26" s="1"/>
  <c r="F25" i="29" s="1"/>
  <c r="O44" i="15"/>
  <c r="O44" i="18" s="1"/>
  <c r="O44" i="20" s="1"/>
  <c r="B10" i="14"/>
  <c r="B43" i="14"/>
  <c r="I41" i="15"/>
  <c r="I41" i="20"/>
  <c r="I41" i="18"/>
  <c r="G25" i="25"/>
  <c r="G25" i="26" s="1"/>
  <c r="G24" i="29" s="1"/>
  <c r="D50" i="22"/>
  <c r="D37" i="22" s="1"/>
  <c r="D24" i="22" s="1"/>
  <c r="U9" i="18"/>
  <c r="U9" i="20" s="1"/>
  <c r="E9" i="15"/>
  <c r="R9" i="15" s="1"/>
  <c r="E9" i="20"/>
  <c r="E9" i="18"/>
  <c r="K9" i="22"/>
  <c r="D38" i="25"/>
  <c r="D38" i="26" s="1"/>
  <c r="D37" i="29" s="1"/>
  <c r="Q11" i="22"/>
  <c r="H37" i="25"/>
  <c r="H37" i="26" s="1"/>
  <c r="H36" i="29" s="1"/>
  <c r="U10" i="22"/>
  <c r="F38" i="25"/>
  <c r="F38" i="26" s="1"/>
  <c r="F37" i="29" s="1"/>
  <c r="S11" i="22"/>
  <c r="G61" i="22" l="1"/>
  <c r="G10" i="22"/>
  <c r="D62" i="22"/>
  <c r="D11" i="22"/>
  <c r="B63" i="22"/>
  <c r="B12" i="22"/>
  <c r="I4" i="31"/>
  <c r="I4" i="27"/>
  <c r="P5" i="32" s="1"/>
  <c r="H20" i="27"/>
  <c r="O21" i="32" s="1"/>
  <c r="H20" i="31"/>
  <c r="H61" i="22"/>
  <c r="H10" i="22"/>
  <c r="B43" i="15"/>
  <c r="B43" i="20"/>
  <c r="B43" i="18"/>
  <c r="F37" i="25"/>
  <c r="F37" i="26" s="1"/>
  <c r="F36" i="29" s="1"/>
  <c r="S10" i="22"/>
  <c r="P10" i="18"/>
  <c r="E25" i="25"/>
  <c r="E25" i="26" s="1"/>
  <c r="E24" i="29" s="1"/>
  <c r="I6" i="25"/>
  <c r="I6" i="26" s="1"/>
  <c r="I5" i="29" s="1"/>
  <c r="X7" i="18"/>
  <c r="X7" i="20" s="1"/>
  <c r="I30" i="27"/>
  <c r="P31" i="32" s="1"/>
  <c r="I30" i="31"/>
  <c r="I48" i="22"/>
  <c r="I35" i="22" s="1"/>
  <c r="I22" i="22" s="1"/>
  <c r="B10" i="15"/>
  <c r="O10" i="15" s="1"/>
  <c r="B10" i="20"/>
  <c r="B10" i="18"/>
  <c r="W8" i="18"/>
  <c r="W8" i="20" s="1"/>
  <c r="C8" i="25"/>
  <c r="C8" i="26" s="1"/>
  <c r="C7" i="29" s="1"/>
  <c r="P10" i="20"/>
  <c r="G5" i="27"/>
  <c r="N6" i="32" s="1"/>
  <c r="G5" i="31"/>
  <c r="W41" i="15"/>
  <c r="J7" i="14"/>
  <c r="J40" i="14"/>
  <c r="D42" i="15"/>
  <c r="D42" i="20"/>
  <c r="D42" i="18"/>
  <c r="L28" i="27"/>
  <c r="S29" i="32" s="1"/>
  <c r="L28" i="31"/>
  <c r="R42" i="15"/>
  <c r="E8" i="14"/>
  <c r="E41" i="14"/>
  <c r="C50" i="22"/>
  <c r="C37" i="22" s="1"/>
  <c r="C24" i="22" s="1"/>
  <c r="C62" i="22" s="1"/>
  <c r="G8" i="15"/>
  <c r="T8" i="15" s="1"/>
  <c r="G8" i="20"/>
  <c r="G8" i="18"/>
  <c r="F42" i="15"/>
  <c r="F42" i="20"/>
  <c r="F42" i="18"/>
  <c r="H41" i="15"/>
  <c r="H41" i="20"/>
  <c r="H41" i="18"/>
  <c r="I36" i="25"/>
  <c r="I36" i="26" s="1"/>
  <c r="I35" i="29" s="1"/>
  <c r="V9" i="22"/>
  <c r="J36" i="25"/>
  <c r="J36" i="26" s="1"/>
  <c r="J35" i="29" s="1"/>
  <c r="W9" i="22"/>
  <c r="J24" i="25"/>
  <c r="J24" i="26" s="1"/>
  <c r="J23" i="29" s="1"/>
  <c r="E5" i="27"/>
  <c r="L6" i="32" s="1"/>
  <c r="E5" i="31"/>
  <c r="K47" i="22"/>
  <c r="K34" i="22" s="1"/>
  <c r="K21" i="22" s="1"/>
  <c r="H4" i="27"/>
  <c r="O5" i="32" s="1"/>
  <c r="H4" i="31"/>
  <c r="H30" i="27"/>
  <c r="O31" i="32" s="1"/>
  <c r="H30" i="31"/>
  <c r="I20" i="27"/>
  <c r="P21" i="32" s="1"/>
  <c r="I20" i="31"/>
  <c r="D9" i="15"/>
  <c r="Q9" i="15" s="1"/>
  <c r="D9" i="20"/>
  <c r="D9" i="18"/>
  <c r="C26" i="25"/>
  <c r="C26" i="26" s="1"/>
  <c r="C25" i="29" s="1"/>
  <c r="F9" i="15"/>
  <c r="S9" i="15" s="1"/>
  <c r="F9" i="20"/>
  <c r="F9" i="18"/>
  <c r="K5" i="25"/>
  <c r="K5" i="26" s="1"/>
  <c r="K4" i="29" s="1"/>
  <c r="H8" i="15"/>
  <c r="U8" i="15" s="1"/>
  <c r="H8" i="20"/>
  <c r="H8" i="18"/>
  <c r="K23" i="25"/>
  <c r="K23" i="26" s="1"/>
  <c r="K22" i="29" s="1"/>
  <c r="G41" i="15"/>
  <c r="G41" i="20"/>
  <c r="G41" i="18"/>
  <c r="R9" i="18"/>
  <c r="R9" i="20" s="1"/>
  <c r="I24" i="25"/>
  <c r="I24" i="26" s="1"/>
  <c r="I23" i="29" s="1"/>
  <c r="G31" i="27"/>
  <c r="N32" i="32" s="1"/>
  <c r="G31" i="31"/>
  <c r="E31" i="27"/>
  <c r="L32" i="32" s="1"/>
  <c r="E31" i="31"/>
  <c r="E7" i="25"/>
  <c r="E7" i="26" s="1"/>
  <c r="E6" i="29" s="1"/>
  <c r="V41" i="15"/>
  <c r="V41" i="18" s="1"/>
  <c r="V41" i="20" s="1"/>
  <c r="I7" i="14"/>
  <c r="I40" i="14"/>
  <c r="X40" i="15"/>
  <c r="X40" i="18" s="1"/>
  <c r="X40" i="20" s="1"/>
  <c r="K6" i="14"/>
  <c r="K39" i="14"/>
  <c r="J6" i="25"/>
  <c r="J6" i="26" s="1"/>
  <c r="J5" i="29" s="1"/>
  <c r="F11" i="22"/>
  <c r="W41" i="18"/>
  <c r="W41" i="20" s="1"/>
  <c r="J48" i="22"/>
  <c r="J35" i="22" s="1"/>
  <c r="J22" i="22" s="1"/>
  <c r="R42" i="18"/>
  <c r="R42" i="20" s="1"/>
  <c r="E49" i="22"/>
  <c r="E36" i="22" s="1"/>
  <c r="E23" i="22" s="1"/>
  <c r="P43" i="15"/>
  <c r="P43" i="18" s="1"/>
  <c r="P43" i="20" s="1"/>
  <c r="C9" i="14"/>
  <c r="C42" i="14"/>
  <c r="V8" i="18"/>
  <c r="V8" i="20" s="1"/>
  <c r="E37" i="25"/>
  <c r="E37" i="26" s="1"/>
  <c r="E36" i="29" s="1"/>
  <c r="R10" i="22"/>
  <c r="C38" i="25"/>
  <c r="C38" i="26" s="1"/>
  <c r="C37" i="29" s="1"/>
  <c r="P11" i="22"/>
  <c r="F20" i="27" l="1"/>
  <c r="M21" i="32" s="1"/>
  <c r="F20" i="31"/>
  <c r="I60" i="22"/>
  <c r="I9" i="22"/>
  <c r="J60" i="22"/>
  <c r="J9" i="22"/>
  <c r="F4" i="27"/>
  <c r="M5" i="32" s="1"/>
  <c r="F4" i="31"/>
  <c r="L18" i="27"/>
  <c r="S19" i="32" s="1"/>
  <c r="L18" i="31"/>
  <c r="K59" i="22"/>
  <c r="K8" i="22"/>
  <c r="K3" i="27"/>
  <c r="R4" i="32" s="1"/>
  <c r="K3" i="31"/>
  <c r="K19" i="27"/>
  <c r="R20" i="32" s="1"/>
  <c r="K19" i="31"/>
  <c r="J19" i="27"/>
  <c r="Q20" i="32" s="1"/>
  <c r="J19" i="31"/>
  <c r="J3" i="31"/>
  <c r="J3" i="27"/>
  <c r="Q4" i="32" s="1"/>
  <c r="E61" i="22"/>
  <c r="E10" i="22"/>
  <c r="T41" i="18"/>
  <c r="T41" i="20" s="1"/>
  <c r="G35" i="22"/>
  <c r="G22" i="22" s="1"/>
  <c r="G48" i="22"/>
  <c r="G6" i="25"/>
  <c r="G6" i="26" s="1"/>
  <c r="G5" i="29" s="1"/>
  <c r="D49" i="22"/>
  <c r="D36" i="22" s="1"/>
  <c r="D23" i="22" s="1"/>
  <c r="C42" i="15"/>
  <c r="C42" i="20"/>
  <c r="C42" i="18"/>
  <c r="K39" i="15"/>
  <c r="K39" i="20"/>
  <c r="K39" i="18"/>
  <c r="I7" i="15"/>
  <c r="V7" i="15" s="1"/>
  <c r="I7" i="20"/>
  <c r="I7" i="18"/>
  <c r="G24" i="25"/>
  <c r="G24" i="26" s="1"/>
  <c r="G23" i="29" s="1"/>
  <c r="U8" i="18"/>
  <c r="K29" i="27"/>
  <c r="R30" i="32" s="1"/>
  <c r="K29" i="31"/>
  <c r="H48" i="22"/>
  <c r="H35" i="22" s="1"/>
  <c r="H22" i="22" s="1"/>
  <c r="F25" i="25"/>
  <c r="F25" i="26" s="1"/>
  <c r="F24" i="29" s="1"/>
  <c r="C11" i="22"/>
  <c r="D25" i="25"/>
  <c r="D25" i="26" s="1"/>
  <c r="D24" i="29" s="1"/>
  <c r="B50" i="22"/>
  <c r="B37" i="22" s="1"/>
  <c r="B24" i="22" s="1"/>
  <c r="H36" i="25"/>
  <c r="H36" i="26" s="1"/>
  <c r="H35" i="29" s="1"/>
  <c r="U9" i="22"/>
  <c r="D37" i="25"/>
  <c r="D37" i="26" s="1"/>
  <c r="D36" i="29" s="1"/>
  <c r="Q10" i="22"/>
  <c r="D31" i="27"/>
  <c r="K32" i="32" s="1"/>
  <c r="D31" i="31"/>
  <c r="F49" i="22"/>
  <c r="F36" i="22" s="1"/>
  <c r="F23" i="22" s="1"/>
  <c r="E8" i="15"/>
  <c r="R8" i="15" s="1"/>
  <c r="E8" i="20"/>
  <c r="E8" i="18"/>
  <c r="D5" i="27"/>
  <c r="K6" i="32" s="1"/>
  <c r="D5" i="31"/>
  <c r="F30" i="27"/>
  <c r="M31" i="32" s="1"/>
  <c r="F30" i="31"/>
  <c r="C9" i="15"/>
  <c r="P9" i="15" s="1"/>
  <c r="C9" i="20"/>
  <c r="C9" i="18"/>
  <c r="K6" i="20"/>
  <c r="K6" i="18"/>
  <c r="K6" i="15"/>
  <c r="X6" i="15" s="1"/>
  <c r="T41" i="15"/>
  <c r="G7" i="14"/>
  <c r="G40" i="14"/>
  <c r="H6" i="25"/>
  <c r="H6" i="26" s="1"/>
  <c r="H5" i="29" s="1"/>
  <c r="U8" i="20"/>
  <c r="S9" i="18"/>
  <c r="S9" i="20" s="1"/>
  <c r="H24" i="25"/>
  <c r="H24" i="26" s="1"/>
  <c r="H23" i="29" s="1"/>
  <c r="S42" i="15"/>
  <c r="S42" i="18" s="1"/>
  <c r="S42" i="20" s="1"/>
  <c r="F8" i="14"/>
  <c r="F41" i="14"/>
  <c r="Q42" i="15"/>
  <c r="Q42" i="18" s="1"/>
  <c r="Q42" i="20" s="1"/>
  <c r="D8" i="14"/>
  <c r="D41" i="14"/>
  <c r="B26" i="25"/>
  <c r="B26" i="26" s="1"/>
  <c r="I40" i="15"/>
  <c r="I40" i="20"/>
  <c r="I40" i="18"/>
  <c r="D7" i="25"/>
  <c r="D7" i="26" s="1"/>
  <c r="D6" i="29" s="1"/>
  <c r="C37" i="25"/>
  <c r="C37" i="26" s="1"/>
  <c r="C36" i="29" s="1"/>
  <c r="P10" i="22"/>
  <c r="J7" i="15"/>
  <c r="W7" i="15" s="1"/>
  <c r="J7" i="20"/>
  <c r="J7" i="18"/>
  <c r="B8" i="25"/>
  <c r="B8" i="26" s="1"/>
  <c r="F7" i="25"/>
  <c r="F7" i="26" s="1"/>
  <c r="F6" i="29" s="1"/>
  <c r="Q9" i="18"/>
  <c r="Q9" i="20" s="1"/>
  <c r="J29" i="27"/>
  <c r="Q30" i="32" s="1"/>
  <c r="J29" i="31"/>
  <c r="U41" i="15"/>
  <c r="U41" i="18" s="1"/>
  <c r="U41" i="20" s="1"/>
  <c r="H7" i="14"/>
  <c r="H40" i="14"/>
  <c r="T8" i="18"/>
  <c r="T8" i="20" s="1"/>
  <c r="E41" i="15"/>
  <c r="E41" i="20"/>
  <c r="E41" i="18"/>
  <c r="J40" i="15"/>
  <c r="J40" i="20"/>
  <c r="J40" i="18"/>
  <c r="O10" i="18"/>
  <c r="O10" i="20" s="1"/>
  <c r="G30" i="27"/>
  <c r="N31" i="32" s="1"/>
  <c r="G30" i="31"/>
  <c r="O43" i="15"/>
  <c r="O43" i="18" s="1"/>
  <c r="O43" i="20" s="1"/>
  <c r="B9" i="14"/>
  <c r="B42" i="14"/>
  <c r="B38" i="25"/>
  <c r="B38" i="26" s="1"/>
  <c r="O11" i="22"/>
  <c r="G36" i="25"/>
  <c r="G36" i="26" s="1"/>
  <c r="G35" i="29" s="1"/>
  <c r="T9" i="22"/>
  <c r="B62" i="22" l="1"/>
  <c r="B11" i="22"/>
  <c r="E20" i="27"/>
  <c r="L21" i="32" s="1"/>
  <c r="E20" i="31"/>
  <c r="G60" i="22"/>
  <c r="G9" i="22"/>
  <c r="E4" i="27"/>
  <c r="L5" i="32" s="1"/>
  <c r="E4" i="31"/>
  <c r="G4" i="27"/>
  <c r="N5" i="32" s="1"/>
  <c r="G4" i="31"/>
  <c r="D61" i="22"/>
  <c r="D10" i="22"/>
  <c r="C5" i="31"/>
  <c r="C5" i="27"/>
  <c r="J6" i="32" s="1"/>
  <c r="H60" i="22"/>
  <c r="H9" i="22"/>
  <c r="F61" i="22"/>
  <c r="F10" i="22"/>
  <c r="I19" i="31"/>
  <c r="I19" i="27"/>
  <c r="P20" i="32" s="1"/>
  <c r="H3" i="27"/>
  <c r="O4" i="32" s="1"/>
  <c r="H3" i="31"/>
  <c r="G20" i="27"/>
  <c r="N21" i="32" s="1"/>
  <c r="G20" i="31"/>
  <c r="J5" i="25"/>
  <c r="J5" i="26" s="1"/>
  <c r="J4" i="29" s="1"/>
  <c r="V40" i="15"/>
  <c r="I6" i="14"/>
  <c r="I39" i="14"/>
  <c r="D8" i="15"/>
  <c r="Q8" i="15" s="1"/>
  <c r="D8" i="20"/>
  <c r="D8" i="18"/>
  <c r="I3" i="27"/>
  <c r="P4" i="32" s="1"/>
  <c r="I3" i="31"/>
  <c r="P9" i="18"/>
  <c r="P9" i="20" s="1"/>
  <c r="E6" i="25"/>
  <c r="E6" i="26" s="1"/>
  <c r="E5" i="29" s="1"/>
  <c r="K46" i="22"/>
  <c r="K33" i="22" s="1"/>
  <c r="K20" i="22" s="1"/>
  <c r="C25" i="25"/>
  <c r="C25" i="26" s="1"/>
  <c r="C24" i="29" s="1"/>
  <c r="B9" i="15"/>
  <c r="O9" i="15" s="1"/>
  <c r="B9" i="20"/>
  <c r="B9" i="18"/>
  <c r="E48" i="22"/>
  <c r="E35" i="22" s="1"/>
  <c r="E22" i="22" s="1"/>
  <c r="H40" i="15"/>
  <c r="H40" i="20"/>
  <c r="H40" i="18"/>
  <c r="C7" i="25"/>
  <c r="C7" i="26" s="1"/>
  <c r="C6" i="29" s="1"/>
  <c r="E30" i="27"/>
  <c r="L31" i="32" s="1"/>
  <c r="E30" i="31"/>
  <c r="V7" i="18"/>
  <c r="V7" i="20" s="1"/>
  <c r="K22" i="25"/>
  <c r="K22" i="26" s="1"/>
  <c r="K21" i="29" s="1"/>
  <c r="P42" i="15"/>
  <c r="C8" i="14"/>
  <c r="C41" i="14"/>
  <c r="K34" i="25"/>
  <c r="K34" i="26" s="1"/>
  <c r="K33" i="29" s="1"/>
  <c r="X7" i="22"/>
  <c r="I35" i="25"/>
  <c r="I35" i="26" s="1"/>
  <c r="I34" i="29" s="1"/>
  <c r="V8" i="22"/>
  <c r="I5" i="25"/>
  <c r="I5" i="26" s="1"/>
  <c r="I4" i="29" s="1"/>
  <c r="X39" i="15"/>
  <c r="X39" i="18" s="1"/>
  <c r="X39" i="20" s="1"/>
  <c r="K5" i="14"/>
  <c r="K38" i="14"/>
  <c r="H29" i="27"/>
  <c r="O30" i="32" s="1"/>
  <c r="H29" i="31"/>
  <c r="B42" i="15"/>
  <c r="B42" i="20"/>
  <c r="B42" i="18"/>
  <c r="W40" i="15"/>
  <c r="W40" i="18" s="1"/>
  <c r="W40" i="20" s="1"/>
  <c r="J6" i="14"/>
  <c r="J39" i="14"/>
  <c r="C31" i="27"/>
  <c r="J32" i="32" s="1"/>
  <c r="C31" i="31"/>
  <c r="J47" i="22"/>
  <c r="J34" i="22" s="1"/>
  <c r="J21" i="22" s="1"/>
  <c r="J59" i="22" s="1"/>
  <c r="E24" i="25"/>
  <c r="E24" i="26" s="1"/>
  <c r="E23" i="29" s="1"/>
  <c r="H7" i="15"/>
  <c r="U7" i="15" s="1"/>
  <c r="H7" i="20"/>
  <c r="H7" i="18"/>
  <c r="B7" i="29"/>
  <c r="L8" i="26"/>
  <c r="D30" i="27"/>
  <c r="K31" i="32" s="1"/>
  <c r="D30" i="31"/>
  <c r="V40" i="18"/>
  <c r="V40" i="20" s="1"/>
  <c r="I47" i="22"/>
  <c r="I34" i="22" s="1"/>
  <c r="I21" i="22" s="1"/>
  <c r="B25" i="29"/>
  <c r="L26" i="26"/>
  <c r="F41" i="15"/>
  <c r="F41" i="20"/>
  <c r="F41" i="18"/>
  <c r="G40" i="15"/>
  <c r="G40" i="20"/>
  <c r="G40" i="18"/>
  <c r="X6" i="18"/>
  <c r="X6" i="20" s="1"/>
  <c r="B37" i="25"/>
  <c r="B37" i="26" s="1"/>
  <c r="O10" i="22"/>
  <c r="B37" i="29"/>
  <c r="L38" i="26"/>
  <c r="J23" i="25"/>
  <c r="J23" i="26" s="1"/>
  <c r="J22" i="29" s="1"/>
  <c r="R41" i="15"/>
  <c r="R41" i="18" s="1"/>
  <c r="R41" i="20" s="1"/>
  <c r="E7" i="14"/>
  <c r="E40" i="14"/>
  <c r="W7" i="18"/>
  <c r="W7" i="20" s="1"/>
  <c r="I23" i="25"/>
  <c r="I23" i="26" s="1"/>
  <c r="I22" i="29" s="1"/>
  <c r="D41" i="15"/>
  <c r="D41" i="20"/>
  <c r="D41" i="18"/>
  <c r="F8" i="15"/>
  <c r="S8" i="15" s="1"/>
  <c r="F8" i="20"/>
  <c r="F8" i="18"/>
  <c r="G7" i="15"/>
  <c r="T7" i="15" s="1"/>
  <c r="G7" i="20"/>
  <c r="G7" i="18"/>
  <c r="K4" i="25"/>
  <c r="K4" i="26" s="1"/>
  <c r="K3" i="29" s="1"/>
  <c r="R8" i="18"/>
  <c r="R8" i="20" s="1"/>
  <c r="I29" i="27"/>
  <c r="P30" i="32" s="1"/>
  <c r="I29" i="31"/>
  <c r="H19" i="27"/>
  <c r="O20" i="32" s="1"/>
  <c r="H19" i="31"/>
  <c r="P42" i="18"/>
  <c r="P42" i="20" s="1"/>
  <c r="C49" i="22"/>
  <c r="C36" i="22" s="1"/>
  <c r="C23" i="22" s="1"/>
  <c r="E36" i="25"/>
  <c r="E36" i="26" s="1"/>
  <c r="E35" i="29" s="1"/>
  <c r="R9" i="22"/>
  <c r="J35" i="25"/>
  <c r="J35" i="26" s="1"/>
  <c r="J34" i="29" s="1"/>
  <c r="W8" i="22"/>
  <c r="K18" i="27" l="1"/>
  <c r="R19" i="32" s="1"/>
  <c r="K18" i="31"/>
  <c r="D4" i="27"/>
  <c r="K5" i="32" s="1"/>
  <c r="D4" i="31"/>
  <c r="D20" i="27"/>
  <c r="K21" i="32" s="1"/>
  <c r="D20" i="31"/>
  <c r="K58" i="22"/>
  <c r="K7" i="22"/>
  <c r="I59" i="22"/>
  <c r="I8" i="22"/>
  <c r="C61" i="22"/>
  <c r="C10" i="22"/>
  <c r="F3" i="31"/>
  <c r="F3" i="27"/>
  <c r="M4" i="32" s="1"/>
  <c r="E60" i="22"/>
  <c r="E9" i="22"/>
  <c r="S8" i="18"/>
  <c r="S41" i="15"/>
  <c r="F7" i="14"/>
  <c r="F40" i="14"/>
  <c r="J39" i="15"/>
  <c r="J39" i="18"/>
  <c r="J39" i="20"/>
  <c r="K28" i="27"/>
  <c r="R29" i="32" s="1"/>
  <c r="K28" i="31"/>
  <c r="T7" i="18"/>
  <c r="F6" i="25"/>
  <c r="F6" i="26" s="1"/>
  <c r="F5" i="29" s="1"/>
  <c r="S8" i="20"/>
  <c r="Q41" i="15"/>
  <c r="D7" i="14"/>
  <c r="D40" i="14"/>
  <c r="E40" i="15"/>
  <c r="E40" i="20"/>
  <c r="E40" i="18"/>
  <c r="B36" i="29"/>
  <c r="L37" i="26"/>
  <c r="T40" i="15"/>
  <c r="G6" i="14"/>
  <c r="G39" i="14"/>
  <c r="H5" i="25"/>
  <c r="H5" i="26" s="1"/>
  <c r="H4" i="29" s="1"/>
  <c r="J6" i="20"/>
  <c r="J6" i="18"/>
  <c r="J6" i="15"/>
  <c r="W6" i="15" s="1"/>
  <c r="O42" i="15"/>
  <c r="O42" i="18" s="1"/>
  <c r="O42" i="20" s="1"/>
  <c r="B8" i="14"/>
  <c r="B41" i="14"/>
  <c r="K5" i="20"/>
  <c r="K5" i="18"/>
  <c r="K5" i="15"/>
  <c r="X5" i="15" s="1"/>
  <c r="J28" i="27"/>
  <c r="Q29" i="32" s="1"/>
  <c r="J28" i="31"/>
  <c r="C41" i="15"/>
  <c r="C41" i="20"/>
  <c r="C41" i="18"/>
  <c r="U40" i="15"/>
  <c r="U40" i="18" s="1"/>
  <c r="U40" i="20" s="1"/>
  <c r="H6" i="14"/>
  <c r="H39" i="14"/>
  <c r="I39" i="15"/>
  <c r="I39" i="20"/>
  <c r="I39" i="18"/>
  <c r="F36" i="25"/>
  <c r="F36" i="26" s="1"/>
  <c r="F35" i="29" s="1"/>
  <c r="S9" i="22"/>
  <c r="G35" i="25"/>
  <c r="G35" i="26" s="1"/>
  <c r="G34" i="29" s="1"/>
  <c r="T8" i="22"/>
  <c r="D24" i="25"/>
  <c r="D24" i="26" s="1"/>
  <c r="D23" i="29" s="1"/>
  <c r="C30" i="27"/>
  <c r="J31" i="32" s="1"/>
  <c r="C30" i="31"/>
  <c r="U7" i="18"/>
  <c r="U7" i="20" s="1"/>
  <c r="B25" i="25"/>
  <c r="B25" i="26" s="1"/>
  <c r="B7" i="25"/>
  <c r="B7" i="26" s="1"/>
  <c r="G5" i="25"/>
  <c r="G5" i="26" s="1"/>
  <c r="G4" i="29" s="1"/>
  <c r="T7" i="20"/>
  <c r="J18" i="31"/>
  <c r="J18" i="27"/>
  <c r="Q19" i="32" s="1"/>
  <c r="E7" i="15"/>
  <c r="R7" i="15" s="1"/>
  <c r="E7" i="20"/>
  <c r="E7" i="18"/>
  <c r="S41" i="18"/>
  <c r="F48" i="22"/>
  <c r="F35" i="22" s="1"/>
  <c r="F22" i="22" s="1"/>
  <c r="C8" i="15"/>
  <c r="P8" i="15" s="1"/>
  <c r="C8" i="20"/>
  <c r="C8" i="18"/>
  <c r="Q8" i="18"/>
  <c r="Q8" i="20" s="1"/>
  <c r="I6" i="20"/>
  <c r="I6" i="18"/>
  <c r="I6" i="15"/>
  <c r="V6" i="15" s="1"/>
  <c r="G23" i="25"/>
  <c r="G23" i="26" s="1"/>
  <c r="G22" i="29" s="1"/>
  <c r="W7" i="22"/>
  <c r="J34" i="25"/>
  <c r="J34" i="26" s="1"/>
  <c r="J33" i="29" s="1"/>
  <c r="K38" i="20"/>
  <c r="K38" i="15"/>
  <c r="K38" i="18"/>
  <c r="L17" i="27"/>
  <c r="S18" i="32" s="1"/>
  <c r="L17" i="31"/>
  <c r="H23" i="25"/>
  <c r="H23" i="26" s="1"/>
  <c r="H22" i="29" s="1"/>
  <c r="F29" i="27"/>
  <c r="M30" i="32" s="1"/>
  <c r="F29" i="31"/>
  <c r="Q41" i="18"/>
  <c r="Q41" i="20" s="1"/>
  <c r="D48" i="22"/>
  <c r="D35" i="22" s="1"/>
  <c r="D22" i="22" s="1"/>
  <c r="D60" i="22" s="1"/>
  <c r="T40" i="18"/>
  <c r="T40" i="20" s="1"/>
  <c r="G47" i="22"/>
  <c r="G34" i="22" s="1"/>
  <c r="G21" i="22" s="1"/>
  <c r="F24" i="25"/>
  <c r="F24" i="26" s="1"/>
  <c r="F23" i="29" s="1"/>
  <c r="S41" i="20"/>
  <c r="F19" i="27"/>
  <c r="M20" i="32" s="1"/>
  <c r="F19" i="31"/>
  <c r="J8" i="22"/>
  <c r="B49" i="22"/>
  <c r="B36" i="22" s="1"/>
  <c r="B23" i="22" s="1"/>
  <c r="L27" i="27"/>
  <c r="S28" i="32" s="1"/>
  <c r="L27" i="31"/>
  <c r="H47" i="22"/>
  <c r="H34" i="22" s="1"/>
  <c r="H21" i="22" s="1"/>
  <c r="O9" i="18"/>
  <c r="O9" i="20" s="1"/>
  <c r="D6" i="25"/>
  <c r="D6" i="26" s="1"/>
  <c r="D5" i="29" s="1"/>
  <c r="H35" i="25"/>
  <c r="H35" i="26" s="1"/>
  <c r="H34" i="29" s="1"/>
  <c r="U8" i="22"/>
  <c r="D36" i="25"/>
  <c r="D36" i="26" s="1"/>
  <c r="D35" i="29" s="1"/>
  <c r="Q9" i="22"/>
  <c r="C4" i="27" l="1"/>
  <c r="J5" i="32" s="1"/>
  <c r="C4" i="31"/>
  <c r="B61" i="22"/>
  <c r="B10" i="22"/>
  <c r="E19" i="27"/>
  <c r="L20" i="32" s="1"/>
  <c r="E19" i="31"/>
  <c r="I18" i="27"/>
  <c r="P19" i="32" s="1"/>
  <c r="I18" i="31"/>
  <c r="F60" i="22"/>
  <c r="F9" i="22"/>
  <c r="H18" i="27"/>
  <c r="O19" i="32" s="1"/>
  <c r="H18" i="31"/>
  <c r="G59" i="22"/>
  <c r="G8" i="22"/>
  <c r="H59" i="22"/>
  <c r="H8" i="22"/>
  <c r="D35" i="25"/>
  <c r="D35" i="26" s="1"/>
  <c r="D34" i="29" s="1"/>
  <c r="Q8" i="22"/>
  <c r="V6" i="18"/>
  <c r="V6" i="20" s="1"/>
  <c r="E5" i="25"/>
  <c r="E5" i="26" s="1"/>
  <c r="E4" i="29" s="1"/>
  <c r="G3" i="27"/>
  <c r="N4" i="32" s="1"/>
  <c r="G3" i="31"/>
  <c r="F40" i="15"/>
  <c r="F40" i="20"/>
  <c r="F40" i="18"/>
  <c r="X38" i="15"/>
  <c r="X38" i="18" s="1"/>
  <c r="X38" i="20" s="1"/>
  <c r="K4" i="14"/>
  <c r="K37" i="14"/>
  <c r="I4" i="25"/>
  <c r="I4" i="26" s="1"/>
  <c r="I3" i="29" s="1"/>
  <c r="B24" i="29"/>
  <c r="L25" i="26"/>
  <c r="G29" i="27"/>
  <c r="N30" i="32" s="1"/>
  <c r="G29" i="31"/>
  <c r="V39" i="15"/>
  <c r="V39" i="18" s="1"/>
  <c r="V39" i="20" s="1"/>
  <c r="I5" i="14"/>
  <c r="I38" i="14"/>
  <c r="C48" i="22"/>
  <c r="C35" i="22" s="1"/>
  <c r="C22" i="22" s="1"/>
  <c r="C60" i="22" s="1"/>
  <c r="B41" i="15"/>
  <c r="B41" i="20"/>
  <c r="B41" i="18"/>
  <c r="W6" i="18"/>
  <c r="G39" i="15"/>
  <c r="G39" i="20"/>
  <c r="G39" i="18"/>
  <c r="D40" i="15"/>
  <c r="D40" i="20"/>
  <c r="D40" i="18"/>
  <c r="J22" i="25"/>
  <c r="J22" i="26" s="1"/>
  <c r="J21" i="29" s="1"/>
  <c r="F7" i="15"/>
  <c r="S7" i="15" s="1"/>
  <c r="F7" i="20"/>
  <c r="F7" i="18"/>
  <c r="E35" i="25"/>
  <c r="E35" i="26" s="1"/>
  <c r="E34" i="29" s="1"/>
  <c r="R8" i="22"/>
  <c r="C36" i="25"/>
  <c r="C36" i="26" s="1"/>
  <c r="C35" i="29" s="1"/>
  <c r="P9" i="22"/>
  <c r="K33" i="25"/>
  <c r="K33" i="26" s="1"/>
  <c r="K32" i="29" s="1"/>
  <c r="X6" i="22"/>
  <c r="E29" i="27"/>
  <c r="L30" i="32" s="1"/>
  <c r="E29" i="31"/>
  <c r="E3" i="27"/>
  <c r="L4" i="32" s="1"/>
  <c r="E3" i="31"/>
  <c r="K27" i="27"/>
  <c r="R28" i="32" s="1"/>
  <c r="K27" i="31"/>
  <c r="C6" i="25"/>
  <c r="C6" i="26" s="1"/>
  <c r="C5" i="29" s="1"/>
  <c r="C20" i="31"/>
  <c r="C20" i="27"/>
  <c r="J21" i="32" s="1"/>
  <c r="K3" i="25"/>
  <c r="K3" i="26" s="1"/>
  <c r="R40" i="15"/>
  <c r="E6" i="14"/>
  <c r="E39" i="14"/>
  <c r="G19" i="27"/>
  <c r="N20" i="32" s="1"/>
  <c r="G19" i="31"/>
  <c r="K21" i="25"/>
  <c r="K21" i="26" s="1"/>
  <c r="K20" i="29" s="1"/>
  <c r="H39" i="15"/>
  <c r="H39" i="20"/>
  <c r="H39" i="18"/>
  <c r="C24" i="25"/>
  <c r="C24" i="26" s="1"/>
  <c r="C23" i="29" s="1"/>
  <c r="B8" i="15"/>
  <c r="O8" i="15" s="1"/>
  <c r="B8" i="20"/>
  <c r="B8" i="18"/>
  <c r="J4" i="25"/>
  <c r="J4" i="26" s="1"/>
  <c r="J3" i="29" s="1"/>
  <c r="W6" i="20"/>
  <c r="G6" i="20"/>
  <c r="G6" i="18"/>
  <c r="G6" i="15"/>
  <c r="T6" i="15" s="1"/>
  <c r="R40" i="18"/>
  <c r="R40" i="20" s="1"/>
  <c r="E47" i="22"/>
  <c r="E34" i="22" s="1"/>
  <c r="E21" i="22" s="1"/>
  <c r="D7" i="15"/>
  <c r="Q7" i="15" s="1"/>
  <c r="D7" i="20"/>
  <c r="D7" i="18"/>
  <c r="J46" i="22"/>
  <c r="J33" i="22" s="1"/>
  <c r="J20" i="22" s="1"/>
  <c r="K45" i="22"/>
  <c r="K32" i="22" s="1"/>
  <c r="K19" i="22" s="1"/>
  <c r="I22" i="25"/>
  <c r="I22" i="26" s="1"/>
  <c r="I21" i="29" s="1"/>
  <c r="I28" i="27"/>
  <c r="P29" i="32" s="1"/>
  <c r="I28" i="31"/>
  <c r="D9" i="22"/>
  <c r="P8" i="18"/>
  <c r="P8" i="20" s="1"/>
  <c r="R7" i="18"/>
  <c r="R7" i="20" s="1"/>
  <c r="B6" i="29"/>
  <c r="L7" i="26"/>
  <c r="H28" i="27"/>
  <c r="O29" i="32" s="1"/>
  <c r="H28" i="31"/>
  <c r="I46" i="22"/>
  <c r="I33" i="22" s="1"/>
  <c r="I20" i="22" s="1"/>
  <c r="H6" i="20"/>
  <c r="H6" i="18"/>
  <c r="H6" i="15"/>
  <c r="U6" i="15" s="1"/>
  <c r="P41" i="15"/>
  <c r="P41" i="18" s="1"/>
  <c r="P41" i="20" s="1"/>
  <c r="C7" i="14"/>
  <c r="C40" i="14"/>
  <c r="X5" i="18"/>
  <c r="X5" i="20" s="1"/>
  <c r="E23" i="25"/>
  <c r="E23" i="26" s="1"/>
  <c r="E22" i="29" s="1"/>
  <c r="W39" i="15"/>
  <c r="W39" i="18" s="1"/>
  <c r="W39" i="20" s="1"/>
  <c r="J5" i="14"/>
  <c r="J38" i="14"/>
  <c r="I34" i="25"/>
  <c r="I34" i="26" s="1"/>
  <c r="I33" i="29" s="1"/>
  <c r="V7" i="22"/>
  <c r="D19" i="27" l="1"/>
  <c r="K20" i="32" s="1"/>
  <c r="D19" i="31"/>
  <c r="I58" i="22"/>
  <c r="I7" i="22"/>
  <c r="K57" i="22"/>
  <c r="K6" i="22"/>
  <c r="E59" i="22"/>
  <c r="E8" i="22"/>
  <c r="J58" i="22"/>
  <c r="J7" i="22"/>
  <c r="J17" i="27"/>
  <c r="Q18" i="32" s="1"/>
  <c r="J17" i="31"/>
  <c r="L16" i="27"/>
  <c r="S17" i="32" s="1"/>
  <c r="L16" i="31"/>
  <c r="K17" i="31"/>
  <c r="K17" i="27"/>
  <c r="R18" i="32" s="1"/>
  <c r="J27" i="27"/>
  <c r="Q28" i="32" s="1"/>
  <c r="J27" i="31"/>
  <c r="C40" i="15"/>
  <c r="C40" i="20"/>
  <c r="C40" i="18"/>
  <c r="Q7" i="18"/>
  <c r="Q7" i="20" s="1"/>
  <c r="D3" i="27"/>
  <c r="K4" i="32" s="1"/>
  <c r="D3" i="31"/>
  <c r="T39" i="15"/>
  <c r="G5" i="14"/>
  <c r="G38" i="14"/>
  <c r="O41" i="15"/>
  <c r="O41" i="18" s="1"/>
  <c r="O41" i="20" s="1"/>
  <c r="B7" i="14"/>
  <c r="B40" i="14"/>
  <c r="F18" i="27"/>
  <c r="M19" i="32" s="1"/>
  <c r="F18" i="31"/>
  <c r="C7" i="15"/>
  <c r="P7" i="15" s="1"/>
  <c r="C7" i="20"/>
  <c r="C7" i="18"/>
  <c r="H4" i="25"/>
  <c r="H4" i="26" s="1"/>
  <c r="H3" i="29" s="1"/>
  <c r="D5" i="25"/>
  <c r="D5" i="26" s="1"/>
  <c r="D4" i="29" s="1"/>
  <c r="T6" i="18"/>
  <c r="T6" i="20" s="1"/>
  <c r="O8" i="18"/>
  <c r="E39" i="15"/>
  <c r="E39" i="20"/>
  <c r="E39" i="18"/>
  <c r="K2" i="29"/>
  <c r="Q40" i="15"/>
  <c r="D6" i="14"/>
  <c r="D39" i="14"/>
  <c r="H34" i="25"/>
  <c r="H34" i="26" s="1"/>
  <c r="H33" i="29" s="1"/>
  <c r="U7" i="22"/>
  <c r="B36" i="25"/>
  <c r="B36" i="26" s="1"/>
  <c r="O9" i="22"/>
  <c r="L26" i="27"/>
  <c r="S27" i="32" s="1"/>
  <c r="L26" i="31"/>
  <c r="D23" i="25"/>
  <c r="D23" i="26" s="1"/>
  <c r="D22" i="29" s="1"/>
  <c r="C35" i="25"/>
  <c r="C35" i="26" s="1"/>
  <c r="C34" i="29" s="1"/>
  <c r="P8" i="22"/>
  <c r="K4" i="18"/>
  <c r="K4" i="20"/>
  <c r="K4" i="15"/>
  <c r="X4" i="15" s="1"/>
  <c r="S40" i="15"/>
  <c r="F6" i="14"/>
  <c r="F39" i="14"/>
  <c r="J38" i="15"/>
  <c r="J38" i="18"/>
  <c r="J38" i="20"/>
  <c r="G4" i="25"/>
  <c r="G4" i="26" s="1"/>
  <c r="G3" i="29" s="1"/>
  <c r="B6" i="25"/>
  <c r="B6" i="26" s="1"/>
  <c r="O8" i="20"/>
  <c r="H46" i="22"/>
  <c r="H33" i="22" s="1"/>
  <c r="H20" i="22" s="1"/>
  <c r="E6" i="20"/>
  <c r="E6" i="18"/>
  <c r="E6" i="15"/>
  <c r="R6" i="15" s="1"/>
  <c r="D29" i="27"/>
  <c r="K30" i="32" s="1"/>
  <c r="D29" i="31"/>
  <c r="S7" i="18"/>
  <c r="S7" i="20" s="1"/>
  <c r="T39" i="18"/>
  <c r="T39" i="20" s="1"/>
  <c r="G46" i="22"/>
  <c r="G33" i="22" s="1"/>
  <c r="G20" i="22" s="1"/>
  <c r="B48" i="22"/>
  <c r="B35" i="22" s="1"/>
  <c r="B22" i="22" s="1"/>
  <c r="I38" i="15"/>
  <c r="I38" i="20"/>
  <c r="I38" i="18"/>
  <c r="S40" i="18"/>
  <c r="S40" i="20" s="1"/>
  <c r="F47" i="22"/>
  <c r="F34" i="22" s="1"/>
  <c r="F21" i="22" s="1"/>
  <c r="E28" i="27"/>
  <c r="L29" i="32" s="1"/>
  <c r="E28" i="31"/>
  <c r="U6" i="18"/>
  <c r="U6" i="20" s="1"/>
  <c r="U39" i="15"/>
  <c r="U39" i="18" s="1"/>
  <c r="U39" i="20" s="1"/>
  <c r="H5" i="14"/>
  <c r="H38" i="14"/>
  <c r="F28" i="27"/>
  <c r="M29" i="32" s="1"/>
  <c r="F28" i="31"/>
  <c r="J5" i="20"/>
  <c r="J5" i="18"/>
  <c r="J5" i="15"/>
  <c r="W5" i="15" s="1"/>
  <c r="H22" i="25"/>
  <c r="H22" i="26" s="1"/>
  <c r="H21" i="29" s="1"/>
  <c r="F5" i="25"/>
  <c r="F5" i="26" s="1"/>
  <c r="F4" i="29" s="1"/>
  <c r="Q40" i="18"/>
  <c r="Q40" i="20" s="1"/>
  <c r="D47" i="22"/>
  <c r="D34" i="22" s="1"/>
  <c r="D21" i="22" s="1"/>
  <c r="G22" i="25"/>
  <c r="G22" i="26" s="1"/>
  <c r="G21" i="29" s="1"/>
  <c r="B24" i="25"/>
  <c r="B24" i="26" s="1"/>
  <c r="C9" i="22"/>
  <c r="I5" i="20"/>
  <c r="I5" i="18"/>
  <c r="I5" i="15"/>
  <c r="V5" i="15" s="1"/>
  <c r="K37" i="15"/>
  <c r="K37" i="20"/>
  <c r="K37" i="18"/>
  <c r="F23" i="25"/>
  <c r="F23" i="26" s="1"/>
  <c r="F22" i="29" s="1"/>
  <c r="G34" i="25"/>
  <c r="G34" i="26" s="1"/>
  <c r="G33" i="29" s="1"/>
  <c r="T7" i="22"/>
  <c r="F35" i="25"/>
  <c r="F35" i="26" s="1"/>
  <c r="F34" i="29" s="1"/>
  <c r="S8" i="22"/>
  <c r="E18" i="27" l="1"/>
  <c r="L19" i="32" s="1"/>
  <c r="E18" i="31"/>
  <c r="F59" i="22"/>
  <c r="F8" i="22"/>
  <c r="C19" i="27"/>
  <c r="J20" i="32" s="1"/>
  <c r="C19" i="31"/>
  <c r="B60" i="22"/>
  <c r="B9" i="22"/>
  <c r="G58" i="22"/>
  <c r="G7" i="22"/>
  <c r="D59" i="22"/>
  <c r="D8" i="22"/>
  <c r="I17" i="27"/>
  <c r="P18" i="32" s="1"/>
  <c r="I17" i="31"/>
  <c r="H17" i="27"/>
  <c r="O18" i="32" s="1"/>
  <c r="H17" i="31"/>
  <c r="H58" i="22"/>
  <c r="H7" i="22"/>
  <c r="V5" i="18"/>
  <c r="C3" i="27"/>
  <c r="J4" i="32" s="1"/>
  <c r="C3" i="31"/>
  <c r="X4" i="18"/>
  <c r="X4" i="20" s="1"/>
  <c r="B35" i="29"/>
  <c r="L36" i="26"/>
  <c r="C23" i="25"/>
  <c r="C23" i="26" s="1"/>
  <c r="C22" i="29" s="1"/>
  <c r="K20" i="25"/>
  <c r="K20" i="26" s="1"/>
  <c r="K19" i="29" s="1"/>
  <c r="I3" i="25"/>
  <c r="I3" i="26" s="1"/>
  <c r="V5" i="20"/>
  <c r="W5" i="18"/>
  <c r="H38" i="18"/>
  <c r="H38" i="15"/>
  <c r="H38" i="20"/>
  <c r="I21" i="25"/>
  <c r="I21" i="26" s="1"/>
  <c r="I20" i="29" s="1"/>
  <c r="R6" i="18"/>
  <c r="R6" i="20" s="1"/>
  <c r="B5" i="29"/>
  <c r="L6" i="26"/>
  <c r="J45" i="22"/>
  <c r="J32" i="22" s="1"/>
  <c r="J19" i="22" s="1"/>
  <c r="D28" i="27"/>
  <c r="K29" i="32" s="1"/>
  <c r="D28" i="31"/>
  <c r="I27" i="27"/>
  <c r="P28" i="32" s="1"/>
  <c r="I27" i="31"/>
  <c r="E22" i="25"/>
  <c r="E22" i="26" s="1"/>
  <c r="E21" i="29" s="1"/>
  <c r="P7" i="18"/>
  <c r="P7" i="20" s="1"/>
  <c r="G38" i="15"/>
  <c r="G38" i="20"/>
  <c r="G38" i="18"/>
  <c r="P40" i="15"/>
  <c r="P40" i="18" s="1"/>
  <c r="P40" i="20" s="1"/>
  <c r="C6" i="14"/>
  <c r="C39" i="14"/>
  <c r="E34" i="25"/>
  <c r="E34" i="26" s="1"/>
  <c r="E33" i="29" s="1"/>
  <c r="R7" i="22"/>
  <c r="I33" i="25"/>
  <c r="I33" i="26" s="1"/>
  <c r="I32" i="29" s="1"/>
  <c r="V6" i="22"/>
  <c r="K44" i="22"/>
  <c r="K31" i="22" s="1"/>
  <c r="K18" i="22" s="1"/>
  <c r="F6" i="20"/>
  <c r="F6" i="18"/>
  <c r="F6" i="15"/>
  <c r="S6" i="15" s="1"/>
  <c r="D6" i="20"/>
  <c r="D6" i="18"/>
  <c r="D6" i="15"/>
  <c r="Q6" i="15" s="1"/>
  <c r="E46" i="22"/>
  <c r="E33" i="22" s="1"/>
  <c r="E20" i="22" s="1"/>
  <c r="G28" i="27"/>
  <c r="N29" i="32" s="1"/>
  <c r="G28" i="31"/>
  <c r="G18" i="31"/>
  <c r="G18" i="27"/>
  <c r="N19" i="32" s="1"/>
  <c r="X37" i="15"/>
  <c r="X37" i="18" s="1"/>
  <c r="X37" i="20" s="1"/>
  <c r="K3" i="14"/>
  <c r="K36" i="14"/>
  <c r="J3" i="25"/>
  <c r="J3" i="26" s="1"/>
  <c r="W5" i="20"/>
  <c r="H5" i="20"/>
  <c r="H5" i="18"/>
  <c r="H5" i="15"/>
  <c r="U5" i="15" s="1"/>
  <c r="V38" i="15"/>
  <c r="V38" i="18" s="1"/>
  <c r="V38" i="20" s="1"/>
  <c r="I4" i="14"/>
  <c r="I37" i="14"/>
  <c r="E4" i="25"/>
  <c r="E4" i="26" s="1"/>
  <c r="E3" i="29" s="1"/>
  <c r="W38" i="15"/>
  <c r="W38" i="18" s="1"/>
  <c r="W38" i="20" s="1"/>
  <c r="J4" i="14"/>
  <c r="J37" i="14"/>
  <c r="R39" i="15"/>
  <c r="R39" i="18" s="1"/>
  <c r="R39" i="20" s="1"/>
  <c r="E5" i="14"/>
  <c r="E38" i="14"/>
  <c r="C5" i="25"/>
  <c r="C5" i="26" s="1"/>
  <c r="C4" i="29" s="1"/>
  <c r="B40" i="15"/>
  <c r="B40" i="20"/>
  <c r="B40" i="18"/>
  <c r="G5" i="20"/>
  <c r="G5" i="18"/>
  <c r="G5" i="15"/>
  <c r="T5" i="15" s="1"/>
  <c r="H27" i="27"/>
  <c r="O28" i="32" s="1"/>
  <c r="H27" i="31"/>
  <c r="B23" i="29"/>
  <c r="L24" i="26"/>
  <c r="I45" i="22"/>
  <c r="I32" i="22" s="1"/>
  <c r="I19" i="22" s="1"/>
  <c r="J21" i="25"/>
  <c r="J21" i="26" s="1"/>
  <c r="J20" i="29" s="1"/>
  <c r="F39" i="15"/>
  <c r="F39" i="18"/>
  <c r="F39" i="20"/>
  <c r="C29" i="27"/>
  <c r="J30" i="32" s="1"/>
  <c r="C29" i="31"/>
  <c r="D39" i="15"/>
  <c r="D39" i="18"/>
  <c r="D39" i="20"/>
  <c r="B7" i="15"/>
  <c r="O7" i="15" s="1"/>
  <c r="B7" i="20"/>
  <c r="B7" i="18"/>
  <c r="C47" i="22"/>
  <c r="C34" i="22" s="1"/>
  <c r="C21" i="22" s="1"/>
  <c r="J33" i="25"/>
  <c r="J33" i="26" s="1"/>
  <c r="J32" i="29" s="1"/>
  <c r="W6" i="22"/>
  <c r="K32" i="25"/>
  <c r="K32" i="26" s="1"/>
  <c r="K31" i="29" s="1"/>
  <c r="X5" i="22"/>
  <c r="I57" i="22" l="1"/>
  <c r="I6" i="22"/>
  <c r="L15" i="27"/>
  <c r="S16" i="32" s="1"/>
  <c r="L15" i="31"/>
  <c r="J16" i="27"/>
  <c r="Q17" i="32" s="1"/>
  <c r="J16" i="31"/>
  <c r="D18" i="27"/>
  <c r="K19" i="32" s="1"/>
  <c r="D18" i="31"/>
  <c r="C59" i="22"/>
  <c r="C8" i="22"/>
  <c r="E58" i="22"/>
  <c r="E7" i="22"/>
  <c r="K56" i="22"/>
  <c r="K5" i="22"/>
  <c r="K16" i="27"/>
  <c r="R17" i="32" s="1"/>
  <c r="K16" i="31"/>
  <c r="F17" i="27"/>
  <c r="M18" i="32" s="1"/>
  <c r="F17" i="31"/>
  <c r="J57" i="22"/>
  <c r="J6" i="22"/>
  <c r="F46" i="22"/>
  <c r="F33" i="22" s="1"/>
  <c r="F20" i="22" s="1"/>
  <c r="O7" i="18"/>
  <c r="D46" i="22"/>
  <c r="D33" i="22" s="1"/>
  <c r="D20" i="22" s="1"/>
  <c r="T5" i="18"/>
  <c r="T5" i="20" s="1"/>
  <c r="O40" i="15"/>
  <c r="O40" i="18" s="1"/>
  <c r="O40" i="20" s="1"/>
  <c r="B6" i="14"/>
  <c r="B39" i="14"/>
  <c r="E5" i="20"/>
  <c r="E5" i="18"/>
  <c r="E5" i="15"/>
  <c r="R5" i="15" s="1"/>
  <c r="I4" i="18"/>
  <c r="I4" i="20"/>
  <c r="I4" i="15"/>
  <c r="V4" i="15" s="1"/>
  <c r="H3" i="25"/>
  <c r="H3" i="26" s="1"/>
  <c r="K3" i="15"/>
  <c r="X3" i="15" s="1"/>
  <c r="K3" i="20"/>
  <c r="K3" i="18"/>
  <c r="Q6" i="18"/>
  <c r="F4" i="25"/>
  <c r="F4" i="26" s="1"/>
  <c r="F3" i="29" s="1"/>
  <c r="F27" i="27"/>
  <c r="M28" i="32" s="1"/>
  <c r="F27" i="31"/>
  <c r="K26" i="27"/>
  <c r="R27" i="32" s="1"/>
  <c r="K26" i="31"/>
  <c r="B5" i="25"/>
  <c r="B5" i="26" s="1"/>
  <c r="O7" i="20"/>
  <c r="Q39" i="15"/>
  <c r="Q39" i="18" s="1"/>
  <c r="Q39" i="20" s="1"/>
  <c r="D5" i="14"/>
  <c r="D38" i="14"/>
  <c r="F22" i="25"/>
  <c r="F22" i="26" s="1"/>
  <c r="F21" i="29" s="1"/>
  <c r="G3" i="25"/>
  <c r="G3" i="26" s="1"/>
  <c r="D4" i="25"/>
  <c r="D4" i="26" s="1"/>
  <c r="D3" i="29" s="1"/>
  <c r="Q6" i="20"/>
  <c r="G45" i="22"/>
  <c r="G32" i="22" s="1"/>
  <c r="G19" i="22" s="1"/>
  <c r="H21" i="25"/>
  <c r="H21" i="26" s="1"/>
  <c r="H20" i="29" s="1"/>
  <c r="D34" i="25"/>
  <c r="D34" i="26" s="1"/>
  <c r="D33" i="29" s="1"/>
  <c r="Q7" i="22"/>
  <c r="B35" i="25"/>
  <c r="B35" i="26" s="1"/>
  <c r="O8" i="22"/>
  <c r="F34" i="25"/>
  <c r="F34" i="26" s="1"/>
  <c r="F33" i="29" s="1"/>
  <c r="S7" i="22"/>
  <c r="U38" i="15"/>
  <c r="U38" i="18" s="1"/>
  <c r="U38" i="20" s="1"/>
  <c r="H4" i="14"/>
  <c r="H37" i="14"/>
  <c r="I2" i="29"/>
  <c r="B47" i="22"/>
  <c r="B34" i="22" s="1"/>
  <c r="B21" i="22" s="1"/>
  <c r="B59" i="22" s="1"/>
  <c r="J37" i="18"/>
  <c r="J37" i="20"/>
  <c r="J37" i="15"/>
  <c r="J2" i="29"/>
  <c r="J26" i="27"/>
  <c r="Q27" i="32" s="1"/>
  <c r="J26" i="31"/>
  <c r="C39" i="15"/>
  <c r="C39" i="20"/>
  <c r="C39" i="18"/>
  <c r="G21" i="25"/>
  <c r="G21" i="26" s="1"/>
  <c r="G20" i="29" s="1"/>
  <c r="L25" i="27"/>
  <c r="S26" i="32" s="1"/>
  <c r="L25" i="31"/>
  <c r="D22" i="25"/>
  <c r="D22" i="26" s="1"/>
  <c r="D21" i="29" s="1"/>
  <c r="S39" i="15"/>
  <c r="S39" i="18" s="1"/>
  <c r="S39" i="20" s="1"/>
  <c r="F5" i="14"/>
  <c r="F38" i="14"/>
  <c r="B23" i="25"/>
  <c r="B23" i="26" s="1"/>
  <c r="E38" i="15"/>
  <c r="E38" i="20"/>
  <c r="E38" i="18"/>
  <c r="J4" i="18"/>
  <c r="J4" i="20"/>
  <c r="J4" i="15"/>
  <c r="W4" i="15" s="1"/>
  <c r="I37" i="15"/>
  <c r="I37" i="20"/>
  <c r="I37" i="18"/>
  <c r="U5" i="18"/>
  <c r="U5" i="20" s="1"/>
  <c r="K36" i="20"/>
  <c r="K36" i="18"/>
  <c r="K36" i="15"/>
  <c r="S6" i="18"/>
  <c r="S6" i="20" s="1"/>
  <c r="C6" i="20"/>
  <c r="C6" i="18"/>
  <c r="C6" i="15"/>
  <c r="P6" i="15" s="1"/>
  <c r="T38" i="15"/>
  <c r="T38" i="18" s="1"/>
  <c r="T38" i="20" s="1"/>
  <c r="G4" i="14"/>
  <c r="G37" i="14"/>
  <c r="H45" i="22"/>
  <c r="H32" i="22" s="1"/>
  <c r="H19" i="22" s="1"/>
  <c r="H33" i="25"/>
  <c r="H33" i="26" s="1"/>
  <c r="H32" i="29" s="1"/>
  <c r="U6" i="22"/>
  <c r="G33" i="25"/>
  <c r="G33" i="26" s="1"/>
  <c r="G32" i="29" s="1"/>
  <c r="T6" i="22"/>
  <c r="H57" i="22" l="1"/>
  <c r="H6" i="22"/>
  <c r="I16" i="27"/>
  <c r="P17" i="32" s="1"/>
  <c r="I16" i="31"/>
  <c r="G57" i="22"/>
  <c r="G6" i="22"/>
  <c r="F58" i="22"/>
  <c r="F7" i="22"/>
  <c r="E17" i="31"/>
  <c r="E17" i="27"/>
  <c r="L18" i="32" s="1"/>
  <c r="D58" i="22"/>
  <c r="D7" i="22"/>
  <c r="P6" i="18"/>
  <c r="P6" i="20" s="1"/>
  <c r="K43" i="22"/>
  <c r="K30" i="22" s="1"/>
  <c r="K17" i="22" s="1"/>
  <c r="W4" i="18"/>
  <c r="W4" i="20" s="1"/>
  <c r="B34" i="25"/>
  <c r="B34" i="26" s="1"/>
  <c r="O7" i="22"/>
  <c r="G17" i="27"/>
  <c r="N18" i="32" s="1"/>
  <c r="G17" i="31"/>
  <c r="E3" i="25"/>
  <c r="E3" i="26" s="1"/>
  <c r="I26" i="27"/>
  <c r="P27" i="32" s="1"/>
  <c r="I26" i="31"/>
  <c r="G4" i="18"/>
  <c r="G4" i="20"/>
  <c r="G4" i="15"/>
  <c r="T4" i="15" s="1"/>
  <c r="C4" i="25"/>
  <c r="C4" i="26" s="1"/>
  <c r="C3" i="29" s="1"/>
  <c r="K19" i="25"/>
  <c r="K19" i="26" s="1"/>
  <c r="V37" i="15"/>
  <c r="V37" i="18" s="1"/>
  <c r="V37" i="20" s="1"/>
  <c r="I3" i="14"/>
  <c r="I36" i="14"/>
  <c r="E45" i="22"/>
  <c r="E32" i="22" s="1"/>
  <c r="E19" i="22" s="1"/>
  <c r="B22" i="29"/>
  <c r="L23" i="26"/>
  <c r="H16" i="27"/>
  <c r="O17" i="32" s="1"/>
  <c r="H16" i="31"/>
  <c r="P39" i="15"/>
  <c r="P39" i="18" s="1"/>
  <c r="P39" i="20" s="1"/>
  <c r="C5" i="14"/>
  <c r="C38" i="14"/>
  <c r="H4" i="18"/>
  <c r="H4" i="20"/>
  <c r="H4" i="15"/>
  <c r="U4" i="15" s="1"/>
  <c r="C28" i="27"/>
  <c r="J29" i="32" s="1"/>
  <c r="C28" i="31"/>
  <c r="V4" i="18"/>
  <c r="V4" i="20" s="1"/>
  <c r="B39" i="15"/>
  <c r="B39" i="18"/>
  <c r="B39" i="20"/>
  <c r="J32" i="25"/>
  <c r="J32" i="26" s="1"/>
  <c r="J31" i="29" s="1"/>
  <c r="W5" i="22"/>
  <c r="E33" i="25"/>
  <c r="E33" i="26" s="1"/>
  <c r="E32" i="29" s="1"/>
  <c r="R6" i="22"/>
  <c r="C18" i="27"/>
  <c r="J19" i="32" s="1"/>
  <c r="C18" i="31"/>
  <c r="C22" i="25"/>
  <c r="C22" i="26" s="1"/>
  <c r="C21" i="29" s="1"/>
  <c r="J44" i="22"/>
  <c r="J31" i="22" s="1"/>
  <c r="J18" i="22" s="1"/>
  <c r="H37" i="15"/>
  <c r="H37" i="18"/>
  <c r="H37" i="20"/>
  <c r="E21" i="25"/>
  <c r="E21" i="26" s="1"/>
  <c r="E20" i="29" s="1"/>
  <c r="F38" i="18"/>
  <c r="F38" i="15"/>
  <c r="F38" i="20"/>
  <c r="W37" i="15"/>
  <c r="W37" i="18" s="1"/>
  <c r="W37" i="20" s="1"/>
  <c r="J3" i="14"/>
  <c r="J36" i="14"/>
  <c r="B34" i="29"/>
  <c r="L35" i="26"/>
  <c r="D38" i="15"/>
  <c r="D38" i="18"/>
  <c r="D38" i="20"/>
  <c r="B4" i="29"/>
  <c r="L5" i="26"/>
  <c r="X3" i="18"/>
  <c r="H2" i="29"/>
  <c r="B6" i="20"/>
  <c r="B6" i="18"/>
  <c r="B6" i="15"/>
  <c r="O6" i="15" s="1"/>
  <c r="G37" i="15"/>
  <c r="G37" i="20"/>
  <c r="G37" i="18"/>
  <c r="I20" i="25"/>
  <c r="I20" i="26" s="1"/>
  <c r="I19" i="29" s="1"/>
  <c r="H26" i="27"/>
  <c r="O27" i="32" s="1"/>
  <c r="H26" i="31"/>
  <c r="X36" i="15"/>
  <c r="X36" i="18" s="1"/>
  <c r="X36" i="20" s="1"/>
  <c r="K2" i="14"/>
  <c r="K35" i="14"/>
  <c r="I44" i="22"/>
  <c r="I31" i="22" s="1"/>
  <c r="I18" i="22" s="1"/>
  <c r="R38" i="15"/>
  <c r="R38" i="18" s="1"/>
  <c r="R38" i="20" s="1"/>
  <c r="E4" i="14"/>
  <c r="E37" i="14"/>
  <c r="F5" i="20"/>
  <c r="F5" i="18"/>
  <c r="F5" i="15"/>
  <c r="S5" i="15" s="1"/>
  <c r="C46" i="22"/>
  <c r="C33" i="22" s="1"/>
  <c r="C20" i="22" s="1"/>
  <c r="J20" i="25"/>
  <c r="J20" i="26" s="1"/>
  <c r="J19" i="29" s="1"/>
  <c r="B8" i="22"/>
  <c r="G27" i="27"/>
  <c r="N28" i="32" s="1"/>
  <c r="G27" i="31"/>
  <c r="E27" i="27"/>
  <c r="L28" i="32" s="1"/>
  <c r="E27" i="31"/>
  <c r="G2" i="29"/>
  <c r="D5" i="20"/>
  <c r="D5" i="18"/>
  <c r="D5" i="15"/>
  <c r="Q5" i="15" s="1"/>
  <c r="X3" i="20"/>
  <c r="R5" i="18"/>
  <c r="R5" i="20" s="1"/>
  <c r="K31" i="25"/>
  <c r="K31" i="26" s="1"/>
  <c r="K30" i="29" s="1"/>
  <c r="X4" i="22"/>
  <c r="C34" i="25"/>
  <c r="C34" i="26" s="1"/>
  <c r="C33" i="29" s="1"/>
  <c r="P7" i="22"/>
  <c r="I32" i="25"/>
  <c r="I32" i="26" s="1"/>
  <c r="I31" i="29" s="1"/>
  <c r="V5" i="22"/>
  <c r="E57" i="22" l="1"/>
  <c r="E6" i="22"/>
  <c r="C58" i="22"/>
  <c r="C7" i="22"/>
  <c r="J15" i="27"/>
  <c r="Q16" i="32" s="1"/>
  <c r="J15" i="31"/>
  <c r="J56" i="22"/>
  <c r="J5" i="22"/>
  <c r="D17" i="27"/>
  <c r="K18" i="32" s="1"/>
  <c r="D17" i="31"/>
  <c r="F16" i="27"/>
  <c r="M17" i="32" s="1"/>
  <c r="F16" i="31"/>
  <c r="K55" i="22"/>
  <c r="K4" i="22"/>
  <c r="L14" i="27"/>
  <c r="S15" i="32" s="1"/>
  <c r="L14" i="31"/>
  <c r="I56" i="22"/>
  <c r="I5" i="22"/>
  <c r="Q5" i="18"/>
  <c r="Q5" i="20" s="1"/>
  <c r="K35" i="20"/>
  <c r="K35" i="15"/>
  <c r="K35" i="18"/>
  <c r="B4" i="25"/>
  <c r="B4" i="26" s="1"/>
  <c r="J3" i="15"/>
  <c r="W3" i="15" s="1"/>
  <c r="J3" i="20"/>
  <c r="J3" i="18"/>
  <c r="D27" i="27"/>
  <c r="K28" i="32" s="1"/>
  <c r="D27" i="31"/>
  <c r="D3" i="25"/>
  <c r="D3" i="26" s="1"/>
  <c r="K15" i="27"/>
  <c r="R16" i="32" s="1"/>
  <c r="K15" i="31"/>
  <c r="S5" i="18"/>
  <c r="K2" i="15"/>
  <c r="X2" i="15" s="1"/>
  <c r="K2" i="20"/>
  <c r="K2" i="18"/>
  <c r="X2" i="18" s="1"/>
  <c r="T37" i="15"/>
  <c r="G3" i="14"/>
  <c r="G36" i="14"/>
  <c r="H44" i="22"/>
  <c r="H31" i="22" s="1"/>
  <c r="H18" i="22" s="1"/>
  <c r="B46" i="22"/>
  <c r="B33" i="22" s="1"/>
  <c r="B20" i="22" s="1"/>
  <c r="U4" i="18"/>
  <c r="U4" i="20" s="1"/>
  <c r="D33" i="25"/>
  <c r="D33" i="26" s="1"/>
  <c r="D32" i="29" s="1"/>
  <c r="Q6" i="22"/>
  <c r="F33" i="25"/>
  <c r="F33" i="26" s="1"/>
  <c r="F32" i="29" s="1"/>
  <c r="S6" i="22"/>
  <c r="Q38" i="15"/>
  <c r="Q38" i="18" s="1"/>
  <c r="Q38" i="20" s="1"/>
  <c r="D4" i="14"/>
  <c r="D37" i="14"/>
  <c r="H20" i="25"/>
  <c r="H20" i="26" s="1"/>
  <c r="H19" i="29" s="1"/>
  <c r="F26" i="27"/>
  <c r="M27" i="32" s="1"/>
  <c r="F26" i="31"/>
  <c r="F3" i="25"/>
  <c r="F3" i="26" s="1"/>
  <c r="S5" i="20"/>
  <c r="D21" i="25"/>
  <c r="D21" i="26" s="1"/>
  <c r="D20" i="29" s="1"/>
  <c r="F21" i="25"/>
  <c r="F21" i="26" s="1"/>
  <c r="F20" i="29" s="1"/>
  <c r="U37" i="15"/>
  <c r="U37" i="18" s="1"/>
  <c r="U37" i="20" s="1"/>
  <c r="H3" i="14"/>
  <c r="H36" i="14"/>
  <c r="K25" i="27"/>
  <c r="R26" i="32" s="1"/>
  <c r="K25" i="31"/>
  <c r="O39" i="15"/>
  <c r="O39" i="18" s="1"/>
  <c r="O39" i="20" s="1"/>
  <c r="B5" i="14"/>
  <c r="B38" i="14"/>
  <c r="C38" i="15"/>
  <c r="C38" i="20"/>
  <c r="C38" i="18"/>
  <c r="E32" i="25"/>
  <c r="E32" i="26" s="1"/>
  <c r="E31" i="29" s="1"/>
  <c r="R5" i="22"/>
  <c r="I36" i="20"/>
  <c r="I36" i="15"/>
  <c r="I36" i="18"/>
  <c r="K18" i="29"/>
  <c r="C27" i="27"/>
  <c r="J28" i="32" s="1"/>
  <c r="C27" i="31"/>
  <c r="E4" i="18"/>
  <c r="E4" i="20"/>
  <c r="E4" i="15"/>
  <c r="R4" i="15" s="1"/>
  <c r="G20" i="25"/>
  <c r="G20" i="26" s="1"/>
  <c r="G19" i="29" s="1"/>
  <c r="F45" i="22"/>
  <c r="F32" i="22" s="1"/>
  <c r="F19" i="22" s="1"/>
  <c r="B22" i="25"/>
  <c r="B22" i="26" s="1"/>
  <c r="J25" i="27"/>
  <c r="Q26" i="32" s="1"/>
  <c r="J25" i="31"/>
  <c r="L24" i="27"/>
  <c r="S25" i="32" s="1"/>
  <c r="L24" i="31"/>
  <c r="E37" i="15"/>
  <c r="E37" i="20"/>
  <c r="E37" i="18"/>
  <c r="T37" i="18"/>
  <c r="T37" i="20" s="1"/>
  <c r="G44" i="22"/>
  <c r="G31" i="22" s="1"/>
  <c r="G18" i="22" s="1"/>
  <c r="O6" i="18"/>
  <c r="O6" i="20" s="1"/>
  <c r="D45" i="22"/>
  <c r="D32" i="22" s="1"/>
  <c r="D19" i="22" s="1"/>
  <c r="D57" i="22" s="1"/>
  <c r="J36" i="15"/>
  <c r="J36" i="18"/>
  <c r="J36" i="20"/>
  <c r="S38" i="15"/>
  <c r="S38" i="18" s="1"/>
  <c r="S38" i="20" s="1"/>
  <c r="F4" i="14"/>
  <c r="F37" i="14"/>
  <c r="C5" i="20"/>
  <c r="C5" i="18"/>
  <c r="C5" i="15"/>
  <c r="P5" i="15" s="1"/>
  <c r="I3" i="15"/>
  <c r="V3" i="15" s="1"/>
  <c r="I3" i="20"/>
  <c r="I3" i="18"/>
  <c r="T4" i="18"/>
  <c r="T4" i="20" s="1"/>
  <c r="E2" i="29"/>
  <c r="B33" i="29"/>
  <c r="L34" i="26"/>
  <c r="G32" i="25"/>
  <c r="G32" i="26" s="1"/>
  <c r="G31" i="29" s="1"/>
  <c r="T5" i="22"/>
  <c r="H32" i="25"/>
  <c r="H32" i="26" s="1"/>
  <c r="H31" i="29" s="1"/>
  <c r="U5" i="22"/>
  <c r="W3" i="18" l="1"/>
  <c r="W3" i="20"/>
  <c r="C17" i="27"/>
  <c r="J18" i="32" s="1"/>
  <c r="C17" i="31"/>
  <c r="F57" i="22"/>
  <c r="F6" i="22"/>
  <c r="E16" i="27"/>
  <c r="L17" i="32" s="1"/>
  <c r="E16" i="31"/>
  <c r="H56" i="22"/>
  <c r="H5" i="22"/>
  <c r="B58" i="22"/>
  <c r="B7" i="22"/>
  <c r="G56" i="22"/>
  <c r="G5" i="22"/>
  <c r="H15" i="27"/>
  <c r="O16" i="32" s="1"/>
  <c r="H15" i="31"/>
  <c r="W36" i="15"/>
  <c r="J2" i="14"/>
  <c r="J35" i="14"/>
  <c r="G16" i="27"/>
  <c r="N17" i="32" s="1"/>
  <c r="G16" i="31"/>
  <c r="H25" i="27"/>
  <c r="O26" i="32" s="1"/>
  <c r="H25" i="31"/>
  <c r="V3" i="18"/>
  <c r="V3" i="20" s="1"/>
  <c r="P5" i="18"/>
  <c r="E20" i="25"/>
  <c r="E20" i="26" s="1"/>
  <c r="E19" i="29" s="1"/>
  <c r="V36" i="15"/>
  <c r="V36" i="18" s="1"/>
  <c r="V36" i="20" s="1"/>
  <c r="I2" i="14"/>
  <c r="I35" i="14"/>
  <c r="C45" i="22"/>
  <c r="C32" i="22" s="1"/>
  <c r="C19" i="22" s="1"/>
  <c r="B5" i="20"/>
  <c r="B5" i="18"/>
  <c r="B5" i="15"/>
  <c r="O5" i="15" s="1"/>
  <c r="H36" i="20"/>
  <c r="H36" i="18"/>
  <c r="H36" i="15"/>
  <c r="F2" i="29"/>
  <c r="G26" i="27"/>
  <c r="N27" i="32" s="1"/>
  <c r="G26" i="31"/>
  <c r="G36" i="20"/>
  <c r="G36" i="18"/>
  <c r="G36" i="15"/>
  <c r="X2" i="20"/>
  <c r="X35" i="15"/>
  <c r="K34" i="14"/>
  <c r="I31" i="25"/>
  <c r="I31" i="26" s="1"/>
  <c r="I30" i="29" s="1"/>
  <c r="V4" i="22"/>
  <c r="K30" i="25"/>
  <c r="K30" i="26" s="1"/>
  <c r="K29" i="29" s="1"/>
  <c r="X3" i="22"/>
  <c r="D32" i="25"/>
  <c r="D32" i="26" s="1"/>
  <c r="D31" i="29" s="1"/>
  <c r="Q5" i="22"/>
  <c r="B21" i="29"/>
  <c r="L22" i="26"/>
  <c r="I15" i="27"/>
  <c r="P16" i="32" s="1"/>
  <c r="I15" i="31"/>
  <c r="X35" i="18"/>
  <c r="X35" i="20" s="1"/>
  <c r="C3" i="25"/>
  <c r="C3" i="26" s="1"/>
  <c r="P5" i="20"/>
  <c r="J19" i="25"/>
  <c r="J19" i="26" s="1"/>
  <c r="R37" i="15"/>
  <c r="R37" i="18" s="1"/>
  <c r="R37" i="20" s="1"/>
  <c r="E3" i="14"/>
  <c r="E36" i="14"/>
  <c r="R4" i="18"/>
  <c r="R4" i="20" s="1"/>
  <c r="I19" i="25"/>
  <c r="I19" i="26" s="1"/>
  <c r="C21" i="25"/>
  <c r="C21" i="26" s="1"/>
  <c r="C20" i="29" s="1"/>
  <c r="H3" i="15"/>
  <c r="U3" i="15" s="1"/>
  <c r="H3" i="20"/>
  <c r="H3" i="18"/>
  <c r="D37" i="15"/>
  <c r="D37" i="18"/>
  <c r="D37" i="20"/>
  <c r="G3" i="15"/>
  <c r="T3" i="15" s="1"/>
  <c r="G3" i="20"/>
  <c r="G3" i="18"/>
  <c r="K54" i="22"/>
  <c r="F4" i="18"/>
  <c r="F4" i="20"/>
  <c r="F4" i="15"/>
  <c r="S4" i="15" s="1"/>
  <c r="E44" i="22"/>
  <c r="E31" i="22" s="1"/>
  <c r="E18" i="22" s="1"/>
  <c r="I43" i="22"/>
  <c r="I30" i="22" s="1"/>
  <c r="I17" i="22" s="1"/>
  <c r="B38" i="15"/>
  <c r="B38" i="18"/>
  <c r="B38" i="20"/>
  <c r="I25" i="27"/>
  <c r="P26" i="32" s="1"/>
  <c r="I25" i="31"/>
  <c r="F37" i="15"/>
  <c r="F37" i="18"/>
  <c r="F37" i="20"/>
  <c r="W36" i="18"/>
  <c r="W36" i="20" s="1"/>
  <c r="J43" i="22"/>
  <c r="J30" i="22" s="1"/>
  <c r="J17" i="22" s="1"/>
  <c r="D6" i="22"/>
  <c r="F25" i="27"/>
  <c r="M26" i="32" s="1"/>
  <c r="F25" i="31"/>
  <c r="P38" i="15"/>
  <c r="P38" i="18" s="1"/>
  <c r="P38" i="20" s="1"/>
  <c r="C4" i="14"/>
  <c r="C37" i="14"/>
  <c r="D4" i="18"/>
  <c r="D4" i="20"/>
  <c r="D4" i="15"/>
  <c r="Q4" i="15" s="1"/>
  <c r="E26" i="27"/>
  <c r="L27" i="32" s="1"/>
  <c r="E26" i="31"/>
  <c r="D2" i="29"/>
  <c r="B3" i="29"/>
  <c r="L4" i="26"/>
  <c r="J31" i="25"/>
  <c r="J31" i="26" s="1"/>
  <c r="J30" i="29" s="1"/>
  <c r="W4" i="22"/>
  <c r="C33" i="25"/>
  <c r="C33" i="26" s="1"/>
  <c r="C32" i="29" s="1"/>
  <c r="P6" i="22"/>
  <c r="T3" i="18" l="1"/>
  <c r="J55" i="22"/>
  <c r="J4" i="22"/>
  <c r="K14" i="27"/>
  <c r="R15" i="32" s="1"/>
  <c r="K14" i="31"/>
  <c r="E56" i="22"/>
  <c r="E5" i="22"/>
  <c r="C57" i="22"/>
  <c r="C6" i="22"/>
  <c r="I55" i="22"/>
  <c r="I4" i="22"/>
  <c r="F15" i="27"/>
  <c r="M16" i="32" s="1"/>
  <c r="F15" i="31"/>
  <c r="J14" i="27"/>
  <c r="Q15" i="32" s="1"/>
  <c r="J14" i="31"/>
  <c r="D16" i="27"/>
  <c r="K17" i="32" s="1"/>
  <c r="D16" i="31"/>
  <c r="E3" i="15"/>
  <c r="R3" i="15" s="1"/>
  <c r="E3" i="20"/>
  <c r="E3" i="18"/>
  <c r="E25" i="27"/>
  <c r="L26" i="32" s="1"/>
  <c r="E25" i="31"/>
  <c r="U36" i="15"/>
  <c r="U36" i="18" s="1"/>
  <c r="U36" i="20" s="1"/>
  <c r="H2" i="14"/>
  <c r="H35" i="14"/>
  <c r="J2" i="18"/>
  <c r="J2" i="20"/>
  <c r="J2" i="15"/>
  <c r="W2" i="15" s="1"/>
  <c r="D26" i="27"/>
  <c r="K27" i="32" s="1"/>
  <c r="D26" i="31"/>
  <c r="Q4" i="18"/>
  <c r="Q4" i="20" s="1"/>
  <c r="F20" i="25"/>
  <c r="F20" i="26" s="1"/>
  <c r="F19" i="29" s="1"/>
  <c r="S4" i="18"/>
  <c r="S4" i="20" s="1"/>
  <c r="T3" i="20"/>
  <c r="Q37" i="15"/>
  <c r="Q37" i="18" s="1"/>
  <c r="Q37" i="20" s="1"/>
  <c r="D3" i="14"/>
  <c r="D36" i="14"/>
  <c r="C2" i="29"/>
  <c r="T36" i="15"/>
  <c r="G2" i="14"/>
  <c r="G35" i="14"/>
  <c r="H43" i="22"/>
  <c r="H30" i="22" s="1"/>
  <c r="H17" i="22" s="1"/>
  <c r="B3" i="25"/>
  <c r="G31" i="25"/>
  <c r="G31" i="26" s="1"/>
  <c r="G30" i="29" s="1"/>
  <c r="T4" i="22"/>
  <c r="H31" i="25"/>
  <c r="H31" i="26" s="1"/>
  <c r="H30" i="29" s="1"/>
  <c r="U4" i="22"/>
  <c r="F32" i="25"/>
  <c r="F32" i="26" s="1"/>
  <c r="F31" i="29" s="1"/>
  <c r="S5" i="22"/>
  <c r="O38" i="15"/>
  <c r="O38" i="18" s="1"/>
  <c r="O38" i="20" s="1"/>
  <c r="B4" i="14"/>
  <c r="B37" i="14"/>
  <c r="D44" i="22"/>
  <c r="D31" i="22" s="1"/>
  <c r="D18" i="22" s="1"/>
  <c r="I18" i="29"/>
  <c r="J24" i="27"/>
  <c r="Q25" i="32" s="1"/>
  <c r="J24" i="31"/>
  <c r="O5" i="18"/>
  <c r="O5" i="20" s="1"/>
  <c r="I2" i="15"/>
  <c r="V2" i="15" s="1"/>
  <c r="I2" i="20"/>
  <c r="I2" i="18"/>
  <c r="C37" i="15"/>
  <c r="C37" i="20"/>
  <c r="C37" i="18"/>
  <c r="F44" i="22"/>
  <c r="F31" i="22" s="1"/>
  <c r="F18" i="22" s="1"/>
  <c r="B21" i="25"/>
  <c r="B21" i="26" s="1"/>
  <c r="K29" i="25"/>
  <c r="K29" i="26" s="1"/>
  <c r="X2" i="22"/>
  <c r="U3" i="18"/>
  <c r="U3" i="20" s="1"/>
  <c r="L23" i="27"/>
  <c r="S24" i="32" s="1"/>
  <c r="L23" i="31"/>
  <c r="K34" i="15"/>
  <c r="X34" i="15" s="1"/>
  <c r="K34" i="20"/>
  <c r="K34" i="18"/>
  <c r="T36" i="18"/>
  <c r="T36" i="20" s="1"/>
  <c r="G43" i="22"/>
  <c r="G30" i="22" s="1"/>
  <c r="G17" i="22" s="1"/>
  <c r="H19" i="25"/>
  <c r="H19" i="26" s="1"/>
  <c r="K24" i="27"/>
  <c r="R25" i="32" s="1"/>
  <c r="K24" i="31"/>
  <c r="C4" i="18"/>
  <c r="C4" i="20"/>
  <c r="C4" i="15"/>
  <c r="P4" i="15" s="1"/>
  <c r="S37" i="15"/>
  <c r="S37" i="18" s="1"/>
  <c r="S37" i="20" s="1"/>
  <c r="F3" i="14"/>
  <c r="F36" i="14"/>
  <c r="B45" i="22"/>
  <c r="B32" i="22" s="1"/>
  <c r="B19" i="22" s="1"/>
  <c r="D20" i="25"/>
  <c r="D20" i="26" s="1"/>
  <c r="D19" i="29" s="1"/>
  <c r="E36" i="20"/>
  <c r="E36" i="15"/>
  <c r="E36" i="18"/>
  <c r="J18" i="29"/>
  <c r="G19" i="25"/>
  <c r="G19" i="26" s="1"/>
  <c r="I35" i="20"/>
  <c r="I35" i="15"/>
  <c r="I35" i="18"/>
  <c r="J35" i="20"/>
  <c r="J35" i="15"/>
  <c r="J35" i="18"/>
  <c r="B33" i="25"/>
  <c r="B33" i="26" s="1"/>
  <c r="O6" i="22"/>
  <c r="V2" i="18" l="1"/>
  <c r="W2" i="18"/>
  <c r="W2" i="20" s="1"/>
  <c r="G15" i="27"/>
  <c r="N16" i="32" s="1"/>
  <c r="G15" i="31"/>
  <c r="C16" i="27"/>
  <c r="J17" i="32" s="1"/>
  <c r="C16" i="31"/>
  <c r="B57" i="22"/>
  <c r="B6" i="22"/>
  <c r="F56" i="22"/>
  <c r="F5" i="22"/>
  <c r="I14" i="31"/>
  <c r="I14" i="27"/>
  <c r="P15" i="32" s="1"/>
  <c r="G55" i="22"/>
  <c r="G4" i="22"/>
  <c r="D56" i="22"/>
  <c r="D5" i="22"/>
  <c r="H55" i="22"/>
  <c r="H4" i="22"/>
  <c r="D3" i="15"/>
  <c r="Q3" i="15" s="1"/>
  <c r="D3" i="20"/>
  <c r="D3" i="18"/>
  <c r="J54" i="22"/>
  <c r="E43" i="22"/>
  <c r="E30" i="22" s="1"/>
  <c r="E17" i="22" s="1"/>
  <c r="F3" i="15"/>
  <c r="S3" i="15" s="1"/>
  <c r="F3" i="20"/>
  <c r="F3" i="18"/>
  <c r="P4" i="18"/>
  <c r="P4" i="20" s="1"/>
  <c r="H18" i="29"/>
  <c r="L22" i="27"/>
  <c r="S23" i="32" s="1"/>
  <c r="L22" i="31"/>
  <c r="G25" i="27"/>
  <c r="N26" i="32" s="1"/>
  <c r="G25" i="31"/>
  <c r="H24" i="27"/>
  <c r="O25" i="32" s="1"/>
  <c r="H24" i="31"/>
  <c r="C32" i="25"/>
  <c r="C32" i="26" s="1"/>
  <c r="C31" i="29" s="1"/>
  <c r="P5" i="22"/>
  <c r="W35" i="15"/>
  <c r="W35" i="18" s="1"/>
  <c r="W35" i="20" s="1"/>
  <c r="J34" i="14"/>
  <c r="F36" i="20"/>
  <c r="F36" i="15"/>
  <c r="F36" i="18"/>
  <c r="B3" i="26"/>
  <c r="C26" i="27"/>
  <c r="J27" i="32" s="1"/>
  <c r="C26" i="31"/>
  <c r="H14" i="27"/>
  <c r="O15" i="32" s="1"/>
  <c r="H14" i="31"/>
  <c r="E15" i="27"/>
  <c r="L16" i="32" s="1"/>
  <c r="E15" i="31"/>
  <c r="B32" i="29"/>
  <c r="L33" i="26"/>
  <c r="G18" i="29"/>
  <c r="R36" i="15"/>
  <c r="R36" i="18" s="1"/>
  <c r="R36" i="20" s="1"/>
  <c r="E2" i="14"/>
  <c r="E35" i="14"/>
  <c r="K28" i="29"/>
  <c r="K39" i="26"/>
  <c r="C44" i="22"/>
  <c r="C31" i="22" s="1"/>
  <c r="C18" i="22" s="1"/>
  <c r="V2" i="20"/>
  <c r="B37" i="15"/>
  <c r="B37" i="18"/>
  <c r="B37" i="20"/>
  <c r="G35" i="20"/>
  <c r="G35" i="15"/>
  <c r="G35" i="18"/>
  <c r="H35" i="20"/>
  <c r="H35" i="15"/>
  <c r="H35" i="18"/>
  <c r="I54" i="22"/>
  <c r="B20" i="29"/>
  <c r="L21" i="26"/>
  <c r="P37" i="15"/>
  <c r="P37" i="18" s="1"/>
  <c r="P37" i="20" s="1"/>
  <c r="C3" i="14"/>
  <c r="C36" i="14"/>
  <c r="V35" i="15"/>
  <c r="V35" i="18" s="1"/>
  <c r="V35" i="20" s="1"/>
  <c r="I34" i="14"/>
  <c r="E19" i="25"/>
  <c r="E19" i="26" s="1"/>
  <c r="X34" i="18"/>
  <c r="X34" i="20" s="1"/>
  <c r="C20" i="25"/>
  <c r="C20" i="26" s="1"/>
  <c r="C19" i="29" s="1"/>
  <c r="B4" i="18"/>
  <c r="B4" i="20"/>
  <c r="B4" i="15"/>
  <c r="O4" i="15" s="1"/>
  <c r="I24" i="31"/>
  <c r="I24" i="27"/>
  <c r="P25" i="32" s="1"/>
  <c r="G2" i="15"/>
  <c r="T2" i="15" s="1"/>
  <c r="G2" i="20"/>
  <c r="G2" i="18"/>
  <c r="D36" i="20"/>
  <c r="D36" i="18"/>
  <c r="D36" i="15"/>
  <c r="H2" i="15"/>
  <c r="U2" i="15" s="1"/>
  <c r="H2" i="20"/>
  <c r="H2" i="18"/>
  <c r="R3" i="18"/>
  <c r="R3" i="20" s="1"/>
  <c r="I30" i="25"/>
  <c r="I30" i="26" s="1"/>
  <c r="I29" i="29" s="1"/>
  <c r="V3" i="22"/>
  <c r="E31" i="25"/>
  <c r="E31" i="26" s="1"/>
  <c r="E30" i="29" s="1"/>
  <c r="R4" i="22"/>
  <c r="J30" i="25"/>
  <c r="J30" i="26" s="1"/>
  <c r="J29" i="29" s="1"/>
  <c r="W3" i="22"/>
  <c r="U2" i="18" l="1"/>
  <c r="Q3" i="18"/>
  <c r="D15" i="27"/>
  <c r="K16" i="32" s="1"/>
  <c r="D15" i="31"/>
  <c r="C56" i="22"/>
  <c r="C5" i="22"/>
  <c r="E55" i="22"/>
  <c r="E4" i="22"/>
  <c r="F14" i="27"/>
  <c r="M15" i="32" s="1"/>
  <c r="F14" i="31"/>
  <c r="Q36" i="15"/>
  <c r="Q36" i="18" s="1"/>
  <c r="Q36" i="20" s="1"/>
  <c r="D2" i="14"/>
  <c r="D35" i="14"/>
  <c r="D43" i="22"/>
  <c r="D30" i="22" s="1"/>
  <c r="D17" i="22" s="1"/>
  <c r="C3" i="15"/>
  <c r="P3" i="15" s="1"/>
  <c r="C3" i="20"/>
  <c r="C3" i="18"/>
  <c r="G54" i="22"/>
  <c r="E35" i="20"/>
  <c r="E35" i="15"/>
  <c r="E35" i="18"/>
  <c r="B20" i="25"/>
  <c r="B20" i="26" s="1"/>
  <c r="E2" i="15"/>
  <c r="R2" i="15" s="1"/>
  <c r="E2" i="20"/>
  <c r="E2" i="18"/>
  <c r="S36" i="15"/>
  <c r="S36" i="18" s="1"/>
  <c r="S36" i="20" s="1"/>
  <c r="F2" i="14"/>
  <c r="F35" i="14"/>
  <c r="D25" i="27"/>
  <c r="K26" i="32" s="1"/>
  <c r="D25" i="31"/>
  <c r="S3" i="18"/>
  <c r="S3" i="20" s="1"/>
  <c r="J29" i="25"/>
  <c r="J29" i="26" s="1"/>
  <c r="W2" i="22"/>
  <c r="F31" i="25"/>
  <c r="F31" i="26" s="1"/>
  <c r="F30" i="29" s="1"/>
  <c r="S4" i="22"/>
  <c r="F24" i="27"/>
  <c r="M25" i="32" s="1"/>
  <c r="F24" i="31"/>
  <c r="I34" i="15"/>
  <c r="V34" i="15" s="1"/>
  <c r="I34" i="20"/>
  <c r="I34" i="18"/>
  <c r="C36" i="20"/>
  <c r="C36" i="18"/>
  <c r="C36" i="15"/>
  <c r="T35" i="15"/>
  <c r="T35" i="18" s="1"/>
  <c r="T35" i="20" s="1"/>
  <c r="G34" i="14"/>
  <c r="O37" i="15"/>
  <c r="O37" i="18" s="1"/>
  <c r="O37" i="20" s="1"/>
  <c r="B3" i="14"/>
  <c r="B36" i="14"/>
  <c r="K41" i="29"/>
  <c r="K39" i="29"/>
  <c r="K40" i="29" s="1"/>
  <c r="J34" i="15"/>
  <c r="W34" i="15" s="1"/>
  <c r="J34" i="20"/>
  <c r="J34" i="18"/>
  <c r="U35" i="15"/>
  <c r="U35" i="18" s="1"/>
  <c r="U35" i="20" s="1"/>
  <c r="H34" i="14"/>
  <c r="F43" i="22"/>
  <c r="F30" i="22" s="1"/>
  <c r="F17" i="22" s="1"/>
  <c r="F55" i="22" s="1"/>
  <c r="Q3" i="20"/>
  <c r="H30" i="25"/>
  <c r="H30" i="26" s="1"/>
  <c r="H29" i="29" s="1"/>
  <c r="U3" i="22"/>
  <c r="G30" i="25"/>
  <c r="G30" i="26" s="1"/>
  <c r="G29" i="29" s="1"/>
  <c r="T3" i="22"/>
  <c r="K23" i="27"/>
  <c r="R24" i="32" s="1"/>
  <c r="K23" i="31"/>
  <c r="J23" i="27"/>
  <c r="Q24" i="32" s="1"/>
  <c r="J23" i="31"/>
  <c r="U2" i="20"/>
  <c r="D19" i="25"/>
  <c r="D19" i="26" s="1"/>
  <c r="O4" i="18"/>
  <c r="O4" i="20" s="1"/>
  <c r="I29" i="25"/>
  <c r="I29" i="26" s="1"/>
  <c r="V2" i="22"/>
  <c r="H54" i="22"/>
  <c r="T2" i="18"/>
  <c r="T2" i="20" s="1"/>
  <c r="E18" i="29"/>
  <c r="B44" i="22"/>
  <c r="B31" i="22" s="1"/>
  <c r="B18" i="22" s="1"/>
  <c r="B2" i="29"/>
  <c r="D43" i="26"/>
  <c r="L3" i="26"/>
  <c r="F19" i="25"/>
  <c r="F19" i="26" s="1"/>
  <c r="D31" i="25"/>
  <c r="D31" i="26" s="1"/>
  <c r="D30" i="29" s="1"/>
  <c r="Q4" i="22"/>
  <c r="B32" i="25"/>
  <c r="B32" i="26" s="1"/>
  <c r="O5" i="22"/>
  <c r="R2" i="18" l="1"/>
  <c r="V34" i="18"/>
  <c r="V34" i="20" s="1"/>
  <c r="R2" i="20"/>
  <c r="E14" i="27"/>
  <c r="L15" i="32" s="1"/>
  <c r="E14" i="31"/>
  <c r="B56" i="22"/>
  <c r="B5" i="22"/>
  <c r="C15" i="27"/>
  <c r="J16" i="32" s="1"/>
  <c r="C15" i="31"/>
  <c r="D55" i="22"/>
  <c r="D4" i="22"/>
  <c r="I28" i="29"/>
  <c r="I39" i="26"/>
  <c r="E24" i="31"/>
  <c r="E24" i="27"/>
  <c r="L25" i="32" s="1"/>
  <c r="F4" i="22"/>
  <c r="F35" i="20"/>
  <c r="F35" i="15"/>
  <c r="F35" i="18"/>
  <c r="H23" i="27"/>
  <c r="O24" i="32" s="1"/>
  <c r="H23" i="31"/>
  <c r="P36" i="15"/>
  <c r="P36" i="18" s="1"/>
  <c r="P36" i="20" s="1"/>
  <c r="C2" i="14"/>
  <c r="C35" i="14"/>
  <c r="G24" i="27"/>
  <c r="N25" i="32" s="1"/>
  <c r="G24" i="31"/>
  <c r="F2" i="15"/>
  <c r="S2" i="15" s="1"/>
  <c r="F2" i="20"/>
  <c r="F2" i="18"/>
  <c r="R35" i="15"/>
  <c r="R35" i="18" s="1"/>
  <c r="R35" i="20" s="1"/>
  <c r="E34" i="14"/>
  <c r="P3" i="18"/>
  <c r="P3" i="20" s="1"/>
  <c r="D35" i="20"/>
  <c r="D35" i="15"/>
  <c r="D35" i="18"/>
  <c r="C31" i="25"/>
  <c r="C31" i="26" s="1"/>
  <c r="C30" i="29" s="1"/>
  <c r="P4" i="22"/>
  <c r="D18" i="29"/>
  <c r="F18" i="29"/>
  <c r="H29" i="25"/>
  <c r="H29" i="26" s="1"/>
  <c r="U2" i="22"/>
  <c r="B3" i="15"/>
  <c r="O3" i="15" s="1"/>
  <c r="B3" i="18"/>
  <c r="B3" i="20"/>
  <c r="J28" i="29"/>
  <c r="J39" i="26"/>
  <c r="C25" i="27"/>
  <c r="J26" i="32" s="1"/>
  <c r="C25" i="31"/>
  <c r="B31" i="29"/>
  <c r="L32" i="26"/>
  <c r="J22" i="27"/>
  <c r="Q23" i="32" s="1"/>
  <c r="J22" i="31"/>
  <c r="W34" i="18"/>
  <c r="W34" i="20" s="1"/>
  <c r="K43" i="29"/>
  <c r="K42" i="29"/>
  <c r="K44" i="29"/>
  <c r="G34" i="15"/>
  <c r="T34" i="15" s="1"/>
  <c r="G34" i="20"/>
  <c r="G34" i="18"/>
  <c r="C43" i="22"/>
  <c r="C30" i="22" s="1"/>
  <c r="C17" i="22" s="1"/>
  <c r="E54" i="22"/>
  <c r="D2" i="15"/>
  <c r="Q2" i="15" s="1"/>
  <c r="D2" i="20"/>
  <c r="D2" i="18"/>
  <c r="G14" i="27"/>
  <c r="N15" i="32" s="1"/>
  <c r="G14" i="31"/>
  <c r="I23" i="27"/>
  <c r="P24" i="32" s="1"/>
  <c r="I23" i="31"/>
  <c r="F30" i="25"/>
  <c r="F30" i="26" s="1"/>
  <c r="F29" i="29" s="1"/>
  <c r="S3" i="22"/>
  <c r="H34" i="15"/>
  <c r="U34" i="15" s="1"/>
  <c r="H34" i="20"/>
  <c r="H34" i="18"/>
  <c r="B36" i="20"/>
  <c r="B36" i="15"/>
  <c r="B36" i="18"/>
  <c r="C19" i="25"/>
  <c r="C19" i="26" s="1"/>
  <c r="K22" i="27"/>
  <c r="R23" i="32" s="1"/>
  <c r="K22" i="31"/>
  <c r="B19" i="29"/>
  <c r="L20" i="26"/>
  <c r="G29" i="25"/>
  <c r="G29" i="26" s="1"/>
  <c r="T2" i="22"/>
  <c r="E30" i="25"/>
  <c r="E30" i="26" s="1"/>
  <c r="E29" i="29" s="1"/>
  <c r="R3" i="22"/>
  <c r="Q2" i="18" l="1"/>
  <c r="C55" i="22"/>
  <c r="C4" i="22"/>
  <c r="O3" i="18"/>
  <c r="O3" i="20" s="1"/>
  <c r="Q35" i="15"/>
  <c r="D34" i="14"/>
  <c r="S35" i="15"/>
  <c r="S35" i="18" s="1"/>
  <c r="S35" i="20" s="1"/>
  <c r="F34" i="14"/>
  <c r="B19" i="25"/>
  <c r="D24" i="27"/>
  <c r="K25" i="32" s="1"/>
  <c r="D24" i="31"/>
  <c r="D54" i="22"/>
  <c r="S2" i="18"/>
  <c r="S2" i="20" s="1"/>
  <c r="F54" i="22"/>
  <c r="D30" i="25"/>
  <c r="D30" i="26" s="1"/>
  <c r="D29" i="29" s="1"/>
  <c r="Q3" i="22"/>
  <c r="B31" i="25"/>
  <c r="B31" i="26" s="1"/>
  <c r="O4" i="22"/>
  <c r="G28" i="29"/>
  <c r="G39" i="26"/>
  <c r="E29" i="25"/>
  <c r="E29" i="26" s="1"/>
  <c r="R2" i="22"/>
  <c r="F23" i="27"/>
  <c r="M24" i="32" s="1"/>
  <c r="F23" i="31"/>
  <c r="D14" i="27"/>
  <c r="K15" i="32" s="1"/>
  <c r="D14" i="31"/>
  <c r="Q2" i="20"/>
  <c r="C30" i="25"/>
  <c r="C30" i="26" s="1"/>
  <c r="C29" i="29" s="1"/>
  <c r="P3" i="22"/>
  <c r="C18" i="29"/>
  <c r="G23" i="27"/>
  <c r="N24" i="32" s="1"/>
  <c r="G23" i="31"/>
  <c r="O36" i="15"/>
  <c r="O36" i="18" s="1"/>
  <c r="O36" i="20" s="1"/>
  <c r="B2" i="14"/>
  <c r="B35" i="14"/>
  <c r="H28" i="29"/>
  <c r="H39" i="26"/>
  <c r="C2" i="15"/>
  <c r="P2" i="15" s="1"/>
  <c r="C2" i="20"/>
  <c r="C2" i="18"/>
  <c r="H22" i="27"/>
  <c r="O23" i="32" s="1"/>
  <c r="H22" i="31"/>
  <c r="B43" i="22"/>
  <c r="B30" i="22" s="1"/>
  <c r="B17" i="22" s="1"/>
  <c r="U34" i="18"/>
  <c r="U34" i="20" s="1"/>
  <c r="T34" i="18"/>
  <c r="T34" i="20" s="1"/>
  <c r="J41" i="29"/>
  <c r="J39" i="29"/>
  <c r="J40" i="29" s="1"/>
  <c r="I22" i="27"/>
  <c r="P23" i="32" s="1"/>
  <c r="I22" i="31"/>
  <c r="Q35" i="18"/>
  <c r="Q35" i="20" s="1"/>
  <c r="E34" i="15"/>
  <c r="R34" i="15" s="1"/>
  <c r="E34" i="20"/>
  <c r="E34" i="18"/>
  <c r="C35" i="20"/>
  <c r="C35" i="15"/>
  <c r="C35" i="18"/>
  <c r="I41" i="29"/>
  <c r="I39" i="29"/>
  <c r="I40" i="29" s="1"/>
  <c r="R34" i="18" l="1"/>
  <c r="B55" i="22"/>
  <c r="B4" i="22"/>
  <c r="C14" i="27"/>
  <c r="J15" i="32" s="1"/>
  <c r="C14" i="31"/>
  <c r="B2" i="20"/>
  <c r="B2" i="15"/>
  <c r="O2" i="15" s="1"/>
  <c r="B2" i="18"/>
  <c r="O2" i="18" s="1"/>
  <c r="B30" i="29"/>
  <c r="L31" i="26"/>
  <c r="F34" i="15"/>
  <c r="S34" i="15" s="1"/>
  <c r="F34" i="20"/>
  <c r="F34" i="18"/>
  <c r="R34" i="20"/>
  <c r="P2" i="18"/>
  <c r="P2" i="20" s="1"/>
  <c r="H41" i="29"/>
  <c r="H39" i="29"/>
  <c r="H40" i="29" s="1"/>
  <c r="E23" i="27"/>
  <c r="L24" i="32" s="1"/>
  <c r="E23" i="31"/>
  <c r="P35" i="15"/>
  <c r="P35" i="18" s="1"/>
  <c r="P35" i="20" s="1"/>
  <c r="C34" i="14"/>
  <c r="F22" i="27"/>
  <c r="M23" i="32" s="1"/>
  <c r="F22" i="31"/>
  <c r="G39" i="29"/>
  <c r="G40" i="29" s="1"/>
  <c r="G41" i="29"/>
  <c r="D29" i="25"/>
  <c r="D29" i="26" s="1"/>
  <c r="Q2" i="22"/>
  <c r="D34" i="15"/>
  <c r="Q34" i="15" s="1"/>
  <c r="D34" i="20"/>
  <c r="D34" i="18"/>
  <c r="I42" i="29"/>
  <c r="I44" i="29"/>
  <c r="I43" i="29"/>
  <c r="C54" i="22"/>
  <c r="J43" i="29"/>
  <c r="J42" i="29"/>
  <c r="J44" i="29"/>
  <c r="B35" i="20"/>
  <c r="B35" i="15"/>
  <c r="B35" i="18"/>
  <c r="D23" i="27"/>
  <c r="K24" i="32" s="1"/>
  <c r="D23" i="31"/>
  <c r="E28" i="29"/>
  <c r="E39" i="26"/>
  <c r="C24" i="27"/>
  <c r="J25" i="32" s="1"/>
  <c r="C24" i="31"/>
  <c r="F29" i="25"/>
  <c r="F29" i="26" s="1"/>
  <c r="S2" i="22"/>
  <c r="B19" i="26"/>
  <c r="Q34" i="18" l="1"/>
  <c r="Q34" i="20" s="1"/>
  <c r="S34" i="18"/>
  <c r="S34" i="20" s="1"/>
  <c r="G22" i="27"/>
  <c r="N23" i="32" s="1"/>
  <c r="G22" i="31"/>
  <c r="G42" i="29"/>
  <c r="G44" i="29"/>
  <c r="G43" i="29"/>
  <c r="B18" i="29"/>
  <c r="D44" i="26"/>
  <c r="L19" i="26"/>
  <c r="D28" i="29"/>
  <c r="D39" i="26"/>
  <c r="F28" i="29"/>
  <c r="F39" i="26"/>
  <c r="E41" i="29"/>
  <c r="E39" i="29"/>
  <c r="E40" i="29" s="1"/>
  <c r="O35" i="15"/>
  <c r="O35" i="18" s="1"/>
  <c r="O35" i="20" s="1"/>
  <c r="B34" i="14"/>
  <c r="C34" i="15"/>
  <c r="P34" i="15" s="1"/>
  <c r="C34" i="20"/>
  <c r="C34" i="18"/>
  <c r="O2" i="20"/>
  <c r="B54" i="22"/>
  <c r="C29" i="25"/>
  <c r="C29" i="26" s="1"/>
  <c r="P2" i="22"/>
  <c r="E22" i="27"/>
  <c r="L23" i="32" s="1"/>
  <c r="E22" i="31"/>
  <c r="H44" i="29"/>
  <c r="H43" i="29"/>
  <c r="H42" i="29"/>
  <c r="B30" i="25"/>
  <c r="B30" i="26" s="1"/>
  <c r="O3" i="22"/>
  <c r="P34" i="18" l="1"/>
  <c r="P34" i="20" s="1"/>
  <c r="D22" i="27"/>
  <c r="K23" i="32" s="1"/>
  <c r="D22" i="31"/>
  <c r="B29" i="25"/>
  <c r="O2" i="22"/>
  <c r="C23" i="27"/>
  <c r="J24" i="32" s="1"/>
  <c r="C23" i="31"/>
  <c r="C28" i="29"/>
  <c r="C39" i="26"/>
  <c r="F41" i="29"/>
  <c r="F39" i="29"/>
  <c r="F40" i="29" s="1"/>
  <c r="B29" i="29"/>
  <c r="L30" i="26"/>
  <c r="E42" i="29"/>
  <c r="E43" i="29"/>
  <c r="E44" i="29"/>
  <c r="D41" i="29"/>
  <c r="D39" i="29"/>
  <c r="D40" i="29" s="1"/>
  <c r="B34" i="15"/>
  <c r="O34" i="15" s="1"/>
  <c r="B34" i="20"/>
  <c r="B34" i="18"/>
  <c r="O34" i="18" l="1"/>
  <c r="F43" i="29"/>
  <c r="F42" i="29"/>
  <c r="F44" i="29"/>
  <c r="O34" i="20"/>
  <c r="C39" i="29"/>
  <c r="C40" i="29" s="1"/>
  <c r="C41" i="29"/>
  <c r="C22" i="27"/>
  <c r="J23" i="32" s="1"/>
  <c r="C22" i="31"/>
  <c r="C41" i="32"/>
  <c r="E41" i="32"/>
  <c r="D41" i="32"/>
  <c r="F41" i="32"/>
  <c r="B41" i="32"/>
  <c r="D44" i="29"/>
  <c r="D43" i="29"/>
  <c r="D42" i="29"/>
  <c r="B29" i="26"/>
  <c r="E42" i="25"/>
  <c r="C45" i="25"/>
  <c r="E43" i="25"/>
  <c r="C42" i="25"/>
  <c r="D43" i="25"/>
  <c r="D44" i="25"/>
  <c r="D42" i="25"/>
  <c r="E44" i="25"/>
  <c r="C43" i="25"/>
  <c r="O9" i="29" s="1"/>
  <c r="C42" i="29" l="1"/>
  <c r="C44" i="29"/>
  <c r="C43" i="29"/>
  <c r="O10" i="29"/>
  <c r="C44" i="25"/>
  <c r="B28" i="29"/>
  <c r="D45" i="26"/>
  <c r="L29" i="26"/>
  <c r="L39" i="26" s="1"/>
  <c r="L44" i="26"/>
  <c r="L43" i="26"/>
  <c r="B39" i="26"/>
  <c r="L45" i="26" l="1"/>
  <c r="J43" i="26"/>
  <c r="H46" i="26"/>
  <c r="B41" i="29"/>
  <c r="B39" i="29"/>
  <c r="B40" i="29" s="1"/>
  <c r="O4" i="29"/>
  <c r="O5" i="29"/>
  <c r="B42" i="29" l="1"/>
  <c r="B43" i="29"/>
  <c r="L43" i="29" s="1"/>
  <c r="B44" i="29"/>
  <c r="C22" i="32"/>
  <c r="P5" i="31"/>
  <c r="Q5" i="29"/>
  <c r="R5" i="29" s="1"/>
  <c r="O7" i="29"/>
  <c r="P5" i="29"/>
  <c r="P7" i="29" s="1"/>
  <c r="C19" i="32"/>
  <c r="B32" i="27"/>
  <c r="I33" i="32" s="1"/>
  <c r="B32" i="31"/>
  <c r="P3" i="31" s="1"/>
  <c r="B33" i="27"/>
  <c r="H47" i="26"/>
  <c r="C21" i="32"/>
  <c r="P4" i="31"/>
  <c r="Q4" i="29"/>
  <c r="R4" i="29" s="1"/>
  <c r="P4" i="29"/>
  <c r="O6" i="29"/>
  <c r="P6" i="31" l="1"/>
  <c r="R6" i="31" s="1"/>
  <c r="S6" i="31" s="1"/>
  <c r="R4" i="31"/>
  <c r="S4" i="31" s="1"/>
  <c r="U4" i="31" s="1"/>
  <c r="Q4" i="31"/>
  <c r="T5" i="31"/>
  <c r="U5" i="31" s="1"/>
  <c r="B1" i="46"/>
  <c r="C2" i="35"/>
  <c r="B39" i="35" s="1"/>
  <c r="C24" i="32"/>
  <c r="D22" i="32"/>
  <c r="E22" i="32"/>
  <c r="F22" i="32" s="1"/>
  <c r="P6" i="29"/>
  <c r="Q6" i="29"/>
  <c r="R6" i="29" s="1"/>
  <c r="L44" i="29"/>
  <c r="C47" i="29"/>
  <c r="C48" i="29" s="1"/>
  <c r="E2" i="35"/>
  <c r="B40" i="35" s="1"/>
  <c r="E21" i="32"/>
  <c r="F21" i="32" s="1"/>
  <c r="B28" i="32" s="1"/>
  <c r="C23" i="32"/>
  <c r="D21" i="32"/>
  <c r="D1" i="46"/>
  <c r="I34" i="32"/>
  <c r="B33" i="31"/>
  <c r="G2" i="35"/>
  <c r="E19" i="32"/>
  <c r="A29" i="32"/>
  <c r="H1" i="46" s="1"/>
  <c r="Q5" i="31"/>
  <c r="Q7" i="31" s="1"/>
  <c r="P7" i="31"/>
  <c r="R5" i="31"/>
  <c r="C40" i="35" l="1"/>
  <c r="D40" i="35" s="1"/>
  <c r="E40" i="35" s="1"/>
  <c r="F40" i="35" s="1"/>
  <c r="G40" i="35" s="1"/>
  <c r="H40" i="35" s="1"/>
  <c r="I40" i="35" s="1"/>
  <c r="J40" i="35" s="1"/>
  <c r="K40" i="35" s="1"/>
  <c r="E42" i="35"/>
  <c r="E43" i="35"/>
  <c r="E49" i="35"/>
  <c r="D49" i="35" s="1"/>
  <c r="E45" i="35"/>
  <c r="D45" i="35" s="1"/>
  <c r="C45" i="35" s="1"/>
  <c r="B45" i="35" s="1"/>
  <c r="C48" i="35" s="1"/>
  <c r="B48" i="35" s="1"/>
  <c r="E48" i="35"/>
  <c r="D48" i="35" s="1"/>
  <c r="E44" i="35"/>
  <c r="E51" i="35"/>
  <c r="D51" i="35" s="1"/>
  <c r="E47" i="35"/>
  <c r="D47" i="35" s="1"/>
  <c r="C47" i="35" s="1"/>
  <c r="B47" i="35" s="1"/>
  <c r="E50" i="35"/>
  <c r="D50" i="35" s="1"/>
  <c r="C50" i="35" s="1"/>
  <c r="B50" i="35" s="1"/>
  <c r="E46" i="35"/>
  <c r="D46" i="35" s="1"/>
  <c r="C46" i="35" s="1"/>
  <c r="B46" i="35" s="1"/>
  <c r="C39" i="35"/>
  <c r="D39" i="35" s="1"/>
  <c r="E39" i="35" s="1"/>
  <c r="F39" i="35" s="1"/>
  <c r="G39" i="35" s="1"/>
  <c r="H39" i="35" s="1"/>
  <c r="I39" i="35" s="1"/>
  <c r="J39" i="35" s="1"/>
  <c r="K39" i="35" s="1"/>
  <c r="J2" i="35"/>
  <c r="X4" i="31"/>
  <c r="B29" i="32"/>
  <c r="B30" i="32" s="1"/>
  <c r="B31" i="32" s="1"/>
  <c r="V4" i="31"/>
  <c r="W4" i="31"/>
  <c r="Y5" i="31"/>
  <c r="W5" i="31"/>
  <c r="W6" i="31" s="1"/>
  <c r="W7" i="31" s="1"/>
  <c r="X5" i="31"/>
  <c r="X6" i="31" s="1"/>
  <c r="X7" i="31" s="1"/>
  <c r="V5" i="31"/>
  <c r="U6" i="31"/>
  <c r="U7" i="31" s="1"/>
  <c r="Y4" i="31"/>
  <c r="F28" i="32"/>
  <c r="F29" i="32"/>
  <c r="E28" i="32"/>
  <c r="D28" i="32"/>
  <c r="C28" i="32"/>
  <c r="D29" i="32"/>
  <c r="D24" i="32"/>
  <c r="C997" i="46"/>
  <c r="C981" i="46"/>
  <c r="C965" i="46"/>
  <c r="C949" i="46"/>
  <c r="C933" i="46"/>
  <c r="C917" i="46"/>
  <c r="C901" i="46"/>
  <c r="C885" i="46"/>
  <c r="C869" i="46"/>
  <c r="C853" i="46"/>
  <c r="C837" i="46"/>
  <c r="C821" i="46"/>
  <c r="C805" i="46"/>
  <c r="C789" i="46"/>
  <c r="C773" i="46"/>
  <c r="C757" i="46"/>
  <c r="C741" i="46"/>
  <c r="C725" i="46"/>
  <c r="C709" i="46"/>
  <c r="C693" i="46"/>
  <c r="C677" i="46"/>
  <c r="C661" i="46"/>
  <c r="C645" i="46"/>
  <c r="C629" i="46"/>
  <c r="C613" i="46"/>
  <c r="C597" i="46"/>
  <c r="C581" i="46"/>
  <c r="C565" i="46"/>
  <c r="C549" i="46"/>
  <c r="C533" i="46"/>
  <c r="C517" i="46"/>
  <c r="C501" i="46"/>
  <c r="C485" i="46"/>
  <c r="C469" i="46"/>
  <c r="C453" i="46"/>
  <c r="C437" i="46"/>
  <c r="C421" i="46"/>
  <c r="C405" i="46"/>
  <c r="C389" i="46"/>
  <c r="C373" i="46"/>
  <c r="C357" i="46"/>
  <c r="C341" i="46"/>
  <c r="C325" i="46"/>
  <c r="C309" i="46"/>
  <c r="C293" i="46"/>
  <c r="C277" i="46"/>
  <c r="C261" i="46"/>
  <c r="C245" i="46"/>
  <c r="C229" i="46"/>
  <c r="C213" i="46"/>
  <c r="C197" i="46"/>
  <c r="C17" i="46"/>
  <c r="C33" i="46"/>
  <c r="C49" i="46"/>
  <c r="C65" i="46"/>
  <c r="C81" i="46"/>
  <c r="C97" i="46"/>
  <c r="C113" i="46"/>
  <c r="C129" i="46"/>
  <c r="C145" i="46"/>
  <c r="C161" i="46"/>
  <c r="C177" i="46"/>
  <c r="C988" i="46"/>
  <c r="C972" i="46"/>
  <c r="C956" i="46"/>
  <c r="C940" i="46"/>
  <c r="C924" i="46"/>
  <c r="C908" i="46"/>
  <c r="C892" i="46"/>
  <c r="C876" i="46"/>
  <c r="C860" i="46"/>
  <c r="C844" i="46"/>
  <c r="C828" i="46"/>
  <c r="C812" i="46"/>
  <c r="C796" i="46"/>
  <c r="C780" i="46"/>
  <c r="C764" i="46"/>
  <c r="C748" i="46"/>
  <c r="C732" i="46"/>
  <c r="C716" i="46"/>
  <c r="C700" i="46"/>
  <c r="C684" i="46"/>
  <c r="C668" i="46"/>
  <c r="C652" i="46"/>
  <c r="C636" i="46"/>
  <c r="C620" i="46"/>
  <c r="C604" i="46"/>
  <c r="C588" i="46"/>
  <c r="C572" i="46"/>
  <c r="C556" i="46"/>
  <c r="C540" i="46"/>
  <c r="C524" i="46"/>
  <c r="C995" i="46"/>
  <c r="C979" i="46"/>
  <c r="C963" i="46"/>
  <c r="C947" i="46"/>
  <c r="C931" i="46"/>
  <c r="C915" i="46"/>
  <c r="C899" i="46"/>
  <c r="C883" i="46"/>
  <c r="C867" i="46"/>
  <c r="C851" i="46"/>
  <c r="C835" i="46"/>
  <c r="C819" i="46"/>
  <c r="C803" i="46"/>
  <c r="C787" i="46"/>
  <c r="C771" i="46"/>
  <c r="C755" i="46"/>
  <c r="C739" i="46"/>
  <c r="C723" i="46"/>
  <c r="C707" i="46"/>
  <c r="C691" i="46"/>
  <c r="C675" i="46"/>
  <c r="C659" i="46"/>
  <c r="C643" i="46"/>
  <c r="C627" i="46"/>
  <c r="C611" i="46"/>
  <c r="C595" i="46"/>
  <c r="C990" i="46"/>
  <c r="C974" i="46"/>
  <c r="C958" i="46"/>
  <c r="C942" i="46"/>
  <c r="C926" i="46"/>
  <c r="C910" i="46"/>
  <c r="C894" i="46"/>
  <c r="C878" i="46"/>
  <c r="C862" i="46"/>
  <c r="C846" i="46"/>
  <c r="C830" i="46"/>
  <c r="C814" i="46"/>
  <c r="C798" i="46"/>
  <c r="C782" i="46"/>
  <c r="C766" i="46"/>
  <c r="C750" i="46"/>
  <c r="C734" i="46"/>
  <c r="C718" i="46"/>
  <c r="C702" i="46"/>
  <c r="C686" i="46"/>
  <c r="C670" i="46"/>
  <c r="C654" i="46"/>
  <c r="C638" i="46"/>
  <c r="C622" i="46"/>
  <c r="C606" i="46"/>
  <c r="C590" i="46"/>
  <c r="C574" i="46"/>
  <c r="C558" i="46"/>
  <c r="C542" i="46"/>
  <c r="C526" i="46"/>
  <c r="C510" i="46"/>
  <c r="C494" i="46"/>
  <c r="C478" i="46"/>
  <c r="C462" i="46"/>
  <c r="C446" i="46"/>
  <c r="C430" i="46"/>
  <c r="C414" i="46"/>
  <c r="C398" i="46"/>
  <c r="C382" i="46"/>
  <c r="C366" i="46"/>
  <c r="C350" i="46"/>
  <c r="C334" i="46"/>
  <c r="C318" i="46"/>
  <c r="C302" i="46"/>
  <c r="C286" i="46"/>
  <c r="C270" i="46"/>
  <c r="C254" i="46"/>
  <c r="C238" i="46"/>
  <c r="C222" i="46"/>
  <c r="C206" i="46"/>
  <c r="C8" i="46"/>
  <c r="C24" i="46"/>
  <c r="C40" i="46"/>
  <c r="C56" i="46"/>
  <c r="C72" i="46"/>
  <c r="C88" i="46"/>
  <c r="C104" i="46"/>
  <c r="C120" i="46"/>
  <c r="C136" i="46"/>
  <c r="C152" i="46"/>
  <c r="C168" i="46"/>
  <c r="C184" i="46"/>
  <c r="C500" i="46"/>
  <c r="C484" i="46"/>
  <c r="C468" i="46"/>
  <c r="C452" i="46"/>
  <c r="C436" i="46"/>
  <c r="C420" i="46"/>
  <c r="C404" i="46"/>
  <c r="C388" i="46"/>
  <c r="C372" i="46"/>
  <c r="C356" i="46"/>
  <c r="C340" i="46"/>
  <c r="C324" i="46"/>
  <c r="C308" i="46"/>
  <c r="C292" i="46"/>
  <c r="C276" i="46"/>
  <c r="C260" i="46"/>
  <c r="C244" i="46"/>
  <c r="C228" i="46"/>
  <c r="C212" i="46"/>
  <c r="C196" i="46"/>
  <c r="C18" i="46"/>
  <c r="C34" i="46"/>
  <c r="C50" i="46"/>
  <c r="C66" i="46"/>
  <c r="C82" i="46"/>
  <c r="C98" i="46"/>
  <c r="C114" i="46"/>
  <c r="C130" i="46"/>
  <c r="C146" i="46"/>
  <c r="C162" i="46"/>
  <c r="C178" i="46"/>
  <c r="C7" i="46"/>
  <c r="C579" i="46"/>
  <c r="C563" i="46"/>
  <c r="C547" i="46"/>
  <c r="C531" i="46"/>
  <c r="C515" i="46"/>
  <c r="C499" i="46"/>
  <c r="C483" i="46"/>
  <c r="C467" i="46"/>
  <c r="C451" i="46"/>
  <c r="C435" i="46"/>
  <c r="C419" i="46"/>
  <c r="C403" i="46"/>
  <c r="C387" i="46"/>
  <c r="C371" i="46"/>
  <c r="C355" i="46"/>
  <c r="C339" i="46"/>
  <c r="C323" i="46"/>
  <c r="C307" i="46"/>
  <c r="C291" i="46"/>
  <c r="C275" i="46"/>
  <c r="C259" i="46"/>
  <c r="C243" i="46"/>
  <c r="C227" i="46"/>
  <c r="C211" i="46"/>
  <c r="C195" i="46"/>
  <c r="C19" i="46"/>
  <c r="C35" i="46"/>
  <c r="C51" i="46"/>
  <c r="C67" i="46"/>
  <c r="C83" i="46"/>
  <c r="C99" i="46"/>
  <c r="C115" i="46"/>
  <c r="C131" i="46"/>
  <c r="C147" i="46"/>
  <c r="C163" i="46"/>
  <c r="C179" i="46"/>
  <c r="C569" i="46"/>
  <c r="C521" i="46"/>
  <c r="C489" i="46"/>
  <c r="C457" i="46"/>
  <c r="C425" i="46"/>
  <c r="C393" i="46"/>
  <c r="C361" i="46"/>
  <c r="C329" i="46"/>
  <c r="C297" i="46"/>
  <c r="C265" i="46"/>
  <c r="C233" i="46"/>
  <c r="C201" i="46"/>
  <c r="C29" i="46"/>
  <c r="C61" i="46"/>
  <c r="C93" i="46"/>
  <c r="C125" i="46"/>
  <c r="C157" i="46"/>
  <c r="C992" i="46"/>
  <c r="C976" i="46"/>
  <c r="C960" i="46"/>
  <c r="C944" i="46"/>
  <c r="C928" i="46"/>
  <c r="C912" i="46"/>
  <c r="C896" i="46"/>
  <c r="C880" i="46"/>
  <c r="C864" i="46"/>
  <c r="C832" i="46"/>
  <c r="C816" i="46"/>
  <c r="C784" i="46"/>
  <c r="C752" i="46"/>
  <c r="C720" i="46"/>
  <c r="C688" i="46"/>
  <c r="C656" i="46"/>
  <c r="C624" i="46"/>
  <c r="C592" i="46"/>
  <c r="C560" i="46"/>
  <c r="C528" i="46"/>
  <c r="C999" i="46"/>
  <c r="C983" i="46"/>
  <c r="C967" i="46"/>
  <c r="C935" i="46"/>
  <c r="C903" i="46"/>
  <c r="C871" i="46"/>
  <c r="C839" i="46"/>
  <c r="C807" i="46"/>
  <c r="C775" i="46"/>
  <c r="C743" i="46"/>
  <c r="C711" i="46"/>
  <c r="C679" i="46"/>
  <c r="C631" i="46"/>
  <c r="C599" i="46"/>
  <c r="C978" i="46"/>
  <c r="C946" i="46"/>
  <c r="C914" i="46"/>
  <c r="C882" i="46"/>
  <c r="C850" i="46"/>
  <c r="C818" i="46"/>
  <c r="C786" i="46"/>
  <c r="C754" i="46"/>
  <c r="C722" i="46"/>
  <c r="C690" i="46"/>
  <c r="C658" i="46"/>
  <c r="C626" i="46"/>
  <c r="C594" i="46"/>
  <c r="C562" i="46"/>
  <c r="C530" i="46"/>
  <c r="C498" i="46"/>
  <c r="C466" i="46"/>
  <c r="C434" i="46"/>
  <c r="C402" i="46"/>
  <c r="C370" i="46"/>
  <c r="C338" i="46"/>
  <c r="C306" i="46"/>
  <c r="C274" i="46"/>
  <c r="C242" i="46"/>
  <c r="C210" i="46"/>
  <c r="C20" i="46"/>
  <c r="C52" i="46"/>
  <c r="C84" i="46"/>
  <c r="C116" i="46"/>
  <c r="C148" i="46"/>
  <c r="C180" i="46"/>
  <c r="C504" i="46"/>
  <c r="C472" i="46"/>
  <c r="C424" i="46"/>
  <c r="C408" i="46"/>
  <c r="C376" i="46"/>
  <c r="C344" i="46"/>
  <c r="C312" i="46"/>
  <c r="C280" i="46"/>
  <c r="C248" i="46"/>
  <c r="C216" i="46"/>
  <c r="C14" i="46"/>
  <c r="C46" i="46"/>
  <c r="C78" i="46"/>
  <c r="C110" i="46"/>
  <c r="C142" i="46"/>
  <c r="C174" i="46"/>
  <c r="C583" i="46"/>
  <c r="C551" i="46"/>
  <c r="C519" i="46"/>
  <c r="C487" i="46"/>
  <c r="C455" i="46"/>
  <c r="C423" i="46"/>
  <c r="C391" i="46"/>
  <c r="C359" i="46"/>
  <c r="C327" i="46"/>
  <c r="C295" i="46"/>
  <c r="C993" i="46"/>
  <c r="C977" i="46"/>
  <c r="C961" i="46"/>
  <c r="C945" i="46"/>
  <c r="C929" i="46"/>
  <c r="C913" i="46"/>
  <c r="C897" i="46"/>
  <c r="C881" i="46"/>
  <c r="C865" i="46"/>
  <c r="C849" i="46"/>
  <c r="C833" i="46"/>
  <c r="C817" i="46"/>
  <c r="C801" i="46"/>
  <c r="C785" i="46"/>
  <c r="C769" i="46"/>
  <c r="C753" i="46"/>
  <c r="C737" i="46"/>
  <c r="C721" i="46"/>
  <c r="C705" i="46"/>
  <c r="C689" i="46"/>
  <c r="C673" i="46"/>
  <c r="C657" i="46"/>
  <c r="C641" i="46"/>
  <c r="C625" i="46"/>
  <c r="C609" i="46"/>
  <c r="C593" i="46"/>
  <c r="C577" i="46"/>
  <c r="C561" i="46"/>
  <c r="C545" i="46"/>
  <c r="C529" i="46"/>
  <c r="C513" i="46"/>
  <c r="C497" i="46"/>
  <c r="C481" i="46"/>
  <c r="C465" i="46"/>
  <c r="C449" i="46"/>
  <c r="C433" i="46"/>
  <c r="C417" i="46"/>
  <c r="C401" i="46"/>
  <c r="C385" i="46"/>
  <c r="C369" i="46"/>
  <c r="C353" i="46"/>
  <c r="C337" i="46"/>
  <c r="C321" i="46"/>
  <c r="C305" i="46"/>
  <c r="C289" i="46"/>
  <c r="C273" i="46"/>
  <c r="C257" i="46"/>
  <c r="C241" i="46"/>
  <c r="C225" i="46"/>
  <c r="C209" i="46"/>
  <c r="C193" i="46"/>
  <c r="C21" i="46"/>
  <c r="C37" i="46"/>
  <c r="C53" i="46"/>
  <c r="C69" i="46"/>
  <c r="C85" i="46"/>
  <c r="C101" i="46"/>
  <c r="C117" i="46"/>
  <c r="C133" i="46"/>
  <c r="C149" i="46"/>
  <c r="C165" i="46"/>
  <c r="C181" i="46"/>
  <c r="C1000" i="46"/>
  <c r="C984" i="46"/>
  <c r="C968" i="46"/>
  <c r="C952" i="46"/>
  <c r="C936" i="46"/>
  <c r="C920" i="46"/>
  <c r="C904" i="46"/>
  <c r="C888" i="46"/>
  <c r="C872" i="46"/>
  <c r="C856" i="46"/>
  <c r="C840" i="46"/>
  <c r="C824" i="46"/>
  <c r="C808" i="46"/>
  <c r="C792" i="46"/>
  <c r="C776" i="46"/>
  <c r="C760" i="46"/>
  <c r="C744" i="46"/>
  <c r="C728" i="46"/>
  <c r="C712" i="46"/>
  <c r="C696" i="46"/>
  <c r="C680" i="46"/>
  <c r="C664" i="46"/>
  <c r="C648" i="46"/>
  <c r="C632" i="46"/>
  <c r="C616" i="46"/>
  <c r="C600" i="46"/>
  <c r="C584" i="46"/>
  <c r="C568" i="46"/>
  <c r="C552" i="46"/>
  <c r="C536" i="46"/>
  <c r="C520" i="46"/>
  <c r="C991" i="46"/>
  <c r="C975" i="46"/>
  <c r="C959" i="46"/>
  <c r="C943" i="46"/>
  <c r="C927" i="46"/>
  <c r="C911" i="46"/>
  <c r="C895" i="46"/>
  <c r="C879" i="46"/>
  <c r="C863" i="46"/>
  <c r="C847" i="46"/>
  <c r="C831" i="46"/>
  <c r="C815" i="46"/>
  <c r="C799" i="46"/>
  <c r="C783" i="46"/>
  <c r="C767" i="46"/>
  <c r="C751" i="46"/>
  <c r="C735" i="46"/>
  <c r="C719" i="46"/>
  <c r="C703" i="46"/>
  <c r="C687" i="46"/>
  <c r="C671" i="46"/>
  <c r="C655" i="46"/>
  <c r="C639" i="46"/>
  <c r="C623" i="46"/>
  <c r="C607" i="46"/>
  <c r="C591" i="46"/>
  <c r="C986" i="46"/>
  <c r="C970" i="46"/>
  <c r="C954" i="46"/>
  <c r="C938" i="46"/>
  <c r="C922" i="46"/>
  <c r="C906" i="46"/>
  <c r="C890" i="46"/>
  <c r="C874" i="46"/>
  <c r="C858" i="46"/>
  <c r="C842" i="46"/>
  <c r="C826" i="46"/>
  <c r="C810" i="46"/>
  <c r="C794" i="46"/>
  <c r="C778" i="46"/>
  <c r="C762" i="46"/>
  <c r="C746" i="46"/>
  <c r="C730" i="46"/>
  <c r="C714" i="46"/>
  <c r="C698" i="46"/>
  <c r="C682" i="46"/>
  <c r="C666" i="46"/>
  <c r="C650" i="46"/>
  <c r="C634" i="46"/>
  <c r="C618" i="46"/>
  <c r="C602" i="46"/>
  <c r="C586" i="46"/>
  <c r="C570" i="46"/>
  <c r="C554" i="46"/>
  <c r="C538" i="46"/>
  <c r="C522" i="46"/>
  <c r="C506" i="46"/>
  <c r="C490" i="46"/>
  <c r="C474" i="46"/>
  <c r="C458" i="46"/>
  <c r="C442" i="46"/>
  <c r="C426" i="46"/>
  <c r="C410" i="46"/>
  <c r="C394" i="46"/>
  <c r="C378" i="46"/>
  <c r="C362" i="46"/>
  <c r="C346" i="46"/>
  <c r="C330" i="46"/>
  <c r="C314" i="46"/>
  <c r="C298" i="46"/>
  <c r="C282" i="46"/>
  <c r="C266" i="46"/>
  <c r="C250" i="46"/>
  <c r="C234" i="46"/>
  <c r="C218" i="46"/>
  <c r="C202" i="46"/>
  <c r="C12" i="46"/>
  <c r="C28" i="46"/>
  <c r="C44" i="46"/>
  <c r="C60" i="46"/>
  <c r="C76" i="46"/>
  <c r="C92" i="46"/>
  <c r="C108" i="46"/>
  <c r="C124" i="46"/>
  <c r="C140" i="46"/>
  <c r="C156" i="46"/>
  <c r="C172" i="46"/>
  <c r="C190" i="46"/>
  <c r="C496" i="46"/>
  <c r="C480" i="46"/>
  <c r="C464" i="46"/>
  <c r="C448" i="46"/>
  <c r="C432" i="46"/>
  <c r="C416" i="46"/>
  <c r="C400" i="46"/>
  <c r="C384" i="46"/>
  <c r="C368" i="46"/>
  <c r="C352" i="46"/>
  <c r="C336" i="46"/>
  <c r="C320" i="46"/>
  <c r="C304" i="46"/>
  <c r="C288" i="46"/>
  <c r="C272" i="46"/>
  <c r="C256" i="46"/>
  <c r="C240" i="46"/>
  <c r="C224" i="46"/>
  <c r="C208" i="46"/>
  <c r="C192" i="46"/>
  <c r="C22" i="46"/>
  <c r="C38" i="46"/>
  <c r="C54" i="46"/>
  <c r="C70" i="46"/>
  <c r="C86" i="46"/>
  <c r="C102" i="46"/>
  <c r="C118" i="46"/>
  <c r="C134" i="46"/>
  <c r="C150" i="46"/>
  <c r="C166" i="46"/>
  <c r="C182" i="46"/>
  <c r="C575" i="46"/>
  <c r="C559" i="46"/>
  <c r="C543" i="46"/>
  <c r="C527" i="46"/>
  <c r="C511" i="46"/>
  <c r="C495" i="46"/>
  <c r="C479" i="46"/>
  <c r="C463" i="46"/>
  <c r="C447" i="46"/>
  <c r="C431" i="46"/>
  <c r="C415" i="46"/>
  <c r="C399" i="46"/>
  <c r="C383" i="46"/>
  <c r="C367" i="46"/>
  <c r="C351" i="46"/>
  <c r="C335" i="46"/>
  <c r="C319" i="46"/>
  <c r="C303" i="46"/>
  <c r="C287" i="46"/>
  <c r="C271" i="46"/>
  <c r="C255" i="46"/>
  <c r="C239" i="46"/>
  <c r="C223" i="46"/>
  <c r="C207" i="46"/>
  <c r="C191" i="46"/>
  <c r="C23" i="46"/>
  <c r="C39" i="46"/>
  <c r="C55" i="46"/>
  <c r="C71" i="46"/>
  <c r="C87" i="46"/>
  <c r="C103" i="46"/>
  <c r="C119" i="46"/>
  <c r="C135" i="46"/>
  <c r="C151" i="46"/>
  <c r="C167" i="46"/>
  <c r="C183" i="46"/>
  <c r="C553" i="46"/>
  <c r="C537" i="46"/>
  <c r="C505" i="46"/>
  <c r="C473" i="46"/>
  <c r="C441" i="46"/>
  <c r="C409" i="46"/>
  <c r="C377" i="46"/>
  <c r="C345" i="46"/>
  <c r="C313" i="46"/>
  <c r="C281" i="46"/>
  <c r="C249" i="46"/>
  <c r="C217" i="46"/>
  <c r="C13" i="46"/>
  <c r="C45" i="46"/>
  <c r="C77" i="46"/>
  <c r="C109" i="46"/>
  <c r="C141" i="46"/>
  <c r="C173" i="46"/>
  <c r="C848" i="46"/>
  <c r="C800" i="46"/>
  <c r="C768" i="46"/>
  <c r="C736" i="46"/>
  <c r="C704" i="46"/>
  <c r="C672" i="46"/>
  <c r="C640" i="46"/>
  <c r="C608" i="46"/>
  <c r="C576" i="46"/>
  <c r="C544" i="46"/>
  <c r="C512" i="46"/>
  <c r="C951" i="46"/>
  <c r="C919" i="46"/>
  <c r="C887" i="46"/>
  <c r="C855" i="46"/>
  <c r="C823" i="46"/>
  <c r="C791" i="46"/>
  <c r="C759" i="46"/>
  <c r="C727" i="46"/>
  <c r="C695" i="46"/>
  <c r="C663" i="46"/>
  <c r="C647" i="46"/>
  <c r="C615" i="46"/>
  <c r="C994" i="46"/>
  <c r="C962" i="46"/>
  <c r="C930" i="46"/>
  <c r="C898" i="46"/>
  <c r="C866" i="46"/>
  <c r="C834" i="46"/>
  <c r="C802" i="46"/>
  <c r="C770" i="46"/>
  <c r="C738" i="46"/>
  <c r="C706" i="46"/>
  <c r="C674" i="46"/>
  <c r="C642" i="46"/>
  <c r="C610" i="46"/>
  <c r="C578" i="46"/>
  <c r="C546" i="46"/>
  <c r="C514" i="46"/>
  <c r="C482" i="46"/>
  <c r="C450" i="46"/>
  <c r="C418" i="46"/>
  <c r="C386" i="46"/>
  <c r="C354" i="46"/>
  <c r="C322" i="46"/>
  <c r="C290" i="46"/>
  <c r="C258" i="46"/>
  <c r="C226" i="46"/>
  <c r="C194" i="46"/>
  <c r="C36" i="46"/>
  <c r="C68" i="46"/>
  <c r="C100" i="46"/>
  <c r="C132" i="46"/>
  <c r="C164" i="46"/>
  <c r="C488" i="46"/>
  <c r="C456" i="46"/>
  <c r="C440" i="46"/>
  <c r="C392" i="46"/>
  <c r="C360" i="46"/>
  <c r="C328" i="46"/>
  <c r="C296" i="46"/>
  <c r="C264" i="46"/>
  <c r="C232" i="46"/>
  <c r="C200" i="46"/>
  <c r="C30" i="46"/>
  <c r="C62" i="46"/>
  <c r="C94" i="46"/>
  <c r="C126" i="46"/>
  <c r="C158" i="46"/>
  <c r="C188" i="46"/>
  <c r="C567" i="46"/>
  <c r="C535" i="46"/>
  <c r="C503" i="46"/>
  <c r="C471" i="46"/>
  <c r="C439" i="46"/>
  <c r="C407" i="46"/>
  <c r="C375" i="46"/>
  <c r="C343" i="46"/>
  <c r="C279" i="46"/>
  <c r="C263" i="46"/>
  <c r="C247" i="46"/>
  <c r="C231" i="46"/>
  <c r="C215" i="46"/>
  <c r="C199" i="46"/>
  <c r="C15" i="46"/>
  <c r="C31" i="46"/>
  <c r="C47" i="46"/>
  <c r="C63" i="46"/>
  <c r="C79" i="46"/>
  <c r="C95" i="46"/>
  <c r="C111" i="46"/>
  <c r="C127" i="46"/>
  <c r="C143" i="46"/>
  <c r="C159" i="46"/>
  <c r="C175" i="46"/>
  <c r="C989" i="46"/>
  <c r="C973" i="46"/>
  <c r="C957" i="46"/>
  <c r="C941" i="46"/>
  <c r="C925" i="46"/>
  <c r="C909" i="46"/>
  <c r="C893" i="46"/>
  <c r="C877" i="46"/>
  <c r="C861" i="46"/>
  <c r="C845" i="46"/>
  <c r="C829" i="46"/>
  <c r="C813" i="46"/>
  <c r="C797" i="46"/>
  <c r="C781" i="46"/>
  <c r="C765" i="46"/>
  <c r="C749" i="46"/>
  <c r="C733" i="46"/>
  <c r="C717" i="46"/>
  <c r="C701" i="46"/>
  <c r="C685" i="46"/>
  <c r="C669" i="46"/>
  <c r="C653" i="46"/>
  <c r="C637" i="46"/>
  <c r="C621" i="46"/>
  <c r="C605" i="46"/>
  <c r="C589" i="46"/>
  <c r="C573" i="46"/>
  <c r="C557" i="46"/>
  <c r="C541" i="46"/>
  <c r="C525" i="46"/>
  <c r="C509" i="46"/>
  <c r="C493" i="46"/>
  <c r="C477" i="46"/>
  <c r="C461" i="46"/>
  <c r="C445" i="46"/>
  <c r="C429" i="46"/>
  <c r="C413" i="46"/>
  <c r="C397" i="46"/>
  <c r="C381" i="46"/>
  <c r="C365" i="46"/>
  <c r="C349" i="46"/>
  <c r="C333" i="46"/>
  <c r="C317" i="46"/>
  <c r="C301" i="46"/>
  <c r="C285" i="46"/>
  <c r="C269" i="46"/>
  <c r="C253" i="46"/>
  <c r="C237" i="46"/>
  <c r="C221" i="46"/>
  <c r="C205" i="46"/>
  <c r="C9" i="46"/>
  <c r="C25" i="46"/>
  <c r="C41" i="46"/>
  <c r="C57" i="46"/>
  <c r="C73" i="46"/>
  <c r="C89" i="46"/>
  <c r="C105" i="46"/>
  <c r="C121" i="46"/>
  <c r="C137" i="46"/>
  <c r="C153" i="46"/>
  <c r="C169" i="46"/>
  <c r="C185" i="46"/>
  <c r="C996" i="46"/>
  <c r="C980" i="46"/>
  <c r="C964" i="46"/>
  <c r="C948" i="46"/>
  <c r="C932" i="46"/>
  <c r="C916" i="46"/>
  <c r="C900" i="46"/>
  <c r="C884" i="46"/>
  <c r="C868" i="46"/>
  <c r="C852" i="46"/>
  <c r="C836" i="46"/>
  <c r="C820" i="46"/>
  <c r="C804" i="46"/>
  <c r="C788" i="46"/>
  <c r="C772" i="46"/>
  <c r="C756" i="46"/>
  <c r="C740" i="46"/>
  <c r="C724" i="46"/>
  <c r="C708" i="46"/>
  <c r="C692" i="46"/>
  <c r="C676" i="46"/>
  <c r="C660" i="46"/>
  <c r="C644" i="46"/>
  <c r="C628" i="46"/>
  <c r="C612" i="46"/>
  <c r="C596" i="46"/>
  <c r="C580" i="46"/>
  <c r="C564" i="46"/>
  <c r="C548" i="46"/>
  <c r="C532" i="46"/>
  <c r="C516" i="46"/>
  <c r="C987" i="46"/>
  <c r="C971" i="46"/>
  <c r="C955" i="46"/>
  <c r="C939" i="46"/>
  <c r="C923" i="46"/>
  <c r="C907" i="46"/>
  <c r="C891" i="46"/>
  <c r="C875" i="46"/>
  <c r="C859" i="46"/>
  <c r="C843" i="46"/>
  <c r="C827" i="46"/>
  <c r="C811" i="46"/>
  <c r="C795" i="46"/>
  <c r="C779" i="46"/>
  <c r="C763" i="46"/>
  <c r="C747" i="46"/>
  <c r="C731" i="46"/>
  <c r="C715" i="46"/>
  <c r="C699" i="46"/>
  <c r="C683" i="46"/>
  <c r="C667" i="46"/>
  <c r="C651" i="46"/>
  <c r="C635" i="46"/>
  <c r="C619" i="46"/>
  <c r="C603" i="46"/>
  <c r="C998" i="46"/>
  <c r="C982" i="46"/>
  <c r="C966" i="46"/>
  <c r="C950" i="46"/>
  <c r="C934" i="46"/>
  <c r="C918" i="46"/>
  <c r="C902" i="46"/>
  <c r="C886" i="46"/>
  <c r="C870" i="46"/>
  <c r="C854" i="46"/>
  <c r="C838" i="46"/>
  <c r="C822" i="46"/>
  <c r="C806" i="46"/>
  <c r="C790" i="46"/>
  <c r="C774" i="46"/>
  <c r="C758" i="46"/>
  <c r="C742" i="46"/>
  <c r="C726" i="46"/>
  <c r="C710" i="46"/>
  <c r="C694" i="46"/>
  <c r="C678" i="46"/>
  <c r="C662" i="46"/>
  <c r="C646" i="46"/>
  <c r="C630" i="46"/>
  <c r="C614" i="46"/>
  <c r="C598" i="46"/>
  <c r="C582" i="46"/>
  <c r="C566" i="46"/>
  <c r="C550" i="46"/>
  <c r="C534" i="46"/>
  <c r="C518" i="46"/>
  <c r="C502" i="46"/>
  <c r="C486" i="46"/>
  <c r="C470" i="46"/>
  <c r="C454" i="46"/>
  <c r="C438" i="46"/>
  <c r="C422" i="46"/>
  <c r="C406" i="46"/>
  <c r="C390" i="46"/>
  <c r="C374" i="46"/>
  <c r="C358" i="46"/>
  <c r="C342" i="46"/>
  <c r="C326" i="46"/>
  <c r="C310" i="46"/>
  <c r="C294" i="46"/>
  <c r="C278" i="46"/>
  <c r="C262" i="46"/>
  <c r="C246" i="46"/>
  <c r="C230" i="46"/>
  <c r="C214" i="46"/>
  <c r="C198" i="46"/>
  <c r="C16" i="46"/>
  <c r="C32" i="46"/>
  <c r="C48" i="46"/>
  <c r="C64" i="46"/>
  <c r="C80" i="46"/>
  <c r="C96" i="46"/>
  <c r="C112" i="46"/>
  <c r="C128" i="46"/>
  <c r="C144" i="46"/>
  <c r="C160" i="46"/>
  <c r="C176" i="46"/>
  <c r="C508" i="46"/>
  <c r="C492" i="46"/>
  <c r="C476" i="46"/>
  <c r="C460" i="46"/>
  <c r="C444" i="46"/>
  <c r="C428" i="46"/>
  <c r="C412" i="46"/>
  <c r="C396" i="46"/>
  <c r="C380" i="46"/>
  <c r="C364" i="46"/>
  <c r="C348" i="46"/>
  <c r="C332" i="46"/>
  <c r="C316" i="46"/>
  <c r="C300" i="46"/>
  <c r="C284" i="46"/>
  <c r="C268" i="46"/>
  <c r="C252" i="46"/>
  <c r="C236" i="46"/>
  <c r="C220" i="46"/>
  <c r="C204" i="46"/>
  <c r="C10" i="46"/>
  <c r="C26" i="46"/>
  <c r="C42" i="46"/>
  <c r="C58" i="46"/>
  <c r="C74" i="46"/>
  <c r="C90" i="46"/>
  <c r="C106" i="46"/>
  <c r="C122" i="46"/>
  <c r="C138" i="46"/>
  <c r="C154" i="46"/>
  <c r="C170" i="46"/>
  <c r="C186" i="46"/>
  <c r="C587" i="46"/>
  <c r="C571" i="46"/>
  <c r="C555" i="46"/>
  <c r="C539" i="46"/>
  <c r="C523" i="46"/>
  <c r="C507" i="46"/>
  <c r="C491" i="46"/>
  <c r="C475" i="46"/>
  <c r="C459" i="46"/>
  <c r="C443" i="46"/>
  <c r="C427" i="46"/>
  <c r="C411" i="46"/>
  <c r="C395" i="46"/>
  <c r="C379" i="46"/>
  <c r="C363" i="46"/>
  <c r="C347" i="46"/>
  <c r="C331" i="46"/>
  <c r="C315" i="46"/>
  <c r="C299" i="46"/>
  <c r="C283" i="46"/>
  <c r="C267" i="46"/>
  <c r="C251" i="46"/>
  <c r="C235" i="46"/>
  <c r="C219" i="46"/>
  <c r="C203" i="46"/>
  <c r="C11" i="46"/>
  <c r="C27" i="46"/>
  <c r="C43" i="46"/>
  <c r="C59" i="46"/>
  <c r="C75" i="46"/>
  <c r="C91" i="46"/>
  <c r="C107" i="46"/>
  <c r="C123" i="46"/>
  <c r="C139" i="46"/>
  <c r="C155" i="46"/>
  <c r="C171" i="46"/>
  <c r="C187" i="46"/>
  <c r="C985" i="46"/>
  <c r="C969" i="46"/>
  <c r="C953" i="46"/>
  <c r="C937" i="46"/>
  <c r="C921" i="46"/>
  <c r="C905" i="46"/>
  <c r="C889" i="46"/>
  <c r="C873" i="46"/>
  <c r="C857" i="46"/>
  <c r="C841" i="46"/>
  <c r="C825" i="46"/>
  <c r="C809" i="46"/>
  <c r="C793" i="46"/>
  <c r="C777" i="46"/>
  <c r="C761" i="46"/>
  <c r="C745" i="46"/>
  <c r="C729" i="46"/>
  <c r="C713" i="46"/>
  <c r="C697" i="46"/>
  <c r="C681" i="46"/>
  <c r="C665" i="46"/>
  <c r="C649" i="46"/>
  <c r="C633" i="46"/>
  <c r="C617" i="46"/>
  <c r="C601" i="46"/>
  <c r="C585" i="46"/>
  <c r="C311" i="46"/>
  <c r="C189" i="46"/>
  <c r="B23" i="35"/>
  <c r="B6" i="35"/>
  <c r="Q6" i="31"/>
  <c r="D23" i="32"/>
  <c r="E23" i="32"/>
  <c r="F23" i="32" s="1"/>
  <c r="B7" i="35"/>
  <c r="C12" i="35" s="1"/>
  <c r="B24" i="35"/>
  <c r="C24" i="35" s="1"/>
  <c r="D24" i="35" s="1"/>
  <c r="E24" i="35" s="1"/>
  <c r="F24" i="35" s="1"/>
  <c r="G24" i="35" s="1"/>
  <c r="H24" i="35" s="1"/>
  <c r="I24" i="35" s="1"/>
  <c r="J24" i="35" s="1"/>
  <c r="K24" i="35" s="1"/>
  <c r="D35" i="32"/>
  <c r="D38" i="32" s="1"/>
  <c r="F35" i="32"/>
  <c r="F38" i="32" s="1"/>
  <c r="C35" i="32"/>
  <c r="C38" i="32" s="1"/>
  <c r="E35" i="32"/>
  <c r="E38" i="32" s="1"/>
  <c r="B35" i="32"/>
  <c r="B38" i="32" s="1"/>
  <c r="E29" i="32"/>
  <c r="C29" i="32"/>
  <c r="C49" i="35" l="1"/>
  <c r="B49" i="35" s="1"/>
  <c r="F43" i="35"/>
  <c r="D43" i="35"/>
  <c r="C43" i="35" s="1"/>
  <c r="B43" i="35" s="1"/>
  <c r="Y6" i="31"/>
  <c r="Y7" i="31" s="1"/>
  <c r="D42" i="35"/>
  <c r="C42" i="35" s="1"/>
  <c r="B42" i="35" s="1"/>
  <c r="F42" i="35"/>
  <c r="T42" i="35" s="1"/>
  <c r="D44" i="35"/>
  <c r="C44" i="35" s="1"/>
  <c r="B44" i="35" s="1"/>
  <c r="F44" i="35"/>
  <c r="G44" i="35" s="1"/>
  <c r="H44" i="35" s="1"/>
  <c r="D27" i="35"/>
  <c r="S43" i="35"/>
  <c r="S50" i="35"/>
  <c r="S42" i="35"/>
  <c r="S49" i="35"/>
  <c r="C51" i="35"/>
  <c r="B51" i="35" s="1"/>
  <c r="S51" i="35" s="1"/>
  <c r="F51" i="35"/>
  <c r="G51" i="35" s="1"/>
  <c r="H51" i="35" s="1"/>
  <c r="I51" i="35" s="1"/>
  <c r="J51" i="35" s="1"/>
  <c r="K51" i="35" s="1"/>
  <c r="L51" i="35" s="1"/>
  <c r="M51" i="35" s="1"/>
  <c r="N51" i="35" s="1"/>
  <c r="O51" i="35" s="1"/>
  <c r="D29" i="35"/>
  <c r="D28" i="35"/>
  <c r="E28" i="35" s="1"/>
  <c r="D26" i="35"/>
  <c r="C26" i="35" s="1"/>
  <c r="F47" i="35"/>
  <c r="G47" i="35" s="1"/>
  <c r="H47" i="35" s="1"/>
  <c r="I47" i="35" s="1"/>
  <c r="J47" i="35" s="1"/>
  <c r="K47" i="35" s="1"/>
  <c r="F45" i="35"/>
  <c r="F48" i="35"/>
  <c r="G48" i="35" s="1"/>
  <c r="H48" i="35" s="1"/>
  <c r="I48" i="35" s="1"/>
  <c r="J48" i="35" s="1"/>
  <c r="K48" i="35" s="1"/>
  <c r="L48" i="35" s="1"/>
  <c r="F49" i="35"/>
  <c r="G49" i="35" s="1"/>
  <c r="H49" i="35" s="1"/>
  <c r="I49" i="35" s="1"/>
  <c r="J49" i="35" s="1"/>
  <c r="K49" i="35" s="1"/>
  <c r="L49" i="35" s="1"/>
  <c r="M49" i="35" s="1"/>
  <c r="R49" i="35" s="1"/>
  <c r="F46" i="35"/>
  <c r="G46" i="35" s="1"/>
  <c r="H46" i="35" s="1"/>
  <c r="I46" i="35" s="1"/>
  <c r="J46" i="35" s="1"/>
  <c r="R46" i="35" s="1"/>
  <c r="F50" i="35"/>
  <c r="G50" i="35" s="1"/>
  <c r="H50" i="35" s="1"/>
  <c r="I50" i="35" s="1"/>
  <c r="J50" i="35" s="1"/>
  <c r="K50" i="35" s="1"/>
  <c r="L50" i="35" s="1"/>
  <c r="M50" i="35" s="1"/>
  <c r="N50" i="35" s="1"/>
  <c r="R42" i="35"/>
  <c r="G43" i="35"/>
  <c r="T43" i="35" s="1"/>
  <c r="C10" i="35"/>
  <c r="E30" i="32"/>
  <c r="E31" i="32" s="1"/>
  <c r="C30" i="32"/>
  <c r="C31" i="32" s="1"/>
  <c r="V6" i="31"/>
  <c r="V7" i="31" s="1"/>
  <c r="F30" i="32"/>
  <c r="F31" i="32" s="1"/>
  <c r="D36" i="32"/>
  <c r="D39" i="32" s="1"/>
  <c r="D30" i="32"/>
  <c r="D31" i="32" s="1"/>
  <c r="B36" i="32"/>
  <c r="B39" i="32" s="1"/>
  <c r="C36" i="32"/>
  <c r="C39" i="32" s="1"/>
  <c r="E36" i="32"/>
  <c r="E39" i="32" s="1"/>
  <c r="F36" i="32"/>
  <c r="F39" i="32" s="1"/>
  <c r="C17" i="35"/>
  <c r="C11" i="35"/>
  <c r="C16" i="35"/>
  <c r="C13" i="35"/>
  <c r="C18" i="35"/>
  <c r="C15" i="35"/>
  <c r="C14" i="35"/>
  <c r="C7" i="35"/>
  <c r="D7" i="35" s="1"/>
  <c r="E7" i="35" s="1"/>
  <c r="F7" i="35" s="1"/>
  <c r="G7" i="35" s="1"/>
  <c r="H7" i="35" s="1"/>
  <c r="I7" i="35" s="1"/>
  <c r="J7" i="35" s="1"/>
  <c r="K7" i="35" s="1"/>
  <c r="D9" i="35"/>
  <c r="S9" i="35" s="1"/>
  <c r="D33" i="35"/>
  <c r="D30" i="35"/>
  <c r="D35" i="35"/>
  <c r="D31" i="35"/>
  <c r="D34" i="35"/>
  <c r="D32" i="35"/>
  <c r="C23" i="35"/>
  <c r="D23" i="35" s="1"/>
  <c r="E23" i="35" s="1"/>
  <c r="F23" i="35" s="1"/>
  <c r="G23" i="35" s="1"/>
  <c r="H23" i="35" s="1"/>
  <c r="I23" i="35" s="1"/>
  <c r="J23" i="35" s="1"/>
  <c r="K23" i="35" s="1"/>
  <c r="B9" i="35"/>
  <c r="R9" i="35" s="1"/>
  <c r="C6" i="35"/>
  <c r="D6" i="35" s="1"/>
  <c r="E6" i="35" s="1"/>
  <c r="F6" i="35" s="1"/>
  <c r="G6" i="35" s="1"/>
  <c r="H6" i="35" s="1"/>
  <c r="I6" i="35" s="1"/>
  <c r="J6" i="35" s="1"/>
  <c r="K6" i="35" s="1"/>
  <c r="F8" i="46"/>
  <c r="H7" i="46"/>
  <c r="D7" i="46"/>
  <c r="E7" i="46"/>
  <c r="R44" i="35" l="1"/>
  <c r="T44" i="35"/>
  <c r="S44" i="35"/>
  <c r="U44" i="35" s="1"/>
  <c r="H45" i="35"/>
  <c r="I45" i="35" s="1"/>
  <c r="R45" i="35" s="1"/>
  <c r="G45" i="35"/>
  <c r="S45" i="35" s="1"/>
  <c r="S46" i="35"/>
  <c r="S47" i="35"/>
  <c r="S48" i="35"/>
  <c r="T48" i="35"/>
  <c r="P48" i="35"/>
  <c r="U48" i="35"/>
  <c r="P47" i="35"/>
  <c r="T47" i="35"/>
  <c r="P42" i="35"/>
  <c r="R48" i="35"/>
  <c r="P50" i="35"/>
  <c r="T50" i="35"/>
  <c r="R50" i="35"/>
  <c r="T45" i="35"/>
  <c r="R51" i="35"/>
  <c r="P43" i="35"/>
  <c r="P51" i="35"/>
  <c r="T51" i="35"/>
  <c r="U51" i="35" s="1"/>
  <c r="U50" i="35"/>
  <c r="P46" i="35"/>
  <c r="T46" i="35"/>
  <c r="R43" i="35"/>
  <c r="T49" i="35"/>
  <c r="U49" i="35" s="1"/>
  <c r="P49" i="35"/>
  <c r="R47" i="35"/>
  <c r="P44" i="35"/>
  <c r="T9" i="35"/>
  <c r="D11" i="35"/>
  <c r="E29" i="35"/>
  <c r="F29" i="35" s="1"/>
  <c r="G29" i="35" s="1"/>
  <c r="H29" i="35" s="1"/>
  <c r="S29" i="35" s="1"/>
  <c r="C29" i="35"/>
  <c r="G8" i="46"/>
  <c r="H8" i="46" s="1"/>
  <c r="F9" i="46"/>
  <c r="C27" i="35"/>
  <c r="E27" i="35"/>
  <c r="F27" i="35" s="1"/>
  <c r="S27" i="35" s="1"/>
  <c r="E31" i="35"/>
  <c r="F31" i="35" s="1"/>
  <c r="G31" i="35" s="1"/>
  <c r="H31" i="35" s="1"/>
  <c r="I31" i="35" s="1"/>
  <c r="J31" i="35" s="1"/>
  <c r="S31" i="35" s="1"/>
  <c r="C31" i="35"/>
  <c r="E33" i="35"/>
  <c r="F33" i="35" s="1"/>
  <c r="G33" i="35" s="1"/>
  <c r="H33" i="35" s="1"/>
  <c r="I33" i="35" s="1"/>
  <c r="J33" i="35" s="1"/>
  <c r="K33" i="35" s="1"/>
  <c r="L33" i="35" s="1"/>
  <c r="S33" i="35" s="1"/>
  <c r="C33" i="35"/>
  <c r="D14" i="35"/>
  <c r="E14" i="35" s="1"/>
  <c r="F14" i="35" s="1"/>
  <c r="G14" i="35" s="1"/>
  <c r="H14" i="35" s="1"/>
  <c r="I14" i="35" s="1"/>
  <c r="B14" i="35"/>
  <c r="D16" i="35"/>
  <c r="E16" i="35" s="1"/>
  <c r="F16" i="35" s="1"/>
  <c r="G16" i="35" s="1"/>
  <c r="H16" i="35" s="1"/>
  <c r="I16" i="35" s="1"/>
  <c r="J16" i="35" s="1"/>
  <c r="K16" i="35" s="1"/>
  <c r="S16" i="35" s="1"/>
  <c r="B16" i="35"/>
  <c r="E30" i="35"/>
  <c r="F30" i="35" s="1"/>
  <c r="G30" i="35" s="1"/>
  <c r="H30" i="35" s="1"/>
  <c r="I30" i="35" s="1"/>
  <c r="S30" i="35" s="1"/>
  <c r="C30" i="35"/>
  <c r="D17" i="35"/>
  <c r="E17" i="35" s="1"/>
  <c r="F17" i="35" s="1"/>
  <c r="G17" i="35" s="1"/>
  <c r="H17" i="35" s="1"/>
  <c r="I17" i="35" s="1"/>
  <c r="J17" i="35" s="1"/>
  <c r="K17" i="35" s="1"/>
  <c r="L17" i="35" s="1"/>
  <c r="S17" i="35" s="1"/>
  <c r="B17" i="35"/>
  <c r="E32" i="35"/>
  <c r="F32" i="35" s="1"/>
  <c r="G32" i="35" s="1"/>
  <c r="C32" i="35"/>
  <c r="F28" i="35"/>
  <c r="G28" i="35" s="1"/>
  <c r="E2" i="89" s="1"/>
  <c r="B5" i="89" s="1"/>
  <c r="C28" i="35"/>
  <c r="D15" i="35"/>
  <c r="B15" i="35"/>
  <c r="D12" i="35"/>
  <c r="E12" i="35" s="1"/>
  <c r="F12" i="35" s="1"/>
  <c r="G12" i="35" s="1"/>
  <c r="E2" i="88" s="1"/>
  <c r="B5" i="88" s="1"/>
  <c r="B12" i="35"/>
  <c r="D10" i="35"/>
  <c r="E10" i="35" s="1"/>
  <c r="B10" i="35"/>
  <c r="R10" i="35" s="1"/>
  <c r="E26" i="35"/>
  <c r="S26" i="35" s="1"/>
  <c r="D13" i="35"/>
  <c r="E13" i="35" s="1"/>
  <c r="F13" i="35" s="1"/>
  <c r="G13" i="35" s="1"/>
  <c r="H13" i="35" s="1"/>
  <c r="B13" i="35"/>
  <c r="D8" i="46"/>
  <c r="D9" i="46" s="1"/>
  <c r="E8" i="46"/>
  <c r="N9" i="35"/>
  <c r="Q9" i="35"/>
  <c r="E34" i="35"/>
  <c r="F34" i="35" s="1"/>
  <c r="G34" i="35" s="1"/>
  <c r="H34" i="35" s="1"/>
  <c r="C34" i="35"/>
  <c r="E35" i="35"/>
  <c r="F35" i="35" s="1"/>
  <c r="G35" i="35" s="1"/>
  <c r="H35" i="35" s="1"/>
  <c r="I35" i="35" s="1"/>
  <c r="J35" i="35" s="1"/>
  <c r="K35" i="35" s="1"/>
  <c r="L35" i="35" s="1"/>
  <c r="M35" i="35" s="1"/>
  <c r="N35" i="35" s="1"/>
  <c r="S35" i="35" s="1"/>
  <c r="C35" i="35"/>
  <c r="D18" i="35"/>
  <c r="E18" i="35" s="1"/>
  <c r="F18" i="35" s="1"/>
  <c r="G18" i="35" s="1"/>
  <c r="H18" i="35" s="1"/>
  <c r="I18" i="35" s="1"/>
  <c r="J18" i="35" s="1"/>
  <c r="K18" i="35" s="1"/>
  <c r="L18" i="35" s="1"/>
  <c r="M18" i="35" s="1"/>
  <c r="S18" i="35" s="1"/>
  <c r="B18" i="35"/>
  <c r="B11" i="35"/>
  <c r="C2" i="91" l="1"/>
  <c r="B4" i="91" s="1"/>
  <c r="R14" i="35"/>
  <c r="G2" i="91" s="1"/>
  <c r="C2" i="90"/>
  <c r="R13" i="35"/>
  <c r="G2" i="90" s="1"/>
  <c r="S14" i="35"/>
  <c r="I2" i="91" s="1"/>
  <c r="E2" i="91"/>
  <c r="C2" i="87"/>
  <c r="S13" i="35"/>
  <c r="I2" i="90" s="1"/>
  <c r="E2" i="90"/>
  <c r="B5" i="90" s="1"/>
  <c r="C2" i="88"/>
  <c r="R12" i="35"/>
  <c r="G2" i="88" s="1"/>
  <c r="R17" i="35"/>
  <c r="R16" i="35"/>
  <c r="R18" i="35"/>
  <c r="T18" i="35" s="1"/>
  <c r="C5" i="88"/>
  <c r="D5" i="88" s="1"/>
  <c r="E5" i="88" s="1"/>
  <c r="F5" i="88" s="1"/>
  <c r="G5" i="88" s="1"/>
  <c r="H5" i="88" s="1"/>
  <c r="I5" i="88" s="1"/>
  <c r="J5" i="88" s="1"/>
  <c r="K5" i="88" s="1"/>
  <c r="D7" i="88"/>
  <c r="C5" i="89"/>
  <c r="D5" i="89" s="1"/>
  <c r="E5" i="89" s="1"/>
  <c r="F5" i="89" s="1"/>
  <c r="G5" i="89" s="1"/>
  <c r="H5" i="89" s="1"/>
  <c r="I5" i="89" s="1"/>
  <c r="J5" i="89" s="1"/>
  <c r="K5" i="89" s="1"/>
  <c r="D7" i="89"/>
  <c r="P45" i="35"/>
  <c r="U43" i="35"/>
  <c r="U46" i="35"/>
  <c r="U45" i="35"/>
  <c r="U47" i="35"/>
  <c r="U42" i="35"/>
  <c r="S28" i="35"/>
  <c r="I2" i="89" s="1"/>
  <c r="C2" i="80"/>
  <c r="S10" i="35"/>
  <c r="I2" i="80" s="1"/>
  <c r="E2" i="80"/>
  <c r="B5" i="80" s="1"/>
  <c r="S12" i="35"/>
  <c r="I2" i="88" s="1"/>
  <c r="N13" i="35"/>
  <c r="Q13" i="35"/>
  <c r="N12" i="35"/>
  <c r="Q12" i="35"/>
  <c r="N17" i="35"/>
  <c r="Q17" i="35"/>
  <c r="N18" i="35"/>
  <c r="Q18" i="35"/>
  <c r="B34" i="35"/>
  <c r="B31" i="35"/>
  <c r="R31" i="35" s="1"/>
  <c r="F10" i="46"/>
  <c r="G9" i="46"/>
  <c r="H9" i="46" s="1"/>
  <c r="B27" i="35"/>
  <c r="R27" i="35" s="1"/>
  <c r="I34" i="35"/>
  <c r="J34" i="35" s="1"/>
  <c r="K34" i="35" s="1"/>
  <c r="L34" i="35" s="1"/>
  <c r="M34" i="35" s="1"/>
  <c r="S34" i="35" s="1"/>
  <c r="E9" i="46"/>
  <c r="E10" i="46" s="1"/>
  <c r="B26" i="35"/>
  <c r="R26" i="35" s="1"/>
  <c r="B32" i="35"/>
  <c r="B30" i="35"/>
  <c r="R30" i="35" s="1"/>
  <c r="N16" i="35"/>
  <c r="Q16" i="35"/>
  <c r="N10" i="35"/>
  <c r="Q10" i="35"/>
  <c r="B28" i="35"/>
  <c r="N14" i="35"/>
  <c r="Q14" i="35"/>
  <c r="E11" i="35"/>
  <c r="F11" i="35" s="1"/>
  <c r="E2" i="87" s="1"/>
  <c r="B5" i="87" s="1"/>
  <c r="B35" i="35"/>
  <c r="R35" i="35" s="1"/>
  <c r="D10" i="46"/>
  <c r="E15" i="35"/>
  <c r="F15" i="35" s="1"/>
  <c r="G15" i="35" s="1"/>
  <c r="H15" i="35" s="1"/>
  <c r="I15" i="35" s="1"/>
  <c r="J15" i="35" s="1"/>
  <c r="S15" i="35" s="1"/>
  <c r="H32" i="35"/>
  <c r="I32" i="35" s="1"/>
  <c r="J32" i="35" s="1"/>
  <c r="K32" i="35" s="1"/>
  <c r="S32" i="35" s="1"/>
  <c r="B33" i="35"/>
  <c r="R33" i="35" s="1"/>
  <c r="B29" i="35"/>
  <c r="R29" i="35" s="1"/>
  <c r="B4" i="80" l="1"/>
  <c r="D1" i="80"/>
  <c r="B4" i="87"/>
  <c r="D1" i="87"/>
  <c r="C2" i="89"/>
  <c r="R28" i="35"/>
  <c r="G2" i="89" s="1"/>
  <c r="C10" i="90"/>
  <c r="C5" i="90"/>
  <c r="D5" i="90" s="1"/>
  <c r="E5" i="90" s="1"/>
  <c r="F5" i="90" s="1"/>
  <c r="G5" i="90" s="1"/>
  <c r="H5" i="90" s="1"/>
  <c r="I5" i="90" s="1"/>
  <c r="J5" i="90" s="1"/>
  <c r="K5" i="90" s="1"/>
  <c r="D7" i="90"/>
  <c r="C13" i="90"/>
  <c r="C9" i="90"/>
  <c r="C15" i="90"/>
  <c r="D1" i="91"/>
  <c r="B5" i="91"/>
  <c r="C16" i="87"/>
  <c r="B16" i="87" s="1"/>
  <c r="C10" i="87"/>
  <c r="D7" i="87"/>
  <c r="C14" i="87"/>
  <c r="C12" i="87"/>
  <c r="C5" i="87"/>
  <c r="D5" i="87" s="1"/>
  <c r="E5" i="87" s="1"/>
  <c r="F5" i="87" s="1"/>
  <c r="G5" i="87" s="1"/>
  <c r="H5" i="87" s="1"/>
  <c r="I5" i="87" s="1"/>
  <c r="J5" i="87" s="1"/>
  <c r="K5" i="87" s="1"/>
  <c r="C11" i="87"/>
  <c r="C13" i="87"/>
  <c r="C9" i="87"/>
  <c r="B9" i="87" s="1"/>
  <c r="C15" i="87"/>
  <c r="C4" i="91"/>
  <c r="D4" i="91" s="1"/>
  <c r="E4" i="91" s="1"/>
  <c r="F4" i="91" s="1"/>
  <c r="G4" i="91" s="1"/>
  <c r="H4" i="91" s="1"/>
  <c r="I4" i="91" s="1"/>
  <c r="J4" i="91" s="1"/>
  <c r="K4" i="91" s="1"/>
  <c r="B7" i="91"/>
  <c r="C8" i="91"/>
  <c r="B4" i="88"/>
  <c r="D1" i="88"/>
  <c r="B4" i="90"/>
  <c r="D1" i="90"/>
  <c r="K2" i="91"/>
  <c r="R32" i="35"/>
  <c r="R34" i="35"/>
  <c r="K2" i="88"/>
  <c r="R11" i="35"/>
  <c r="G2" i="87" s="1"/>
  <c r="K2" i="90"/>
  <c r="R15" i="35"/>
  <c r="T27" i="35"/>
  <c r="T33" i="35"/>
  <c r="T26" i="35"/>
  <c r="C12" i="80"/>
  <c r="C9" i="80"/>
  <c r="C14" i="80"/>
  <c r="D7" i="80"/>
  <c r="C5" i="80"/>
  <c r="D5" i="80" s="1"/>
  <c r="E5" i="80" s="1"/>
  <c r="F5" i="80" s="1"/>
  <c r="G5" i="80" s="1"/>
  <c r="H5" i="80" s="1"/>
  <c r="I5" i="80" s="1"/>
  <c r="J5" i="80" s="1"/>
  <c r="K5" i="80" s="1"/>
  <c r="C11" i="80"/>
  <c r="C10" i="80"/>
  <c r="C15" i="80"/>
  <c r="C13" i="80"/>
  <c r="C16" i="80"/>
  <c r="T10" i="35"/>
  <c r="G2" i="80"/>
  <c r="T12" i="35"/>
  <c r="B7" i="80"/>
  <c r="C8" i="80"/>
  <c r="C4" i="80"/>
  <c r="D4" i="80" s="1"/>
  <c r="E4" i="80" s="1"/>
  <c r="F4" i="80" s="1"/>
  <c r="G4" i="80" s="1"/>
  <c r="H4" i="80" s="1"/>
  <c r="I4" i="80" s="1"/>
  <c r="J4" i="80" s="1"/>
  <c r="K4" i="80" s="1"/>
  <c r="O26" i="35"/>
  <c r="T29" i="35"/>
  <c r="T30" i="35"/>
  <c r="T35" i="35"/>
  <c r="S11" i="35"/>
  <c r="I2" i="87" s="1"/>
  <c r="O27" i="35"/>
  <c r="T32" i="35"/>
  <c r="T34" i="35"/>
  <c r="T17" i="35"/>
  <c r="T16" i="35"/>
  <c r="T13" i="35"/>
  <c r="T14" i="35"/>
  <c r="Q15" i="35"/>
  <c r="Q11" i="35"/>
  <c r="Q31" i="35"/>
  <c r="T31" i="35"/>
  <c r="N11" i="35"/>
  <c r="N15" i="35"/>
  <c r="O33" i="35"/>
  <c r="Q33" i="35"/>
  <c r="O31" i="35"/>
  <c r="E11" i="46"/>
  <c r="D11" i="46"/>
  <c r="O30" i="35"/>
  <c r="Q30" i="35"/>
  <c r="O29" i="35"/>
  <c r="Q29" i="35"/>
  <c r="O32" i="35"/>
  <c r="Q32" i="35"/>
  <c r="Q26" i="35"/>
  <c r="F11" i="46"/>
  <c r="G10" i="46"/>
  <c r="H10" i="46" s="1"/>
  <c r="O35" i="35"/>
  <c r="Q35" i="35"/>
  <c r="O28" i="35"/>
  <c r="Q28" i="35"/>
  <c r="Q27" i="35"/>
  <c r="O34" i="35"/>
  <c r="Q34" i="35"/>
  <c r="D8" i="91" l="1"/>
  <c r="E8" i="91" s="1"/>
  <c r="B8" i="91"/>
  <c r="D16" i="87"/>
  <c r="E16" i="87" s="1"/>
  <c r="F16" i="87" s="1"/>
  <c r="G16" i="87" s="1"/>
  <c r="H16" i="87" s="1"/>
  <c r="I16" i="87" s="1"/>
  <c r="J16" i="87" s="1"/>
  <c r="K16" i="87" s="1"/>
  <c r="L16" i="87" s="1"/>
  <c r="M16" i="87" s="1"/>
  <c r="D15" i="87"/>
  <c r="E15" i="87" s="1"/>
  <c r="F15" i="87" s="1"/>
  <c r="G15" i="87" s="1"/>
  <c r="H15" i="87" s="1"/>
  <c r="I15" i="87" s="1"/>
  <c r="J15" i="87" s="1"/>
  <c r="K15" i="87" s="1"/>
  <c r="L15" i="87" s="1"/>
  <c r="B15" i="87"/>
  <c r="D10" i="87"/>
  <c r="B10" i="87"/>
  <c r="D15" i="90"/>
  <c r="E15" i="90" s="1"/>
  <c r="F15" i="90" s="1"/>
  <c r="G15" i="90" s="1"/>
  <c r="H15" i="90" s="1"/>
  <c r="I15" i="90" s="1"/>
  <c r="J15" i="90" s="1"/>
  <c r="K15" i="90" s="1"/>
  <c r="L15" i="90" s="1"/>
  <c r="B15" i="90"/>
  <c r="B13" i="90"/>
  <c r="B10" i="90"/>
  <c r="D10" i="90"/>
  <c r="C4" i="90"/>
  <c r="D4" i="90" s="1"/>
  <c r="E4" i="90" s="1"/>
  <c r="F4" i="90" s="1"/>
  <c r="G4" i="90" s="1"/>
  <c r="H4" i="90" s="1"/>
  <c r="I4" i="90" s="1"/>
  <c r="J4" i="90" s="1"/>
  <c r="K4" i="90" s="1"/>
  <c r="C8" i="90"/>
  <c r="B7" i="90"/>
  <c r="B12" i="87"/>
  <c r="D12" i="87"/>
  <c r="E12" i="87" s="1"/>
  <c r="F12" i="87" s="1"/>
  <c r="G12" i="87" s="1"/>
  <c r="H12" i="87" s="1"/>
  <c r="I12" i="87" s="1"/>
  <c r="C16" i="90"/>
  <c r="C11" i="90"/>
  <c r="C14" i="90"/>
  <c r="C8" i="87"/>
  <c r="C4" i="87"/>
  <c r="D4" i="87" s="1"/>
  <c r="E4" i="87" s="1"/>
  <c r="F4" i="87" s="1"/>
  <c r="G4" i="87" s="1"/>
  <c r="H4" i="87" s="1"/>
  <c r="I4" i="87" s="1"/>
  <c r="J4" i="87" s="1"/>
  <c r="K4" i="87" s="1"/>
  <c r="B7" i="87"/>
  <c r="K2" i="87"/>
  <c r="D13" i="87"/>
  <c r="E13" i="87" s="1"/>
  <c r="F13" i="87" s="1"/>
  <c r="G13" i="87" s="1"/>
  <c r="B13" i="87"/>
  <c r="D14" i="87"/>
  <c r="E14" i="87" s="1"/>
  <c r="F14" i="87" s="1"/>
  <c r="G14" i="87" s="1"/>
  <c r="H14" i="87" s="1"/>
  <c r="I14" i="87" s="1"/>
  <c r="J14" i="87" s="1"/>
  <c r="K14" i="87" s="1"/>
  <c r="B14" i="87"/>
  <c r="C5" i="91"/>
  <c r="D5" i="91" s="1"/>
  <c r="E5" i="91" s="1"/>
  <c r="F5" i="91" s="1"/>
  <c r="G5" i="91" s="1"/>
  <c r="H5" i="91" s="1"/>
  <c r="I5" i="91" s="1"/>
  <c r="J5" i="91" s="1"/>
  <c r="K5" i="91" s="1"/>
  <c r="D7" i="91"/>
  <c r="C15" i="91"/>
  <c r="C10" i="91"/>
  <c r="C11" i="91"/>
  <c r="C13" i="91"/>
  <c r="C9" i="91"/>
  <c r="C12" i="91"/>
  <c r="C14" i="91"/>
  <c r="B9" i="90"/>
  <c r="D9" i="90"/>
  <c r="E9" i="90" s="1"/>
  <c r="F9" i="90" s="1"/>
  <c r="K2" i="89"/>
  <c r="K2" i="80"/>
  <c r="C4" i="88"/>
  <c r="D4" i="88" s="1"/>
  <c r="E4" i="88" s="1"/>
  <c r="F4" i="88" s="1"/>
  <c r="G4" i="88" s="1"/>
  <c r="H4" i="88" s="1"/>
  <c r="I4" i="88" s="1"/>
  <c r="J4" i="88" s="1"/>
  <c r="K4" i="88" s="1"/>
  <c r="B7" i="88"/>
  <c r="C8" i="88"/>
  <c r="C10" i="88"/>
  <c r="C13" i="88"/>
  <c r="C14" i="88"/>
  <c r="C11" i="88"/>
  <c r="C16" i="88"/>
  <c r="C12" i="88"/>
  <c r="C9" i="88"/>
  <c r="C15" i="88"/>
  <c r="C16" i="91"/>
  <c r="B11" i="87"/>
  <c r="D11" i="87"/>
  <c r="E11" i="87" s="1"/>
  <c r="F11" i="87" s="1"/>
  <c r="G11" i="87" s="1"/>
  <c r="H11" i="87" s="1"/>
  <c r="C12" i="90"/>
  <c r="D13" i="90" s="1"/>
  <c r="E13" i="90" s="1"/>
  <c r="F13" i="90" s="1"/>
  <c r="G13" i="90" s="1"/>
  <c r="H13" i="90" s="1"/>
  <c r="I13" i="90" s="1"/>
  <c r="J13" i="90" s="1"/>
  <c r="D1" i="89"/>
  <c r="B4" i="89"/>
  <c r="D14" i="80"/>
  <c r="E14" i="80" s="1"/>
  <c r="F14" i="80" s="1"/>
  <c r="G14" i="80" s="1"/>
  <c r="H14" i="80" s="1"/>
  <c r="I14" i="80" s="1"/>
  <c r="J14" i="80" s="1"/>
  <c r="K14" i="80" s="1"/>
  <c r="B14" i="80"/>
  <c r="D8" i="80"/>
  <c r="E8" i="80" s="1"/>
  <c r="B8" i="80"/>
  <c r="D16" i="80"/>
  <c r="E16" i="80" s="1"/>
  <c r="F16" i="80" s="1"/>
  <c r="G16" i="80" s="1"/>
  <c r="H16" i="80" s="1"/>
  <c r="I16" i="80" s="1"/>
  <c r="J16" i="80" s="1"/>
  <c r="K16" i="80" s="1"/>
  <c r="L16" i="80" s="1"/>
  <c r="M16" i="80" s="1"/>
  <c r="B16" i="80"/>
  <c r="B9" i="80"/>
  <c r="D9" i="80"/>
  <c r="E9" i="80" s="1"/>
  <c r="F9" i="80" s="1"/>
  <c r="S7" i="80"/>
  <c r="N7" i="80"/>
  <c r="P7" i="80"/>
  <c r="O7" i="80"/>
  <c r="D13" i="80"/>
  <c r="E13" i="80" s="1"/>
  <c r="F13" i="80" s="1"/>
  <c r="G13" i="80" s="1"/>
  <c r="H13" i="80" s="1"/>
  <c r="I13" i="80" s="1"/>
  <c r="J13" i="80" s="1"/>
  <c r="B13" i="80"/>
  <c r="B12" i="80"/>
  <c r="D12" i="80"/>
  <c r="E12" i="80" s="1"/>
  <c r="F12" i="80" s="1"/>
  <c r="G12" i="80" s="1"/>
  <c r="H12" i="80" s="1"/>
  <c r="I12" i="80" s="1"/>
  <c r="D15" i="80"/>
  <c r="E15" i="80" s="1"/>
  <c r="F15" i="80" s="1"/>
  <c r="G15" i="80" s="1"/>
  <c r="H15" i="80" s="1"/>
  <c r="I15" i="80" s="1"/>
  <c r="J15" i="80" s="1"/>
  <c r="K15" i="80" s="1"/>
  <c r="L15" i="80" s="1"/>
  <c r="B15" i="80"/>
  <c r="D10" i="80"/>
  <c r="E10" i="80" s="1"/>
  <c r="F10" i="80" s="1"/>
  <c r="G10" i="80" s="1"/>
  <c r="B10" i="80"/>
  <c r="T11" i="35"/>
  <c r="B11" i="80"/>
  <c r="D11" i="80"/>
  <c r="E11" i="80" s="1"/>
  <c r="F11" i="80" s="1"/>
  <c r="G11" i="80" s="1"/>
  <c r="H11" i="80" s="1"/>
  <c r="T15" i="35"/>
  <c r="T28" i="35"/>
  <c r="E12" i="46"/>
  <c r="D12" i="46"/>
  <c r="G11" i="46"/>
  <c r="H11" i="46" s="1"/>
  <c r="F12" i="46"/>
  <c r="L19" i="91" l="1"/>
  <c r="M19" i="91" s="1"/>
  <c r="E19" i="91"/>
  <c r="F19" i="91" s="1"/>
  <c r="D15" i="88"/>
  <c r="E15" i="88" s="1"/>
  <c r="F15" i="88" s="1"/>
  <c r="G15" i="88" s="1"/>
  <c r="H15" i="88" s="1"/>
  <c r="I15" i="88" s="1"/>
  <c r="J15" i="88" s="1"/>
  <c r="K15" i="88" s="1"/>
  <c r="L15" i="88" s="1"/>
  <c r="B15" i="88"/>
  <c r="B11" i="88"/>
  <c r="D11" i="88"/>
  <c r="E11" i="88" s="1"/>
  <c r="F11" i="88" s="1"/>
  <c r="G11" i="88" s="1"/>
  <c r="H11" i="88" s="1"/>
  <c r="D8" i="88"/>
  <c r="E8" i="88" s="1"/>
  <c r="B8" i="88"/>
  <c r="S14" i="80"/>
  <c r="B9" i="91"/>
  <c r="D9" i="91"/>
  <c r="E9" i="91" s="1"/>
  <c r="F9" i="91" s="1"/>
  <c r="B15" i="91"/>
  <c r="D15" i="91"/>
  <c r="E15" i="91" s="1"/>
  <c r="F15" i="91" s="1"/>
  <c r="G15" i="91" s="1"/>
  <c r="H15" i="91" s="1"/>
  <c r="I15" i="91" s="1"/>
  <c r="J15" i="91" s="1"/>
  <c r="K15" i="91" s="1"/>
  <c r="L15" i="91" s="1"/>
  <c r="L23" i="87"/>
  <c r="M23" i="87" s="1"/>
  <c r="E23" i="87"/>
  <c r="F23" i="87" s="1"/>
  <c r="O7" i="90"/>
  <c r="N7" i="90"/>
  <c r="B7" i="89"/>
  <c r="C4" i="89"/>
  <c r="D4" i="89" s="1"/>
  <c r="E4" i="89" s="1"/>
  <c r="F4" i="89" s="1"/>
  <c r="G4" i="89" s="1"/>
  <c r="H4" i="89" s="1"/>
  <c r="I4" i="89" s="1"/>
  <c r="J4" i="89" s="1"/>
  <c r="K4" i="89" s="1"/>
  <c r="C8" i="89"/>
  <c r="C11" i="89"/>
  <c r="C10" i="89"/>
  <c r="C12" i="89"/>
  <c r="C15" i="89"/>
  <c r="C16" i="89"/>
  <c r="C14" i="89"/>
  <c r="C13" i="89"/>
  <c r="C9" i="89"/>
  <c r="D14" i="88"/>
  <c r="E14" i="88" s="1"/>
  <c r="F14" i="88" s="1"/>
  <c r="G14" i="88" s="1"/>
  <c r="H14" i="88" s="1"/>
  <c r="I14" i="88" s="1"/>
  <c r="J14" i="88" s="1"/>
  <c r="K14" i="88" s="1"/>
  <c r="B14" i="88"/>
  <c r="S15" i="80"/>
  <c r="N9" i="90"/>
  <c r="O9" i="90"/>
  <c r="L28" i="87"/>
  <c r="M28" i="87" s="1"/>
  <c r="E28" i="87"/>
  <c r="F28" i="87" s="1"/>
  <c r="D9" i="87"/>
  <c r="D8" i="87"/>
  <c r="E8" i="87" s="1"/>
  <c r="B8" i="87"/>
  <c r="O16" i="87"/>
  <c r="N12" i="87"/>
  <c r="O12" i="87"/>
  <c r="O7" i="91"/>
  <c r="D8" i="90"/>
  <c r="E8" i="90" s="1"/>
  <c r="B8" i="90"/>
  <c r="O13" i="90"/>
  <c r="N13" i="90"/>
  <c r="O11" i="87"/>
  <c r="N11" i="87"/>
  <c r="D12" i="88"/>
  <c r="E12" i="88" s="1"/>
  <c r="F12" i="88" s="1"/>
  <c r="G12" i="88" s="1"/>
  <c r="H12" i="88" s="1"/>
  <c r="I12" i="88" s="1"/>
  <c r="B12" i="88"/>
  <c r="D13" i="88"/>
  <c r="E13" i="88" s="1"/>
  <c r="F13" i="88" s="1"/>
  <c r="G13" i="88" s="1"/>
  <c r="H13" i="88" s="1"/>
  <c r="I13" i="88" s="1"/>
  <c r="J13" i="88" s="1"/>
  <c r="B13" i="88"/>
  <c r="B14" i="91"/>
  <c r="D14" i="91"/>
  <c r="E14" i="91" s="1"/>
  <c r="F14" i="91" s="1"/>
  <c r="G14" i="91" s="1"/>
  <c r="H14" i="91" s="1"/>
  <c r="I14" i="91" s="1"/>
  <c r="J14" i="91" s="1"/>
  <c r="K14" i="91" s="1"/>
  <c r="B11" i="91"/>
  <c r="D11" i="91"/>
  <c r="E11" i="91" s="1"/>
  <c r="F11" i="91" s="1"/>
  <c r="G11" i="91" s="1"/>
  <c r="H11" i="91" s="1"/>
  <c r="H13" i="87"/>
  <c r="I13" i="87" s="1"/>
  <c r="J13" i="87" s="1"/>
  <c r="D14" i="90"/>
  <c r="E14" i="90" s="1"/>
  <c r="F14" i="90" s="1"/>
  <c r="G14" i="90" s="1"/>
  <c r="H14" i="90" s="1"/>
  <c r="I14" i="90" s="1"/>
  <c r="J14" i="90" s="1"/>
  <c r="K14" i="90" s="1"/>
  <c r="B14" i="90"/>
  <c r="N7" i="91"/>
  <c r="E10" i="87"/>
  <c r="O8" i="91"/>
  <c r="N8" i="91"/>
  <c r="D16" i="90"/>
  <c r="E16" i="90" s="1"/>
  <c r="F16" i="90" s="1"/>
  <c r="G16" i="90" s="1"/>
  <c r="H16" i="90" s="1"/>
  <c r="I16" i="90" s="1"/>
  <c r="J16" i="90" s="1"/>
  <c r="K16" i="90" s="1"/>
  <c r="L16" i="90" s="1"/>
  <c r="M16" i="90" s="1"/>
  <c r="B16" i="90"/>
  <c r="B9" i="88"/>
  <c r="D9" i="88"/>
  <c r="E9" i="88" s="1"/>
  <c r="F9" i="88" s="1"/>
  <c r="N7" i="88"/>
  <c r="O7" i="88"/>
  <c r="B13" i="91"/>
  <c r="D13" i="91"/>
  <c r="E13" i="91" s="1"/>
  <c r="F13" i="91" s="1"/>
  <c r="G13" i="91" s="1"/>
  <c r="H13" i="91" s="1"/>
  <c r="I13" i="91" s="1"/>
  <c r="J13" i="91" s="1"/>
  <c r="B12" i="90"/>
  <c r="D12" i="90"/>
  <c r="E12" i="90" s="1"/>
  <c r="F12" i="90" s="1"/>
  <c r="G12" i="90" s="1"/>
  <c r="H12" i="90" s="1"/>
  <c r="I12" i="90" s="1"/>
  <c r="B16" i="91"/>
  <c r="D16" i="91"/>
  <c r="E16" i="91" s="1"/>
  <c r="F16" i="91" s="1"/>
  <c r="G16" i="91" s="1"/>
  <c r="H16" i="91" s="1"/>
  <c r="I16" i="91" s="1"/>
  <c r="J16" i="91" s="1"/>
  <c r="K16" i="91" s="1"/>
  <c r="L16" i="91" s="1"/>
  <c r="M16" i="91" s="1"/>
  <c r="D16" i="88"/>
  <c r="E16" i="88" s="1"/>
  <c r="F16" i="88" s="1"/>
  <c r="G16" i="88" s="1"/>
  <c r="H16" i="88" s="1"/>
  <c r="I16" i="88" s="1"/>
  <c r="J16" i="88" s="1"/>
  <c r="K16" i="88" s="1"/>
  <c r="L16" i="88" s="1"/>
  <c r="M16" i="88" s="1"/>
  <c r="B16" i="88"/>
  <c r="B10" i="88"/>
  <c r="D10" i="88"/>
  <c r="E10" i="88" s="1"/>
  <c r="F10" i="88" s="1"/>
  <c r="G10" i="88" s="1"/>
  <c r="D12" i="91"/>
  <c r="E12" i="91" s="1"/>
  <c r="F12" i="91" s="1"/>
  <c r="G12" i="91" s="1"/>
  <c r="H12" i="91" s="1"/>
  <c r="I12" i="91" s="1"/>
  <c r="B12" i="91"/>
  <c r="D10" i="91"/>
  <c r="E10" i="91" s="1"/>
  <c r="F10" i="91" s="1"/>
  <c r="G10" i="91" s="1"/>
  <c r="B10" i="91"/>
  <c r="N14" i="87"/>
  <c r="O14" i="87"/>
  <c r="N7" i="87"/>
  <c r="O7" i="87"/>
  <c r="D11" i="90"/>
  <c r="E11" i="90" s="1"/>
  <c r="F11" i="90" s="1"/>
  <c r="G11" i="90" s="1"/>
  <c r="H11" i="90" s="1"/>
  <c r="B11" i="90"/>
  <c r="N16" i="87"/>
  <c r="E10" i="90"/>
  <c r="F10" i="90" s="1"/>
  <c r="G10" i="90" s="1"/>
  <c r="N15" i="90"/>
  <c r="O15" i="90"/>
  <c r="O15" i="87"/>
  <c r="N15" i="87"/>
  <c r="S13" i="80"/>
  <c r="P13" i="80"/>
  <c r="O13" i="80"/>
  <c r="N13" i="80"/>
  <c r="L19" i="80"/>
  <c r="M19" i="80" s="1"/>
  <c r="E19" i="80"/>
  <c r="F19" i="80" s="1"/>
  <c r="N15" i="80"/>
  <c r="O15" i="80"/>
  <c r="P15" i="80"/>
  <c r="S9" i="80"/>
  <c r="N9" i="80"/>
  <c r="P9" i="80"/>
  <c r="O9" i="80"/>
  <c r="S12" i="80"/>
  <c r="N12" i="80"/>
  <c r="P12" i="80"/>
  <c r="O12" i="80"/>
  <c r="S16" i="80"/>
  <c r="O16" i="80"/>
  <c r="P16" i="80"/>
  <c r="N16" i="80"/>
  <c r="S8" i="80"/>
  <c r="P8" i="80"/>
  <c r="N8" i="80"/>
  <c r="O8" i="80"/>
  <c r="P14" i="80"/>
  <c r="N14" i="80"/>
  <c r="O14" i="80"/>
  <c r="S11" i="80"/>
  <c r="P11" i="80"/>
  <c r="O11" i="80"/>
  <c r="N11" i="80"/>
  <c r="S10" i="80"/>
  <c r="O10" i="80"/>
  <c r="N10" i="80"/>
  <c r="P10" i="80"/>
  <c r="G12" i="46"/>
  <c r="H12" i="46" s="1"/>
  <c r="F13" i="46"/>
  <c r="E13" i="46"/>
  <c r="D13" i="46"/>
  <c r="L27" i="90" l="1"/>
  <c r="M27" i="90" s="1"/>
  <c r="E27" i="90"/>
  <c r="F27" i="90" s="1"/>
  <c r="O9" i="88"/>
  <c r="N9" i="88"/>
  <c r="E21" i="90"/>
  <c r="F21" i="90" s="1"/>
  <c r="L21" i="90"/>
  <c r="M21" i="90" s="1"/>
  <c r="D13" i="89"/>
  <c r="E13" i="89" s="1"/>
  <c r="F13" i="89" s="1"/>
  <c r="G13" i="89" s="1"/>
  <c r="H13" i="89" s="1"/>
  <c r="I13" i="89" s="1"/>
  <c r="J13" i="89" s="1"/>
  <c r="B13" i="89"/>
  <c r="B12" i="89"/>
  <c r="D12" i="89"/>
  <c r="E12" i="89" s="1"/>
  <c r="F12" i="89" s="1"/>
  <c r="G12" i="89" s="1"/>
  <c r="H12" i="89" s="1"/>
  <c r="I12" i="89" s="1"/>
  <c r="L26" i="87"/>
  <c r="M26" i="87" s="1"/>
  <c r="E26" i="87"/>
  <c r="F26" i="87" s="1"/>
  <c r="L19" i="87"/>
  <c r="M19" i="87" s="1"/>
  <c r="E19" i="87"/>
  <c r="F19" i="87" s="1"/>
  <c r="D14" i="89"/>
  <c r="E14" i="89" s="1"/>
  <c r="F14" i="89" s="1"/>
  <c r="G14" i="89" s="1"/>
  <c r="H14" i="89" s="1"/>
  <c r="I14" i="89" s="1"/>
  <c r="J14" i="89" s="1"/>
  <c r="K14" i="89" s="1"/>
  <c r="B14" i="89"/>
  <c r="D10" i="89"/>
  <c r="E10" i="89" s="1"/>
  <c r="F10" i="89" s="1"/>
  <c r="G10" i="89" s="1"/>
  <c r="B10" i="89"/>
  <c r="O7" i="89"/>
  <c r="N7" i="89"/>
  <c r="N10" i="90"/>
  <c r="O10" i="88"/>
  <c r="N10" i="88"/>
  <c r="N16" i="91"/>
  <c r="O16" i="91"/>
  <c r="N14" i="90"/>
  <c r="O14" i="90"/>
  <c r="N11" i="91"/>
  <c r="O11" i="91"/>
  <c r="N8" i="87"/>
  <c r="O8" i="87"/>
  <c r="D16" i="89"/>
  <c r="E16" i="89" s="1"/>
  <c r="F16" i="89" s="1"/>
  <c r="G16" i="89" s="1"/>
  <c r="H16" i="89" s="1"/>
  <c r="I16" i="89" s="1"/>
  <c r="J16" i="89" s="1"/>
  <c r="K16" i="89" s="1"/>
  <c r="L16" i="89" s="1"/>
  <c r="M16" i="89" s="1"/>
  <c r="B16" i="89"/>
  <c r="D11" i="89"/>
  <c r="E11" i="89" s="1"/>
  <c r="F11" i="89" s="1"/>
  <c r="G11" i="89" s="1"/>
  <c r="H11" i="89" s="1"/>
  <c r="B11" i="89"/>
  <c r="E19" i="90"/>
  <c r="F19" i="90" s="1"/>
  <c r="L19" i="90"/>
  <c r="M19" i="90" s="1"/>
  <c r="N15" i="91"/>
  <c r="O15" i="91"/>
  <c r="N11" i="88"/>
  <c r="O11" i="88"/>
  <c r="L27" i="87"/>
  <c r="M27" i="87" s="1"/>
  <c r="E27" i="87"/>
  <c r="F27" i="87" s="1"/>
  <c r="N12" i="90"/>
  <c r="O12" i="90"/>
  <c r="N14" i="91"/>
  <c r="O14" i="91"/>
  <c r="E9" i="87"/>
  <c r="F9" i="87" s="1"/>
  <c r="O9" i="91"/>
  <c r="N9" i="91"/>
  <c r="L24" i="87"/>
  <c r="M24" i="87" s="1"/>
  <c r="E24" i="87"/>
  <c r="F24" i="87" s="1"/>
  <c r="N10" i="91"/>
  <c r="O10" i="91"/>
  <c r="O13" i="87"/>
  <c r="O13" i="91"/>
  <c r="N13" i="91"/>
  <c r="O16" i="90"/>
  <c r="N16" i="90"/>
  <c r="O13" i="88"/>
  <c r="N13" i="88"/>
  <c r="O14" i="88"/>
  <c r="N14" i="88"/>
  <c r="N11" i="90"/>
  <c r="O11" i="90"/>
  <c r="O12" i="91"/>
  <c r="N12" i="91"/>
  <c r="N16" i="88"/>
  <c r="O16" i="88"/>
  <c r="N13" i="87"/>
  <c r="L19" i="88"/>
  <c r="M19" i="88" s="1"/>
  <c r="E19" i="88"/>
  <c r="F19" i="88" s="1"/>
  <c r="L20" i="91"/>
  <c r="M20" i="91" s="1"/>
  <c r="E20" i="91"/>
  <c r="F20" i="91" s="1"/>
  <c r="F10" i="87"/>
  <c r="G10" i="87" s="1"/>
  <c r="O12" i="88"/>
  <c r="N12" i="88"/>
  <c r="L25" i="90"/>
  <c r="M25" i="90" s="1"/>
  <c r="E25" i="90"/>
  <c r="F25" i="90" s="1"/>
  <c r="O8" i="90"/>
  <c r="N8" i="90"/>
  <c r="D9" i="89"/>
  <c r="E9" i="89" s="1"/>
  <c r="F9" i="89" s="1"/>
  <c r="B9" i="89"/>
  <c r="D15" i="89"/>
  <c r="E15" i="89" s="1"/>
  <c r="F15" i="89" s="1"/>
  <c r="G15" i="89" s="1"/>
  <c r="H15" i="89" s="1"/>
  <c r="I15" i="89" s="1"/>
  <c r="J15" i="89" s="1"/>
  <c r="K15" i="89" s="1"/>
  <c r="L15" i="89" s="1"/>
  <c r="B15" i="89"/>
  <c r="B8" i="89"/>
  <c r="D8" i="89"/>
  <c r="E8" i="89" s="1"/>
  <c r="O10" i="90"/>
  <c r="O8" i="88"/>
  <c r="N8" i="88"/>
  <c r="N15" i="88"/>
  <c r="O15" i="88"/>
  <c r="L25" i="80"/>
  <c r="M25" i="80" s="1"/>
  <c r="E25" i="80"/>
  <c r="F25" i="80" s="1"/>
  <c r="L26" i="80"/>
  <c r="M26" i="80" s="1"/>
  <c r="E26" i="80"/>
  <c r="F26" i="80" s="1"/>
  <c r="L24" i="80"/>
  <c r="M24" i="80" s="1"/>
  <c r="E24" i="80"/>
  <c r="F24" i="80" s="1"/>
  <c r="E20" i="80"/>
  <c r="F20" i="80" s="1"/>
  <c r="L20" i="80"/>
  <c r="M20" i="80" s="1"/>
  <c r="E21" i="80"/>
  <c r="F21" i="80" s="1"/>
  <c r="L21" i="80"/>
  <c r="M21" i="80" s="1"/>
  <c r="L27" i="80"/>
  <c r="M27" i="80" s="1"/>
  <c r="E27" i="80"/>
  <c r="F27" i="80" s="1"/>
  <c r="E22" i="80"/>
  <c r="F22" i="80" s="1"/>
  <c r="L22" i="80"/>
  <c r="M22" i="80" s="1"/>
  <c r="L23" i="80"/>
  <c r="M23" i="80" s="1"/>
  <c r="E23" i="80"/>
  <c r="F23" i="80" s="1"/>
  <c r="L28" i="80"/>
  <c r="M28" i="80" s="1"/>
  <c r="E28" i="80"/>
  <c r="F28" i="80" s="1"/>
  <c r="F14" i="46"/>
  <c r="G13" i="46"/>
  <c r="H13" i="46" s="1"/>
  <c r="E14" i="46"/>
  <c r="D14" i="46"/>
  <c r="O15" i="89" l="1"/>
  <c r="N15" i="89"/>
  <c r="E20" i="90"/>
  <c r="F20" i="90" s="1"/>
  <c r="L20" i="90"/>
  <c r="M20" i="90" s="1"/>
  <c r="E21" i="91"/>
  <c r="F21" i="91" s="1"/>
  <c r="L21" i="91"/>
  <c r="M21" i="91" s="1"/>
  <c r="N11" i="89"/>
  <c r="O11" i="89"/>
  <c r="E20" i="87"/>
  <c r="F20" i="87" s="1"/>
  <c r="L20" i="87"/>
  <c r="M20" i="87" s="1"/>
  <c r="E23" i="91"/>
  <c r="F23" i="91" s="1"/>
  <c r="L23" i="91"/>
  <c r="M23" i="91" s="1"/>
  <c r="E26" i="90"/>
  <c r="F26" i="90" s="1"/>
  <c r="L26" i="90"/>
  <c r="M26" i="90" s="1"/>
  <c r="O12" i="89"/>
  <c r="N12" i="89"/>
  <c r="L27" i="88"/>
  <c r="M27" i="88" s="1"/>
  <c r="E27" i="88"/>
  <c r="F27" i="88" s="1"/>
  <c r="L20" i="88"/>
  <c r="M20" i="88" s="1"/>
  <c r="E20" i="88"/>
  <c r="F20" i="88" s="1"/>
  <c r="L28" i="88"/>
  <c r="M28" i="88" s="1"/>
  <c r="E28" i="88"/>
  <c r="F28" i="88" s="1"/>
  <c r="L24" i="91"/>
  <c r="M24" i="91" s="1"/>
  <c r="E24" i="91"/>
  <c r="F24" i="91" s="1"/>
  <c r="L23" i="90"/>
  <c r="M23" i="90" s="1"/>
  <c r="E23" i="90"/>
  <c r="F23" i="90" s="1"/>
  <c r="L26" i="88"/>
  <c r="M26" i="88" s="1"/>
  <c r="E26" i="88"/>
  <c r="F26" i="88" s="1"/>
  <c r="L25" i="88"/>
  <c r="M25" i="88" s="1"/>
  <c r="E25" i="88"/>
  <c r="F25" i="88" s="1"/>
  <c r="L28" i="90"/>
  <c r="M28" i="90" s="1"/>
  <c r="E28" i="90"/>
  <c r="F28" i="90" s="1"/>
  <c r="L25" i="91"/>
  <c r="M25" i="91" s="1"/>
  <c r="E25" i="91"/>
  <c r="F25" i="91" s="1"/>
  <c r="E23" i="88"/>
  <c r="F23" i="88" s="1"/>
  <c r="L23" i="88"/>
  <c r="M23" i="88" s="1"/>
  <c r="E27" i="91"/>
  <c r="F27" i="91" s="1"/>
  <c r="L27" i="91"/>
  <c r="M27" i="91" s="1"/>
  <c r="E28" i="91"/>
  <c r="F28" i="91" s="1"/>
  <c r="L28" i="91"/>
  <c r="M28" i="91" s="1"/>
  <c r="L22" i="88"/>
  <c r="M22" i="88" s="1"/>
  <c r="E22" i="88"/>
  <c r="F22" i="88" s="1"/>
  <c r="L25" i="87"/>
  <c r="M25" i="87" s="1"/>
  <c r="E25" i="87"/>
  <c r="F25" i="87" s="1"/>
  <c r="O14" i="89"/>
  <c r="N14" i="89"/>
  <c r="O13" i="89"/>
  <c r="N13" i="89"/>
  <c r="E21" i="88"/>
  <c r="F21" i="88" s="1"/>
  <c r="L21" i="88"/>
  <c r="M21" i="88" s="1"/>
  <c r="N9" i="89"/>
  <c r="O9" i="89"/>
  <c r="L24" i="88"/>
  <c r="M24" i="88" s="1"/>
  <c r="E24" i="88"/>
  <c r="F24" i="88" s="1"/>
  <c r="E22" i="91"/>
  <c r="F22" i="91" s="1"/>
  <c r="L22" i="91"/>
  <c r="M22" i="91" s="1"/>
  <c r="O9" i="87"/>
  <c r="N9" i="87"/>
  <c r="N16" i="89"/>
  <c r="O16" i="89"/>
  <c r="L19" i="89"/>
  <c r="M19" i="89" s="1"/>
  <c r="E19" i="89"/>
  <c r="F19" i="89" s="1"/>
  <c r="O8" i="89"/>
  <c r="N8" i="89"/>
  <c r="O10" i="87"/>
  <c r="N10" i="87"/>
  <c r="E26" i="91"/>
  <c r="F26" i="91" s="1"/>
  <c r="L26" i="91"/>
  <c r="M26" i="91" s="1"/>
  <c r="L24" i="90"/>
  <c r="M24" i="90" s="1"/>
  <c r="E24" i="90"/>
  <c r="F24" i="90" s="1"/>
  <c r="L22" i="90"/>
  <c r="M22" i="90" s="1"/>
  <c r="E22" i="90"/>
  <c r="F22" i="90" s="1"/>
  <c r="O10" i="89"/>
  <c r="N10" i="89"/>
  <c r="E15" i="46"/>
  <c r="D15" i="46"/>
  <c r="F15" i="46"/>
  <c r="G14" i="46"/>
  <c r="H14" i="46" s="1"/>
  <c r="E21" i="87" l="1"/>
  <c r="F21" i="87" s="1"/>
  <c r="L21" i="87"/>
  <c r="M21" i="87" s="1"/>
  <c r="L20" i="89"/>
  <c r="M20" i="89" s="1"/>
  <c r="E20" i="89"/>
  <c r="F20" i="89" s="1"/>
  <c r="E22" i="87"/>
  <c r="F22" i="87" s="1"/>
  <c r="L22" i="87"/>
  <c r="M22" i="87" s="1"/>
  <c r="E23" i="89"/>
  <c r="F23" i="89" s="1"/>
  <c r="L23" i="89"/>
  <c r="M23" i="89" s="1"/>
  <c r="E27" i="89"/>
  <c r="F27" i="89" s="1"/>
  <c r="L27" i="89"/>
  <c r="M27" i="89" s="1"/>
  <c r="E25" i="89"/>
  <c r="F25" i="89" s="1"/>
  <c r="L25" i="89"/>
  <c r="M25" i="89" s="1"/>
  <c r="E26" i="89"/>
  <c r="F26" i="89" s="1"/>
  <c r="L26" i="89"/>
  <c r="M26" i="89" s="1"/>
  <c r="E22" i="89"/>
  <c r="F22" i="89" s="1"/>
  <c r="L22" i="89"/>
  <c r="M22" i="89" s="1"/>
  <c r="E28" i="89"/>
  <c r="F28" i="89" s="1"/>
  <c r="L28" i="89"/>
  <c r="M28" i="89" s="1"/>
  <c r="E24" i="89"/>
  <c r="F24" i="89" s="1"/>
  <c r="L24" i="89"/>
  <c r="M24" i="89" s="1"/>
  <c r="L21" i="89"/>
  <c r="M21" i="89" s="1"/>
  <c r="E21" i="89"/>
  <c r="F21" i="89" s="1"/>
  <c r="E16" i="46"/>
  <c r="D16" i="46"/>
  <c r="G15" i="46"/>
  <c r="H15" i="46" s="1"/>
  <c r="F16" i="46"/>
  <c r="E17" i="46" l="1"/>
  <c r="D17" i="46"/>
  <c r="F17" i="46"/>
  <c r="G16" i="46"/>
  <c r="H16" i="46" s="1"/>
  <c r="G17" i="46" l="1"/>
  <c r="H17" i="46" s="1"/>
  <c r="F18" i="46"/>
  <c r="E18" i="46"/>
  <c r="D18" i="46"/>
  <c r="E19" i="46" l="1"/>
  <c r="D19" i="46"/>
  <c r="G18" i="46"/>
  <c r="H18" i="46" s="1"/>
  <c r="F19" i="46"/>
  <c r="G19" i="46" l="1"/>
  <c r="H19" i="46" s="1"/>
  <c r="F20" i="46"/>
  <c r="E20" i="46"/>
  <c r="D20" i="46"/>
  <c r="G20" i="46" l="1"/>
  <c r="H20" i="46" s="1"/>
  <c r="F21" i="46"/>
  <c r="E21" i="46"/>
  <c r="D21" i="46"/>
  <c r="E22" i="46" l="1"/>
  <c r="D22" i="46"/>
  <c r="G21" i="46"/>
  <c r="H21" i="46" s="1"/>
  <c r="F22" i="46"/>
  <c r="F23" i="46" l="1"/>
  <c r="G22" i="46"/>
  <c r="H22" i="46" s="1"/>
  <c r="E23" i="46"/>
  <c r="D23" i="46"/>
  <c r="E24" i="46" l="1"/>
  <c r="D24" i="46"/>
  <c r="G23" i="46"/>
  <c r="H23" i="46" s="1"/>
  <c r="F24" i="46"/>
  <c r="E25" i="46" l="1"/>
  <c r="D25" i="46"/>
  <c r="F25" i="46"/>
  <c r="G24" i="46"/>
  <c r="H24" i="46" s="1"/>
  <c r="F26" i="46" l="1"/>
  <c r="G25" i="46"/>
  <c r="H25" i="46" s="1"/>
  <c r="E26" i="46"/>
  <c r="D26" i="46"/>
  <c r="E27" i="46" l="1"/>
  <c r="D27" i="46"/>
  <c r="G26" i="46"/>
  <c r="H26" i="46" s="1"/>
  <c r="F27" i="46"/>
  <c r="F28" i="46" l="1"/>
  <c r="G27" i="46"/>
  <c r="H27" i="46" s="1"/>
  <c r="E28" i="46"/>
  <c r="D28" i="46"/>
  <c r="E29" i="46" l="1"/>
  <c r="D29" i="46"/>
  <c r="G28" i="46"/>
  <c r="H28" i="46" s="1"/>
  <c r="F29" i="46"/>
  <c r="F30" i="46" l="1"/>
  <c r="G29" i="46"/>
  <c r="H29" i="46" s="1"/>
  <c r="E30" i="46"/>
  <c r="D30" i="46"/>
  <c r="E31" i="46" l="1"/>
  <c r="D31" i="46"/>
  <c r="G30" i="46"/>
  <c r="H30" i="46" s="1"/>
  <c r="F31" i="46"/>
  <c r="G31" i="46" l="1"/>
  <c r="H31" i="46" s="1"/>
  <c r="F32" i="46"/>
  <c r="E32" i="46"/>
  <c r="D32" i="46"/>
  <c r="F33" i="46" l="1"/>
  <c r="G32" i="46"/>
  <c r="H32" i="46" s="1"/>
  <c r="E33" i="46"/>
  <c r="D33" i="46"/>
  <c r="E34" i="46" l="1"/>
  <c r="D34" i="46"/>
  <c r="F34" i="46"/>
  <c r="G33" i="46"/>
  <c r="H33" i="46" s="1"/>
  <c r="F35" i="46" l="1"/>
  <c r="G34" i="46"/>
  <c r="H34" i="46" s="1"/>
  <c r="E35" i="46"/>
  <c r="D35" i="46"/>
  <c r="E36" i="46" l="1"/>
  <c r="D36" i="46"/>
  <c r="F36" i="46"/>
  <c r="G35" i="46"/>
  <c r="H35" i="46" s="1"/>
  <c r="G36" i="46" l="1"/>
  <c r="H36" i="46" s="1"/>
  <c r="F37" i="46"/>
  <c r="E37" i="46"/>
  <c r="D37" i="46"/>
  <c r="E38" i="46" l="1"/>
  <c r="D38" i="46"/>
  <c r="F38" i="46"/>
  <c r="G37" i="46"/>
  <c r="H37" i="46" s="1"/>
  <c r="F39" i="46" l="1"/>
  <c r="G38" i="46"/>
  <c r="H38" i="46" s="1"/>
  <c r="E39" i="46"/>
  <c r="D39" i="46"/>
  <c r="E40" i="46" l="1"/>
  <c r="D40" i="46"/>
  <c r="G39" i="46"/>
  <c r="H39" i="46" s="1"/>
  <c r="F40" i="46"/>
  <c r="F41" i="46" l="1"/>
  <c r="G40" i="46"/>
  <c r="H40" i="46" s="1"/>
  <c r="E41" i="46"/>
  <c r="D41" i="46"/>
  <c r="E42" i="46" l="1"/>
  <c r="D42" i="46"/>
  <c r="G41" i="46"/>
  <c r="H41" i="46" s="1"/>
  <c r="F42" i="46"/>
  <c r="G42" i="46" l="1"/>
  <c r="H42" i="46" s="1"/>
  <c r="F43" i="46"/>
  <c r="E43" i="46"/>
  <c r="D43" i="46"/>
  <c r="E44" i="46" l="1"/>
  <c r="D44" i="46"/>
  <c r="F44" i="46"/>
  <c r="G43" i="46"/>
  <c r="H43" i="46" s="1"/>
  <c r="F45" i="46" l="1"/>
  <c r="G44" i="46"/>
  <c r="H44" i="46" s="1"/>
  <c r="E45" i="46"/>
  <c r="D45" i="46"/>
  <c r="E46" i="46" l="1"/>
  <c r="D46" i="46"/>
  <c r="F46" i="46"/>
  <c r="G45" i="46"/>
  <c r="H45" i="46" s="1"/>
  <c r="G46" i="46" l="1"/>
  <c r="H46" i="46" s="1"/>
  <c r="F47" i="46"/>
  <c r="E47" i="46"/>
  <c r="D47" i="46"/>
  <c r="G47" i="46" l="1"/>
  <c r="H47" i="46" s="1"/>
  <c r="F48" i="46"/>
  <c r="E48" i="46"/>
  <c r="D48" i="46"/>
  <c r="E49" i="46" l="1"/>
  <c r="D49" i="46"/>
  <c r="F49" i="46"/>
  <c r="G48" i="46"/>
  <c r="H48" i="46" s="1"/>
  <c r="F50" i="46" l="1"/>
  <c r="G49" i="46"/>
  <c r="H49" i="46" s="1"/>
  <c r="E50" i="46"/>
  <c r="D50" i="46"/>
  <c r="E51" i="46" l="1"/>
  <c r="D51" i="46"/>
  <c r="G50" i="46"/>
  <c r="H50" i="46" s="1"/>
  <c r="F51" i="46"/>
  <c r="G51" i="46" l="1"/>
  <c r="H51" i="46" s="1"/>
  <c r="F52" i="46"/>
  <c r="E52" i="46"/>
  <c r="D52" i="46"/>
  <c r="E53" i="46" l="1"/>
  <c r="D53" i="46"/>
  <c r="G52" i="46"/>
  <c r="H52" i="46" s="1"/>
  <c r="F53" i="46"/>
  <c r="F54" i="46" l="1"/>
  <c r="G53" i="46"/>
  <c r="H53" i="46" s="1"/>
  <c r="E54" i="46"/>
  <c r="D54" i="46"/>
  <c r="E55" i="46" l="1"/>
  <c r="D55" i="46"/>
  <c r="F55" i="46"/>
  <c r="G54" i="46"/>
  <c r="H54" i="46" s="1"/>
  <c r="G55" i="46" l="1"/>
  <c r="H55" i="46" s="1"/>
  <c r="F56" i="46"/>
  <c r="E56" i="46"/>
  <c r="D56" i="46"/>
  <c r="E57" i="46" l="1"/>
  <c r="D57" i="46"/>
  <c r="F57" i="46"/>
  <c r="G56" i="46"/>
  <c r="H56" i="46" s="1"/>
  <c r="E58" i="46" l="1"/>
  <c r="D58" i="46"/>
  <c r="G57" i="46"/>
  <c r="H57" i="46" s="1"/>
  <c r="F58" i="46"/>
  <c r="G58" i="46" l="1"/>
  <c r="H58" i="46" s="1"/>
  <c r="F59" i="46"/>
  <c r="E59" i="46"/>
  <c r="D59" i="46"/>
  <c r="E60" i="46" l="1"/>
  <c r="D60" i="46"/>
  <c r="F60" i="46"/>
  <c r="G59" i="46"/>
  <c r="H59" i="46" s="1"/>
  <c r="G60" i="46" l="1"/>
  <c r="H60" i="46" s="1"/>
  <c r="F61" i="46"/>
  <c r="E61" i="46"/>
  <c r="D61" i="46"/>
  <c r="E62" i="46" l="1"/>
  <c r="D62" i="46"/>
  <c r="G61" i="46"/>
  <c r="H61" i="46" s="1"/>
  <c r="F62" i="46"/>
  <c r="G62" i="46" l="1"/>
  <c r="H62" i="46" s="1"/>
  <c r="F63" i="46"/>
  <c r="E63" i="46"/>
  <c r="D63" i="46"/>
  <c r="E64" i="46" l="1"/>
  <c r="D64" i="46"/>
  <c r="F64" i="46"/>
  <c r="G63" i="46"/>
  <c r="H63" i="46" s="1"/>
  <c r="F65" i="46" l="1"/>
  <c r="G64" i="46"/>
  <c r="H64" i="46" s="1"/>
  <c r="E65" i="46"/>
  <c r="D65" i="46"/>
  <c r="E66" i="46" l="1"/>
  <c r="D66" i="46"/>
  <c r="F66" i="46"/>
  <c r="G65" i="46"/>
  <c r="H65" i="46" s="1"/>
  <c r="E67" i="46" l="1"/>
  <c r="D67" i="46"/>
  <c r="G66" i="46"/>
  <c r="H66" i="46" s="1"/>
  <c r="F67" i="46"/>
  <c r="F68" i="46" l="1"/>
  <c r="G67" i="46"/>
  <c r="H67" i="46" s="1"/>
  <c r="E68" i="46"/>
  <c r="D68" i="46"/>
  <c r="E69" i="46" l="1"/>
  <c r="D69" i="46"/>
  <c r="F69" i="46"/>
  <c r="G68" i="46"/>
  <c r="H68" i="46" s="1"/>
  <c r="E70" i="46" l="1"/>
  <c r="D70" i="46"/>
  <c r="G69" i="46"/>
  <c r="H69" i="46" s="1"/>
  <c r="F70" i="46"/>
  <c r="G70" i="46" l="1"/>
  <c r="H70" i="46" s="1"/>
  <c r="F71" i="46"/>
  <c r="D71" i="46"/>
  <c r="E71" i="46"/>
  <c r="D72" i="46" l="1"/>
  <c r="E72" i="46"/>
  <c r="G71" i="46"/>
  <c r="H71" i="46" s="1"/>
  <c r="F72" i="46"/>
  <c r="E73" i="46" l="1"/>
  <c r="D73" i="46"/>
  <c r="G72" i="46"/>
  <c r="H72" i="46" s="1"/>
  <c r="F73" i="46"/>
  <c r="F74" i="46" l="1"/>
  <c r="G73" i="46"/>
  <c r="H73" i="46" s="1"/>
  <c r="D74" i="46"/>
  <c r="E74" i="46"/>
  <c r="D75" i="46" l="1"/>
  <c r="E75" i="46"/>
  <c r="G74" i="46"/>
  <c r="H74" i="46" s="1"/>
  <c r="F75" i="46"/>
  <c r="G75" i="46" l="1"/>
  <c r="H75" i="46" s="1"/>
  <c r="F76" i="46"/>
  <c r="E76" i="46"/>
  <c r="D76" i="46"/>
  <c r="G76" i="46" l="1"/>
  <c r="H76" i="46" s="1"/>
  <c r="F77" i="46"/>
  <c r="E77" i="46"/>
  <c r="D77" i="46"/>
  <c r="D78" i="46" l="1"/>
  <c r="E78" i="46"/>
  <c r="F78" i="46"/>
  <c r="G77" i="46"/>
  <c r="H77" i="46" s="1"/>
  <c r="G78" i="46" l="1"/>
  <c r="H78" i="46" s="1"/>
  <c r="F79" i="46"/>
  <c r="D79" i="46"/>
  <c r="E79" i="46"/>
  <c r="G79" i="46" l="1"/>
  <c r="H79" i="46" s="1"/>
  <c r="F80" i="46"/>
  <c r="E80" i="46"/>
  <c r="D80" i="46"/>
  <c r="E81" i="46" l="1"/>
  <c r="D81" i="46"/>
  <c r="F81" i="46"/>
  <c r="G80" i="46"/>
  <c r="H80" i="46" s="1"/>
  <c r="F82" i="46" l="1"/>
  <c r="G81" i="46"/>
  <c r="H81" i="46" s="1"/>
  <c r="D82" i="46"/>
  <c r="E82" i="46"/>
  <c r="D83" i="46" l="1"/>
  <c r="E83" i="46"/>
  <c r="F83" i="46"/>
  <c r="G82" i="46"/>
  <c r="H82" i="46" s="1"/>
  <c r="F84" i="46" l="1"/>
  <c r="G83" i="46"/>
  <c r="H83" i="46" s="1"/>
  <c r="D84" i="46"/>
  <c r="E84" i="46"/>
  <c r="D85" i="46" l="1"/>
  <c r="E85" i="46"/>
  <c r="G84" i="46"/>
  <c r="H84" i="46" s="1"/>
  <c r="F85" i="46"/>
  <c r="F86" i="46" l="1"/>
  <c r="G85" i="46"/>
  <c r="H85" i="46" s="1"/>
  <c r="E86" i="46"/>
  <c r="D86" i="46"/>
  <c r="E87" i="46" l="1"/>
  <c r="D87" i="46"/>
  <c r="G86" i="46"/>
  <c r="H86" i="46" s="1"/>
  <c r="F87" i="46"/>
  <c r="D88" i="46" l="1"/>
  <c r="E88" i="46"/>
  <c r="F88" i="46"/>
  <c r="G87" i="46"/>
  <c r="H87" i="46" s="1"/>
  <c r="F89" i="46" l="1"/>
  <c r="G88" i="46"/>
  <c r="H88" i="46" s="1"/>
  <c r="D89" i="46"/>
  <c r="E89" i="46"/>
  <c r="D90" i="46" l="1"/>
  <c r="E90" i="46"/>
  <c r="G89" i="46"/>
  <c r="H89" i="46" s="1"/>
  <c r="F90" i="46"/>
  <c r="F91" i="46" l="1"/>
  <c r="G90" i="46"/>
  <c r="H90" i="46" s="1"/>
  <c r="E91" i="46"/>
  <c r="D91" i="46"/>
  <c r="D92" i="46" l="1"/>
  <c r="E92" i="46"/>
  <c r="F92" i="46"/>
  <c r="G91" i="46"/>
  <c r="H91" i="46" s="1"/>
  <c r="G92" i="46" l="1"/>
  <c r="H92" i="46" s="1"/>
  <c r="F93" i="46"/>
  <c r="E93" i="46"/>
  <c r="D93" i="46"/>
  <c r="G93" i="46" l="1"/>
  <c r="H93" i="46" s="1"/>
  <c r="F94" i="46"/>
  <c r="E94" i="46"/>
  <c r="D94" i="46"/>
  <c r="E95" i="46" l="1"/>
  <c r="D95" i="46"/>
  <c r="F95" i="46"/>
  <c r="G94" i="46"/>
  <c r="H94" i="46" s="1"/>
  <c r="F96" i="46" l="1"/>
  <c r="G95" i="46"/>
  <c r="H95" i="46" s="1"/>
  <c r="E96" i="46"/>
  <c r="D96" i="46"/>
  <c r="D97" i="46" l="1"/>
  <c r="E97" i="46"/>
  <c r="G96" i="46"/>
  <c r="H96" i="46" s="1"/>
  <c r="F97" i="46"/>
  <c r="F98" i="46" l="1"/>
  <c r="G97" i="46"/>
  <c r="H97" i="46" s="1"/>
  <c r="E98" i="46"/>
  <c r="D98" i="46"/>
  <c r="D99" i="46" l="1"/>
  <c r="E99" i="46"/>
  <c r="F99" i="46"/>
  <c r="G98" i="46"/>
  <c r="H98" i="46" s="1"/>
  <c r="F100" i="46" l="1"/>
  <c r="G99" i="46"/>
  <c r="H99" i="46" s="1"/>
  <c r="E100" i="46"/>
  <c r="D100" i="46"/>
  <c r="D101" i="46" l="1"/>
  <c r="E101" i="46"/>
  <c r="G100" i="46"/>
  <c r="H100" i="46" s="1"/>
  <c r="F101" i="46"/>
  <c r="F102" i="46" l="1"/>
  <c r="G101" i="46"/>
  <c r="H101" i="46" s="1"/>
  <c r="D102" i="46"/>
  <c r="E102" i="46"/>
  <c r="D103" i="46" l="1"/>
  <c r="E103" i="46"/>
  <c r="G102" i="46"/>
  <c r="H102" i="46" s="1"/>
  <c r="F103" i="46"/>
  <c r="F104" i="46" l="1"/>
  <c r="G103" i="46"/>
  <c r="H103" i="46" s="1"/>
  <c r="D104" i="46"/>
  <c r="E104" i="46"/>
  <c r="E105" i="46" l="1"/>
  <c r="D105" i="46"/>
  <c r="F105" i="46"/>
  <c r="G104" i="46"/>
  <c r="H104" i="46" s="1"/>
  <c r="G105" i="46" l="1"/>
  <c r="H105" i="46" s="1"/>
  <c r="F106" i="46"/>
  <c r="E106" i="46"/>
  <c r="D106" i="46"/>
  <c r="D107" i="46" l="1"/>
  <c r="E107" i="46"/>
  <c r="F107" i="46"/>
  <c r="G106" i="46"/>
  <c r="H106" i="46" s="1"/>
  <c r="G107" i="46" l="1"/>
  <c r="H107" i="46" s="1"/>
  <c r="F108" i="46"/>
  <c r="E108" i="46"/>
  <c r="D108" i="46"/>
  <c r="D109" i="46" l="1"/>
  <c r="E109" i="46"/>
  <c r="G108" i="46"/>
  <c r="H108" i="46" s="1"/>
  <c r="F109" i="46"/>
  <c r="F110" i="46" l="1"/>
  <c r="G109" i="46"/>
  <c r="H109" i="46" s="1"/>
  <c r="E110" i="46"/>
  <c r="D110" i="46"/>
  <c r="E111" i="46" l="1"/>
  <c r="D111" i="46"/>
  <c r="F111" i="46"/>
  <c r="G110" i="46"/>
  <c r="H110" i="46" s="1"/>
  <c r="F112" i="46" l="1"/>
  <c r="G111" i="46"/>
  <c r="H111" i="46" s="1"/>
  <c r="D112" i="46"/>
  <c r="E112" i="46"/>
  <c r="E113" i="46" l="1"/>
  <c r="D113" i="46"/>
  <c r="G112" i="46"/>
  <c r="H112" i="46" s="1"/>
  <c r="F113" i="46"/>
  <c r="G113" i="46" l="1"/>
  <c r="H113" i="46" s="1"/>
  <c r="F114" i="46"/>
  <c r="E114" i="46"/>
  <c r="D114" i="46"/>
  <c r="G114" i="46" l="1"/>
  <c r="H114" i="46" s="1"/>
  <c r="F115" i="46"/>
  <c r="E115" i="46"/>
  <c r="D115" i="46"/>
  <c r="E116" i="46" l="1"/>
  <c r="D116" i="46"/>
  <c r="F116" i="46"/>
  <c r="G115" i="46"/>
  <c r="H115" i="46" s="1"/>
  <c r="F117" i="46" l="1"/>
  <c r="G116" i="46"/>
  <c r="H116" i="46" s="1"/>
  <c r="E117" i="46"/>
  <c r="D117" i="46"/>
  <c r="E118" i="46" l="1"/>
  <c r="D118" i="46"/>
  <c r="F118" i="46"/>
  <c r="G117" i="46"/>
  <c r="H117" i="46" s="1"/>
  <c r="G118" i="46" l="1"/>
  <c r="H118" i="46" s="1"/>
  <c r="F119" i="46"/>
  <c r="D119" i="46"/>
  <c r="E119" i="46"/>
  <c r="E120" i="46" l="1"/>
  <c r="D120" i="46"/>
  <c r="F120" i="46"/>
  <c r="G119" i="46"/>
  <c r="H119" i="46" s="1"/>
  <c r="F121" i="46" l="1"/>
  <c r="G120" i="46"/>
  <c r="H120" i="46" s="1"/>
  <c r="E121" i="46"/>
  <c r="D121" i="46"/>
  <c r="E122" i="46" l="1"/>
  <c r="D122" i="46"/>
  <c r="G121" i="46"/>
  <c r="H121" i="46" s="1"/>
  <c r="F122" i="46"/>
  <c r="F123" i="46" l="1"/>
  <c r="G122" i="46"/>
  <c r="H122" i="46" s="1"/>
  <c r="E123" i="46"/>
  <c r="D123" i="46"/>
  <c r="E124" i="46" l="1"/>
  <c r="D124" i="46"/>
  <c r="G123" i="46"/>
  <c r="H123" i="46" s="1"/>
  <c r="F124" i="46"/>
  <c r="G124" i="46" l="1"/>
  <c r="H124" i="46" s="1"/>
  <c r="F125" i="46"/>
  <c r="D125" i="46"/>
  <c r="E125" i="46"/>
  <c r="E126" i="46" l="1"/>
  <c r="D126" i="46"/>
  <c r="G125" i="46"/>
  <c r="H125" i="46" s="1"/>
  <c r="F126" i="46"/>
  <c r="G126" i="46" l="1"/>
  <c r="H126" i="46" s="1"/>
  <c r="F127" i="46"/>
  <c r="D127" i="46"/>
  <c r="E127" i="46"/>
  <c r="E128" i="46" l="1"/>
  <c r="D128" i="46"/>
  <c r="F128" i="46"/>
  <c r="G127" i="46"/>
  <c r="H127" i="46" s="1"/>
  <c r="G128" i="46" l="1"/>
  <c r="H128" i="46" s="1"/>
  <c r="F129" i="46"/>
  <c r="E129" i="46"/>
  <c r="D129" i="46"/>
  <c r="E130" i="46" l="1"/>
  <c r="D130" i="46"/>
  <c r="F130" i="46"/>
  <c r="G129" i="46"/>
  <c r="H129" i="46" s="1"/>
  <c r="G130" i="46" l="1"/>
  <c r="H130" i="46" s="1"/>
  <c r="F131" i="46"/>
  <c r="E131" i="46"/>
  <c r="D131" i="46"/>
  <c r="E132" i="46" l="1"/>
  <c r="D132" i="46"/>
  <c r="G131" i="46"/>
  <c r="H131" i="46" s="1"/>
  <c r="F132" i="46"/>
  <c r="F133" i="46" l="1"/>
  <c r="G132" i="46"/>
  <c r="H132" i="46" s="1"/>
  <c r="D133" i="46"/>
  <c r="E133" i="46"/>
  <c r="E134" i="46" l="1"/>
  <c r="D134" i="46"/>
  <c r="G133" i="46"/>
  <c r="H133" i="46" s="1"/>
  <c r="F134" i="46"/>
  <c r="F135" i="46" l="1"/>
  <c r="G134" i="46"/>
  <c r="H134" i="46" s="1"/>
  <c r="E135" i="46"/>
  <c r="D135" i="46"/>
  <c r="D136" i="46" l="1"/>
  <c r="E136" i="46"/>
  <c r="G135" i="46"/>
  <c r="H135" i="46" s="1"/>
  <c r="F136" i="46"/>
  <c r="G136" i="46" l="1"/>
  <c r="H136" i="46" s="1"/>
  <c r="F137" i="46"/>
  <c r="D137" i="46"/>
  <c r="E137" i="46"/>
  <c r="D138" i="46" l="1"/>
  <c r="E138" i="46"/>
  <c r="F138" i="46"/>
  <c r="G137" i="46"/>
  <c r="H137" i="46" s="1"/>
  <c r="F139" i="46" l="1"/>
  <c r="G138" i="46"/>
  <c r="H138" i="46" s="1"/>
  <c r="E139" i="46"/>
  <c r="D139" i="46"/>
  <c r="E140" i="46" l="1"/>
  <c r="D140" i="46"/>
  <c r="G139" i="46"/>
  <c r="H139" i="46" s="1"/>
  <c r="F140" i="46"/>
  <c r="G140" i="46" l="1"/>
  <c r="H140" i="46" s="1"/>
  <c r="F141" i="46"/>
  <c r="E141" i="46"/>
  <c r="D141" i="46"/>
  <c r="E142" i="46" l="1"/>
  <c r="D142" i="46"/>
  <c r="G141" i="46"/>
  <c r="H141" i="46" s="1"/>
  <c r="F142" i="46"/>
  <c r="G142" i="46" l="1"/>
  <c r="H142" i="46" s="1"/>
  <c r="F143" i="46"/>
  <c r="E143" i="46"/>
  <c r="D143" i="46"/>
  <c r="F144" i="46" l="1"/>
  <c r="G143" i="46"/>
  <c r="H143" i="46" s="1"/>
  <c r="D144" i="46"/>
  <c r="E144" i="46"/>
  <c r="D145" i="46" l="1"/>
  <c r="E145" i="46"/>
  <c r="G144" i="46"/>
  <c r="H144" i="46" s="1"/>
  <c r="F145" i="46"/>
  <c r="G145" i="46" l="1"/>
  <c r="H145" i="46" s="1"/>
  <c r="F146" i="46"/>
  <c r="E146" i="46"/>
  <c r="D146" i="46"/>
  <c r="F147" i="46" l="1"/>
  <c r="G146" i="46"/>
  <c r="H146" i="46" s="1"/>
  <c r="E147" i="46"/>
  <c r="D147" i="46"/>
  <c r="E148" i="46" l="1"/>
  <c r="D148" i="46"/>
  <c r="G147" i="46"/>
  <c r="H147" i="46" s="1"/>
  <c r="F148" i="46"/>
  <c r="F149" i="46" l="1"/>
  <c r="G148" i="46"/>
  <c r="H148" i="46" s="1"/>
  <c r="D149" i="46"/>
  <c r="E149" i="46"/>
  <c r="D150" i="46" l="1"/>
  <c r="E150" i="46"/>
  <c r="G149" i="46"/>
  <c r="H149" i="46" s="1"/>
  <c r="F150" i="46"/>
  <c r="G150" i="46" l="1"/>
  <c r="H150" i="46" s="1"/>
  <c r="F151" i="46"/>
  <c r="D151" i="46"/>
  <c r="E151" i="46"/>
  <c r="E152" i="46" l="1"/>
  <c r="D152" i="46"/>
  <c r="G151" i="46"/>
  <c r="H151" i="46" s="1"/>
  <c r="F152" i="46"/>
  <c r="F153" i="46" l="1"/>
  <c r="G152" i="46"/>
  <c r="H152" i="46" s="1"/>
  <c r="E153" i="46"/>
  <c r="D153" i="46"/>
  <c r="E154" i="46" l="1"/>
  <c r="D154" i="46"/>
  <c r="G153" i="46"/>
  <c r="H153" i="46" s="1"/>
  <c r="F154" i="46"/>
  <c r="F155" i="46" l="1"/>
  <c r="G154" i="46"/>
  <c r="H154" i="46" s="1"/>
  <c r="D155" i="46"/>
  <c r="E155" i="46"/>
  <c r="E156" i="46" l="1"/>
  <c r="D156" i="46"/>
  <c r="F156" i="46"/>
  <c r="G155" i="46"/>
  <c r="H155" i="46" s="1"/>
  <c r="G156" i="46" l="1"/>
  <c r="H156" i="46" s="1"/>
  <c r="F157" i="46"/>
  <c r="E157" i="46"/>
  <c r="D157" i="46"/>
  <c r="E158" i="46" l="1"/>
  <c r="D158" i="46"/>
  <c r="G157" i="46"/>
  <c r="H157" i="46" s="1"/>
  <c r="F158" i="46"/>
  <c r="E159" i="46" l="1"/>
  <c r="D159" i="46"/>
  <c r="F159" i="46"/>
  <c r="G158" i="46"/>
  <c r="H158" i="46" s="1"/>
  <c r="F160" i="46" l="1"/>
  <c r="G159" i="46"/>
  <c r="H159" i="46" s="1"/>
  <c r="E160" i="46"/>
  <c r="D160" i="46"/>
  <c r="D161" i="46" l="1"/>
  <c r="E161" i="46"/>
  <c r="F161" i="46"/>
  <c r="G160" i="46"/>
  <c r="H160" i="46" s="1"/>
  <c r="G161" i="46" l="1"/>
  <c r="H161" i="46" s="1"/>
  <c r="F162" i="46"/>
  <c r="D162" i="46"/>
  <c r="E162" i="46"/>
  <c r="E163" i="46" l="1"/>
  <c r="D163" i="46"/>
  <c r="F163" i="46"/>
  <c r="G162" i="46"/>
  <c r="H162" i="46" s="1"/>
  <c r="F164" i="46" l="1"/>
  <c r="G163" i="46"/>
  <c r="H163" i="46" s="1"/>
  <c r="E164" i="46"/>
  <c r="D164" i="46"/>
  <c r="D165" i="46" l="1"/>
  <c r="E165" i="46"/>
  <c r="F165" i="46"/>
  <c r="G164" i="46"/>
  <c r="H164" i="46" s="1"/>
  <c r="F166" i="46" l="1"/>
  <c r="G165" i="46"/>
  <c r="H165" i="46" s="1"/>
  <c r="E166" i="46"/>
  <c r="D166" i="46"/>
  <c r="F167" i="46" l="1"/>
  <c r="G166" i="46"/>
  <c r="H166" i="46" s="1"/>
  <c r="D167" i="46"/>
  <c r="E167" i="46"/>
  <c r="F168" i="46" l="1"/>
  <c r="G167" i="46"/>
  <c r="H167" i="46" s="1"/>
  <c r="E168" i="46"/>
  <c r="D168" i="46"/>
  <c r="D169" i="46" l="1"/>
  <c r="E169" i="46"/>
  <c r="F169" i="46"/>
  <c r="G168" i="46"/>
  <c r="H168" i="46" s="1"/>
  <c r="G169" i="46" l="1"/>
  <c r="H169" i="46" s="1"/>
  <c r="F170" i="46"/>
  <c r="E170" i="46"/>
  <c r="D170" i="46"/>
  <c r="E171" i="46" l="1"/>
  <c r="D171" i="46"/>
  <c r="F171" i="46"/>
  <c r="G170" i="46"/>
  <c r="H170" i="46" s="1"/>
  <c r="F172" i="46" l="1"/>
  <c r="G171" i="46"/>
  <c r="H171" i="46" s="1"/>
  <c r="E172" i="46"/>
  <c r="D172" i="46"/>
  <c r="D173" i="46" l="1"/>
  <c r="E173" i="46"/>
  <c r="F173" i="46"/>
  <c r="G172" i="46"/>
  <c r="H172" i="46" s="1"/>
  <c r="F174" i="46" l="1"/>
  <c r="G173" i="46"/>
  <c r="H173" i="46" s="1"/>
  <c r="E174" i="46"/>
  <c r="D174" i="46"/>
  <c r="E175" i="46" l="1"/>
  <c r="D175" i="46"/>
  <c r="F175" i="46"/>
  <c r="G174" i="46"/>
  <c r="H174" i="46" s="1"/>
  <c r="F176" i="46" l="1"/>
  <c r="G175" i="46"/>
  <c r="H175" i="46" s="1"/>
  <c r="E176" i="46"/>
  <c r="D176" i="46"/>
  <c r="E177" i="46" l="1"/>
  <c r="D177" i="46"/>
  <c r="F177" i="46"/>
  <c r="G176" i="46"/>
  <c r="H176" i="46" s="1"/>
  <c r="F178" i="46" l="1"/>
  <c r="G177" i="46"/>
  <c r="H177" i="46" s="1"/>
  <c r="E178" i="46"/>
  <c r="D178" i="46"/>
  <c r="E179" i="46" l="1"/>
  <c r="D179" i="46"/>
  <c r="F179" i="46"/>
  <c r="G178" i="46"/>
  <c r="H178" i="46" s="1"/>
  <c r="F180" i="46" l="1"/>
  <c r="G179" i="46"/>
  <c r="H179" i="46" s="1"/>
  <c r="E180" i="46"/>
  <c r="D180" i="46"/>
  <c r="D181" i="46" l="1"/>
  <c r="E181" i="46"/>
  <c r="F181" i="46"/>
  <c r="G180" i="46"/>
  <c r="H180" i="46" s="1"/>
  <c r="F182" i="46" l="1"/>
  <c r="G181" i="46"/>
  <c r="H181" i="46" s="1"/>
  <c r="E182" i="46"/>
  <c r="D182" i="46"/>
  <c r="E183" i="46" l="1"/>
  <c r="D183" i="46"/>
  <c r="F183" i="46"/>
  <c r="G182" i="46"/>
  <c r="H182" i="46" s="1"/>
  <c r="F184" i="46" l="1"/>
  <c r="G183" i="46"/>
  <c r="H183" i="46" s="1"/>
  <c r="E184" i="46"/>
  <c r="D184" i="46"/>
  <c r="E185" i="46" l="1"/>
  <c r="D185" i="46"/>
  <c r="F185" i="46"/>
  <c r="G184" i="46"/>
  <c r="H184" i="46" s="1"/>
  <c r="F186" i="46" l="1"/>
  <c r="G185" i="46"/>
  <c r="H185" i="46" s="1"/>
  <c r="E186" i="46"/>
  <c r="D186" i="46"/>
  <c r="E187" i="46" l="1"/>
  <c r="D187" i="46"/>
  <c r="F187" i="46"/>
  <c r="G186" i="46"/>
  <c r="H186" i="46" s="1"/>
  <c r="G187" i="46" l="1"/>
  <c r="H187" i="46" s="1"/>
  <c r="F188" i="46"/>
  <c r="E188" i="46"/>
  <c r="D188" i="46"/>
  <c r="E189" i="46" l="1"/>
  <c r="D189" i="46"/>
  <c r="G188" i="46"/>
  <c r="H188" i="46" s="1"/>
  <c r="F189" i="46"/>
  <c r="F190" i="46" l="1"/>
  <c r="G189" i="46"/>
  <c r="H189" i="46" s="1"/>
  <c r="D190" i="46"/>
  <c r="E190" i="46"/>
  <c r="D191" i="46" l="1"/>
  <c r="E191" i="46"/>
  <c r="F191" i="46"/>
  <c r="G190" i="46"/>
  <c r="H190" i="46" s="1"/>
  <c r="F192" i="46" l="1"/>
  <c r="G191" i="46"/>
  <c r="H191" i="46" s="1"/>
  <c r="E192" i="46"/>
  <c r="D192" i="46"/>
  <c r="E193" i="46" l="1"/>
  <c r="D193" i="46"/>
  <c r="F193" i="46"/>
  <c r="G192" i="46"/>
  <c r="H192" i="46" s="1"/>
  <c r="G193" i="46" l="1"/>
  <c r="H193" i="46" s="1"/>
  <c r="F194" i="46"/>
  <c r="D194" i="46"/>
  <c r="E194" i="46"/>
  <c r="D195" i="46" l="1"/>
  <c r="E195" i="46"/>
  <c r="G194" i="46"/>
  <c r="H194" i="46" s="1"/>
  <c r="F195" i="46"/>
  <c r="G195" i="46" l="1"/>
  <c r="H195" i="46" s="1"/>
  <c r="F196" i="46"/>
  <c r="D196" i="46"/>
  <c r="E196" i="46"/>
  <c r="E197" i="46" l="1"/>
  <c r="D197" i="46"/>
  <c r="G196" i="46"/>
  <c r="H196" i="46" s="1"/>
  <c r="F197" i="46"/>
  <c r="F198" i="46" l="1"/>
  <c r="G197" i="46"/>
  <c r="H197" i="46" s="1"/>
  <c r="E198" i="46"/>
  <c r="D198" i="46"/>
  <c r="D199" i="46" l="1"/>
  <c r="E199" i="46"/>
  <c r="G198" i="46"/>
  <c r="H198" i="46" s="1"/>
  <c r="F199" i="46"/>
  <c r="F200" i="46" l="1"/>
  <c r="G199" i="46"/>
  <c r="H199" i="46" s="1"/>
  <c r="D200" i="46"/>
  <c r="E200" i="46"/>
  <c r="E201" i="46" l="1"/>
  <c r="D201" i="46"/>
  <c r="F201" i="46"/>
  <c r="G200" i="46"/>
  <c r="H200" i="46" s="1"/>
  <c r="D202" i="46" l="1"/>
  <c r="E202" i="46"/>
  <c r="F202" i="46"/>
  <c r="G201" i="46"/>
  <c r="H201" i="46" s="1"/>
  <c r="F203" i="46" l="1"/>
  <c r="G202" i="46"/>
  <c r="H202" i="46" s="1"/>
  <c r="E203" i="46"/>
  <c r="D203" i="46"/>
  <c r="F204" i="46" l="1"/>
  <c r="G203" i="46"/>
  <c r="H203" i="46" s="1"/>
  <c r="D204" i="46"/>
  <c r="E204" i="46"/>
  <c r="F205" i="46" l="1"/>
  <c r="G204" i="46"/>
  <c r="H204" i="46" s="1"/>
  <c r="E205" i="46"/>
  <c r="D205" i="46"/>
  <c r="G205" i="46" l="1"/>
  <c r="H205" i="46" s="1"/>
  <c r="F206" i="46"/>
  <c r="E206" i="46"/>
  <c r="D206" i="46"/>
  <c r="E207" i="46" l="1"/>
  <c r="D207" i="46"/>
  <c r="G206" i="46"/>
  <c r="H206" i="46" s="1"/>
  <c r="F207" i="46"/>
  <c r="F208" i="46" l="1"/>
  <c r="G207" i="46"/>
  <c r="H207" i="46" s="1"/>
  <c r="E208" i="46"/>
  <c r="D208" i="46"/>
  <c r="D209" i="46" l="1"/>
  <c r="E209" i="46"/>
  <c r="F209" i="46"/>
  <c r="G208" i="46"/>
  <c r="H208" i="46" s="1"/>
  <c r="G209" i="46" l="1"/>
  <c r="H209" i="46" s="1"/>
  <c r="F210" i="46"/>
  <c r="E210" i="46"/>
  <c r="D210" i="46"/>
  <c r="E211" i="46" l="1"/>
  <c r="D211" i="46"/>
  <c r="G210" i="46"/>
  <c r="H210" i="46" s="1"/>
  <c r="F211" i="46"/>
  <c r="F212" i="46" l="1"/>
  <c r="G211" i="46"/>
  <c r="H211" i="46" s="1"/>
  <c r="E212" i="46"/>
  <c r="D212" i="46"/>
  <c r="E213" i="46" l="1"/>
  <c r="D213" i="46"/>
  <c r="F213" i="46"/>
  <c r="G212" i="46"/>
  <c r="H212" i="46" s="1"/>
  <c r="F214" i="46" l="1"/>
  <c r="G213" i="46"/>
  <c r="H213" i="46" s="1"/>
  <c r="D214" i="46"/>
  <c r="E214" i="46"/>
  <c r="E215" i="46" l="1"/>
  <c r="D215" i="46"/>
  <c r="F215" i="46"/>
  <c r="G214" i="46"/>
  <c r="H214" i="46" s="1"/>
  <c r="F216" i="46" l="1"/>
  <c r="G215" i="46"/>
  <c r="H215" i="46" s="1"/>
  <c r="E216" i="46"/>
  <c r="D216" i="46"/>
  <c r="G216" i="46" l="1"/>
  <c r="H216" i="46" s="1"/>
  <c r="F217" i="46"/>
  <c r="E217" i="46"/>
  <c r="D217" i="46"/>
  <c r="F218" i="46" l="1"/>
  <c r="G217" i="46"/>
  <c r="H217" i="46" s="1"/>
  <c r="D218" i="46"/>
  <c r="E218" i="46"/>
  <c r="E219" i="46" l="1"/>
  <c r="D219" i="46"/>
  <c r="F219" i="46"/>
  <c r="G218" i="46"/>
  <c r="H218" i="46" s="1"/>
  <c r="F220" i="46" l="1"/>
  <c r="G219" i="46"/>
  <c r="H219" i="46" s="1"/>
  <c r="E220" i="46"/>
  <c r="D220" i="46"/>
  <c r="E221" i="46" l="1"/>
  <c r="D221" i="46"/>
  <c r="F221" i="46"/>
  <c r="G220" i="46"/>
  <c r="H220" i="46" s="1"/>
  <c r="F222" i="46" l="1"/>
  <c r="G221" i="46"/>
  <c r="H221" i="46" s="1"/>
  <c r="E222" i="46"/>
  <c r="D222" i="46"/>
  <c r="E223" i="46" l="1"/>
  <c r="D223" i="46"/>
  <c r="F223" i="46"/>
  <c r="G222" i="46"/>
  <c r="H222" i="46" s="1"/>
  <c r="F224" i="46" l="1"/>
  <c r="G223" i="46"/>
  <c r="H223" i="46" s="1"/>
  <c r="E224" i="46"/>
  <c r="D224" i="46"/>
  <c r="E225" i="46" l="1"/>
  <c r="D225" i="46"/>
  <c r="F225" i="46"/>
  <c r="G224" i="46"/>
  <c r="H224" i="46" s="1"/>
  <c r="G225" i="46" l="1"/>
  <c r="H225" i="46" s="1"/>
  <c r="F226" i="46"/>
  <c r="D226" i="46"/>
  <c r="E226" i="46"/>
  <c r="E227" i="46" l="1"/>
  <c r="D227" i="46"/>
  <c r="F227" i="46"/>
  <c r="G226" i="46"/>
  <c r="H226" i="46" s="1"/>
  <c r="G227" i="46" l="1"/>
  <c r="H227" i="46" s="1"/>
  <c r="F228" i="46"/>
  <c r="E228" i="46"/>
  <c r="D228" i="46"/>
  <c r="E229" i="46" l="1"/>
  <c r="D229" i="46"/>
  <c r="G228" i="46"/>
  <c r="H228" i="46" s="1"/>
  <c r="F229" i="46"/>
  <c r="G229" i="46" l="1"/>
  <c r="H229" i="46" s="1"/>
  <c r="F230" i="46"/>
  <c r="E230" i="46"/>
  <c r="D230" i="46"/>
  <c r="F231" i="46" l="1"/>
  <c r="G230" i="46"/>
  <c r="H230" i="46" s="1"/>
  <c r="E231" i="46"/>
  <c r="D231" i="46"/>
  <c r="E232" i="46" l="1"/>
  <c r="D232" i="46"/>
  <c r="F232" i="46"/>
  <c r="G231" i="46"/>
  <c r="H231" i="46" s="1"/>
  <c r="E233" i="46" l="1"/>
  <c r="D233" i="46"/>
  <c r="F233" i="46"/>
  <c r="G232" i="46"/>
  <c r="H232" i="46" s="1"/>
  <c r="F234" i="46" l="1"/>
  <c r="G233" i="46"/>
  <c r="H233" i="46" s="1"/>
  <c r="E234" i="46"/>
  <c r="D234" i="46"/>
  <c r="D235" i="46" l="1"/>
  <c r="E235" i="46"/>
  <c r="F235" i="46"/>
  <c r="G234" i="46"/>
  <c r="H234" i="46" s="1"/>
  <c r="F236" i="46" l="1"/>
  <c r="G235" i="46"/>
  <c r="H235" i="46" s="1"/>
  <c r="E236" i="46"/>
  <c r="D236" i="46"/>
  <c r="G236" i="46" l="1"/>
  <c r="H236" i="46" s="1"/>
  <c r="F237" i="46"/>
  <c r="D237" i="46"/>
  <c r="E237" i="46"/>
  <c r="E238" i="46" l="1"/>
  <c r="D238" i="46"/>
  <c r="G237" i="46"/>
  <c r="H237" i="46" s="1"/>
  <c r="F238" i="46"/>
  <c r="F239" i="46" l="1"/>
  <c r="G238" i="46"/>
  <c r="H238" i="46" s="1"/>
  <c r="E239" i="46"/>
  <c r="D239" i="46"/>
  <c r="E240" i="46" l="1"/>
  <c r="D240" i="46"/>
  <c r="F240" i="46"/>
  <c r="G239" i="46"/>
  <c r="H239" i="46" s="1"/>
  <c r="F241" i="46" l="1"/>
  <c r="G240" i="46"/>
  <c r="H240" i="46" s="1"/>
  <c r="E241" i="46"/>
  <c r="D241" i="46"/>
  <c r="E242" i="46" l="1"/>
  <c r="D242" i="46"/>
  <c r="G241" i="46"/>
  <c r="H241" i="46" s="1"/>
  <c r="F242" i="46"/>
  <c r="F243" i="46" l="1"/>
  <c r="G242" i="46"/>
  <c r="H242" i="46" s="1"/>
  <c r="D243" i="46"/>
  <c r="E243" i="46"/>
  <c r="E244" i="46" l="1"/>
  <c r="D244" i="46"/>
  <c r="G243" i="46"/>
  <c r="H243" i="46" s="1"/>
  <c r="F244" i="46"/>
  <c r="G244" i="46" l="1"/>
  <c r="H244" i="46" s="1"/>
  <c r="F245" i="46"/>
  <c r="E245" i="46"/>
  <c r="D245" i="46"/>
  <c r="D246" i="46" l="1"/>
  <c r="E246" i="46"/>
  <c r="F246" i="46"/>
  <c r="G245" i="46"/>
  <c r="H245" i="46" s="1"/>
  <c r="F247" i="46" l="1"/>
  <c r="G246" i="46"/>
  <c r="H246" i="46" s="1"/>
  <c r="E247" i="46"/>
  <c r="D247" i="46"/>
  <c r="E248" i="46" l="1"/>
  <c r="D248" i="46"/>
  <c r="G247" i="46"/>
  <c r="H247" i="46" s="1"/>
  <c r="F248" i="46"/>
  <c r="G248" i="46" l="1"/>
  <c r="H248" i="46" s="1"/>
  <c r="F249" i="46"/>
  <c r="E249" i="46"/>
  <c r="D249" i="46"/>
  <c r="D250" i="46" l="1"/>
  <c r="E250" i="46"/>
  <c r="F250" i="46"/>
  <c r="G249" i="46"/>
  <c r="H249" i="46" s="1"/>
  <c r="G250" i="46" l="1"/>
  <c r="H250" i="46" s="1"/>
  <c r="F251" i="46"/>
  <c r="E251" i="46"/>
  <c r="D251" i="46"/>
  <c r="E252" i="46" l="1"/>
  <c r="D252" i="46"/>
  <c r="F252" i="46"/>
  <c r="G251" i="46"/>
  <c r="H251" i="46" s="1"/>
  <c r="G252" i="46" l="1"/>
  <c r="H252" i="46" s="1"/>
  <c r="F253" i="46"/>
  <c r="E253" i="46"/>
  <c r="D253" i="46"/>
  <c r="D254" i="46" l="1"/>
  <c r="E254" i="46"/>
  <c r="F254" i="46"/>
  <c r="G253" i="46"/>
  <c r="H253" i="46" s="1"/>
  <c r="F255" i="46" l="1"/>
  <c r="G254" i="46"/>
  <c r="H254" i="46" s="1"/>
  <c r="E255" i="46"/>
  <c r="D255" i="46"/>
  <c r="D256" i="46" l="1"/>
  <c r="E256" i="46"/>
  <c r="F256" i="46"/>
  <c r="G255" i="46"/>
  <c r="H255" i="46" s="1"/>
  <c r="F257" i="46" l="1"/>
  <c r="G256" i="46"/>
  <c r="H256" i="46" s="1"/>
  <c r="E257" i="46"/>
  <c r="D257" i="46"/>
  <c r="E258" i="46" l="1"/>
  <c r="D258" i="46"/>
  <c r="F258" i="46"/>
  <c r="G257" i="46"/>
  <c r="H257" i="46" s="1"/>
  <c r="G258" i="46" l="1"/>
  <c r="H258" i="46" s="1"/>
  <c r="F259" i="46"/>
  <c r="E259" i="46"/>
  <c r="D259" i="46"/>
  <c r="E260" i="46" l="1"/>
  <c r="D260" i="46"/>
  <c r="F260" i="46"/>
  <c r="G259" i="46"/>
  <c r="H259" i="46" s="1"/>
  <c r="G260" i="46" l="1"/>
  <c r="H260" i="46" s="1"/>
  <c r="F261" i="46"/>
  <c r="E261" i="46"/>
  <c r="D261" i="46"/>
  <c r="E262" i="46" l="1"/>
  <c r="D262" i="46"/>
  <c r="F262" i="46"/>
  <c r="G261" i="46"/>
  <c r="H261" i="46" s="1"/>
  <c r="F263" i="46" l="1"/>
  <c r="G262" i="46"/>
  <c r="H262" i="46" s="1"/>
  <c r="D263" i="46"/>
  <c r="E263" i="46"/>
  <c r="D264" i="46" l="1"/>
  <c r="E264" i="46"/>
  <c r="G263" i="46"/>
  <c r="H263" i="46" s="1"/>
  <c r="F264" i="46"/>
  <c r="F265" i="46" l="1"/>
  <c r="G264" i="46"/>
  <c r="H264" i="46" s="1"/>
  <c r="E265" i="46"/>
  <c r="D265" i="46"/>
  <c r="E266" i="46" l="1"/>
  <c r="D266" i="46"/>
  <c r="F266" i="46"/>
  <c r="G265" i="46"/>
  <c r="H265" i="46" s="1"/>
  <c r="G266" i="46" l="1"/>
  <c r="H266" i="46" s="1"/>
  <c r="F267" i="46"/>
  <c r="E267" i="46"/>
  <c r="D267" i="46"/>
  <c r="E268" i="46" l="1"/>
  <c r="D268" i="46"/>
  <c r="F268" i="46"/>
  <c r="G267" i="46"/>
  <c r="H267" i="46" s="1"/>
  <c r="G268" i="46" l="1"/>
  <c r="H268" i="46" s="1"/>
  <c r="F269" i="46"/>
  <c r="E269" i="46"/>
  <c r="D269" i="46"/>
  <c r="E270" i="46" l="1"/>
  <c r="D270" i="46"/>
  <c r="G269" i="46"/>
  <c r="H269" i="46" s="1"/>
  <c r="F270" i="46"/>
  <c r="G270" i="46" l="1"/>
  <c r="H270" i="46" s="1"/>
  <c r="F271" i="46"/>
  <c r="E271" i="46"/>
  <c r="D271" i="46"/>
  <c r="E272" i="46" l="1"/>
  <c r="D272" i="46"/>
  <c r="F272" i="46"/>
  <c r="G271" i="46"/>
  <c r="H271" i="46" s="1"/>
  <c r="G272" i="46" l="1"/>
  <c r="H272" i="46" s="1"/>
  <c r="F273" i="46"/>
  <c r="E273" i="46"/>
  <c r="D273" i="46"/>
  <c r="E274" i="46" l="1"/>
  <c r="D274" i="46"/>
  <c r="G273" i="46"/>
  <c r="H273" i="46" s="1"/>
  <c r="F274" i="46"/>
  <c r="G274" i="46" l="1"/>
  <c r="H274" i="46" s="1"/>
  <c r="F275" i="46"/>
  <c r="E275" i="46"/>
  <c r="D275" i="46"/>
  <c r="E276" i="46" l="1"/>
  <c r="D276" i="46"/>
  <c r="F276" i="46"/>
  <c r="G275" i="46"/>
  <c r="H275" i="46" s="1"/>
  <c r="F277" i="46" l="1"/>
  <c r="G276" i="46"/>
  <c r="H276" i="46" s="1"/>
  <c r="E277" i="46"/>
  <c r="D277" i="46"/>
  <c r="D278" i="46" l="1"/>
  <c r="E278" i="46"/>
  <c r="G277" i="46"/>
  <c r="H277" i="46" s="1"/>
  <c r="F278" i="46"/>
  <c r="F279" i="46" l="1"/>
  <c r="G278" i="46"/>
  <c r="H278" i="46" s="1"/>
  <c r="D279" i="46"/>
  <c r="E279" i="46"/>
  <c r="E280" i="46" l="1"/>
  <c r="D280" i="46"/>
  <c r="G279" i="46"/>
  <c r="H279" i="46" s="1"/>
  <c r="F280" i="46"/>
  <c r="G280" i="46" l="1"/>
  <c r="H280" i="46" s="1"/>
  <c r="F281" i="46"/>
  <c r="E281" i="46"/>
  <c r="D281" i="46"/>
  <c r="E282" i="46" l="1"/>
  <c r="D282" i="46"/>
  <c r="F282" i="46"/>
  <c r="G281" i="46"/>
  <c r="H281" i="46" s="1"/>
  <c r="E283" i="46" l="1"/>
  <c r="D283" i="46"/>
  <c r="F283" i="46"/>
  <c r="G282" i="46"/>
  <c r="H282" i="46" s="1"/>
  <c r="G283" i="46" l="1"/>
  <c r="H283" i="46" s="1"/>
  <c r="F284" i="46"/>
  <c r="E284" i="46"/>
  <c r="D284" i="46"/>
  <c r="E285" i="46" l="1"/>
  <c r="D285" i="46"/>
  <c r="G284" i="46"/>
  <c r="H284" i="46" s="1"/>
  <c r="F285" i="46"/>
  <c r="F286" i="46" l="1"/>
  <c r="G285" i="46"/>
  <c r="H285" i="46" s="1"/>
  <c r="E286" i="46"/>
  <c r="D286" i="46"/>
  <c r="E287" i="46" l="1"/>
  <c r="D287" i="46"/>
  <c r="G286" i="46"/>
  <c r="H286" i="46" s="1"/>
  <c r="F287" i="46"/>
  <c r="E288" i="46" l="1"/>
  <c r="D288" i="46"/>
  <c r="G287" i="46"/>
  <c r="H287" i="46" s="1"/>
  <c r="F288" i="46"/>
  <c r="G288" i="46" l="1"/>
  <c r="H288" i="46" s="1"/>
  <c r="F289" i="46"/>
  <c r="E289" i="46"/>
  <c r="D289" i="46"/>
  <c r="E290" i="46" l="1"/>
  <c r="D290" i="46"/>
  <c r="F290" i="46"/>
  <c r="G289" i="46"/>
  <c r="H289" i="46" s="1"/>
  <c r="F291" i="46" l="1"/>
  <c r="G290" i="46"/>
  <c r="H290" i="46" s="1"/>
  <c r="D291" i="46"/>
  <c r="E291" i="46"/>
  <c r="E292" i="46" l="1"/>
  <c r="D292" i="46"/>
  <c r="F292" i="46"/>
  <c r="G291" i="46"/>
  <c r="H291" i="46" s="1"/>
  <c r="G292" i="46" l="1"/>
  <c r="H292" i="46" s="1"/>
  <c r="F293" i="46"/>
  <c r="D293" i="46"/>
  <c r="E293" i="46"/>
  <c r="E294" i="46" l="1"/>
  <c r="D294" i="46"/>
  <c r="F294" i="46"/>
  <c r="G293" i="46"/>
  <c r="H293" i="46" s="1"/>
  <c r="F295" i="46" l="1"/>
  <c r="G294" i="46"/>
  <c r="H294" i="46" s="1"/>
  <c r="E295" i="46"/>
  <c r="D295" i="46"/>
  <c r="E296" i="46" l="1"/>
  <c r="D296" i="46"/>
  <c r="F296" i="46"/>
  <c r="G295" i="46"/>
  <c r="H295" i="46" s="1"/>
  <c r="F297" i="46" l="1"/>
  <c r="G296" i="46"/>
  <c r="H296" i="46" s="1"/>
  <c r="E297" i="46"/>
  <c r="D297" i="46"/>
  <c r="F298" i="46" l="1"/>
  <c r="G297" i="46"/>
  <c r="H297" i="46" s="1"/>
  <c r="E298" i="46"/>
  <c r="D298" i="46"/>
  <c r="D299" i="46" l="1"/>
  <c r="E299" i="46"/>
  <c r="G298" i="46"/>
  <c r="H298" i="46" s="1"/>
  <c r="F299" i="46"/>
  <c r="F300" i="46" l="1"/>
  <c r="G299" i="46"/>
  <c r="H299" i="46" s="1"/>
  <c r="E300" i="46"/>
  <c r="D300" i="46"/>
  <c r="E301" i="46" l="1"/>
  <c r="D301" i="46"/>
  <c r="F301" i="46"/>
  <c r="G300" i="46"/>
  <c r="H300" i="46" s="1"/>
  <c r="G301" i="46" l="1"/>
  <c r="H301" i="46" s="1"/>
  <c r="F302" i="46"/>
  <c r="D302" i="46"/>
  <c r="E302" i="46"/>
  <c r="E303" i="46" l="1"/>
  <c r="D303" i="46"/>
  <c r="F303" i="46"/>
  <c r="G302" i="46"/>
  <c r="H302" i="46" s="1"/>
  <c r="G303" i="46" l="1"/>
  <c r="H303" i="46" s="1"/>
  <c r="F304" i="46"/>
  <c r="E304" i="46"/>
  <c r="D304" i="46"/>
  <c r="E305" i="46" l="1"/>
  <c r="D305" i="46"/>
  <c r="F305" i="46"/>
  <c r="G304" i="46"/>
  <c r="H304" i="46" s="1"/>
  <c r="F306" i="46" l="1"/>
  <c r="G305" i="46"/>
  <c r="H305" i="46" s="1"/>
  <c r="E306" i="46"/>
  <c r="D306" i="46"/>
  <c r="D307" i="46" l="1"/>
  <c r="E307" i="46"/>
  <c r="G306" i="46"/>
  <c r="H306" i="46" s="1"/>
  <c r="F307" i="46"/>
  <c r="F308" i="46" l="1"/>
  <c r="G307" i="46"/>
  <c r="H307" i="46" s="1"/>
  <c r="D308" i="46"/>
  <c r="E308" i="46"/>
  <c r="E309" i="46" l="1"/>
  <c r="D309" i="46"/>
  <c r="G308" i="46"/>
  <c r="H308" i="46" s="1"/>
  <c r="F309" i="46"/>
  <c r="F310" i="46" l="1"/>
  <c r="G309" i="46"/>
  <c r="H309" i="46" s="1"/>
  <c r="E310" i="46"/>
  <c r="D310" i="46"/>
  <c r="D311" i="46" l="1"/>
  <c r="E311" i="46"/>
  <c r="F311" i="46"/>
  <c r="G310" i="46"/>
  <c r="H310" i="46" s="1"/>
  <c r="F312" i="46" l="1"/>
  <c r="G311" i="46"/>
  <c r="H311" i="46" s="1"/>
  <c r="E312" i="46"/>
  <c r="D312" i="46"/>
  <c r="D313" i="46" l="1"/>
  <c r="E313" i="46"/>
  <c r="F313" i="46"/>
  <c r="G312" i="46"/>
  <c r="H312" i="46" s="1"/>
  <c r="G313" i="46" l="1"/>
  <c r="H313" i="46" s="1"/>
  <c r="F314" i="46"/>
  <c r="D314" i="46"/>
  <c r="E314" i="46"/>
  <c r="D315" i="46" l="1"/>
  <c r="E315" i="46"/>
  <c r="G314" i="46"/>
  <c r="H314" i="46" s="1"/>
  <c r="F315" i="46"/>
  <c r="F316" i="46" l="1"/>
  <c r="G315" i="46"/>
  <c r="H315" i="46" s="1"/>
  <c r="E316" i="46"/>
  <c r="D316" i="46"/>
  <c r="E317" i="46" l="1"/>
  <c r="D317" i="46"/>
  <c r="F317" i="46"/>
  <c r="G316" i="46"/>
  <c r="H316" i="46" s="1"/>
  <c r="E318" i="46" l="1"/>
  <c r="D318" i="46"/>
  <c r="F318" i="46"/>
  <c r="G317" i="46"/>
  <c r="H317" i="46" s="1"/>
  <c r="F319" i="46" l="1"/>
  <c r="G318" i="46"/>
  <c r="H318" i="46" s="1"/>
  <c r="D319" i="46"/>
  <c r="E319" i="46"/>
  <c r="D320" i="46" l="1"/>
  <c r="E320" i="46"/>
  <c r="F320" i="46"/>
  <c r="G319" i="46"/>
  <c r="H319" i="46" s="1"/>
  <c r="F321" i="46" l="1"/>
  <c r="G320" i="46"/>
  <c r="H320" i="46" s="1"/>
  <c r="D321" i="46"/>
  <c r="E321" i="46"/>
  <c r="D322" i="46" l="1"/>
  <c r="E322" i="46"/>
  <c r="G321" i="46"/>
  <c r="H321" i="46" s="1"/>
  <c r="F322" i="46"/>
  <c r="G322" i="46" l="1"/>
  <c r="H322" i="46" s="1"/>
  <c r="F323" i="46"/>
  <c r="E323" i="46"/>
  <c r="D323" i="46"/>
  <c r="E324" i="46" l="1"/>
  <c r="D324" i="46"/>
  <c r="F324" i="46"/>
  <c r="G323" i="46"/>
  <c r="H323" i="46" s="1"/>
  <c r="F325" i="46" l="1"/>
  <c r="G324" i="46"/>
  <c r="H324" i="46" s="1"/>
  <c r="E325" i="46"/>
  <c r="D325" i="46"/>
  <c r="E326" i="46" l="1"/>
  <c r="D326" i="46"/>
  <c r="F326" i="46"/>
  <c r="G325" i="46"/>
  <c r="H325" i="46" s="1"/>
  <c r="E327" i="46" l="1"/>
  <c r="D327" i="46"/>
  <c r="F327" i="46"/>
  <c r="G326" i="46"/>
  <c r="H326" i="46" s="1"/>
  <c r="E328" i="46" l="1"/>
  <c r="D328" i="46"/>
  <c r="F328" i="46"/>
  <c r="G327" i="46"/>
  <c r="H327" i="46" s="1"/>
  <c r="G328" i="46" l="1"/>
  <c r="H328" i="46" s="1"/>
  <c r="F329" i="46"/>
  <c r="E329" i="46"/>
  <c r="D329" i="46"/>
  <c r="E330" i="46" l="1"/>
  <c r="D330" i="46"/>
  <c r="F330" i="46"/>
  <c r="G329" i="46"/>
  <c r="H329" i="46" s="1"/>
  <c r="G330" i="46" l="1"/>
  <c r="H330" i="46" s="1"/>
  <c r="F331" i="46"/>
  <c r="D331" i="46"/>
  <c r="E331" i="46"/>
  <c r="E332" i="46" l="1"/>
  <c r="D332" i="46"/>
  <c r="G331" i="46"/>
  <c r="H331" i="46" s="1"/>
  <c r="F332" i="46"/>
  <c r="D333" i="46" l="1"/>
  <c r="E333" i="46"/>
  <c r="F333" i="46"/>
  <c r="G332" i="46"/>
  <c r="H332" i="46" s="1"/>
  <c r="F334" i="46" l="1"/>
  <c r="G333" i="46"/>
  <c r="H333" i="46" s="1"/>
  <c r="E334" i="46"/>
  <c r="D334" i="46"/>
  <c r="E335" i="46" l="1"/>
  <c r="D335" i="46"/>
  <c r="G334" i="46"/>
  <c r="H334" i="46" s="1"/>
  <c r="F335" i="46"/>
  <c r="F336" i="46" l="1"/>
  <c r="G335" i="46"/>
  <c r="H335" i="46" s="1"/>
  <c r="E336" i="46"/>
  <c r="D336" i="46"/>
  <c r="D337" i="46" l="1"/>
  <c r="E337" i="46"/>
  <c r="F337" i="46"/>
  <c r="G336" i="46"/>
  <c r="H336" i="46" s="1"/>
  <c r="F338" i="46" l="1"/>
  <c r="G337" i="46"/>
  <c r="H337" i="46" s="1"/>
  <c r="E338" i="46"/>
  <c r="D338" i="46"/>
  <c r="D339" i="46" l="1"/>
  <c r="E339" i="46"/>
  <c r="G338" i="46"/>
  <c r="H338" i="46" s="1"/>
  <c r="F339" i="46"/>
  <c r="F340" i="46" l="1"/>
  <c r="G339" i="46"/>
  <c r="H339" i="46" s="1"/>
  <c r="E340" i="46"/>
  <c r="D340" i="46"/>
  <c r="E341" i="46" l="1"/>
  <c r="D341" i="46"/>
  <c r="F341" i="46"/>
  <c r="G340" i="46"/>
  <c r="H340" i="46" s="1"/>
  <c r="F342" i="46" l="1"/>
  <c r="G341" i="46"/>
  <c r="H341" i="46" s="1"/>
  <c r="E342" i="46"/>
  <c r="D342" i="46"/>
  <c r="F343" i="46" l="1"/>
  <c r="G342" i="46"/>
  <c r="H342" i="46" s="1"/>
  <c r="E343" i="46"/>
  <c r="D343" i="46"/>
  <c r="F344" i="46" l="1"/>
  <c r="G343" i="46"/>
  <c r="H343" i="46" s="1"/>
  <c r="E344" i="46"/>
  <c r="D344" i="46"/>
  <c r="G344" i="46" l="1"/>
  <c r="H344" i="46" s="1"/>
  <c r="F345" i="46"/>
  <c r="E345" i="46"/>
  <c r="D345" i="46"/>
  <c r="G345" i="46" l="1"/>
  <c r="H345" i="46" s="1"/>
  <c r="F346" i="46"/>
  <c r="E346" i="46"/>
  <c r="D346" i="46"/>
  <c r="E347" i="46" l="1"/>
  <c r="D347" i="46"/>
  <c r="G346" i="46"/>
  <c r="H346" i="46" s="1"/>
  <c r="F347" i="46"/>
  <c r="F348" i="46" l="1"/>
  <c r="G347" i="46"/>
  <c r="H347" i="46" s="1"/>
  <c r="E348" i="46"/>
  <c r="D348" i="46"/>
  <c r="E349" i="46" l="1"/>
  <c r="D349" i="46"/>
  <c r="F349" i="46"/>
  <c r="G348" i="46"/>
  <c r="H348" i="46" s="1"/>
  <c r="F350" i="46" l="1"/>
  <c r="G349" i="46"/>
  <c r="H349" i="46" s="1"/>
  <c r="E350" i="46"/>
  <c r="D350" i="46"/>
  <c r="D351" i="46" l="1"/>
  <c r="E351" i="46"/>
  <c r="G350" i="46"/>
  <c r="H350" i="46" s="1"/>
  <c r="F351" i="46"/>
  <c r="F352" i="46" l="1"/>
  <c r="G351" i="46"/>
  <c r="H351" i="46" s="1"/>
  <c r="D352" i="46"/>
  <c r="E352" i="46"/>
  <c r="E353" i="46" l="1"/>
  <c r="D353" i="46"/>
  <c r="F353" i="46"/>
  <c r="G352" i="46"/>
  <c r="H352" i="46" s="1"/>
  <c r="F354" i="46" l="1"/>
  <c r="G353" i="46"/>
  <c r="H353" i="46" s="1"/>
  <c r="E354" i="46"/>
  <c r="D354" i="46"/>
  <c r="E355" i="46" l="1"/>
  <c r="D355" i="46"/>
  <c r="G354" i="46"/>
  <c r="H354" i="46" s="1"/>
  <c r="F355" i="46"/>
  <c r="G355" i="46" l="1"/>
  <c r="H355" i="46" s="1"/>
  <c r="F356" i="46"/>
  <c r="E356" i="46"/>
  <c r="D356" i="46"/>
  <c r="E357" i="46" l="1"/>
  <c r="D357" i="46"/>
  <c r="F357" i="46"/>
  <c r="G356" i="46"/>
  <c r="H356" i="46" s="1"/>
  <c r="E358" i="46" l="1"/>
  <c r="D358" i="46"/>
  <c r="F358" i="46"/>
  <c r="G357" i="46"/>
  <c r="H357" i="46" s="1"/>
  <c r="F359" i="46" l="1"/>
  <c r="G358" i="46"/>
  <c r="H358" i="46" s="1"/>
  <c r="E359" i="46"/>
  <c r="D359" i="46"/>
  <c r="E360" i="46" l="1"/>
  <c r="D360" i="46"/>
  <c r="G359" i="46"/>
  <c r="H359" i="46" s="1"/>
  <c r="F360" i="46"/>
  <c r="F361" i="46" l="1"/>
  <c r="G360" i="46"/>
  <c r="H360" i="46" s="1"/>
  <c r="E361" i="46"/>
  <c r="D361" i="46"/>
  <c r="E362" i="46" l="1"/>
  <c r="D362" i="46"/>
  <c r="G361" i="46"/>
  <c r="H361" i="46" s="1"/>
  <c r="F362" i="46"/>
  <c r="G362" i="46" l="1"/>
  <c r="H362" i="46" s="1"/>
  <c r="F363" i="46"/>
  <c r="E363" i="46"/>
  <c r="D363" i="46"/>
  <c r="E364" i="46" l="1"/>
  <c r="D364" i="46"/>
  <c r="G363" i="46"/>
  <c r="H363" i="46" s="1"/>
  <c r="F364" i="46"/>
  <c r="E365" i="46" l="1"/>
  <c r="D365" i="46"/>
  <c r="F365" i="46"/>
  <c r="G364" i="46"/>
  <c r="H364" i="46" s="1"/>
  <c r="G365" i="46" l="1"/>
  <c r="H365" i="46" s="1"/>
  <c r="F366" i="46"/>
  <c r="D366" i="46"/>
  <c r="E366" i="46"/>
  <c r="E367" i="46" l="1"/>
  <c r="D367" i="46"/>
  <c r="F367" i="46"/>
  <c r="G366" i="46"/>
  <c r="H366" i="46" s="1"/>
  <c r="F368" i="46" l="1"/>
  <c r="G367" i="46"/>
  <c r="H367" i="46" s="1"/>
  <c r="E368" i="46"/>
  <c r="D368" i="46"/>
  <c r="E369" i="46" l="1"/>
  <c r="D369" i="46"/>
  <c r="F369" i="46"/>
  <c r="G368" i="46"/>
  <c r="H368" i="46" s="1"/>
  <c r="F370" i="46" l="1"/>
  <c r="G369" i="46"/>
  <c r="H369" i="46" s="1"/>
  <c r="E370" i="46"/>
  <c r="D370" i="46"/>
  <c r="E371" i="46" l="1"/>
  <c r="D371" i="46"/>
  <c r="G370" i="46"/>
  <c r="H370" i="46" s="1"/>
  <c r="F371" i="46"/>
  <c r="F372" i="46" l="1"/>
  <c r="G371" i="46"/>
  <c r="H371" i="46" s="1"/>
  <c r="D372" i="46"/>
  <c r="E372" i="46"/>
  <c r="E373" i="46" l="1"/>
  <c r="D373" i="46"/>
  <c r="F373" i="46"/>
  <c r="G372" i="46"/>
  <c r="H372" i="46" s="1"/>
  <c r="F374" i="46" l="1"/>
  <c r="G373" i="46"/>
  <c r="H373" i="46" s="1"/>
  <c r="E374" i="46"/>
  <c r="D374" i="46"/>
  <c r="E375" i="46" l="1"/>
  <c r="D375" i="46"/>
  <c r="F375" i="46"/>
  <c r="G374" i="46"/>
  <c r="H374" i="46" s="1"/>
  <c r="G375" i="46" l="1"/>
  <c r="H375" i="46" s="1"/>
  <c r="F376" i="46"/>
  <c r="E376" i="46"/>
  <c r="D376" i="46"/>
  <c r="E377" i="46" l="1"/>
  <c r="D377" i="46"/>
  <c r="F377" i="46"/>
  <c r="G376" i="46"/>
  <c r="H376" i="46" s="1"/>
  <c r="F378" i="46" l="1"/>
  <c r="G377" i="46"/>
  <c r="H377" i="46" s="1"/>
  <c r="E378" i="46"/>
  <c r="D378" i="46"/>
  <c r="E379" i="46" l="1"/>
  <c r="D379" i="46"/>
  <c r="F379" i="46"/>
  <c r="G378" i="46"/>
  <c r="H378" i="46" s="1"/>
  <c r="F380" i="46" l="1"/>
  <c r="G379" i="46"/>
  <c r="H379" i="46" s="1"/>
  <c r="E380" i="46"/>
  <c r="D380" i="46"/>
  <c r="E381" i="46" l="1"/>
  <c r="D381" i="46"/>
  <c r="F381" i="46"/>
  <c r="G380" i="46"/>
  <c r="H380" i="46" s="1"/>
  <c r="E382" i="46" l="1"/>
  <c r="D382" i="46"/>
  <c r="F382" i="46"/>
  <c r="G381" i="46"/>
  <c r="H381" i="46" s="1"/>
  <c r="F383" i="46" l="1"/>
  <c r="G382" i="46"/>
  <c r="H382" i="46" s="1"/>
  <c r="E383" i="46"/>
  <c r="D383" i="46"/>
  <c r="E384" i="46" l="1"/>
  <c r="D384" i="46"/>
  <c r="G383" i="46"/>
  <c r="H383" i="46" s="1"/>
  <c r="F384" i="46"/>
  <c r="F385" i="46" l="1"/>
  <c r="G384" i="46"/>
  <c r="H384" i="46" s="1"/>
  <c r="E385" i="46"/>
  <c r="D385" i="46"/>
  <c r="E386" i="46" l="1"/>
  <c r="D386" i="46"/>
  <c r="F386" i="46"/>
  <c r="G385" i="46"/>
  <c r="H385" i="46" s="1"/>
  <c r="F387" i="46" l="1"/>
  <c r="G386" i="46"/>
  <c r="H386" i="46" s="1"/>
  <c r="E387" i="46"/>
  <c r="D387" i="46"/>
  <c r="E388" i="46" l="1"/>
  <c r="D388" i="46"/>
  <c r="F388" i="46"/>
  <c r="G387" i="46"/>
  <c r="H387" i="46" s="1"/>
  <c r="F389" i="46" l="1"/>
  <c r="G388" i="46"/>
  <c r="H388" i="46" s="1"/>
  <c r="D389" i="46"/>
  <c r="E389" i="46"/>
  <c r="E390" i="46" l="1"/>
  <c r="D390" i="46"/>
  <c r="F390" i="46"/>
  <c r="G389" i="46"/>
  <c r="H389" i="46" s="1"/>
  <c r="G390" i="46" l="1"/>
  <c r="H390" i="46" s="1"/>
  <c r="F391" i="46"/>
  <c r="D391" i="46"/>
  <c r="E391" i="46"/>
  <c r="E392" i="46" l="1"/>
  <c r="D392" i="46"/>
  <c r="G391" i="46"/>
  <c r="H391" i="46" s="1"/>
  <c r="F392" i="46"/>
  <c r="G392" i="46" l="1"/>
  <c r="H392" i="46" s="1"/>
  <c r="F393" i="46"/>
  <c r="E393" i="46"/>
  <c r="D393" i="46"/>
  <c r="F394" i="46" l="1"/>
  <c r="G393" i="46"/>
  <c r="H393" i="46" s="1"/>
  <c r="E394" i="46"/>
  <c r="D394" i="46"/>
  <c r="E395" i="46" l="1"/>
  <c r="D395" i="46"/>
  <c r="F395" i="46"/>
  <c r="G394" i="46"/>
  <c r="H394" i="46" s="1"/>
  <c r="G395" i="46" l="1"/>
  <c r="H395" i="46" s="1"/>
  <c r="F396" i="46"/>
  <c r="E396" i="46"/>
  <c r="D396" i="46"/>
  <c r="E397" i="46" l="1"/>
  <c r="D397" i="46"/>
  <c r="G396" i="46"/>
  <c r="H396" i="46" s="1"/>
  <c r="F397" i="46"/>
  <c r="F398" i="46" l="1"/>
  <c r="G397" i="46"/>
  <c r="H397" i="46" s="1"/>
  <c r="E398" i="46"/>
  <c r="D398" i="46"/>
  <c r="E399" i="46" l="1"/>
  <c r="D399" i="46"/>
  <c r="F399" i="46"/>
  <c r="G398" i="46"/>
  <c r="H398" i="46" s="1"/>
  <c r="F400" i="46" l="1"/>
  <c r="G399" i="46"/>
  <c r="H399" i="46" s="1"/>
  <c r="E400" i="46"/>
  <c r="D400" i="46"/>
  <c r="E401" i="46" l="1"/>
  <c r="D401" i="46"/>
  <c r="F401" i="46"/>
  <c r="G400" i="46"/>
  <c r="H400" i="46" s="1"/>
  <c r="G401" i="46" l="1"/>
  <c r="H401" i="46" s="1"/>
  <c r="F402" i="46"/>
  <c r="E402" i="46"/>
  <c r="D402" i="46"/>
  <c r="E403" i="46" l="1"/>
  <c r="D403" i="46"/>
  <c r="F403" i="46"/>
  <c r="G402" i="46"/>
  <c r="H402" i="46" s="1"/>
  <c r="G403" i="46" l="1"/>
  <c r="H403" i="46" s="1"/>
  <c r="F404" i="46"/>
  <c r="D404" i="46"/>
  <c r="E404" i="46"/>
  <c r="D405" i="46" l="1"/>
  <c r="E405" i="46"/>
  <c r="F405" i="46"/>
  <c r="G404" i="46"/>
  <c r="H404" i="46" s="1"/>
  <c r="F406" i="46" l="1"/>
  <c r="G405" i="46"/>
  <c r="H405" i="46" s="1"/>
  <c r="D406" i="46"/>
  <c r="E406" i="46"/>
  <c r="D407" i="46" l="1"/>
  <c r="E407" i="46"/>
  <c r="F407" i="46"/>
  <c r="G406" i="46"/>
  <c r="H406" i="46" s="1"/>
  <c r="F408" i="46" l="1"/>
  <c r="G407" i="46"/>
  <c r="H407" i="46" s="1"/>
  <c r="D408" i="46"/>
  <c r="E408" i="46"/>
  <c r="E409" i="46" l="1"/>
  <c r="D409" i="46"/>
  <c r="G408" i="46"/>
  <c r="H408" i="46" s="1"/>
  <c r="F409" i="46"/>
  <c r="G409" i="46" l="1"/>
  <c r="H409" i="46" s="1"/>
  <c r="F410" i="46"/>
  <c r="D410" i="46"/>
  <c r="E410" i="46"/>
  <c r="E411" i="46" l="1"/>
  <c r="D411" i="46"/>
  <c r="G410" i="46"/>
  <c r="H410" i="46" s="1"/>
  <c r="F411" i="46"/>
  <c r="F412" i="46" l="1"/>
  <c r="G411" i="46"/>
  <c r="H411" i="46" s="1"/>
  <c r="D412" i="46"/>
  <c r="E412" i="46"/>
  <c r="E413" i="46" l="1"/>
  <c r="D413" i="46"/>
  <c r="F413" i="46"/>
  <c r="G412" i="46"/>
  <c r="H412" i="46" s="1"/>
  <c r="F414" i="46" l="1"/>
  <c r="G413" i="46"/>
  <c r="H413" i="46" s="1"/>
  <c r="D414" i="46"/>
  <c r="E414" i="46"/>
  <c r="E415" i="46" l="1"/>
  <c r="D415" i="46"/>
  <c r="G414" i="46"/>
  <c r="H414" i="46" s="1"/>
  <c r="F415" i="46"/>
  <c r="F416" i="46" l="1"/>
  <c r="G415" i="46"/>
  <c r="H415" i="46" s="1"/>
  <c r="D416" i="46"/>
  <c r="E416" i="46"/>
  <c r="D417" i="46" l="1"/>
  <c r="E417" i="46"/>
  <c r="F417" i="46"/>
  <c r="G416" i="46"/>
  <c r="H416" i="46" s="1"/>
  <c r="F418" i="46" l="1"/>
  <c r="G417" i="46"/>
  <c r="H417" i="46" s="1"/>
  <c r="E418" i="46"/>
  <c r="D418" i="46"/>
  <c r="D419" i="46" l="1"/>
  <c r="E419" i="46"/>
  <c r="F419" i="46"/>
  <c r="G418" i="46"/>
  <c r="H418" i="46" s="1"/>
  <c r="F420" i="46" l="1"/>
  <c r="G419" i="46"/>
  <c r="H419" i="46" s="1"/>
  <c r="E420" i="46"/>
  <c r="D420" i="46"/>
  <c r="E421" i="46" l="1"/>
  <c r="D421" i="46"/>
  <c r="F421" i="46"/>
  <c r="G420" i="46"/>
  <c r="H420" i="46" s="1"/>
  <c r="F422" i="46" l="1"/>
  <c r="G421" i="46"/>
  <c r="H421" i="46" s="1"/>
  <c r="E422" i="46"/>
  <c r="D422" i="46"/>
  <c r="F423" i="46" l="1"/>
  <c r="G422" i="46"/>
  <c r="H422" i="46" s="1"/>
  <c r="D423" i="46"/>
  <c r="E423" i="46"/>
  <c r="E424" i="46" l="1"/>
  <c r="D424" i="46"/>
  <c r="F424" i="46"/>
  <c r="G423" i="46"/>
  <c r="H423" i="46" s="1"/>
  <c r="G424" i="46" l="1"/>
  <c r="H424" i="46" s="1"/>
  <c r="F425" i="46"/>
  <c r="D425" i="46"/>
  <c r="E425" i="46"/>
  <c r="D426" i="46" l="1"/>
  <c r="E426" i="46"/>
  <c r="F426" i="46"/>
  <c r="G425" i="46"/>
  <c r="H425" i="46" s="1"/>
  <c r="G426" i="46" l="1"/>
  <c r="H426" i="46" s="1"/>
  <c r="F427" i="46"/>
  <c r="E427" i="46"/>
  <c r="D427" i="46"/>
  <c r="F428" i="46" l="1"/>
  <c r="G427" i="46"/>
  <c r="H427" i="46" s="1"/>
  <c r="D428" i="46"/>
  <c r="E428" i="46"/>
  <c r="E429" i="46" l="1"/>
  <c r="D429" i="46"/>
  <c r="F429" i="46"/>
  <c r="G428" i="46"/>
  <c r="H428" i="46" s="1"/>
  <c r="F430" i="46" l="1"/>
  <c r="G429" i="46"/>
  <c r="H429" i="46" s="1"/>
  <c r="E430" i="46"/>
  <c r="D430" i="46"/>
  <c r="E431" i="46" l="1"/>
  <c r="D431" i="46"/>
  <c r="F431" i="46"/>
  <c r="G430" i="46"/>
  <c r="H430" i="46" s="1"/>
  <c r="G431" i="46" l="1"/>
  <c r="H431" i="46" s="1"/>
  <c r="F432" i="46"/>
  <c r="E432" i="46"/>
  <c r="D432" i="46"/>
  <c r="D433" i="46" l="1"/>
  <c r="E433" i="46"/>
  <c r="G432" i="46"/>
  <c r="H432" i="46" s="1"/>
  <c r="F433" i="46"/>
  <c r="F434" i="46" l="1"/>
  <c r="G433" i="46"/>
  <c r="H433" i="46" s="1"/>
  <c r="E434" i="46"/>
  <c r="D434" i="46"/>
  <c r="E435" i="46" l="1"/>
  <c r="D435" i="46"/>
  <c r="G434" i="46"/>
  <c r="H434" i="46" s="1"/>
  <c r="F435" i="46"/>
  <c r="F436" i="46" l="1"/>
  <c r="G435" i="46"/>
  <c r="H435" i="46" s="1"/>
  <c r="D436" i="46"/>
  <c r="E436" i="46"/>
  <c r="D437" i="46" l="1"/>
  <c r="E437" i="46"/>
  <c r="G436" i="46"/>
  <c r="H436" i="46" s="1"/>
  <c r="F437" i="46"/>
  <c r="G437" i="46" l="1"/>
  <c r="H437" i="46" s="1"/>
  <c r="F438" i="46"/>
  <c r="E438" i="46"/>
  <c r="D438" i="46"/>
  <c r="F439" i="46" l="1"/>
  <c r="G438" i="46"/>
  <c r="H438" i="46" s="1"/>
  <c r="E439" i="46"/>
  <c r="D439" i="46"/>
  <c r="E440" i="46" l="1"/>
  <c r="D440" i="46"/>
  <c r="G439" i="46"/>
  <c r="H439" i="46" s="1"/>
  <c r="F440" i="46"/>
  <c r="G440" i="46" l="1"/>
  <c r="H440" i="46" s="1"/>
  <c r="F441" i="46"/>
  <c r="D441" i="46"/>
  <c r="E441" i="46"/>
  <c r="E442" i="46" l="1"/>
  <c r="D442" i="46"/>
  <c r="F442" i="46"/>
  <c r="G441" i="46"/>
  <c r="H441" i="46" s="1"/>
  <c r="F443" i="46" l="1"/>
  <c r="G442" i="46"/>
  <c r="H442" i="46" s="1"/>
  <c r="E443" i="46"/>
  <c r="D443" i="46"/>
  <c r="E444" i="46" l="1"/>
  <c r="D444" i="46"/>
  <c r="F444" i="46"/>
  <c r="G443" i="46"/>
  <c r="H443" i="46" s="1"/>
  <c r="F445" i="46" l="1"/>
  <c r="G444" i="46"/>
  <c r="H444" i="46" s="1"/>
  <c r="D445" i="46"/>
  <c r="E445" i="46"/>
  <c r="F446" i="46" l="1"/>
  <c r="G445" i="46"/>
  <c r="H445" i="46" s="1"/>
  <c r="E446" i="46"/>
  <c r="D446" i="46"/>
  <c r="E447" i="46" l="1"/>
  <c r="D447" i="46"/>
  <c r="F447" i="46"/>
  <c r="G446" i="46"/>
  <c r="H446" i="46" s="1"/>
  <c r="F448" i="46" l="1"/>
  <c r="G447" i="46"/>
  <c r="H447" i="46" s="1"/>
  <c r="E448" i="46"/>
  <c r="D448" i="46"/>
  <c r="D449" i="46" l="1"/>
  <c r="E449" i="46"/>
  <c r="G448" i="46"/>
  <c r="H448" i="46" s="1"/>
  <c r="F449" i="46"/>
  <c r="F450" i="46" l="1"/>
  <c r="G449" i="46"/>
  <c r="H449" i="46" s="1"/>
  <c r="D450" i="46"/>
  <c r="E450" i="46"/>
  <c r="E451" i="46" l="1"/>
  <c r="D451" i="46"/>
  <c r="F451" i="46"/>
  <c r="G450" i="46"/>
  <c r="H450" i="46" s="1"/>
  <c r="G451" i="46" l="1"/>
  <c r="H451" i="46" s="1"/>
  <c r="F452" i="46"/>
  <c r="E452" i="46"/>
  <c r="D452" i="46"/>
  <c r="D453" i="46" l="1"/>
  <c r="E453" i="46"/>
  <c r="F453" i="46"/>
  <c r="G452" i="46"/>
  <c r="H452" i="46" s="1"/>
  <c r="G453" i="46" l="1"/>
  <c r="H453" i="46" s="1"/>
  <c r="F454" i="46"/>
  <c r="E454" i="46"/>
  <c r="D454" i="46"/>
  <c r="G454" i="46" l="1"/>
  <c r="H454" i="46" s="1"/>
  <c r="F455" i="46"/>
  <c r="E455" i="46"/>
  <c r="D455" i="46"/>
  <c r="D456" i="46" l="1"/>
  <c r="E456" i="46"/>
  <c r="G455" i="46"/>
  <c r="H455" i="46" s="1"/>
  <c r="F456" i="46"/>
  <c r="F457" i="46" l="1"/>
  <c r="G456" i="46"/>
  <c r="H456" i="46" s="1"/>
  <c r="D457" i="46"/>
  <c r="E457" i="46"/>
  <c r="E458" i="46" l="1"/>
  <c r="D458" i="46"/>
  <c r="F458" i="46"/>
  <c r="G457" i="46"/>
  <c r="H457" i="46" s="1"/>
  <c r="F459" i="46" l="1"/>
  <c r="G458" i="46"/>
  <c r="H458" i="46" s="1"/>
  <c r="D459" i="46"/>
  <c r="E459" i="46"/>
  <c r="D460" i="46" l="1"/>
  <c r="E460" i="46"/>
  <c r="F460" i="46"/>
  <c r="G459" i="46"/>
  <c r="H459" i="46" s="1"/>
  <c r="F461" i="46" l="1"/>
  <c r="G460" i="46"/>
  <c r="H460" i="46" s="1"/>
  <c r="E461" i="46"/>
  <c r="D461" i="46"/>
  <c r="E462" i="46" l="1"/>
  <c r="D462" i="46"/>
  <c r="F462" i="46"/>
  <c r="G461" i="46"/>
  <c r="H461" i="46" s="1"/>
  <c r="F463" i="46" l="1"/>
  <c r="G462" i="46"/>
  <c r="H462" i="46" s="1"/>
  <c r="E463" i="46"/>
  <c r="D463" i="46"/>
  <c r="E464" i="46" l="1"/>
  <c r="D464" i="46"/>
  <c r="F464" i="46"/>
  <c r="G463" i="46"/>
  <c r="H463" i="46" s="1"/>
  <c r="F465" i="46" l="1"/>
  <c r="G464" i="46"/>
  <c r="H464" i="46" s="1"/>
  <c r="D465" i="46"/>
  <c r="E465" i="46"/>
  <c r="D466" i="46" l="1"/>
  <c r="E466" i="46"/>
  <c r="G465" i="46"/>
  <c r="H465" i="46" s="1"/>
  <c r="F466" i="46"/>
  <c r="F467" i="46" l="1"/>
  <c r="G466" i="46"/>
  <c r="H466" i="46" s="1"/>
  <c r="E467" i="46"/>
  <c r="D467" i="46"/>
  <c r="E468" i="46" l="1"/>
  <c r="D468" i="46"/>
  <c r="F468" i="46"/>
  <c r="G467" i="46"/>
  <c r="H467" i="46" s="1"/>
  <c r="G468" i="46" l="1"/>
  <c r="H468" i="46" s="1"/>
  <c r="F469" i="46"/>
  <c r="E469" i="46"/>
  <c r="D469" i="46"/>
  <c r="E470" i="46" l="1"/>
  <c r="D470" i="46"/>
  <c r="G469" i="46"/>
  <c r="H469" i="46" s="1"/>
  <c r="F470" i="46"/>
  <c r="G470" i="46" l="1"/>
  <c r="H470" i="46" s="1"/>
  <c r="F471" i="46"/>
  <c r="E471" i="46"/>
  <c r="D471" i="46"/>
  <c r="D472" i="46" l="1"/>
  <c r="E472" i="46"/>
  <c r="G471" i="46"/>
  <c r="H471" i="46" s="1"/>
  <c r="F472" i="46"/>
  <c r="F473" i="46" l="1"/>
  <c r="G472" i="46"/>
  <c r="H472" i="46" s="1"/>
  <c r="E473" i="46"/>
  <c r="D473" i="46"/>
  <c r="E474" i="46" l="1"/>
  <c r="D474" i="46"/>
  <c r="F474" i="46"/>
  <c r="G473" i="46"/>
  <c r="H473" i="46" s="1"/>
  <c r="F475" i="46" l="1"/>
  <c r="G474" i="46"/>
  <c r="H474" i="46" s="1"/>
  <c r="D475" i="46"/>
  <c r="E475" i="46"/>
  <c r="D476" i="46" l="1"/>
  <c r="E476" i="46"/>
  <c r="G475" i="46"/>
  <c r="H475" i="46" s="1"/>
  <c r="F476" i="46"/>
  <c r="G476" i="46" l="1"/>
  <c r="H476" i="46" s="1"/>
  <c r="F477" i="46"/>
  <c r="E477" i="46"/>
  <c r="D477" i="46"/>
  <c r="D478" i="46" l="1"/>
  <c r="E478" i="46"/>
  <c r="G477" i="46"/>
  <c r="H477" i="46" s="1"/>
  <c r="F478" i="46"/>
  <c r="F479" i="46" l="1"/>
  <c r="G478" i="46"/>
  <c r="H478" i="46" s="1"/>
  <c r="E479" i="46"/>
  <c r="D479" i="46"/>
  <c r="E480" i="46" l="1"/>
  <c r="D480" i="46"/>
  <c r="F480" i="46"/>
  <c r="G479" i="46"/>
  <c r="H479" i="46" s="1"/>
  <c r="G480" i="46" l="1"/>
  <c r="H480" i="46" s="1"/>
  <c r="F481" i="46"/>
  <c r="D481" i="46"/>
  <c r="E481" i="46"/>
  <c r="E482" i="46" l="1"/>
  <c r="D482" i="46"/>
  <c r="G481" i="46"/>
  <c r="H481" i="46" s="1"/>
  <c r="F482" i="46"/>
  <c r="F483" i="46" l="1"/>
  <c r="G482" i="46"/>
  <c r="H482" i="46" s="1"/>
  <c r="D483" i="46"/>
  <c r="E483" i="46"/>
  <c r="E484" i="46" l="1"/>
  <c r="D484" i="46"/>
  <c r="G483" i="46"/>
  <c r="H483" i="46" s="1"/>
  <c r="F484" i="46"/>
  <c r="E485" i="46" l="1"/>
  <c r="D485" i="46"/>
  <c r="F485" i="46"/>
  <c r="G484" i="46"/>
  <c r="H484" i="46" s="1"/>
  <c r="F486" i="46" l="1"/>
  <c r="G485" i="46"/>
  <c r="H485" i="46" s="1"/>
  <c r="D486" i="46"/>
  <c r="E486" i="46"/>
  <c r="E487" i="46" l="1"/>
  <c r="D487" i="46"/>
  <c r="F487" i="46"/>
  <c r="G486" i="46"/>
  <c r="H486" i="46" s="1"/>
  <c r="G487" i="46" l="1"/>
  <c r="H487" i="46" s="1"/>
  <c r="F488" i="46"/>
  <c r="D488" i="46"/>
  <c r="E488" i="46"/>
  <c r="E489" i="46" l="1"/>
  <c r="D489" i="46"/>
  <c r="F489" i="46"/>
  <c r="G488" i="46"/>
  <c r="H488" i="46" s="1"/>
  <c r="G489" i="46" l="1"/>
  <c r="H489" i="46" s="1"/>
  <c r="F490" i="46"/>
  <c r="E490" i="46"/>
  <c r="D490" i="46"/>
  <c r="E491" i="46" l="1"/>
  <c r="D491" i="46"/>
  <c r="G490" i="46"/>
  <c r="H490" i="46" s="1"/>
  <c r="F491" i="46"/>
  <c r="G491" i="46" l="1"/>
  <c r="H491" i="46" s="1"/>
  <c r="F492" i="46"/>
  <c r="D492" i="46"/>
  <c r="E492" i="46"/>
  <c r="E493" i="46" l="1"/>
  <c r="D493" i="46"/>
  <c r="G492" i="46"/>
  <c r="H492" i="46" s="1"/>
  <c r="F493" i="46"/>
  <c r="F494" i="46" l="1"/>
  <c r="G493" i="46"/>
  <c r="H493" i="46" s="1"/>
  <c r="D494" i="46"/>
  <c r="E494" i="46"/>
  <c r="E495" i="46" l="1"/>
  <c r="D495" i="46"/>
  <c r="F495" i="46"/>
  <c r="G494" i="46"/>
  <c r="H494" i="46" s="1"/>
  <c r="F496" i="46" l="1"/>
  <c r="G495" i="46"/>
  <c r="H495" i="46" s="1"/>
  <c r="E496" i="46"/>
  <c r="D496" i="46"/>
  <c r="E497" i="46" l="1"/>
  <c r="D497" i="46"/>
  <c r="F497" i="46"/>
  <c r="G496" i="46"/>
  <c r="H496" i="46" s="1"/>
  <c r="G497" i="46" l="1"/>
  <c r="H497" i="46" s="1"/>
  <c r="F498" i="46"/>
  <c r="E498" i="46"/>
  <c r="D498" i="46"/>
  <c r="D499" i="46" l="1"/>
  <c r="E499" i="46"/>
  <c r="G498" i="46"/>
  <c r="H498" i="46" s="1"/>
  <c r="F499" i="46"/>
  <c r="F500" i="46" l="1"/>
  <c r="G499" i="46"/>
  <c r="H499" i="46" s="1"/>
  <c r="E500" i="46"/>
  <c r="D500" i="46"/>
  <c r="D501" i="46" l="1"/>
  <c r="E501" i="46"/>
  <c r="F501" i="46"/>
  <c r="G500" i="46"/>
  <c r="H500" i="46" s="1"/>
  <c r="G501" i="46" l="1"/>
  <c r="H501" i="46" s="1"/>
  <c r="F502" i="46"/>
  <c r="E502" i="46"/>
  <c r="D502" i="46"/>
  <c r="D503" i="46" l="1"/>
  <c r="E503" i="46"/>
  <c r="G502" i="46"/>
  <c r="H502" i="46" s="1"/>
  <c r="F503" i="46"/>
  <c r="F504" i="46" l="1"/>
  <c r="G503" i="46"/>
  <c r="H503" i="46" s="1"/>
  <c r="E504" i="46"/>
  <c r="D504" i="46"/>
  <c r="E505" i="46" l="1"/>
  <c r="D505" i="46"/>
  <c r="F505" i="46"/>
  <c r="G504" i="46"/>
  <c r="H504" i="46" s="1"/>
  <c r="G505" i="46" l="1"/>
  <c r="H505" i="46" s="1"/>
  <c r="F506" i="46"/>
  <c r="E506" i="46"/>
  <c r="D506" i="46"/>
  <c r="E507" i="46" l="1"/>
  <c r="D507" i="46"/>
  <c r="G506" i="46"/>
  <c r="H506" i="46" s="1"/>
  <c r="F507" i="46"/>
  <c r="G507" i="46" l="1"/>
  <c r="H507" i="46" s="1"/>
  <c r="F508" i="46"/>
  <c r="E508" i="46"/>
  <c r="D508" i="46"/>
  <c r="E509" i="46" l="1"/>
  <c r="D509" i="46"/>
  <c r="G508" i="46"/>
  <c r="H508" i="46" s="1"/>
  <c r="F509" i="46"/>
  <c r="F510" i="46" l="1"/>
  <c r="G509" i="46"/>
  <c r="H509" i="46" s="1"/>
  <c r="D510" i="46"/>
  <c r="E510" i="46"/>
  <c r="E511" i="46" l="1"/>
  <c r="D511" i="46"/>
  <c r="F511" i="46"/>
  <c r="G510" i="46"/>
  <c r="H510" i="46" s="1"/>
  <c r="F512" i="46" l="1"/>
  <c r="G511" i="46"/>
  <c r="H511" i="46" s="1"/>
  <c r="E512" i="46"/>
  <c r="D512" i="46"/>
  <c r="E513" i="46" l="1"/>
  <c r="D513" i="46"/>
  <c r="F513" i="46"/>
  <c r="G512" i="46"/>
  <c r="H512" i="46" s="1"/>
  <c r="F514" i="46" l="1"/>
  <c r="G513" i="46"/>
  <c r="H513" i="46" s="1"/>
  <c r="E514" i="46"/>
  <c r="D514" i="46"/>
  <c r="D515" i="46" l="1"/>
  <c r="E515" i="46"/>
  <c r="G514" i="46"/>
  <c r="H514" i="46" s="1"/>
  <c r="F515" i="46"/>
  <c r="G515" i="46" l="1"/>
  <c r="H515" i="46" s="1"/>
  <c r="F516" i="46"/>
  <c r="E516" i="46"/>
  <c r="D516" i="46"/>
  <c r="D517" i="46" l="1"/>
  <c r="E517" i="46"/>
  <c r="F517" i="46"/>
  <c r="G516" i="46"/>
  <c r="H516" i="46" s="1"/>
  <c r="F518" i="46" l="1"/>
  <c r="G517" i="46"/>
  <c r="H517" i="46" s="1"/>
  <c r="D518" i="46"/>
  <c r="E518" i="46"/>
  <c r="E519" i="46" l="1"/>
  <c r="D519" i="46"/>
  <c r="F519" i="46"/>
  <c r="G518" i="46"/>
  <c r="H518" i="46" s="1"/>
  <c r="G519" i="46" l="1"/>
  <c r="H519" i="46" s="1"/>
  <c r="F520" i="46"/>
  <c r="E520" i="46"/>
  <c r="D520" i="46"/>
  <c r="E521" i="46" l="1"/>
  <c r="D521" i="46"/>
  <c r="F521" i="46"/>
  <c r="G520" i="46"/>
  <c r="H520" i="46" s="1"/>
  <c r="F522" i="46" l="1"/>
  <c r="G521" i="46"/>
  <c r="H521" i="46" s="1"/>
  <c r="E522" i="46"/>
  <c r="D522" i="46"/>
  <c r="D523" i="46" l="1"/>
  <c r="E523" i="46"/>
  <c r="F523" i="46"/>
  <c r="G522" i="46"/>
  <c r="H522" i="46" s="1"/>
  <c r="F524" i="46" l="1"/>
  <c r="G523" i="46"/>
  <c r="H523" i="46" s="1"/>
  <c r="E524" i="46"/>
  <c r="D524" i="46"/>
  <c r="D525" i="46" l="1"/>
  <c r="E525" i="46"/>
  <c r="G524" i="46"/>
  <c r="H524" i="46" s="1"/>
  <c r="F525" i="46"/>
  <c r="G525" i="46" l="1"/>
  <c r="H525" i="46" s="1"/>
  <c r="F526" i="46"/>
  <c r="E526" i="46"/>
  <c r="D526" i="46"/>
  <c r="D527" i="46" l="1"/>
  <c r="E527" i="46"/>
  <c r="F527" i="46"/>
  <c r="G526" i="46"/>
  <c r="H526" i="46" s="1"/>
  <c r="F528" i="46" l="1"/>
  <c r="G527" i="46"/>
  <c r="H527" i="46" s="1"/>
  <c r="E528" i="46"/>
  <c r="D528" i="46"/>
  <c r="G528" i="46" l="1"/>
  <c r="H528" i="46" s="1"/>
  <c r="F529" i="46"/>
  <c r="E529" i="46"/>
  <c r="D529" i="46"/>
  <c r="E530" i="46" l="1"/>
  <c r="D530" i="46"/>
  <c r="F530" i="46"/>
  <c r="G529" i="46"/>
  <c r="H529" i="46" s="1"/>
  <c r="F531" i="46" l="1"/>
  <c r="G530" i="46"/>
  <c r="H530" i="46" s="1"/>
  <c r="E531" i="46"/>
  <c r="D531" i="46"/>
  <c r="E532" i="46" l="1"/>
  <c r="D532" i="46"/>
  <c r="F532" i="46"/>
  <c r="G531" i="46"/>
  <c r="H531" i="46" s="1"/>
  <c r="D533" i="46" l="1"/>
  <c r="E533" i="46"/>
  <c r="F533" i="46"/>
  <c r="G532" i="46"/>
  <c r="H532" i="46" s="1"/>
  <c r="G533" i="46" l="1"/>
  <c r="H533" i="46" s="1"/>
  <c r="F534" i="46"/>
  <c r="E534" i="46"/>
  <c r="D534" i="46"/>
  <c r="D535" i="46" l="1"/>
  <c r="E535" i="46"/>
  <c r="F535" i="46"/>
  <c r="G534" i="46"/>
  <c r="H534" i="46" s="1"/>
  <c r="F536" i="46" l="1"/>
  <c r="G535" i="46"/>
  <c r="H535" i="46" s="1"/>
  <c r="E536" i="46"/>
  <c r="D536" i="46"/>
  <c r="E537" i="46" l="1"/>
  <c r="D537" i="46"/>
  <c r="G536" i="46"/>
  <c r="H536" i="46" s="1"/>
  <c r="F537" i="46"/>
  <c r="F538" i="46" l="1"/>
  <c r="G537" i="46"/>
  <c r="H537" i="46" s="1"/>
  <c r="E538" i="46"/>
  <c r="D538" i="46"/>
  <c r="D539" i="46" l="1"/>
  <c r="E539" i="46"/>
  <c r="G538" i="46"/>
  <c r="H538" i="46" s="1"/>
  <c r="F539" i="46"/>
  <c r="F540" i="46" l="1"/>
  <c r="G539" i="46"/>
  <c r="H539" i="46" s="1"/>
  <c r="E540" i="46"/>
  <c r="D540" i="46"/>
  <c r="F541" i="46" l="1"/>
  <c r="G540" i="46"/>
  <c r="H540" i="46" s="1"/>
  <c r="E541" i="46"/>
  <c r="D541" i="46"/>
  <c r="D542" i="46" l="1"/>
  <c r="E542" i="46"/>
  <c r="G541" i="46"/>
  <c r="H541" i="46" s="1"/>
  <c r="F542" i="46"/>
  <c r="F543" i="46" l="1"/>
  <c r="G542" i="46"/>
  <c r="H542" i="46" s="1"/>
  <c r="E543" i="46"/>
  <c r="D543" i="46"/>
  <c r="E544" i="46" l="1"/>
  <c r="D544" i="46"/>
  <c r="G543" i="46"/>
  <c r="H543" i="46" s="1"/>
  <c r="F544" i="46"/>
  <c r="F545" i="46" l="1"/>
  <c r="G544" i="46"/>
  <c r="H544" i="46" s="1"/>
  <c r="E545" i="46"/>
  <c r="D545" i="46"/>
  <c r="E546" i="46" l="1"/>
  <c r="D546" i="46"/>
  <c r="F546" i="46"/>
  <c r="G545" i="46"/>
  <c r="H545" i="46" s="1"/>
  <c r="G546" i="46" l="1"/>
  <c r="H546" i="46" s="1"/>
  <c r="F547" i="46"/>
  <c r="E547" i="46"/>
  <c r="D547" i="46"/>
  <c r="E548" i="46" l="1"/>
  <c r="D548" i="46"/>
  <c r="F548" i="46"/>
  <c r="G547" i="46"/>
  <c r="H547" i="46" s="1"/>
  <c r="F549" i="46" l="1"/>
  <c r="G548" i="46"/>
  <c r="H548" i="46" s="1"/>
  <c r="D549" i="46"/>
  <c r="E549" i="46"/>
  <c r="E550" i="46" l="1"/>
  <c r="D550" i="46"/>
  <c r="G549" i="46"/>
  <c r="H549" i="46" s="1"/>
  <c r="F550" i="46"/>
  <c r="E551" i="46" l="1"/>
  <c r="D551" i="46"/>
  <c r="F551" i="46"/>
  <c r="G550" i="46"/>
  <c r="H550" i="46" s="1"/>
  <c r="F552" i="46" l="1"/>
  <c r="G551" i="46"/>
  <c r="H551" i="46" s="1"/>
  <c r="E552" i="46"/>
  <c r="D552" i="46"/>
  <c r="D553" i="46" l="1"/>
  <c r="E553" i="46"/>
  <c r="G552" i="46"/>
  <c r="H552" i="46" s="1"/>
  <c r="F553" i="46"/>
  <c r="G553" i="46" l="1"/>
  <c r="H553" i="46" s="1"/>
  <c r="F554" i="46"/>
  <c r="E554" i="46"/>
  <c r="D554" i="46"/>
  <c r="E555" i="46" l="1"/>
  <c r="D555" i="46"/>
  <c r="G554" i="46"/>
  <c r="H554" i="46" s="1"/>
  <c r="F555" i="46"/>
  <c r="G555" i="46" l="1"/>
  <c r="H555" i="46" s="1"/>
  <c r="F556" i="46"/>
  <c r="E556" i="46"/>
  <c r="D556" i="46"/>
  <c r="G556" i="46" l="1"/>
  <c r="H556" i="46" s="1"/>
  <c r="F557" i="46"/>
  <c r="E557" i="46"/>
  <c r="D557" i="46"/>
  <c r="F558" i="46" l="1"/>
  <c r="G557" i="46"/>
  <c r="H557" i="46" s="1"/>
  <c r="E558" i="46"/>
  <c r="D558" i="46"/>
  <c r="E559" i="46" l="1"/>
  <c r="D559" i="46"/>
  <c r="F559" i="46"/>
  <c r="G558" i="46"/>
  <c r="H558" i="46" s="1"/>
  <c r="F560" i="46" l="1"/>
  <c r="G559" i="46"/>
  <c r="H559" i="46" s="1"/>
  <c r="E560" i="46"/>
  <c r="D560" i="46"/>
  <c r="E561" i="46" l="1"/>
  <c r="D561" i="46"/>
  <c r="F561" i="46"/>
  <c r="G560" i="46"/>
  <c r="H560" i="46" s="1"/>
  <c r="F562" i="46" l="1"/>
  <c r="G561" i="46"/>
  <c r="H561" i="46" s="1"/>
  <c r="D562" i="46"/>
  <c r="E562" i="46"/>
  <c r="D563" i="46" l="1"/>
  <c r="E563" i="46"/>
  <c r="F563" i="46"/>
  <c r="G562" i="46"/>
  <c r="H562" i="46" s="1"/>
  <c r="F564" i="46" l="1"/>
  <c r="G563" i="46"/>
  <c r="H563" i="46" s="1"/>
  <c r="D564" i="46"/>
  <c r="E564" i="46"/>
  <c r="E565" i="46" l="1"/>
  <c r="D565" i="46"/>
  <c r="F565" i="46"/>
  <c r="G564" i="46"/>
  <c r="H564" i="46" s="1"/>
  <c r="G565" i="46" l="1"/>
  <c r="H565" i="46" s="1"/>
  <c r="F566" i="46"/>
  <c r="E566" i="46"/>
  <c r="D566" i="46"/>
  <c r="E567" i="46" l="1"/>
  <c r="D567" i="46"/>
  <c r="F567" i="46"/>
  <c r="G566" i="46"/>
  <c r="H566" i="46" s="1"/>
  <c r="E568" i="46" l="1"/>
  <c r="D568" i="46"/>
  <c r="G567" i="46"/>
  <c r="H567" i="46" s="1"/>
  <c r="F568" i="46"/>
  <c r="F569" i="46" l="1"/>
  <c r="G568" i="46"/>
  <c r="H568" i="46" s="1"/>
  <c r="E569" i="46"/>
  <c r="D569" i="46"/>
  <c r="F570" i="46" l="1"/>
  <c r="G569" i="46"/>
  <c r="H569" i="46" s="1"/>
  <c r="D570" i="46"/>
  <c r="E570" i="46"/>
  <c r="E571" i="46" l="1"/>
  <c r="D571" i="46"/>
  <c r="F571" i="46"/>
  <c r="G570" i="46"/>
  <c r="H570" i="46" s="1"/>
  <c r="F572" i="46" l="1"/>
  <c r="G571" i="46"/>
  <c r="H571" i="46" s="1"/>
  <c r="E572" i="46"/>
  <c r="D572" i="46"/>
  <c r="D573" i="46" l="1"/>
  <c r="E573" i="46"/>
  <c r="F573" i="46"/>
  <c r="G572" i="46"/>
  <c r="H572" i="46" s="1"/>
  <c r="F574" i="46" l="1"/>
  <c r="G573" i="46"/>
  <c r="H573" i="46" s="1"/>
  <c r="E574" i="46"/>
  <c r="D574" i="46"/>
  <c r="E575" i="46" l="1"/>
  <c r="D575" i="46"/>
  <c r="G574" i="46"/>
  <c r="H574" i="46" s="1"/>
  <c r="F575" i="46"/>
  <c r="G575" i="46" l="1"/>
  <c r="H575" i="46" s="1"/>
  <c r="F576" i="46"/>
  <c r="E576" i="46"/>
  <c r="D576" i="46"/>
  <c r="E577" i="46" l="1"/>
  <c r="D577" i="46"/>
  <c r="F577" i="46"/>
  <c r="G576" i="46"/>
  <c r="H576" i="46" s="1"/>
  <c r="G577" i="46" l="1"/>
  <c r="H577" i="46" s="1"/>
  <c r="F578" i="46"/>
  <c r="D578" i="46"/>
  <c r="E578" i="46"/>
  <c r="E579" i="46" l="1"/>
  <c r="D579" i="46"/>
  <c r="F579" i="46"/>
  <c r="G578" i="46"/>
  <c r="H578" i="46" s="1"/>
  <c r="F580" i="46" l="1"/>
  <c r="G579" i="46"/>
  <c r="H579" i="46" s="1"/>
  <c r="E580" i="46"/>
  <c r="D580" i="46"/>
  <c r="D581" i="46" l="1"/>
  <c r="E581" i="46"/>
  <c r="F581" i="46"/>
  <c r="G580" i="46"/>
  <c r="H580" i="46" s="1"/>
  <c r="G581" i="46" l="1"/>
  <c r="H581" i="46" s="1"/>
  <c r="F582" i="46"/>
  <c r="D582" i="46"/>
  <c r="E582" i="46"/>
  <c r="E583" i="46" l="1"/>
  <c r="D583" i="46"/>
  <c r="F583" i="46"/>
  <c r="G582" i="46"/>
  <c r="H582" i="46" s="1"/>
  <c r="G583" i="46" l="1"/>
  <c r="H583" i="46" s="1"/>
  <c r="F584" i="46"/>
  <c r="D584" i="46"/>
  <c r="E584" i="46"/>
  <c r="E585" i="46" l="1"/>
  <c r="D585" i="46"/>
  <c r="G584" i="46"/>
  <c r="H584" i="46" s="1"/>
  <c r="F585" i="46"/>
  <c r="F586" i="46" l="1"/>
  <c r="G585" i="46"/>
  <c r="H585" i="46" s="1"/>
  <c r="D586" i="46"/>
  <c r="E586" i="46"/>
  <c r="E587" i="46" l="1"/>
  <c r="D587" i="46"/>
  <c r="F587" i="46"/>
  <c r="G586" i="46"/>
  <c r="H586" i="46" s="1"/>
  <c r="G587" i="46" l="1"/>
  <c r="H587" i="46" s="1"/>
  <c r="F588" i="46"/>
  <c r="E588" i="46"/>
  <c r="D588" i="46"/>
  <c r="D589" i="46" l="1"/>
  <c r="E589" i="46"/>
  <c r="F589" i="46"/>
  <c r="G588" i="46"/>
  <c r="H588" i="46" s="1"/>
  <c r="F590" i="46" l="1"/>
  <c r="G589" i="46"/>
  <c r="H589" i="46" s="1"/>
  <c r="E590" i="46"/>
  <c r="D590" i="46"/>
  <c r="E591" i="46" l="1"/>
  <c r="D591" i="46"/>
  <c r="F591" i="46"/>
  <c r="G590" i="46"/>
  <c r="H590" i="46" s="1"/>
  <c r="F592" i="46" l="1"/>
  <c r="G591" i="46"/>
  <c r="H591" i="46" s="1"/>
  <c r="E592" i="46"/>
  <c r="D592" i="46"/>
  <c r="D593" i="46" l="1"/>
  <c r="E593" i="46"/>
  <c r="F593" i="46"/>
  <c r="G592" i="46"/>
  <c r="H592" i="46" s="1"/>
  <c r="G593" i="46" l="1"/>
  <c r="H593" i="46" s="1"/>
  <c r="F594" i="46"/>
  <c r="D594" i="46"/>
  <c r="E594" i="46"/>
  <c r="E595" i="46" l="1"/>
  <c r="D595" i="46"/>
  <c r="F595" i="46"/>
  <c r="G594" i="46"/>
  <c r="H594" i="46" s="1"/>
  <c r="G595" i="46" l="1"/>
  <c r="H595" i="46" s="1"/>
  <c r="F596" i="46"/>
  <c r="E596" i="46"/>
  <c r="D596" i="46"/>
  <c r="E597" i="46" l="1"/>
  <c r="D597" i="46"/>
  <c r="G596" i="46"/>
  <c r="H596" i="46" s="1"/>
  <c r="F597" i="46"/>
  <c r="F598" i="46" l="1"/>
  <c r="G597" i="46"/>
  <c r="H597" i="46" s="1"/>
  <c r="E598" i="46"/>
  <c r="D598" i="46"/>
  <c r="E599" i="46" l="1"/>
  <c r="D599" i="46"/>
  <c r="F599" i="46"/>
  <c r="G598" i="46"/>
  <c r="H598" i="46" s="1"/>
  <c r="F600" i="46" l="1"/>
  <c r="G599" i="46"/>
  <c r="H599" i="46" s="1"/>
  <c r="D600" i="46"/>
  <c r="E600" i="46"/>
  <c r="E601" i="46" l="1"/>
  <c r="D601" i="46"/>
  <c r="F601" i="46"/>
  <c r="G600" i="46"/>
  <c r="H600" i="46" s="1"/>
  <c r="E602" i="46" l="1"/>
  <c r="D602" i="46"/>
  <c r="G601" i="46"/>
  <c r="H601" i="46" s="1"/>
  <c r="F602" i="46"/>
  <c r="G602" i="46" l="1"/>
  <c r="H602" i="46" s="1"/>
  <c r="F603" i="46"/>
  <c r="E603" i="46"/>
  <c r="D603" i="46"/>
  <c r="E604" i="46" l="1"/>
  <c r="D604" i="46"/>
  <c r="F604" i="46"/>
  <c r="G603" i="46"/>
  <c r="H603" i="46" s="1"/>
  <c r="E605" i="46" l="1"/>
  <c r="D605" i="46"/>
  <c r="F605" i="46"/>
  <c r="G604" i="46"/>
  <c r="H604" i="46" s="1"/>
  <c r="G605" i="46" l="1"/>
  <c r="H605" i="46" s="1"/>
  <c r="F606" i="46"/>
  <c r="E606" i="46"/>
  <c r="D606" i="46"/>
  <c r="E607" i="46" l="1"/>
  <c r="D607" i="46"/>
  <c r="G606" i="46"/>
  <c r="H606" i="46" s="1"/>
  <c r="F607" i="46"/>
  <c r="G607" i="46" l="1"/>
  <c r="H607" i="46" s="1"/>
  <c r="F608" i="46"/>
  <c r="E608" i="46"/>
  <c r="D608" i="46"/>
  <c r="G608" i="46" l="1"/>
  <c r="H608" i="46" s="1"/>
  <c r="F609" i="46"/>
  <c r="E609" i="46"/>
  <c r="D609" i="46"/>
  <c r="F610" i="46" l="1"/>
  <c r="G609" i="46"/>
  <c r="H609" i="46" s="1"/>
  <c r="E610" i="46"/>
  <c r="D610" i="46"/>
  <c r="E611" i="46" l="1"/>
  <c r="D611" i="46"/>
  <c r="G610" i="46"/>
  <c r="H610" i="46" s="1"/>
  <c r="F611" i="46"/>
  <c r="G611" i="46" l="1"/>
  <c r="H611" i="46" s="1"/>
  <c r="F612" i="46"/>
  <c r="E612" i="46"/>
  <c r="D612" i="46"/>
  <c r="E613" i="46" l="1"/>
  <c r="D613" i="46"/>
  <c r="F613" i="46"/>
  <c r="G612" i="46"/>
  <c r="H612" i="46" s="1"/>
  <c r="F614" i="46" l="1"/>
  <c r="G613" i="46"/>
  <c r="H613" i="46" s="1"/>
  <c r="E614" i="46"/>
  <c r="D614" i="46"/>
  <c r="F615" i="46" l="1"/>
  <c r="G614" i="46"/>
  <c r="H614" i="46" s="1"/>
  <c r="D615" i="46"/>
  <c r="E615" i="46"/>
  <c r="E616" i="46" l="1"/>
  <c r="D616" i="46"/>
  <c r="F616" i="46"/>
  <c r="G615" i="46"/>
  <c r="H615" i="46" s="1"/>
  <c r="G616" i="46" l="1"/>
  <c r="H616" i="46" s="1"/>
  <c r="F617" i="46"/>
  <c r="D617" i="46"/>
  <c r="E617" i="46"/>
  <c r="E618" i="46" l="1"/>
  <c r="D618" i="46"/>
  <c r="F618" i="46"/>
  <c r="G617" i="46"/>
  <c r="H617" i="46" s="1"/>
  <c r="F619" i="46" l="1"/>
  <c r="G618" i="46"/>
  <c r="H618" i="46" s="1"/>
  <c r="E619" i="46"/>
  <c r="D619" i="46"/>
  <c r="G619" i="46" l="1"/>
  <c r="H619" i="46" s="1"/>
  <c r="F620" i="46"/>
  <c r="E620" i="46"/>
  <c r="D620" i="46"/>
  <c r="F621" i="46" l="1"/>
  <c r="G620" i="46"/>
  <c r="H620" i="46" s="1"/>
  <c r="E621" i="46"/>
  <c r="D621" i="46"/>
  <c r="F622" i="46" l="1"/>
  <c r="G621" i="46"/>
  <c r="H621" i="46" s="1"/>
  <c r="E622" i="46"/>
  <c r="D622" i="46"/>
  <c r="F623" i="46" l="1"/>
  <c r="G622" i="46"/>
  <c r="H622" i="46" s="1"/>
  <c r="E623" i="46"/>
  <c r="D623" i="46"/>
  <c r="F624" i="46" l="1"/>
  <c r="G623" i="46"/>
  <c r="H623" i="46" s="1"/>
  <c r="D624" i="46"/>
  <c r="E624" i="46"/>
  <c r="E625" i="46" l="1"/>
  <c r="D625" i="46"/>
  <c r="F625" i="46"/>
  <c r="G624" i="46"/>
  <c r="H624" i="46" s="1"/>
  <c r="G625" i="46" l="1"/>
  <c r="H625" i="46" s="1"/>
  <c r="F626" i="46"/>
  <c r="E626" i="46"/>
  <c r="D626" i="46"/>
  <c r="G626" i="46" l="1"/>
  <c r="H626" i="46" s="1"/>
  <c r="F627" i="46"/>
  <c r="E627" i="46"/>
  <c r="D627" i="46"/>
  <c r="D628" i="46" l="1"/>
  <c r="E628" i="46"/>
  <c r="G627" i="46"/>
  <c r="H627" i="46" s="1"/>
  <c r="F628" i="46"/>
  <c r="F629" i="46" l="1"/>
  <c r="G628" i="46"/>
  <c r="H628" i="46" s="1"/>
  <c r="E629" i="46"/>
  <c r="D629" i="46"/>
  <c r="E630" i="46" l="1"/>
  <c r="D630" i="46"/>
  <c r="G629" i="46"/>
  <c r="H629" i="46" s="1"/>
  <c r="F630" i="46"/>
  <c r="F631" i="46" l="1"/>
  <c r="G630" i="46"/>
  <c r="H630" i="46" s="1"/>
  <c r="E631" i="46"/>
  <c r="D631" i="46"/>
  <c r="E632" i="46" l="1"/>
  <c r="D632" i="46"/>
  <c r="G631" i="46"/>
  <c r="H631" i="46" s="1"/>
  <c r="F632" i="46"/>
  <c r="E633" i="46" l="1"/>
  <c r="D633" i="46"/>
  <c r="G632" i="46"/>
  <c r="H632" i="46" s="1"/>
  <c r="F633" i="46"/>
  <c r="E634" i="46" l="1"/>
  <c r="D634" i="46"/>
  <c r="G633" i="46"/>
  <c r="H633" i="46" s="1"/>
  <c r="F634" i="46"/>
  <c r="F635" i="46" l="1"/>
  <c r="G634" i="46"/>
  <c r="H634" i="46" s="1"/>
  <c r="E635" i="46"/>
  <c r="D635" i="46"/>
  <c r="E636" i="46" l="1"/>
  <c r="D636" i="46"/>
  <c r="F636" i="46"/>
  <c r="G635" i="46"/>
  <c r="H635" i="46" s="1"/>
  <c r="G636" i="46" l="1"/>
  <c r="H636" i="46" s="1"/>
  <c r="F637" i="46"/>
  <c r="E637" i="46"/>
  <c r="D637" i="46"/>
  <c r="D638" i="46" l="1"/>
  <c r="E638" i="46"/>
  <c r="F638" i="46"/>
  <c r="G637" i="46"/>
  <c r="H637" i="46" s="1"/>
  <c r="F639" i="46" l="1"/>
  <c r="G638" i="46"/>
  <c r="H638" i="46" s="1"/>
  <c r="E639" i="46"/>
  <c r="D639" i="46"/>
  <c r="E640" i="46" l="1"/>
  <c r="D640" i="46"/>
  <c r="F640" i="46"/>
  <c r="G639" i="46"/>
  <c r="H639" i="46" s="1"/>
  <c r="F641" i="46" l="1"/>
  <c r="G640" i="46"/>
  <c r="H640" i="46" s="1"/>
  <c r="E641" i="46"/>
  <c r="D641" i="46"/>
  <c r="E642" i="46" l="1"/>
  <c r="D642" i="46"/>
  <c r="F642" i="46"/>
  <c r="G641" i="46"/>
  <c r="H641" i="46" s="1"/>
  <c r="F643" i="46" l="1"/>
  <c r="G642" i="46"/>
  <c r="H642" i="46" s="1"/>
  <c r="E643" i="46"/>
  <c r="D643" i="46"/>
  <c r="D644" i="46" l="1"/>
  <c r="E644" i="46"/>
  <c r="G643" i="46"/>
  <c r="H643" i="46" s="1"/>
  <c r="F644" i="46"/>
  <c r="G644" i="46" l="1"/>
  <c r="H644" i="46" s="1"/>
  <c r="F645" i="46"/>
  <c r="E645" i="46"/>
  <c r="D645" i="46"/>
  <c r="G645" i="46" l="1"/>
  <c r="H645" i="46" s="1"/>
  <c r="F646" i="46"/>
  <c r="E646" i="46"/>
  <c r="D646" i="46"/>
  <c r="F647" i="46" l="1"/>
  <c r="G646" i="46"/>
  <c r="H646" i="46" s="1"/>
  <c r="E647" i="46"/>
  <c r="D647" i="46"/>
  <c r="E648" i="46" l="1"/>
  <c r="D648" i="46"/>
  <c r="F648" i="46"/>
  <c r="G647" i="46"/>
  <c r="H647" i="46" s="1"/>
  <c r="G648" i="46" l="1"/>
  <c r="H648" i="46" s="1"/>
  <c r="F649" i="46"/>
  <c r="D649" i="46"/>
  <c r="E649" i="46"/>
  <c r="F650" i="46" l="1"/>
  <c r="G649" i="46"/>
  <c r="H649" i="46" s="1"/>
  <c r="E650" i="46"/>
  <c r="D650" i="46"/>
  <c r="E651" i="46" l="1"/>
  <c r="D651" i="46"/>
  <c r="G650" i="46"/>
  <c r="H650" i="46" s="1"/>
  <c r="F651" i="46"/>
  <c r="G651" i="46" l="1"/>
  <c r="H651" i="46" s="1"/>
  <c r="F652" i="46"/>
  <c r="D652" i="46"/>
  <c r="E652" i="46"/>
  <c r="F653" i="46" l="1"/>
  <c r="G652" i="46"/>
  <c r="H652" i="46" s="1"/>
  <c r="E653" i="46"/>
  <c r="D653" i="46"/>
  <c r="D654" i="46" l="1"/>
  <c r="E654" i="46"/>
  <c r="G653" i="46"/>
  <c r="H653" i="46" s="1"/>
  <c r="F654" i="46"/>
  <c r="G654" i="46" l="1"/>
  <c r="H654" i="46" s="1"/>
  <c r="F655" i="46"/>
  <c r="E655" i="46"/>
  <c r="D655" i="46"/>
  <c r="E656" i="46" l="1"/>
  <c r="D656" i="46"/>
  <c r="G655" i="46"/>
  <c r="H655" i="46" s="1"/>
  <c r="F656" i="46"/>
  <c r="G656" i="46" l="1"/>
  <c r="H656" i="46" s="1"/>
  <c r="F657" i="46"/>
  <c r="E657" i="46"/>
  <c r="D657" i="46"/>
  <c r="E658" i="46" l="1"/>
  <c r="D658" i="46"/>
  <c r="F658" i="46"/>
  <c r="G657" i="46"/>
  <c r="H657" i="46" s="1"/>
  <c r="G658" i="46" l="1"/>
  <c r="H658" i="46" s="1"/>
  <c r="F659" i="46"/>
  <c r="D659" i="46"/>
  <c r="E659" i="46"/>
  <c r="D660" i="46" l="1"/>
  <c r="E660" i="46"/>
  <c r="F660" i="46"/>
  <c r="G659" i="46"/>
  <c r="H659" i="46" s="1"/>
  <c r="G660" i="46" l="1"/>
  <c r="H660" i="46" s="1"/>
  <c r="F661" i="46"/>
  <c r="E661" i="46"/>
  <c r="D661" i="46"/>
  <c r="D662" i="46" l="1"/>
  <c r="E662" i="46"/>
  <c r="F662" i="46"/>
  <c r="G661" i="46"/>
  <c r="H661" i="46" s="1"/>
  <c r="G662" i="46" l="1"/>
  <c r="H662" i="46" s="1"/>
  <c r="F663" i="46"/>
  <c r="E663" i="46"/>
  <c r="D663" i="46"/>
  <c r="E664" i="46" l="1"/>
  <c r="D664" i="46"/>
  <c r="F664" i="46"/>
  <c r="G663" i="46"/>
  <c r="H663" i="46" s="1"/>
  <c r="F665" i="46" l="1"/>
  <c r="G664" i="46"/>
  <c r="H664" i="46" s="1"/>
  <c r="D665" i="46"/>
  <c r="E665" i="46"/>
  <c r="D666" i="46" l="1"/>
  <c r="E666" i="46"/>
  <c r="G665" i="46"/>
  <c r="H665" i="46" s="1"/>
  <c r="F666" i="46"/>
  <c r="G666" i="46" l="1"/>
  <c r="H666" i="46" s="1"/>
  <c r="F667" i="46"/>
  <c r="E667" i="46"/>
  <c r="D667" i="46"/>
  <c r="E668" i="46" l="1"/>
  <c r="D668" i="46"/>
  <c r="F668" i="46"/>
  <c r="G667" i="46"/>
  <c r="H667" i="46" s="1"/>
  <c r="F669" i="46" l="1"/>
  <c r="G668" i="46"/>
  <c r="H668" i="46" s="1"/>
  <c r="E669" i="46"/>
  <c r="D669" i="46"/>
  <c r="E670" i="46" l="1"/>
  <c r="D670" i="46"/>
  <c r="G669" i="46"/>
  <c r="H669" i="46" s="1"/>
  <c r="F670" i="46"/>
  <c r="F671" i="46" l="1"/>
  <c r="G670" i="46"/>
  <c r="H670" i="46" s="1"/>
  <c r="D671" i="46"/>
  <c r="E671" i="46"/>
  <c r="D672" i="46" l="1"/>
  <c r="E672" i="46"/>
  <c r="F672" i="46"/>
  <c r="G671" i="46"/>
  <c r="H671" i="46" s="1"/>
  <c r="F673" i="46" l="1"/>
  <c r="G672" i="46"/>
  <c r="H672" i="46" s="1"/>
  <c r="E673" i="46"/>
  <c r="D673" i="46"/>
  <c r="E674" i="46" l="1"/>
  <c r="D674" i="46"/>
  <c r="F674" i="46"/>
  <c r="G673" i="46"/>
  <c r="H673" i="46" s="1"/>
  <c r="G674" i="46" l="1"/>
  <c r="H674" i="46" s="1"/>
  <c r="F675" i="46"/>
  <c r="E675" i="46"/>
  <c r="D675" i="46"/>
  <c r="E676" i="46" l="1"/>
  <c r="D676" i="46"/>
  <c r="G675" i="46"/>
  <c r="H675" i="46" s="1"/>
  <c r="F676" i="46"/>
  <c r="F677" i="46" l="1"/>
  <c r="G676" i="46"/>
  <c r="H676" i="46" s="1"/>
  <c r="D677" i="46"/>
  <c r="E677" i="46"/>
  <c r="D678" i="46" l="1"/>
  <c r="E678" i="46"/>
  <c r="F678" i="46"/>
  <c r="G677" i="46"/>
  <c r="H677" i="46" s="1"/>
  <c r="G678" i="46" l="1"/>
  <c r="H678" i="46" s="1"/>
  <c r="F679" i="46"/>
  <c r="E679" i="46"/>
  <c r="D679" i="46"/>
  <c r="D680" i="46" l="1"/>
  <c r="E680" i="46"/>
  <c r="F680" i="46"/>
  <c r="G679" i="46"/>
  <c r="H679" i="46" s="1"/>
  <c r="G680" i="46" l="1"/>
  <c r="H680" i="46" s="1"/>
  <c r="F681" i="46"/>
  <c r="E681" i="46"/>
  <c r="D681" i="46"/>
  <c r="D682" i="46" l="1"/>
  <c r="E682" i="46"/>
  <c r="F682" i="46"/>
  <c r="G681" i="46"/>
  <c r="H681" i="46" s="1"/>
  <c r="F683" i="46" l="1"/>
  <c r="G682" i="46"/>
  <c r="H682" i="46" s="1"/>
  <c r="E683" i="46"/>
  <c r="D683" i="46"/>
  <c r="D684" i="46" l="1"/>
  <c r="E684" i="46"/>
  <c r="F684" i="46"/>
  <c r="G683" i="46"/>
  <c r="H683" i="46" s="1"/>
  <c r="G684" i="46" l="1"/>
  <c r="H684" i="46" s="1"/>
  <c r="F685" i="46"/>
  <c r="E685" i="46"/>
  <c r="D685" i="46"/>
  <c r="D686" i="46" l="1"/>
  <c r="E686" i="46"/>
  <c r="F686" i="46"/>
  <c r="G685" i="46"/>
  <c r="H685" i="46" s="1"/>
  <c r="F687" i="46" l="1"/>
  <c r="G686" i="46"/>
  <c r="H686" i="46" s="1"/>
  <c r="D687" i="46"/>
  <c r="E687" i="46"/>
  <c r="G687" i="46" l="1"/>
  <c r="H687" i="46" s="1"/>
  <c r="F688" i="46"/>
  <c r="D688" i="46"/>
  <c r="E688" i="46"/>
  <c r="E689" i="46" l="1"/>
  <c r="D689" i="46"/>
  <c r="F689" i="46"/>
  <c r="G688" i="46"/>
  <c r="H688" i="46" s="1"/>
  <c r="F690" i="46" l="1"/>
  <c r="G689" i="46"/>
  <c r="H689" i="46" s="1"/>
  <c r="D690" i="46"/>
  <c r="E690" i="46"/>
  <c r="E691" i="46" l="1"/>
  <c r="D691" i="46"/>
  <c r="F691" i="46"/>
  <c r="G690" i="46"/>
  <c r="H690" i="46" s="1"/>
  <c r="D692" i="46" l="1"/>
  <c r="E692" i="46"/>
  <c r="F692" i="46"/>
  <c r="G691" i="46"/>
  <c r="H691" i="46" s="1"/>
  <c r="G692" i="46" l="1"/>
  <c r="H692" i="46" s="1"/>
  <c r="F693" i="46"/>
  <c r="E693" i="46"/>
  <c r="D693" i="46"/>
  <c r="D694" i="46" l="1"/>
  <c r="E694" i="46"/>
  <c r="G693" i="46"/>
  <c r="H693" i="46" s="1"/>
  <c r="F694" i="46"/>
  <c r="G694" i="46" l="1"/>
  <c r="H694" i="46" s="1"/>
  <c r="F695" i="46"/>
  <c r="E695" i="46"/>
  <c r="D695" i="46"/>
  <c r="E696" i="46" l="1"/>
  <c r="D696" i="46"/>
  <c r="G695" i="46"/>
  <c r="H695" i="46" s="1"/>
  <c r="F696" i="46"/>
  <c r="G696" i="46" l="1"/>
  <c r="H696" i="46" s="1"/>
  <c r="F697" i="46"/>
  <c r="E697" i="46"/>
  <c r="D697" i="46"/>
  <c r="E698" i="46" l="1"/>
  <c r="D698" i="46"/>
  <c r="F698" i="46"/>
  <c r="G697" i="46"/>
  <c r="H697" i="46" s="1"/>
  <c r="F699" i="46" l="1"/>
  <c r="G698" i="46"/>
  <c r="H698" i="46" s="1"/>
  <c r="E699" i="46"/>
  <c r="D699" i="46"/>
  <c r="D700" i="46" l="1"/>
  <c r="E700" i="46"/>
  <c r="F700" i="46"/>
  <c r="G699" i="46"/>
  <c r="H699" i="46" s="1"/>
  <c r="G700" i="46" l="1"/>
  <c r="H700" i="46" s="1"/>
  <c r="F701" i="46"/>
  <c r="E701" i="46"/>
  <c r="D701" i="46"/>
  <c r="D702" i="46" l="1"/>
  <c r="E702" i="46"/>
  <c r="F702" i="46"/>
  <c r="G701" i="46"/>
  <c r="H701" i="46" s="1"/>
  <c r="F703" i="46" l="1"/>
  <c r="G702" i="46"/>
  <c r="H702" i="46" s="1"/>
  <c r="E703" i="46"/>
  <c r="D703" i="46"/>
  <c r="E704" i="46" l="1"/>
  <c r="D704" i="46"/>
  <c r="G703" i="46"/>
  <c r="H703" i="46" s="1"/>
  <c r="F704" i="46"/>
  <c r="G704" i="46" l="1"/>
  <c r="H704" i="46" s="1"/>
  <c r="F705" i="46"/>
  <c r="E705" i="46"/>
  <c r="D705" i="46"/>
  <c r="E706" i="46" l="1"/>
  <c r="D706" i="46"/>
  <c r="F706" i="46"/>
  <c r="G705" i="46"/>
  <c r="H705" i="46" s="1"/>
  <c r="G706" i="46" l="1"/>
  <c r="H706" i="46" s="1"/>
  <c r="F707" i="46"/>
  <c r="E707" i="46"/>
  <c r="D707" i="46"/>
  <c r="D708" i="46" l="1"/>
  <c r="E708" i="46"/>
  <c r="F708" i="46"/>
  <c r="G707" i="46"/>
  <c r="H707" i="46" s="1"/>
  <c r="F709" i="46" l="1"/>
  <c r="G708" i="46"/>
  <c r="H708" i="46" s="1"/>
  <c r="D709" i="46"/>
  <c r="E709" i="46"/>
  <c r="D710" i="46" l="1"/>
  <c r="E710" i="46"/>
  <c r="F710" i="46"/>
  <c r="G709" i="46"/>
  <c r="H709" i="46" s="1"/>
  <c r="F711" i="46" l="1"/>
  <c r="G710" i="46"/>
  <c r="H710" i="46" s="1"/>
  <c r="E711" i="46"/>
  <c r="D711" i="46"/>
  <c r="E712" i="46" l="1"/>
  <c r="D712" i="46"/>
  <c r="F712" i="46"/>
  <c r="G711" i="46"/>
  <c r="H711" i="46" s="1"/>
  <c r="F713" i="46" l="1"/>
  <c r="G712" i="46"/>
  <c r="H712" i="46" s="1"/>
  <c r="E713" i="46"/>
  <c r="D713" i="46"/>
  <c r="E714" i="46" l="1"/>
  <c r="D714" i="46"/>
  <c r="F714" i="46"/>
  <c r="G713" i="46"/>
  <c r="H713" i="46" s="1"/>
  <c r="F715" i="46" l="1"/>
  <c r="G714" i="46"/>
  <c r="H714" i="46" s="1"/>
  <c r="E715" i="46"/>
  <c r="D715" i="46"/>
  <c r="E716" i="46" l="1"/>
  <c r="D716" i="46"/>
  <c r="G715" i="46"/>
  <c r="H715" i="46" s="1"/>
  <c r="F716" i="46"/>
  <c r="F717" i="46" l="1"/>
  <c r="G716" i="46"/>
  <c r="H716" i="46" s="1"/>
  <c r="D717" i="46"/>
  <c r="E717" i="46"/>
  <c r="F718" i="46" l="1"/>
  <c r="G717" i="46"/>
  <c r="H717" i="46" s="1"/>
  <c r="E718" i="46"/>
  <c r="D718" i="46"/>
  <c r="D719" i="46" l="1"/>
  <c r="E719" i="46"/>
  <c r="F719" i="46"/>
  <c r="G718" i="46"/>
  <c r="H718" i="46" s="1"/>
  <c r="F720" i="46" l="1"/>
  <c r="G719" i="46"/>
  <c r="H719" i="46" s="1"/>
  <c r="D720" i="46"/>
  <c r="E720" i="46"/>
  <c r="E721" i="46" l="1"/>
  <c r="D721" i="46"/>
  <c r="G720" i="46"/>
  <c r="H720" i="46" s="1"/>
  <c r="F721" i="46"/>
  <c r="F722" i="46" l="1"/>
  <c r="G721" i="46"/>
  <c r="H721" i="46" s="1"/>
  <c r="E722" i="46"/>
  <c r="D722" i="46"/>
  <c r="E723" i="46" l="1"/>
  <c r="D723" i="46"/>
  <c r="F723" i="46"/>
  <c r="G722" i="46"/>
  <c r="H722" i="46" s="1"/>
  <c r="G723" i="46" l="1"/>
  <c r="H723" i="46" s="1"/>
  <c r="F724" i="46"/>
  <c r="D724" i="46"/>
  <c r="E724" i="46"/>
  <c r="D725" i="46" l="1"/>
  <c r="E725" i="46"/>
  <c r="F725" i="46"/>
  <c r="G724" i="46"/>
  <c r="H724" i="46" s="1"/>
  <c r="G725" i="46" l="1"/>
  <c r="H725" i="46" s="1"/>
  <c r="F726" i="46"/>
  <c r="D726" i="46"/>
  <c r="E726" i="46"/>
  <c r="E727" i="46" l="1"/>
  <c r="D727" i="46"/>
  <c r="G726" i="46"/>
  <c r="H726" i="46" s="1"/>
  <c r="F727" i="46"/>
  <c r="F728" i="46" l="1"/>
  <c r="G727" i="46"/>
  <c r="H727" i="46" s="1"/>
  <c r="D728" i="46"/>
  <c r="E728" i="46"/>
  <c r="E729" i="46" l="1"/>
  <c r="D729" i="46"/>
  <c r="F729" i="46"/>
  <c r="G728" i="46"/>
  <c r="H728" i="46" s="1"/>
  <c r="G729" i="46" l="1"/>
  <c r="H729" i="46" s="1"/>
  <c r="F730" i="46"/>
  <c r="D730" i="46"/>
  <c r="E730" i="46"/>
  <c r="D731" i="46" l="1"/>
  <c r="E731" i="46"/>
  <c r="F731" i="46"/>
  <c r="G730" i="46"/>
  <c r="H730" i="46" s="1"/>
  <c r="F732" i="46" l="1"/>
  <c r="G731" i="46"/>
  <c r="H731" i="46" s="1"/>
  <c r="D732" i="46"/>
  <c r="E732" i="46"/>
  <c r="D733" i="46" l="1"/>
  <c r="E733" i="46"/>
  <c r="G732" i="46"/>
  <c r="H732" i="46" s="1"/>
  <c r="F733" i="46"/>
  <c r="F734" i="46" l="1"/>
  <c r="G733" i="46"/>
  <c r="H733" i="46" s="1"/>
  <c r="D734" i="46"/>
  <c r="E734" i="46"/>
  <c r="E735" i="46" l="1"/>
  <c r="D735" i="46"/>
  <c r="G734" i="46"/>
  <c r="H734" i="46" s="1"/>
  <c r="F735" i="46"/>
  <c r="G735" i="46" l="1"/>
  <c r="H735" i="46" s="1"/>
  <c r="F736" i="46"/>
  <c r="D736" i="46"/>
  <c r="E736" i="46"/>
  <c r="E737" i="46" l="1"/>
  <c r="D737" i="46"/>
  <c r="F737" i="46"/>
  <c r="G736" i="46"/>
  <c r="H736" i="46" s="1"/>
  <c r="F738" i="46" l="1"/>
  <c r="G737" i="46"/>
  <c r="H737" i="46" s="1"/>
  <c r="D738" i="46"/>
  <c r="E738" i="46"/>
  <c r="D739" i="46" l="1"/>
  <c r="E739" i="46"/>
  <c r="G738" i="46"/>
  <c r="H738" i="46" s="1"/>
  <c r="F739" i="46"/>
  <c r="F740" i="46" l="1"/>
  <c r="G739" i="46"/>
  <c r="H739" i="46" s="1"/>
  <c r="D740" i="46"/>
  <c r="E740" i="46"/>
  <c r="D741" i="46" l="1"/>
  <c r="E741" i="46"/>
  <c r="F741" i="46"/>
  <c r="G740" i="46"/>
  <c r="H740" i="46" s="1"/>
  <c r="G741" i="46" l="1"/>
  <c r="H741" i="46" s="1"/>
  <c r="F742" i="46"/>
  <c r="D742" i="46"/>
  <c r="E742" i="46"/>
  <c r="E743" i="46" l="1"/>
  <c r="D743" i="46"/>
  <c r="G742" i="46"/>
  <c r="H742" i="46" s="1"/>
  <c r="F743" i="46"/>
  <c r="G743" i="46" l="1"/>
  <c r="H743" i="46" s="1"/>
  <c r="F744" i="46"/>
  <c r="D744" i="46"/>
  <c r="E744" i="46"/>
  <c r="E745" i="46" l="1"/>
  <c r="D745" i="46"/>
  <c r="F745" i="46"/>
  <c r="G744" i="46"/>
  <c r="H744" i="46" s="1"/>
  <c r="F746" i="46" l="1"/>
  <c r="G745" i="46"/>
  <c r="H745" i="46" s="1"/>
  <c r="D746" i="46"/>
  <c r="E746" i="46"/>
  <c r="E747" i="46" l="1"/>
  <c r="D747" i="46"/>
  <c r="F747" i="46"/>
  <c r="G746" i="46"/>
  <c r="H746" i="46" s="1"/>
  <c r="G747" i="46" l="1"/>
  <c r="H747" i="46" s="1"/>
  <c r="F748" i="46"/>
  <c r="D748" i="46"/>
  <c r="E748" i="46"/>
  <c r="E749" i="46" l="1"/>
  <c r="D749" i="46"/>
  <c r="G748" i="46"/>
  <c r="H748" i="46" s="1"/>
  <c r="F749" i="46"/>
  <c r="G749" i="46" l="1"/>
  <c r="H749" i="46" s="1"/>
  <c r="F750" i="46"/>
  <c r="D750" i="46"/>
  <c r="E750" i="46"/>
  <c r="E751" i="46" l="1"/>
  <c r="D751" i="46"/>
  <c r="F751" i="46"/>
  <c r="G750" i="46"/>
  <c r="H750" i="46" s="1"/>
  <c r="F752" i="46" l="1"/>
  <c r="G751" i="46"/>
  <c r="H751" i="46" s="1"/>
  <c r="E752" i="46"/>
  <c r="D752" i="46"/>
  <c r="D753" i="46" l="1"/>
  <c r="E753" i="46"/>
  <c r="G752" i="46"/>
  <c r="H752" i="46" s="1"/>
  <c r="F753" i="46"/>
  <c r="F754" i="46" l="1"/>
  <c r="G753" i="46"/>
  <c r="H753" i="46" s="1"/>
  <c r="D754" i="46"/>
  <c r="E754" i="46"/>
  <c r="D755" i="46" l="1"/>
  <c r="E755" i="46"/>
  <c r="G754" i="46"/>
  <c r="H754" i="46" s="1"/>
  <c r="F755" i="46"/>
  <c r="F756" i="46" l="1"/>
  <c r="G755" i="46"/>
  <c r="H755" i="46" s="1"/>
  <c r="D756" i="46"/>
  <c r="E756" i="46"/>
  <c r="E757" i="46" l="1"/>
  <c r="D757" i="46"/>
  <c r="F757" i="46"/>
  <c r="G756" i="46"/>
  <c r="H756" i="46" s="1"/>
  <c r="F758" i="46" l="1"/>
  <c r="G757" i="46"/>
  <c r="H757" i="46" s="1"/>
  <c r="E758" i="46"/>
  <c r="D758" i="46"/>
  <c r="D759" i="46" l="1"/>
  <c r="E759" i="46"/>
  <c r="F759" i="46"/>
  <c r="G758" i="46"/>
  <c r="H758" i="46" s="1"/>
  <c r="G759" i="46" l="1"/>
  <c r="H759" i="46" s="1"/>
  <c r="F760" i="46"/>
  <c r="D760" i="46"/>
  <c r="E760" i="46"/>
  <c r="E761" i="46" l="1"/>
  <c r="D761" i="46"/>
  <c r="G760" i="46"/>
  <c r="H760" i="46" s="1"/>
  <c r="F761" i="46"/>
  <c r="E762" i="46" l="1"/>
  <c r="D762" i="46"/>
  <c r="F762" i="46"/>
  <c r="G761" i="46"/>
  <c r="H761" i="46" s="1"/>
  <c r="F763" i="46" l="1"/>
  <c r="G762" i="46"/>
  <c r="H762" i="46" s="1"/>
  <c r="E763" i="46"/>
  <c r="D763" i="46"/>
  <c r="D764" i="46" l="1"/>
  <c r="E764" i="46"/>
  <c r="F764" i="46"/>
  <c r="G763" i="46"/>
  <c r="H763" i="46" s="1"/>
  <c r="F765" i="46" l="1"/>
  <c r="G764" i="46"/>
  <c r="H764" i="46" s="1"/>
  <c r="E765" i="46"/>
  <c r="D765" i="46"/>
  <c r="E766" i="46" l="1"/>
  <c r="D766" i="46"/>
  <c r="F766" i="46"/>
  <c r="G765" i="46"/>
  <c r="H765" i="46" s="1"/>
  <c r="F767" i="46" l="1"/>
  <c r="G766" i="46"/>
  <c r="H766" i="46" s="1"/>
  <c r="E767" i="46"/>
  <c r="D767" i="46"/>
  <c r="D768" i="46" l="1"/>
  <c r="E768" i="46"/>
  <c r="G767" i="46"/>
  <c r="H767" i="46" s="1"/>
  <c r="F768" i="46"/>
  <c r="G768" i="46" l="1"/>
  <c r="H768" i="46" s="1"/>
  <c r="F769" i="46"/>
  <c r="E769" i="46"/>
  <c r="D769" i="46"/>
  <c r="D770" i="46" l="1"/>
  <c r="E770" i="46"/>
  <c r="G769" i="46"/>
  <c r="H769" i="46" s="1"/>
  <c r="F770" i="46"/>
  <c r="G770" i="46" l="1"/>
  <c r="H770" i="46" s="1"/>
  <c r="F771" i="46"/>
  <c r="E771" i="46"/>
  <c r="D771" i="46"/>
  <c r="E772" i="46" l="1"/>
  <c r="D772" i="46"/>
  <c r="G771" i="46"/>
  <c r="H771" i="46" s="1"/>
  <c r="F772" i="46"/>
  <c r="F773" i="46" l="1"/>
  <c r="G772" i="46"/>
  <c r="H772" i="46" s="1"/>
  <c r="E773" i="46"/>
  <c r="D773" i="46"/>
  <c r="D774" i="46" l="1"/>
  <c r="E774" i="46"/>
  <c r="G773" i="46"/>
  <c r="H773" i="46" s="1"/>
  <c r="F774" i="46"/>
  <c r="F775" i="46" l="1"/>
  <c r="G774" i="46"/>
  <c r="H774" i="46" s="1"/>
  <c r="E775" i="46"/>
  <c r="D775" i="46"/>
  <c r="D776" i="46" l="1"/>
  <c r="E776" i="46"/>
  <c r="F776" i="46"/>
  <c r="G775" i="46"/>
  <c r="H775" i="46" s="1"/>
  <c r="G776" i="46" l="1"/>
  <c r="H776" i="46" s="1"/>
  <c r="F777" i="46"/>
  <c r="E777" i="46"/>
  <c r="D777" i="46"/>
  <c r="D778" i="46" l="1"/>
  <c r="E778" i="46"/>
  <c r="F778" i="46"/>
  <c r="G777" i="46"/>
  <c r="H777" i="46" s="1"/>
  <c r="G778" i="46" l="1"/>
  <c r="H778" i="46" s="1"/>
  <c r="F779" i="46"/>
  <c r="E779" i="46"/>
  <c r="D779" i="46"/>
  <c r="E780" i="46" l="1"/>
  <c r="D780" i="46"/>
  <c r="F780" i="46"/>
  <c r="G779" i="46"/>
  <c r="H779" i="46" s="1"/>
  <c r="F781" i="46" l="1"/>
  <c r="G780" i="46"/>
  <c r="H780" i="46" s="1"/>
  <c r="E781" i="46"/>
  <c r="D781" i="46"/>
  <c r="D782" i="46" l="1"/>
  <c r="E782" i="46"/>
  <c r="G781" i="46"/>
  <c r="H781" i="46" s="1"/>
  <c r="F782" i="46"/>
  <c r="F783" i="46" l="1"/>
  <c r="G782" i="46"/>
  <c r="H782" i="46" s="1"/>
  <c r="E783" i="46"/>
  <c r="D783" i="46"/>
  <c r="D784" i="46" l="1"/>
  <c r="E784" i="46"/>
  <c r="F784" i="46"/>
  <c r="G783" i="46"/>
  <c r="H783" i="46" s="1"/>
  <c r="F785" i="46" l="1"/>
  <c r="G784" i="46"/>
  <c r="H784" i="46" s="1"/>
  <c r="E785" i="46"/>
  <c r="D785" i="46"/>
  <c r="E786" i="46" l="1"/>
  <c r="D786" i="46"/>
  <c r="G785" i="46"/>
  <c r="H785" i="46" s="1"/>
  <c r="F786" i="46"/>
  <c r="F787" i="46" l="1"/>
  <c r="G786" i="46"/>
  <c r="H786" i="46" s="1"/>
  <c r="E787" i="46"/>
  <c r="D787" i="46"/>
  <c r="D788" i="46" l="1"/>
  <c r="E788" i="46"/>
  <c r="F788" i="46"/>
  <c r="G787" i="46"/>
  <c r="H787" i="46" s="1"/>
  <c r="F789" i="46" l="1"/>
  <c r="G788" i="46"/>
  <c r="H788" i="46" s="1"/>
  <c r="E789" i="46"/>
  <c r="D789" i="46"/>
  <c r="D790" i="46" l="1"/>
  <c r="E790" i="46"/>
  <c r="F790" i="46"/>
  <c r="G789" i="46"/>
  <c r="H789" i="46" s="1"/>
  <c r="F791" i="46" l="1"/>
  <c r="G790" i="46"/>
  <c r="H790" i="46" s="1"/>
  <c r="E791" i="46"/>
  <c r="D791" i="46"/>
  <c r="D792" i="46" l="1"/>
  <c r="E792" i="46"/>
  <c r="F792" i="46"/>
  <c r="G791" i="46"/>
  <c r="H791" i="46" s="1"/>
  <c r="G792" i="46" l="1"/>
  <c r="H792" i="46" s="1"/>
  <c r="F793" i="46"/>
  <c r="E793" i="46"/>
  <c r="D793" i="46"/>
  <c r="D794" i="46" l="1"/>
  <c r="E794" i="46"/>
  <c r="F794" i="46"/>
  <c r="G793" i="46"/>
  <c r="H793" i="46" s="1"/>
  <c r="F795" i="46" l="1"/>
  <c r="G794" i="46"/>
  <c r="H794" i="46" s="1"/>
  <c r="E795" i="46"/>
  <c r="D795" i="46"/>
  <c r="D796" i="46" l="1"/>
  <c r="E796" i="46"/>
  <c r="F796" i="46"/>
  <c r="G795" i="46"/>
  <c r="H795" i="46" s="1"/>
  <c r="G796" i="46" l="1"/>
  <c r="H796" i="46" s="1"/>
  <c r="F797" i="46"/>
  <c r="E797" i="46"/>
  <c r="D797" i="46"/>
  <c r="E798" i="46" l="1"/>
  <c r="D798" i="46"/>
  <c r="F798" i="46"/>
  <c r="G797" i="46"/>
  <c r="H797" i="46" s="1"/>
  <c r="F799" i="46" l="1"/>
  <c r="G798" i="46"/>
  <c r="H798" i="46" s="1"/>
  <c r="E799" i="46"/>
  <c r="D799" i="46"/>
  <c r="E800" i="46" l="1"/>
  <c r="D800" i="46"/>
  <c r="F800" i="46"/>
  <c r="G799" i="46"/>
  <c r="H799" i="46" s="1"/>
  <c r="F801" i="46" l="1"/>
  <c r="G800" i="46"/>
  <c r="H800" i="46" s="1"/>
  <c r="E801" i="46"/>
  <c r="D801" i="46"/>
  <c r="E802" i="46" l="1"/>
  <c r="D802" i="46"/>
  <c r="G801" i="46"/>
  <c r="H801" i="46" s="1"/>
  <c r="F802" i="46"/>
  <c r="G802" i="46" l="1"/>
  <c r="H802" i="46" s="1"/>
  <c r="F803" i="46"/>
  <c r="E803" i="46"/>
  <c r="D803" i="46"/>
  <c r="D804" i="46" l="1"/>
  <c r="E804" i="46"/>
  <c r="G803" i="46"/>
  <c r="H803" i="46" s="1"/>
  <c r="F804" i="46"/>
  <c r="F805" i="46" l="1"/>
  <c r="G804" i="46"/>
  <c r="H804" i="46" s="1"/>
  <c r="E805" i="46"/>
  <c r="D805" i="46"/>
  <c r="D806" i="46" l="1"/>
  <c r="E806" i="46"/>
  <c r="G805" i="46"/>
  <c r="H805" i="46" s="1"/>
  <c r="F806" i="46"/>
  <c r="G806" i="46" l="1"/>
  <c r="H806" i="46" s="1"/>
  <c r="F807" i="46"/>
  <c r="E807" i="46"/>
  <c r="D807" i="46"/>
  <c r="D808" i="46" l="1"/>
  <c r="E808" i="46"/>
  <c r="G807" i="46"/>
  <c r="H807" i="46" s="1"/>
  <c r="F808" i="46"/>
  <c r="F809" i="46" l="1"/>
  <c r="G808" i="46"/>
  <c r="H808" i="46" s="1"/>
  <c r="E809" i="46"/>
  <c r="D809" i="46"/>
  <c r="E810" i="46" l="1"/>
  <c r="D810" i="46"/>
  <c r="F810" i="46"/>
  <c r="G809" i="46"/>
  <c r="H809" i="46" s="1"/>
  <c r="F811" i="46" l="1"/>
  <c r="G810" i="46"/>
  <c r="H810" i="46" s="1"/>
  <c r="E811" i="46"/>
  <c r="D811" i="46"/>
  <c r="D812" i="46" l="1"/>
  <c r="E812" i="46"/>
  <c r="F812" i="46"/>
  <c r="G811" i="46"/>
  <c r="H811" i="46" s="1"/>
  <c r="F813" i="46" l="1"/>
  <c r="G812" i="46"/>
  <c r="H812" i="46" s="1"/>
  <c r="D813" i="46"/>
  <c r="E813" i="46"/>
  <c r="E814" i="46" l="1"/>
  <c r="D814" i="46"/>
  <c r="F814" i="46"/>
  <c r="G813" i="46"/>
  <c r="H813" i="46" s="1"/>
  <c r="F815" i="46" l="1"/>
  <c r="G814" i="46"/>
  <c r="H814" i="46" s="1"/>
  <c r="E815" i="46"/>
  <c r="D815" i="46"/>
  <c r="E816" i="46" l="1"/>
  <c r="D816" i="46"/>
  <c r="G815" i="46"/>
  <c r="H815" i="46" s="1"/>
  <c r="F816" i="46"/>
  <c r="F817" i="46" l="1"/>
  <c r="G816" i="46"/>
  <c r="H816" i="46" s="1"/>
  <c r="D817" i="46"/>
  <c r="E817" i="46"/>
  <c r="D818" i="46" l="1"/>
  <c r="E818" i="46"/>
  <c r="F818" i="46"/>
  <c r="G817" i="46"/>
  <c r="H817" i="46" s="1"/>
  <c r="F819" i="46" l="1"/>
  <c r="G818" i="46"/>
  <c r="H818" i="46" s="1"/>
  <c r="E819" i="46"/>
  <c r="D819" i="46"/>
  <c r="D820" i="46" l="1"/>
  <c r="E820" i="46"/>
  <c r="G819" i="46"/>
  <c r="H819" i="46" s="1"/>
  <c r="F820" i="46"/>
  <c r="F821" i="46" l="1"/>
  <c r="G820" i="46"/>
  <c r="H820" i="46" s="1"/>
  <c r="E821" i="46"/>
  <c r="D821" i="46"/>
  <c r="E822" i="46" l="1"/>
  <c r="D822" i="46"/>
  <c r="G821" i="46"/>
  <c r="H821" i="46" s="1"/>
  <c r="F822" i="46"/>
  <c r="E823" i="46" l="1"/>
  <c r="D823" i="46"/>
  <c r="G822" i="46"/>
  <c r="H822" i="46" s="1"/>
  <c r="F823" i="46"/>
  <c r="G823" i="46" l="1"/>
  <c r="H823" i="46" s="1"/>
  <c r="F824" i="46"/>
  <c r="E824" i="46"/>
  <c r="D824" i="46"/>
  <c r="E825" i="46" l="1"/>
  <c r="D825" i="46"/>
  <c r="G824" i="46"/>
  <c r="H824" i="46" s="1"/>
  <c r="F825" i="46"/>
  <c r="G825" i="46" l="1"/>
  <c r="H825" i="46" s="1"/>
  <c r="F826" i="46"/>
  <c r="E826" i="46"/>
  <c r="D826" i="46"/>
  <c r="E827" i="46" l="1"/>
  <c r="D827" i="46"/>
  <c r="G826" i="46"/>
  <c r="H826" i="46" s="1"/>
  <c r="F827" i="46"/>
  <c r="G827" i="46" l="1"/>
  <c r="H827" i="46" s="1"/>
  <c r="F828" i="46"/>
  <c r="E828" i="46"/>
  <c r="D828" i="46"/>
  <c r="G828" i="46" l="1"/>
  <c r="H828" i="46" s="1"/>
  <c r="F829" i="46"/>
  <c r="D829" i="46"/>
  <c r="E829" i="46"/>
  <c r="E830" i="46" l="1"/>
  <c r="D830" i="46"/>
  <c r="F830" i="46"/>
  <c r="G829" i="46"/>
  <c r="H829" i="46" s="1"/>
  <c r="G830" i="46" l="1"/>
  <c r="H830" i="46" s="1"/>
  <c r="F831" i="46"/>
  <c r="E831" i="46"/>
  <c r="D831" i="46"/>
  <c r="E832" i="46" l="1"/>
  <c r="D832" i="46"/>
  <c r="F832" i="46"/>
  <c r="G831" i="46"/>
  <c r="H831" i="46" s="1"/>
  <c r="G832" i="46" l="1"/>
  <c r="H832" i="46" s="1"/>
  <c r="F833" i="46"/>
  <c r="D833" i="46"/>
  <c r="E833" i="46"/>
  <c r="F834" i="46" l="1"/>
  <c r="G833" i="46"/>
  <c r="H833" i="46" s="1"/>
  <c r="E834" i="46"/>
  <c r="D834" i="46"/>
  <c r="E835" i="46" l="1"/>
  <c r="D835" i="46"/>
  <c r="G834" i="46"/>
  <c r="H834" i="46" s="1"/>
  <c r="F835" i="46"/>
  <c r="E836" i="46" l="1"/>
  <c r="D836" i="46"/>
  <c r="F836" i="46"/>
  <c r="G835" i="46"/>
  <c r="H835" i="46" s="1"/>
  <c r="F837" i="46" l="1"/>
  <c r="G836" i="46"/>
  <c r="H836" i="46" s="1"/>
  <c r="D837" i="46"/>
  <c r="E837" i="46"/>
  <c r="D838" i="46" l="1"/>
  <c r="E838" i="46"/>
  <c r="F838" i="46"/>
  <c r="G837" i="46"/>
  <c r="H837" i="46" s="1"/>
  <c r="G838" i="46" l="1"/>
  <c r="H838" i="46" s="1"/>
  <c r="F839" i="46"/>
  <c r="E839" i="46"/>
  <c r="D839" i="46"/>
  <c r="E840" i="46" l="1"/>
  <c r="D840" i="46"/>
  <c r="G839" i="46"/>
  <c r="H839" i="46" s="1"/>
  <c r="F840" i="46"/>
  <c r="G840" i="46" l="1"/>
  <c r="H840" i="46" s="1"/>
  <c r="F841" i="46"/>
  <c r="E841" i="46"/>
  <c r="D841" i="46"/>
  <c r="E842" i="46" l="1"/>
  <c r="D842" i="46"/>
  <c r="F842" i="46"/>
  <c r="G841" i="46"/>
  <c r="H841" i="46" s="1"/>
  <c r="F843" i="46" l="1"/>
  <c r="G842" i="46"/>
  <c r="H842" i="46" s="1"/>
  <c r="D843" i="46"/>
  <c r="E843" i="46"/>
  <c r="D844" i="46" l="1"/>
  <c r="E844" i="46"/>
  <c r="F844" i="46"/>
  <c r="G843" i="46"/>
  <c r="H843" i="46" s="1"/>
  <c r="F845" i="46" l="1"/>
  <c r="G844" i="46"/>
  <c r="H844" i="46" s="1"/>
  <c r="D845" i="46"/>
  <c r="E845" i="46"/>
  <c r="E846" i="46" l="1"/>
  <c r="D846" i="46"/>
  <c r="G845" i="46"/>
  <c r="H845" i="46" s="1"/>
  <c r="F846" i="46"/>
  <c r="F847" i="46" l="1"/>
  <c r="G846" i="46"/>
  <c r="H846" i="46" s="1"/>
  <c r="D847" i="46"/>
  <c r="E847" i="46"/>
  <c r="E848" i="46" l="1"/>
  <c r="D848" i="46"/>
  <c r="G847" i="46"/>
  <c r="H847" i="46" s="1"/>
  <c r="F848" i="46"/>
  <c r="G848" i="46" l="1"/>
  <c r="H848" i="46" s="1"/>
  <c r="F849" i="46"/>
  <c r="E849" i="46"/>
  <c r="D849" i="46"/>
  <c r="D850" i="46" l="1"/>
  <c r="E850" i="46"/>
  <c r="F850" i="46"/>
  <c r="G849" i="46"/>
  <c r="H849" i="46" s="1"/>
  <c r="G850" i="46" l="1"/>
  <c r="H850" i="46" s="1"/>
  <c r="F851" i="46"/>
  <c r="D851" i="46"/>
  <c r="E851" i="46"/>
  <c r="D852" i="46" l="1"/>
  <c r="E852" i="46"/>
  <c r="F852" i="46"/>
  <c r="G851" i="46"/>
  <c r="H851" i="46" s="1"/>
  <c r="F853" i="46" l="1"/>
  <c r="G852" i="46"/>
  <c r="H852" i="46" s="1"/>
  <c r="D853" i="46"/>
  <c r="E853" i="46"/>
  <c r="D854" i="46" l="1"/>
  <c r="E854" i="46"/>
  <c r="F854" i="46"/>
  <c r="G853" i="46"/>
  <c r="H853" i="46" s="1"/>
  <c r="G854" i="46" l="1"/>
  <c r="H854" i="46" s="1"/>
  <c r="F855" i="46"/>
  <c r="D855" i="46"/>
  <c r="E855" i="46"/>
  <c r="E856" i="46" l="1"/>
  <c r="D856" i="46"/>
  <c r="G855" i="46"/>
  <c r="H855" i="46" s="1"/>
  <c r="F856" i="46"/>
  <c r="E857" i="46" l="1"/>
  <c r="D857" i="46"/>
  <c r="G856" i="46"/>
  <c r="H856" i="46" s="1"/>
  <c r="F857" i="46"/>
  <c r="F858" i="46" l="1"/>
  <c r="G857" i="46"/>
  <c r="H857" i="46" s="1"/>
  <c r="D858" i="46"/>
  <c r="E858" i="46"/>
  <c r="D859" i="46" l="1"/>
  <c r="E859" i="46"/>
  <c r="G858" i="46"/>
  <c r="H858" i="46" s="1"/>
  <c r="F859" i="46"/>
  <c r="G859" i="46" l="1"/>
  <c r="H859" i="46" s="1"/>
  <c r="F860" i="46"/>
  <c r="D860" i="46"/>
  <c r="E860" i="46"/>
  <c r="E861" i="46" l="1"/>
  <c r="D861" i="46"/>
  <c r="G860" i="46"/>
  <c r="H860" i="46" s="1"/>
  <c r="F861" i="46"/>
  <c r="F862" i="46" l="1"/>
  <c r="G861" i="46"/>
  <c r="H861" i="46" s="1"/>
  <c r="E862" i="46"/>
  <c r="D862" i="46"/>
  <c r="D863" i="46" l="1"/>
  <c r="E863" i="46"/>
  <c r="G862" i="46"/>
  <c r="H862" i="46" s="1"/>
  <c r="F863" i="46"/>
  <c r="G863" i="46" l="1"/>
  <c r="H863" i="46" s="1"/>
  <c r="F864" i="46"/>
  <c r="E864" i="46"/>
  <c r="D864" i="46"/>
  <c r="G864" i="46" l="1"/>
  <c r="H864" i="46" s="1"/>
  <c r="F865" i="46"/>
  <c r="E865" i="46"/>
  <c r="D865" i="46"/>
  <c r="E866" i="46" l="1"/>
  <c r="D866" i="46"/>
  <c r="G865" i="46"/>
  <c r="H865" i="46" s="1"/>
  <c r="F866" i="46"/>
  <c r="G866" i="46" l="1"/>
  <c r="H866" i="46" s="1"/>
  <c r="F867" i="46"/>
  <c r="E867" i="46"/>
  <c r="D867" i="46"/>
  <c r="D868" i="46" l="1"/>
  <c r="E868" i="46"/>
  <c r="G867" i="46"/>
  <c r="H867" i="46" s="1"/>
  <c r="F868" i="46"/>
  <c r="F869" i="46" l="1"/>
  <c r="G868" i="46"/>
  <c r="H868" i="46" s="1"/>
  <c r="D869" i="46"/>
  <c r="E869" i="46"/>
  <c r="D870" i="46" l="1"/>
  <c r="E870" i="46"/>
  <c r="G869" i="46"/>
  <c r="H869" i="46" s="1"/>
  <c r="F870" i="46"/>
  <c r="F871" i="46" l="1"/>
  <c r="G870" i="46"/>
  <c r="H870" i="46" s="1"/>
  <c r="D871" i="46"/>
  <c r="E871" i="46"/>
  <c r="D872" i="46" l="1"/>
  <c r="E872" i="46"/>
  <c r="G871" i="46"/>
  <c r="H871" i="46" s="1"/>
  <c r="F872" i="46"/>
  <c r="F873" i="46" l="1"/>
  <c r="G872" i="46"/>
  <c r="H872" i="46" s="1"/>
  <c r="D873" i="46"/>
  <c r="E873" i="46"/>
  <c r="E874" i="46" l="1"/>
  <c r="D874" i="46"/>
  <c r="F874" i="46"/>
  <c r="G873" i="46"/>
  <c r="H873" i="46" s="1"/>
  <c r="G874" i="46" l="1"/>
  <c r="H874" i="46" s="1"/>
  <c r="F875" i="46"/>
  <c r="D875" i="46"/>
  <c r="E875" i="46"/>
  <c r="D876" i="46" l="1"/>
  <c r="E876" i="46"/>
  <c r="F876" i="46"/>
  <c r="G875" i="46"/>
  <c r="H875" i="46" s="1"/>
  <c r="F877" i="46" l="1"/>
  <c r="G876" i="46"/>
  <c r="H876" i="46" s="1"/>
  <c r="E877" i="46"/>
  <c r="D877" i="46"/>
  <c r="E878" i="46" l="1"/>
  <c r="D878" i="46"/>
  <c r="F878" i="46"/>
  <c r="G877" i="46"/>
  <c r="H877" i="46" s="1"/>
  <c r="F879" i="46" l="1"/>
  <c r="G878" i="46"/>
  <c r="H878" i="46" s="1"/>
  <c r="D879" i="46"/>
  <c r="E879" i="46"/>
  <c r="E880" i="46" l="1"/>
  <c r="D880" i="46"/>
  <c r="F880" i="46"/>
  <c r="G879" i="46"/>
  <c r="H879" i="46" s="1"/>
  <c r="F881" i="46" l="1"/>
  <c r="G880" i="46"/>
  <c r="H880" i="46" s="1"/>
  <c r="D881" i="46"/>
  <c r="E881" i="46"/>
  <c r="E882" i="46" l="1"/>
  <c r="D882" i="46"/>
  <c r="F882" i="46"/>
  <c r="G881" i="46"/>
  <c r="H881" i="46" s="1"/>
  <c r="F883" i="46" l="1"/>
  <c r="G882" i="46"/>
  <c r="H882" i="46" s="1"/>
  <c r="D883" i="46"/>
  <c r="E883" i="46"/>
  <c r="D884" i="46" l="1"/>
  <c r="E884" i="46"/>
  <c r="G883" i="46"/>
  <c r="H883" i="46" s="1"/>
  <c r="F884" i="46"/>
  <c r="G884" i="46" l="1"/>
  <c r="H884" i="46" s="1"/>
  <c r="F885" i="46"/>
  <c r="D885" i="46"/>
  <c r="E885" i="46"/>
  <c r="D886" i="46" l="1"/>
  <c r="E886" i="46"/>
  <c r="G885" i="46"/>
  <c r="H885" i="46" s="1"/>
  <c r="F886" i="46"/>
  <c r="F887" i="46" l="1"/>
  <c r="G886" i="46"/>
  <c r="H886" i="46" s="1"/>
  <c r="D887" i="46"/>
  <c r="E887" i="46"/>
  <c r="E888" i="46" l="1"/>
  <c r="D888" i="46"/>
  <c r="G887" i="46"/>
  <c r="H887" i="46" s="1"/>
  <c r="F888" i="46"/>
  <c r="F889" i="46" l="1"/>
  <c r="G888" i="46"/>
  <c r="H888" i="46" s="1"/>
  <c r="D889" i="46"/>
  <c r="E889" i="46"/>
  <c r="E890" i="46" l="1"/>
  <c r="D890" i="46"/>
  <c r="G889" i="46"/>
  <c r="H889" i="46" s="1"/>
  <c r="F890" i="46"/>
  <c r="F891" i="46" l="1"/>
  <c r="G890" i="46"/>
  <c r="H890" i="46" s="1"/>
  <c r="D891" i="46"/>
  <c r="E891" i="46"/>
  <c r="D892" i="46" l="1"/>
  <c r="E892" i="46"/>
  <c r="G891" i="46"/>
  <c r="H891" i="46" s="1"/>
  <c r="F892" i="46"/>
  <c r="F893" i="46" l="1"/>
  <c r="G892" i="46"/>
  <c r="H892" i="46" s="1"/>
  <c r="E893" i="46"/>
  <c r="D893" i="46"/>
  <c r="F894" i="46" l="1"/>
  <c r="G893" i="46"/>
  <c r="H893" i="46" s="1"/>
  <c r="E894" i="46"/>
  <c r="D894" i="46"/>
  <c r="D895" i="46" l="1"/>
  <c r="E895" i="46"/>
  <c r="G894" i="46"/>
  <c r="H894" i="46" s="1"/>
  <c r="F895" i="46"/>
  <c r="G895" i="46" l="1"/>
  <c r="H895" i="46" s="1"/>
  <c r="F896" i="46"/>
  <c r="E896" i="46"/>
  <c r="D896" i="46"/>
  <c r="E897" i="46" l="1"/>
  <c r="D897" i="46"/>
  <c r="F897" i="46"/>
  <c r="G896" i="46"/>
  <c r="H896" i="46" s="1"/>
  <c r="F898" i="46" l="1"/>
  <c r="G897" i="46"/>
  <c r="H897" i="46" s="1"/>
  <c r="E898" i="46"/>
  <c r="D898" i="46"/>
  <c r="E899" i="46" l="1"/>
  <c r="D899" i="46"/>
  <c r="F899" i="46"/>
  <c r="G898" i="46"/>
  <c r="H898" i="46" s="1"/>
  <c r="G899" i="46" l="1"/>
  <c r="H899" i="46" s="1"/>
  <c r="F900" i="46"/>
  <c r="E900" i="46"/>
  <c r="D900" i="46"/>
  <c r="E901" i="46" l="1"/>
  <c r="D901" i="46"/>
  <c r="F901" i="46"/>
  <c r="G900" i="46"/>
  <c r="H900" i="46" s="1"/>
  <c r="F902" i="46" l="1"/>
  <c r="G901" i="46"/>
  <c r="H901" i="46" s="1"/>
  <c r="D902" i="46"/>
  <c r="E902" i="46"/>
  <c r="E903" i="46" l="1"/>
  <c r="D903" i="46"/>
  <c r="G902" i="46"/>
  <c r="H902" i="46" s="1"/>
  <c r="F903" i="46"/>
  <c r="F904" i="46" l="1"/>
  <c r="G903" i="46"/>
  <c r="H903" i="46" s="1"/>
  <c r="D904" i="46"/>
  <c r="E904" i="46"/>
  <c r="E905" i="46" l="1"/>
  <c r="D905" i="46"/>
  <c r="F905" i="46"/>
  <c r="G904" i="46"/>
  <c r="H904" i="46" s="1"/>
  <c r="F906" i="46" l="1"/>
  <c r="G905" i="46"/>
  <c r="H905" i="46" s="1"/>
  <c r="E906" i="46"/>
  <c r="D906" i="46"/>
  <c r="E907" i="46" l="1"/>
  <c r="D907" i="46"/>
  <c r="F907" i="46"/>
  <c r="G906" i="46"/>
  <c r="H906" i="46" s="1"/>
  <c r="G907" i="46" l="1"/>
  <c r="H907" i="46" s="1"/>
  <c r="F908" i="46"/>
  <c r="E908" i="46"/>
  <c r="D908" i="46"/>
  <c r="E909" i="46" l="1"/>
  <c r="D909" i="46"/>
  <c r="F909" i="46"/>
  <c r="G908" i="46"/>
  <c r="H908" i="46" s="1"/>
  <c r="E910" i="46" l="1"/>
  <c r="D910" i="46"/>
  <c r="G909" i="46"/>
  <c r="H909" i="46" s="1"/>
  <c r="F910" i="46"/>
  <c r="G910" i="46" l="1"/>
  <c r="H910" i="46" s="1"/>
  <c r="F911" i="46"/>
  <c r="E911" i="46"/>
  <c r="D911" i="46"/>
  <c r="E912" i="46" l="1"/>
  <c r="D912" i="46"/>
  <c r="F912" i="46"/>
  <c r="G911" i="46"/>
  <c r="H911" i="46" s="1"/>
  <c r="F913" i="46" l="1"/>
  <c r="G912" i="46"/>
  <c r="H912" i="46" s="1"/>
  <c r="E913" i="46"/>
  <c r="D913" i="46"/>
  <c r="D914" i="46" l="1"/>
  <c r="E914" i="46"/>
  <c r="G913" i="46"/>
  <c r="H913" i="46" s="1"/>
  <c r="F914" i="46"/>
  <c r="G914" i="46" l="1"/>
  <c r="H914" i="46" s="1"/>
  <c r="F915" i="46"/>
  <c r="E915" i="46"/>
  <c r="D915" i="46"/>
  <c r="E916" i="46" l="1"/>
  <c r="D916" i="46"/>
  <c r="G915" i="46"/>
  <c r="H915" i="46" s="1"/>
  <c r="F916" i="46"/>
  <c r="G916" i="46" l="1"/>
  <c r="H916" i="46" s="1"/>
  <c r="F917" i="46"/>
  <c r="E917" i="46"/>
  <c r="D917" i="46"/>
  <c r="E918" i="46" l="1"/>
  <c r="D918" i="46"/>
  <c r="F918" i="46"/>
  <c r="G917" i="46"/>
  <c r="H917" i="46" s="1"/>
  <c r="F919" i="46" l="1"/>
  <c r="G918" i="46"/>
  <c r="H918" i="46" s="1"/>
  <c r="E919" i="46"/>
  <c r="D919" i="46"/>
  <c r="E920" i="46" l="1"/>
  <c r="D920" i="46"/>
  <c r="G919" i="46"/>
  <c r="H919" i="46" s="1"/>
  <c r="F920" i="46"/>
  <c r="F921" i="46" l="1"/>
  <c r="G920" i="46"/>
  <c r="H920" i="46" s="1"/>
  <c r="E921" i="46"/>
  <c r="D921" i="46"/>
  <c r="E922" i="46" l="1"/>
  <c r="D922" i="46"/>
  <c r="G921" i="46"/>
  <c r="H921" i="46" s="1"/>
  <c r="F922" i="46"/>
  <c r="F923" i="46" l="1"/>
  <c r="G922" i="46"/>
  <c r="H922" i="46" s="1"/>
  <c r="E923" i="46"/>
  <c r="D923" i="46"/>
  <c r="E924" i="46" l="1"/>
  <c r="D924" i="46"/>
  <c r="G923" i="46"/>
  <c r="H923" i="46" s="1"/>
  <c r="F924" i="46"/>
  <c r="E925" i="46" l="1"/>
  <c r="D925" i="46"/>
  <c r="F925" i="46"/>
  <c r="G924" i="46"/>
  <c r="H924" i="46" s="1"/>
  <c r="F926" i="46" l="1"/>
  <c r="G925" i="46"/>
  <c r="H925" i="46" s="1"/>
  <c r="E926" i="46"/>
  <c r="D926" i="46"/>
  <c r="E927" i="46" l="1"/>
  <c r="D927" i="46"/>
  <c r="F927" i="46"/>
  <c r="G926" i="46"/>
  <c r="H926" i="46" s="1"/>
  <c r="F928" i="46" l="1"/>
  <c r="G927" i="46"/>
  <c r="H927" i="46" s="1"/>
  <c r="E928" i="46"/>
  <c r="D928" i="46"/>
  <c r="E929" i="46" l="1"/>
  <c r="D929" i="46"/>
  <c r="F929" i="46"/>
  <c r="G928" i="46"/>
  <c r="H928" i="46" s="1"/>
  <c r="F930" i="46" l="1"/>
  <c r="G929" i="46"/>
  <c r="H929" i="46" s="1"/>
  <c r="E930" i="46"/>
  <c r="D930" i="46"/>
  <c r="D931" i="46" l="1"/>
  <c r="E931" i="46"/>
  <c r="G930" i="46"/>
  <c r="H930" i="46" s="1"/>
  <c r="F931" i="46"/>
  <c r="F932" i="46" l="1"/>
  <c r="G931" i="46"/>
  <c r="H931" i="46" s="1"/>
  <c r="E932" i="46"/>
  <c r="D932" i="46"/>
  <c r="E933" i="46" l="1"/>
  <c r="D933" i="46"/>
  <c r="G932" i="46"/>
  <c r="H932" i="46" s="1"/>
  <c r="F933" i="46"/>
  <c r="G933" i="46" l="1"/>
  <c r="H933" i="46" s="1"/>
  <c r="F934" i="46"/>
  <c r="E934" i="46"/>
  <c r="D934" i="46"/>
  <c r="E935" i="46" l="1"/>
  <c r="D935" i="46"/>
  <c r="F935" i="46"/>
  <c r="G934" i="46"/>
  <c r="H934" i="46" s="1"/>
  <c r="G935" i="46" l="1"/>
  <c r="H935" i="46" s="1"/>
  <c r="F936" i="46"/>
  <c r="E936" i="46"/>
  <c r="D936" i="46"/>
  <c r="F937" i="46" l="1"/>
  <c r="G936" i="46"/>
  <c r="H936" i="46" s="1"/>
  <c r="D937" i="46"/>
  <c r="E937" i="46"/>
  <c r="E938" i="46" l="1"/>
  <c r="D938" i="46"/>
  <c r="G937" i="46"/>
  <c r="H937" i="46" s="1"/>
  <c r="F938" i="46"/>
  <c r="F939" i="46" l="1"/>
  <c r="G938" i="46"/>
  <c r="H938" i="46" s="1"/>
  <c r="E939" i="46"/>
  <c r="D939" i="46"/>
  <c r="D940" i="46" l="1"/>
  <c r="E940" i="46"/>
  <c r="G939" i="46"/>
  <c r="H939" i="46" s="1"/>
  <c r="F940" i="46"/>
  <c r="G940" i="46" l="1"/>
  <c r="H940" i="46" s="1"/>
  <c r="F941" i="46"/>
  <c r="E941" i="46"/>
  <c r="D941" i="46"/>
  <c r="E942" i="46" l="1"/>
  <c r="D942" i="46"/>
  <c r="F942" i="46"/>
  <c r="G941" i="46"/>
  <c r="H941" i="46" s="1"/>
  <c r="F943" i="46" l="1"/>
  <c r="G942" i="46"/>
  <c r="H942" i="46" s="1"/>
  <c r="E943" i="46"/>
  <c r="D943" i="46"/>
  <c r="E944" i="46" l="1"/>
  <c r="D944" i="46"/>
  <c r="F944" i="46"/>
  <c r="G943" i="46"/>
  <c r="H943" i="46" s="1"/>
  <c r="F945" i="46" l="1"/>
  <c r="G944" i="46"/>
  <c r="H944" i="46" s="1"/>
  <c r="E945" i="46"/>
  <c r="D945" i="46"/>
  <c r="E946" i="46" l="1"/>
  <c r="D946" i="46"/>
  <c r="F946" i="46"/>
  <c r="G945" i="46"/>
  <c r="H945" i="46" s="1"/>
  <c r="F947" i="46" l="1"/>
  <c r="G946" i="46"/>
  <c r="H946" i="46" s="1"/>
  <c r="E947" i="46"/>
  <c r="D947" i="46"/>
  <c r="E948" i="46" l="1"/>
  <c r="D948" i="46"/>
  <c r="G947" i="46"/>
  <c r="H947" i="46" s="1"/>
  <c r="F948" i="46"/>
  <c r="E949" i="46" l="1"/>
  <c r="D949" i="46"/>
  <c r="G948" i="46"/>
  <c r="H948" i="46" s="1"/>
  <c r="F949" i="46"/>
  <c r="F950" i="46" l="1"/>
  <c r="G949" i="46"/>
  <c r="H949" i="46" s="1"/>
  <c r="E950" i="46"/>
  <c r="D950" i="46"/>
  <c r="E951" i="46" l="1"/>
  <c r="D951" i="46"/>
  <c r="G950" i="46"/>
  <c r="H950" i="46" s="1"/>
  <c r="F951" i="46"/>
  <c r="G951" i="46" l="1"/>
  <c r="H951" i="46" s="1"/>
  <c r="F952" i="46"/>
  <c r="D952" i="46"/>
  <c r="E952" i="46"/>
  <c r="F953" i="46" l="1"/>
  <c r="G952" i="46"/>
  <c r="H952" i="46" s="1"/>
  <c r="E953" i="46"/>
  <c r="D953" i="46"/>
  <c r="D954" i="46" l="1"/>
  <c r="E954" i="46"/>
  <c r="F954" i="46"/>
  <c r="G953" i="46"/>
  <c r="H953" i="46" s="1"/>
  <c r="G954" i="46" l="1"/>
  <c r="H954" i="46" s="1"/>
  <c r="F955" i="46"/>
  <c r="E955" i="46"/>
  <c r="D955" i="46"/>
  <c r="F956" i="46" l="1"/>
  <c r="G955" i="46"/>
  <c r="H955" i="46" s="1"/>
  <c r="E956" i="46"/>
  <c r="D956" i="46"/>
  <c r="E957" i="46" l="1"/>
  <c r="D957" i="46"/>
  <c r="G956" i="46"/>
  <c r="H956" i="46" s="1"/>
  <c r="F957" i="46"/>
  <c r="E958" i="46" l="1"/>
  <c r="D958" i="46"/>
  <c r="F958" i="46"/>
  <c r="G957" i="46"/>
  <c r="H957" i="46" s="1"/>
  <c r="F959" i="46" l="1"/>
  <c r="G958" i="46"/>
  <c r="H958" i="46" s="1"/>
  <c r="E959" i="46"/>
  <c r="D959" i="46"/>
  <c r="E960" i="46" l="1"/>
  <c r="D960" i="46"/>
  <c r="F960" i="46"/>
  <c r="G959" i="46"/>
  <c r="H959" i="46" s="1"/>
  <c r="F961" i="46" l="1"/>
  <c r="G960" i="46"/>
  <c r="H960" i="46" s="1"/>
  <c r="D961" i="46"/>
  <c r="E961" i="46"/>
  <c r="E962" i="46" l="1"/>
  <c r="D962" i="46"/>
  <c r="F962" i="46"/>
  <c r="G961" i="46"/>
  <c r="H961" i="46" s="1"/>
  <c r="F963" i="46" l="1"/>
  <c r="G962" i="46"/>
  <c r="H962" i="46" s="1"/>
  <c r="E963" i="46"/>
  <c r="D963" i="46"/>
  <c r="E964" i="46" l="1"/>
  <c r="D964" i="46"/>
  <c r="F964" i="46"/>
  <c r="G963" i="46"/>
  <c r="H963" i="46" s="1"/>
  <c r="G964" i="46" l="1"/>
  <c r="H964" i="46" s="1"/>
  <c r="F965" i="46"/>
  <c r="D965" i="46"/>
  <c r="E965" i="46"/>
  <c r="D966" i="46" l="1"/>
  <c r="E966" i="46"/>
  <c r="F966" i="46"/>
  <c r="G965" i="46"/>
  <c r="H965" i="46" s="1"/>
  <c r="G966" i="46" l="1"/>
  <c r="H966" i="46" s="1"/>
  <c r="F967" i="46"/>
  <c r="E967" i="46"/>
  <c r="D967" i="46"/>
  <c r="D968" i="46" l="1"/>
  <c r="E968" i="46"/>
  <c r="G967" i="46"/>
  <c r="H967" i="46" s="1"/>
  <c r="F968" i="46"/>
  <c r="G968" i="46" l="1"/>
  <c r="H968" i="46" s="1"/>
  <c r="F969" i="46"/>
  <c r="E969" i="46"/>
  <c r="D969" i="46"/>
  <c r="E970" i="46" l="1"/>
  <c r="D970" i="46"/>
  <c r="F970" i="46"/>
  <c r="G969" i="46"/>
  <c r="H969" i="46" s="1"/>
  <c r="F971" i="46" l="1"/>
  <c r="G970" i="46"/>
  <c r="H970" i="46" s="1"/>
  <c r="E971" i="46"/>
  <c r="D971" i="46"/>
  <c r="E972" i="46" l="1"/>
  <c r="D972" i="46"/>
  <c r="F972" i="46"/>
  <c r="G971" i="46"/>
  <c r="H971" i="46" s="1"/>
  <c r="F973" i="46" l="1"/>
  <c r="G972" i="46"/>
  <c r="H972" i="46" s="1"/>
  <c r="D973" i="46"/>
  <c r="E973" i="46"/>
  <c r="E974" i="46" l="1"/>
  <c r="D974" i="46"/>
  <c r="F974" i="46"/>
  <c r="G973" i="46"/>
  <c r="H973" i="46" s="1"/>
  <c r="G974" i="46" l="1"/>
  <c r="H974" i="46" s="1"/>
  <c r="F975" i="46"/>
  <c r="E975" i="46"/>
  <c r="D975" i="46"/>
  <c r="E976" i="46" l="1"/>
  <c r="D976" i="46"/>
  <c r="F976" i="46"/>
  <c r="G975" i="46"/>
  <c r="H975" i="46" s="1"/>
  <c r="G976" i="46" l="1"/>
  <c r="H976" i="46" s="1"/>
  <c r="F977" i="46"/>
  <c r="D977" i="46"/>
  <c r="E977" i="46"/>
  <c r="D978" i="46" l="1"/>
  <c r="E978" i="46"/>
  <c r="G977" i="46"/>
  <c r="H977" i="46" s="1"/>
  <c r="F978" i="46"/>
  <c r="F979" i="46" l="1"/>
  <c r="G978" i="46"/>
  <c r="H978" i="46" s="1"/>
  <c r="D979" i="46"/>
  <c r="E979" i="46"/>
  <c r="E980" i="46" l="1"/>
  <c r="D980" i="46"/>
  <c r="F980" i="46"/>
  <c r="G979" i="46"/>
  <c r="H979" i="46" s="1"/>
  <c r="E981" i="46" l="1"/>
  <c r="D981" i="46"/>
  <c r="G980" i="46"/>
  <c r="H980" i="46" s="1"/>
  <c r="F981" i="46"/>
  <c r="F982" i="46" l="1"/>
  <c r="G981" i="46"/>
  <c r="H981" i="46" s="1"/>
  <c r="E982" i="46"/>
  <c r="D982" i="46"/>
  <c r="E983" i="46" l="1"/>
  <c r="D983" i="46"/>
  <c r="G982" i="46"/>
  <c r="H982" i="46" s="1"/>
  <c r="F983" i="46"/>
  <c r="F984" i="46" l="1"/>
  <c r="G983" i="46"/>
  <c r="H983" i="46" s="1"/>
  <c r="E984" i="46"/>
  <c r="D984" i="46"/>
  <c r="E985" i="46" l="1"/>
  <c r="D985" i="46"/>
  <c r="F985" i="46"/>
  <c r="G984" i="46"/>
  <c r="H984" i="46" s="1"/>
  <c r="E986" i="46" l="1"/>
  <c r="D986" i="46"/>
  <c r="F986" i="46"/>
  <c r="G985" i="46"/>
  <c r="H985" i="46" s="1"/>
  <c r="G986" i="46" l="1"/>
  <c r="H986" i="46" s="1"/>
  <c r="F987" i="46"/>
  <c r="E987" i="46"/>
  <c r="D987" i="46"/>
  <c r="E988" i="46" l="1"/>
  <c r="D988" i="46"/>
  <c r="F988" i="46"/>
  <c r="G987" i="46"/>
  <c r="H987" i="46" s="1"/>
  <c r="E989" i="46" l="1"/>
  <c r="D989" i="46"/>
  <c r="F989" i="46"/>
  <c r="G988" i="46"/>
  <c r="H988" i="46" s="1"/>
  <c r="F990" i="46" l="1"/>
  <c r="G989" i="46"/>
  <c r="H989" i="46" s="1"/>
  <c r="E990" i="46"/>
  <c r="D990" i="46"/>
  <c r="E991" i="46" l="1"/>
  <c r="D991" i="46"/>
  <c r="F991" i="46"/>
  <c r="G990" i="46"/>
  <c r="H990" i="46" s="1"/>
  <c r="F992" i="46" l="1"/>
  <c r="G991" i="46"/>
  <c r="H991" i="46" s="1"/>
  <c r="E992" i="46"/>
  <c r="D992" i="46"/>
  <c r="E993" i="46" l="1"/>
  <c r="D993" i="46"/>
  <c r="G992" i="46"/>
  <c r="H992" i="46" s="1"/>
  <c r="F993" i="46"/>
  <c r="G993" i="46" l="1"/>
  <c r="H993" i="46" s="1"/>
  <c r="F994" i="46"/>
  <c r="D994" i="46"/>
  <c r="E994" i="46"/>
  <c r="E995" i="46" l="1"/>
  <c r="D995" i="46"/>
  <c r="F995" i="46"/>
  <c r="G994" i="46"/>
  <c r="H994" i="46" s="1"/>
  <c r="F996" i="46" l="1"/>
  <c r="G995" i="46"/>
  <c r="H995" i="46" s="1"/>
  <c r="D996" i="46"/>
  <c r="E996" i="46"/>
  <c r="E997" i="46" l="1"/>
  <c r="D997" i="46"/>
  <c r="F997" i="46"/>
  <c r="G996" i="46"/>
  <c r="H996" i="46" s="1"/>
  <c r="F998" i="46" l="1"/>
  <c r="G997" i="46"/>
  <c r="H997" i="46" s="1"/>
  <c r="E998" i="46"/>
  <c r="D998" i="46"/>
  <c r="E999" i="46" l="1"/>
  <c r="D999" i="46"/>
  <c r="G998" i="46"/>
  <c r="H998" i="46" s="1"/>
  <c r="F999" i="46"/>
  <c r="F1000" i="46" l="1"/>
  <c r="G1000" i="46" s="1"/>
  <c r="G999" i="46"/>
  <c r="H999" i="46" s="1"/>
  <c r="E1000" i="46"/>
  <c r="K23" i="46" s="1"/>
  <c r="D1000" i="46"/>
  <c r="K24" i="46" l="1"/>
  <c r="H1000" i="46"/>
  <c r="K25" i="46" l="1"/>
  <c r="K26" i="46" s="1"/>
  <c r="K22" i="46"/>
</calcChain>
</file>

<file path=xl/sharedStrings.xml><?xml version="1.0" encoding="utf-8"?>
<sst xmlns="http://schemas.openxmlformats.org/spreadsheetml/2006/main" count="650" uniqueCount="199">
  <si>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</si>
  <si>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</si>
  <si>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</si>
  <si>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</si>
  <si>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</si>
  <si>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</si>
  <si>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</si>
  <si>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</si>
  <si>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</si>
  <si>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</si>
  <si>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</si>
  <si>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</si>
  <si>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</si>
  <si>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</si>
  <si>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</si>
  <si>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</si>
  <si>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</si>
  <si>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</si>
  <si>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</si>
  <si>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</si>
  <si>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</si>
  <si>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</si>
  <si>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</si>
  <si>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</si>
  <si>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</si>
  <si>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</si>
  <si>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</si>
  <si>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</si>
  <si>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</si>
  <si>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</si>
  <si>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</si>
  <si>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</si>
  <si>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</si>
  <si>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</si>
  <si>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</si>
  <si>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</si>
  <si>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</si>
  <si>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</si>
  <si>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</si>
  <si>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</si>
  <si>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</si>
  <si>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</si>
  <si>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</si>
  <si>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</si>
  <si>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</si>
  <si>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</si>
  <si>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Win ER</t>
  </si>
  <si>
    <t>Lose ER</t>
  </si>
  <si>
    <t>Total ER</t>
  </si>
  <si>
    <t>Level1</t>
  </si>
  <si>
    <t>Level2</t>
  </si>
  <si>
    <t>Level3</t>
  </si>
  <si>
    <t>Level4</t>
  </si>
  <si>
    <t>Level5</t>
  </si>
  <si>
    <t>Bank roll</t>
  </si>
  <si>
    <t>Let Lose</t>
  </si>
  <si>
    <t>Unit</t>
  </si>
  <si>
    <t>Multiplier</t>
  </si>
  <si>
    <t>Return</t>
  </si>
  <si>
    <t>Blackjack MAC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</si>
  <si>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</si>
  <si>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</si>
  <si>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</si>
  <si>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</si>
  <si>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</si>
  <si>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</si>
  <si>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</si>
  <si>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</si>
  <si>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</si>
  <si>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</si>
  <si>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</si>
  <si>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</si>
  <si>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</si>
  <si>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</si>
  <si>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</si>
  <si>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</si>
  <si>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</si>
  <si>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</si>
  <si>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</si>
  <si>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</si>
  <si>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</si>
  <si>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</si>
  <si>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</si>
  <si>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Total Lost ER</t>
  </si>
  <si>
    <t>Total Win ER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</si>
  <si>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</si>
  <si>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</si>
  <si>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</si>
  <si>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</si>
  <si>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</si>
  <si>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</si>
  <si>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</si>
  <si>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</si>
  <si>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2 Level Bankroll</t>
  </si>
  <si>
    <t>3 Level Bankroll</t>
  </si>
  <si>
    <t>Levels</t>
  </si>
  <si>
    <t xml:space="preserve">x 2 </t>
  </si>
  <si>
    <t>x 3</t>
  </si>
  <si>
    <t>x 4</t>
  </si>
  <si>
    <t>x 5</t>
  </si>
  <si>
    <t>x 6</t>
  </si>
  <si>
    <t>Suggest Bankroll</t>
  </si>
  <si>
    <t>lost</t>
  </si>
  <si>
    <t>win</t>
  </si>
  <si>
    <t>Hit After Split Ace</t>
  </si>
  <si>
    <t>Max :5</t>
  </si>
  <si>
    <t>Max :100</t>
  </si>
  <si>
    <t>Min :0</t>
  </si>
  <si>
    <t>Pay Instantly</t>
  </si>
  <si>
    <t>Normal</t>
  </si>
  <si>
    <t>H</t>
  </si>
  <si>
    <t>D</t>
  </si>
  <si>
    <t>S</t>
  </si>
  <si>
    <t>R</t>
  </si>
  <si>
    <t xml:space="preserve">P </t>
  </si>
  <si>
    <t>Probabilities</t>
  </si>
  <si>
    <t>Actions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</si>
  <si>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</si>
  <si>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</si>
  <si>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</si>
  <si>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</si>
  <si>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</si>
  <si>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</si>
  <si>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</si>
  <si>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</si>
  <si>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</si>
  <si>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</si>
  <si>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</si>
  <si>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</si>
  <si>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</si>
  <si>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</si>
  <si>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</si>
  <si>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</si>
  <si>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</si>
  <si>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</si>
  <si>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</si>
  <si>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</si>
  <si>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</si>
  <si>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</si>
  <si>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</si>
  <si>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</si>
  <si>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</si>
  <si>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</si>
  <si>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</si>
  <si>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</si>
  <si>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</si>
  <si>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</si>
  <si>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</si>
  <si>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</si>
  <si>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</si>
  <si>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</si>
  <si>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</si>
  <si>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for 8 times saftey</t>
  </si>
  <si>
    <t>Total Bankroll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</si>
  <si>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</si>
  <si>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</si>
  <si>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</si>
  <si>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</si>
  <si>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</si>
  <si>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</si>
  <si>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</si>
  <si>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</si>
  <si>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</si>
  <si>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Sequence</t>
  </si>
  <si>
    <t>Strategy 2</t>
  </si>
  <si>
    <t>ER</t>
  </si>
  <si>
    <t>Max</t>
  </si>
  <si>
    <t>Blackjack Final EV</t>
  </si>
  <si>
    <t>Blackjack Hand Probabilities</t>
  </si>
  <si>
    <t>Blackjack Hand Expected Return</t>
  </si>
  <si>
    <t>Losing EV</t>
  </si>
  <si>
    <t>Winning EV</t>
  </si>
  <si>
    <t>Result</t>
  </si>
  <si>
    <t>Hand</t>
  </si>
  <si>
    <t>Losing Steps</t>
  </si>
  <si>
    <t>Win Steps</t>
  </si>
  <si>
    <t>Bankroll</t>
  </si>
  <si>
    <t>Level</t>
  </si>
  <si>
    <t>Bet Amount</t>
  </si>
  <si>
    <t xml:space="preserve">Bet </t>
  </si>
  <si>
    <t>Progressive</t>
  </si>
  <si>
    <t>Disable</t>
  </si>
  <si>
    <t>Total Invested</t>
  </si>
  <si>
    <t>Provit</t>
  </si>
  <si>
    <t>Prog Multiplier</t>
  </si>
  <si>
    <t>Min Bet</t>
  </si>
  <si>
    <t>Avg Bankroll</t>
  </si>
  <si>
    <t>Atipat's</t>
  </si>
  <si>
    <t>PlusMinus</t>
  </si>
  <si>
    <t>Fibonaci</t>
  </si>
  <si>
    <t>Level Limit</t>
  </si>
  <si>
    <t>Check</t>
  </si>
  <si>
    <t>EL</t>
  </si>
  <si>
    <t>Total Requirement</t>
  </si>
  <si>
    <t>Level Requirement</t>
  </si>
  <si>
    <t>Level Bet</t>
  </si>
  <si>
    <t>Game Risk</t>
  </si>
  <si>
    <t>Game Return</t>
  </si>
  <si>
    <t>Strategy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</si>
</sst>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* #,##0.00000_);_(* \(#,##0.000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1" xfId="0" applyBorder="1"/>
    <xf numFmtId="0" fontId="0" fillId="0" borderId="3" xfId="0" applyBorder="1"/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8" fillId="3" borderId="5" xfId="0" applyFont="1" applyFill="1" applyBorder="1" applyAlignment="1">
      <alignment horizontal="center"/>
    </xf>
    <xf numFmtId="164" fontId="6" fillId="3" borderId="3" xfId="1" applyNumberFormat="1" applyFont="1" applyFill="1" applyBorder="1"/>
    <xf numFmtId="164" fontId="6" fillId="3" borderId="1" xfId="1" applyNumberFormat="1" applyFont="1" applyFill="1" applyBorder="1"/>
    <xf numFmtId="164" fontId="6" fillId="3" borderId="16" xfId="1" applyNumberFormat="1" applyFont="1" applyFill="1" applyBorder="1"/>
    <xf numFmtId="0" fontId="8" fillId="2" borderId="7" xfId="0" applyFont="1" applyFill="1" applyBorder="1" applyAlignment="1">
      <alignment horizontal="center"/>
    </xf>
    <xf numFmtId="164" fontId="6" fillId="2" borderId="8" xfId="1" applyNumberFormat="1" applyFont="1" applyFill="1" applyBorder="1"/>
    <xf numFmtId="164" fontId="6" fillId="2" borderId="9" xfId="1" applyNumberFormat="1" applyFont="1" applyFill="1" applyBorder="1"/>
    <xf numFmtId="164" fontId="6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9" fillId="4" borderId="1" xfId="18" applyFont="1" applyFill="1" applyBorder="1" applyAlignment="1">
      <alignment horizontal="center" vertical="center"/>
    </xf>
    <xf numFmtId="0" fontId="2" fillId="0" borderId="0" xfId="18"/>
    <xf numFmtId="0" fontId="2" fillId="0" borderId="1" xfId="18" applyBorder="1" applyAlignment="1">
      <alignment horizontal="center" vertical="center"/>
    </xf>
    <xf numFmtId="0" fontId="11" fillId="4" borderId="1" xfId="18" applyFont="1" applyFill="1" applyBorder="1" applyAlignment="1">
      <alignment horizontal="center" vertical="center"/>
    </xf>
    <xf numFmtId="0" fontId="2" fillId="0" borderId="0" xfId="18" applyBorder="1" applyAlignment="1">
      <alignment horizontal="center" vertical="center"/>
    </xf>
    <xf numFmtId="0" fontId="9" fillId="4" borderId="24" xfId="18" applyFont="1" applyFill="1" applyBorder="1"/>
    <xf numFmtId="0" fontId="9" fillId="4" borderId="25" xfId="18" applyFont="1" applyFill="1" applyBorder="1"/>
    <xf numFmtId="0" fontId="2" fillId="0" borderId="9" xfId="18" applyBorder="1"/>
    <xf numFmtId="0" fontId="2" fillId="0" borderId="0" xfId="18" applyFill="1" applyBorder="1" applyAlignment="1">
      <alignment horizontal="center" vertical="center"/>
    </xf>
    <xf numFmtId="0" fontId="10" fillId="0" borderId="0" xfId="18" applyFont="1"/>
    <xf numFmtId="165" fontId="0" fillId="0" borderId="0" xfId="19" applyNumberFormat="1" applyFont="1"/>
    <xf numFmtId="0" fontId="9" fillId="4" borderId="26" xfId="18" applyFont="1" applyFill="1" applyBorder="1" applyAlignment="1">
      <alignment horizontal="center" vertical="center"/>
    </xf>
    <xf numFmtId="0" fontId="9" fillId="4" borderId="27" xfId="18" applyFont="1" applyFill="1" applyBorder="1" applyAlignment="1">
      <alignment horizontal="center" vertical="center"/>
    </xf>
    <xf numFmtId="0" fontId="9" fillId="4" borderId="28" xfId="18" applyFont="1" applyFill="1" applyBorder="1" applyAlignment="1">
      <alignment horizontal="center" vertical="center"/>
    </xf>
    <xf numFmtId="0" fontId="9" fillId="4" borderId="19" xfId="18" applyFont="1" applyFill="1" applyBorder="1" applyAlignment="1">
      <alignment horizontal="center" vertical="center"/>
    </xf>
    <xf numFmtId="0" fontId="2" fillId="0" borderId="14" xfId="18" applyBorder="1" applyAlignment="1">
      <alignment horizontal="center" vertical="center"/>
    </xf>
    <xf numFmtId="0" fontId="11" fillId="4" borderId="14" xfId="18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3" xfId="18" applyFont="1" applyBorder="1"/>
    <xf numFmtId="0" fontId="13" fillId="7" borderId="17" xfId="18" applyFont="1" applyFill="1" applyBorder="1"/>
    <xf numFmtId="0" fontId="7" fillId="0" borderId="1" xfId="0" applyFont="1" applyBorder="1"/>
    <xf numFmtId="164" fontId="6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6" fillId="2" borderId="27" xfId="1" applyNumberFormat="1" applyFont="1" applyFill="1" applyBorder="1"/>
    <xf numFmtId="164" fontId="6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64" fontId="8" fillId="3" borderId="27" xfId="1" applyNumberFormat="1" applyFont="1" applyFill="1" applyBorder="1" applyAlignment="1">
      <alignment horizontal="center"/>
    </xf>
    <xf numFmtId="164" fontId="8" fillId="2" borderId="27" xfId="1" applyNumberFormat="1" applyFont="1" applyFill="1" applyBorder="1" applyAlignment="1">
      <alignment horizontal="center"/>
    </xf>
    <xf numFmtId="164" fontId="6" fillId="2" borderId="16" xfId="1" applyNumberFormat="1" applyFont="1" applyFill="1" applyBorder="1"/>
    <xf numFmtId="164" fontId="6" fillId="3" borderId="5" xfId="1" applyNumberFormat="1" applyFont="1" applyFill="1" applyBorder="1"/>
    <xf numFmtId="10" fontId="0" fillId="0" borderId="0" xfId="0" applyNumberFormat="1"/>
    <xf numFmtId="0" fontId="9" fillId="4" borderId="36" xfId="18" applyFont="1" applyFill="1" applyBorder="1" applyAlignment="1">
      <alignment horizontal="center" vertical="center"/>
    </xf>
    <xf numFmtId="0" fontId="2" fillId="0" borderId="22" xfId="18" applyBorder="1" applyAlignment="1">
      <alignment horizontal="center" vertical="center"/>
    </xf>
    <xf numFmtId="0" fontId="2" fillId="0" borderId="5" xfId="18" applyBorder="1" applyAlignment="1">
      <alignment horizontal="center" vertical="center"/>
    </xf>
    <xf numFmtId="0" fontId="2" fillId="0" borderId="6" xfId="18" applyBorder="1" applyAlignment="1">
      <alignment horizontal="center" vertical="center"/>
    </xf>
    <xf numFmtId="0" fontId="2" fillId="0" borderId="26" xfId="18" applyBorder="1"/>
    <xf numFmtId="0" fontId="2" fillId="0" borderId="28" xfId="18" applyBorder="1"/>
    <xf numFmtId="10" fontId="2" fillId="0" borderId="27" xfId="1" applyNumberFormat="1" applyFont="1" applyBorder="1"/>
    <xf numFmtId="2" fontId="2" fillId="0" borderId="27" xfId="18" applyNumberFormat="1" applyBorder="1"/>
    <xf numFmtId="0" fontId="10" fillId="0" borderId="39" xfId="18" applyFont="1" applyBorder="1"/>
    <xf numFmtId="0" fontId="10" fillId="0" borderId="40" xfId="18" applyFont="1" applyBorder="1"/>
    <xf numFmtId="0" fontId="10" fillId="0" borderId="41" xfId="18" applyFont="1" applyBorder="1"/>
    <xf numFmtId="0" fontId="2" fillId="0" borderId="36" xfId="18" applyBorder="1"/>
    <xf numFmtId="10" fontId="2" fillId="0" borderId="22" xfId="1" applyNumberFormat="1" applyFont="1" applyBorder="1"/>
    <xf numFmtId="2" fontId="2" fillId="0" borderId="22" xfId="18" applyNumberFormat="1" applyBorder="1"/>
    <xf numFmtId="0" fontId="2" fillId="0" borderId="23" xfId="18" applyBorder="1"/>
    <xf numFmtId="0" fontId="2" fillId="0" borderId="43" xfId="18" applyBorder="1"/>
    <xf numFmtId="10" fontId="2" fillId="0" borderId="45" xfId="1" applyNumberFormat="1" applyFont="1" applyBorder="1"/>
    <xf numFmtId="0" fontId="2" fillId="0" borderId="45" xfId="18" applyBorder="1"/>
    <xf numFmtId="0" fontId="2" fillId="0" borderId="46" xfId="18" applyBorder="1"/>
    <xf numFmtId="0" fontId="2" fillId="0" borderId="4" xfId="18" applyBorder="1"/>
    <xf numFmtId="10" fontId="2" fillId="0" borderId="5" xfId="1" applyNumberFormat="1" applyFont="1" applyBorder="1"/>
    <xf numFmtId="2" fontId="2" fillId="0" borderId="5" xfId="18" applyNumberFormat="1" applyBorder="1"/>
    <xf numFmtId="0" fontId="2" fillId="0" borderId="6" xfId="18" applyBorder="1"/>
    <xf numFmtId="0" fontId="2" fillId="0" borderId="1" xfId="18" applyBorder="1"/>
    <xf numFmtId="0" fontId="9" fillId="4" borderId="48" xfId="18" applyFont="1" applyFill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10" fontId="2" fillId="0" borderId="0" xfId="18" applyNumberFormat="1"/>
    <xf numFmtId="0" fontId="2" fillId="0" borderId="35" xfId="18" applyBorder="1"/>
    <xf numFmtId="0" fontId="9" fillId="4" borderId="50" xfId="18" applyFont="1" applyFill="1" applyBorder="1" applyAlignment="1">
      <alignment horizontal="center" vertical="center"/>
    </xf>
    <xf numFmtId="0" fontId="9" fillId="4" borderId="22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1" fillId="4" borderId="23" xfId="18" applyFont="1" applyFill="1" applyBorder="1" applyAlignment="1">
      <alignment horizontal="center" vertical="center"/>
    </xf>
    <xf numFmtId="0" fontId="2" fillId="0" borderId="26" xfId="18" applyBorder="1" applyAlignment="1">
      <alignment horizontal="center" vertical="center"/>
    </xf>
    <xf numFmtId="0" fontId="2" fillId="0" borderId="27" xfId="18" applyBorder="1" applyAlignment="1">
      <alignment horizontal="center" vertical="center"/>
    </xf>
    <xf numFmtId="0" fontId="2" fillId="0" borderId="28" xfId="18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9" fillId="4" borderId="34" xfId="18" applyFont="1" applyFill="1" applyBorder="1" applyAlignment="1">
      <alignment horizontal="center" vertical="center"/>
    </xf>
    <xf numFmtId="10" fontId="2" fillId="0" borderId="48" xfId="1" applyNumberFormat="1" applyFont="1" applyBorder="1" applyAlignment="1">
      <alignment horizontal="center" vertical="center"/>
    </xf>
    <xf numFmtId="10" fontId="2" fillId="0" borderId="51" xfId="1" applyNumberFormat="1" applyFont="1" applyBorder="1" applyAlignment="1">
      <alignment horizontal="center" vertical="center"/>
    </xf>
    <xf numFmtId="0" fontId="2" fillId="0" borderId="4" xfId="18" applyBorder="1" applyAlignment="1">
      <alignment horizontal="center" vertical="center"/>
    </xf>
    <xf numFmtId="10" fontId="13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0" fillId="0" borderId="52" xfId="0" applyBorder="1"/>
    <xf numFmtId="0" fontId="0" fillId="0" borderId="25" xfId="0" applyBorder="1"/>
    <xf numFmtId="0" fontId="0" fillId="0" borderId="34" xfId="0" applyBorder="1"/>
    <xf numFmtId="0" fontId="0" fillId="0" borderId="55" xfId="0" applyBorder="1"/>
    <xf numFmtId="0" fontId="0" fillId="0" borderId="31" xfId="0" applyBorder="1"/>
    <xf numFmtId="0" fontId="0" fillId="0" borderId="56" xfId="0" applyBorder="1"/>
    <xf numFmtId="166" fontId="0" fillId="0" borderId="14" xfId="20" applyNumberFormat="1" applyFont="1" applyBorder="1"/>
    <xf numFmtId="166" fontId="0" fillId="0" borderId="17" xfId="20" applyNumberFormat="1" applyFont="1" applyBorder="1"/>
    <xf numFmtId="0" fontId="10" fillId="0" borderId="57" xfId="18" applyFont="1" applyBorder="1"/>
    <xf numFmtId="0" fontId="0" fillId="0" borderId="53" xfId="0" applyBorder="1"/>
    <xf numFmtId="166" fontId="0" fillId="0" borderId="28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166" fontId="0" fillId="0" borderId="26" xfId="20" applyNumberFormat="1" applyFont="1" applyBorder="1"/>
    <xf numFmtId="0" fontId="0" fillId="0" borderId="21" xfId="0" applyBorder="1"/>
    <xf numFmtId="0" fontId="0" fillId="0" borderId="61" xfId="0" applyBorder="1"/>
    <xf numFmtId="0" fontId="0" fillId="0" borderId="36" xfId="0" applyBorder="1"/>
    <xf numFmtId="0" fontId="0" fillId="0" borderId="51" xfId="0" applyBorder="1"/>
    <xf numFmtId="0" fontId="0" fillId="0" borderId="37" xfId="0" applyBorder="1"/>
    <xf numFmtId="0" fontId="0" fillId="0" borderId="2" xfId="0" applyBorder="1"/>
    <xf numFmtId="0" fontId="0" fillId="0" borderId="4" xfId="0" applyBorder="1" applyAlignment="1"/>
    <xf numFmtId="0" fontId="0" fillId="0" borderId="39" xfId="0" applyBorder="1" applyAlignment="1"/>
    <xf numFmtId="0" fontId="0" fillId="0" borderId="41" xfId="0" applyBorder="1"/>
    <xf numFmtId="0" fontId="0" fillId="0" borderId="62" xfId="0" applyBorder="1"/>
    <xf numFmtId="0" fontId="10" fillId="0" borderId="26" xfId="18" applyFont="1" applyFill="1" applyBorder="1"/>
    <xf numFmtId="0" fontId="10" fillId="0" borderId="27" xfId="18" applyFont="1" applyFill="1" applyBorder="1"/>
    <xf numFmtId="0" fontId="10" fillId="0" borderId="28" xfId="18" applyFont="1" applyFill="1" applyBorder="1"/>
    <xf numFmtId="0" fontId="2" fillId="0" borderId="20" xfId="18" applyBorder="1"/>
    <xf numFmtId="10" fontId="0" fillId="0" borderId="3" xfId="1" applyNumberFormat="1" applyFont="1" applyBorder="1"/>
    <xf numFmtId="2" fontId="2" fillId="0" borderId="3" xfId="18" applyNumberFormat="1" applyBorder="1"/>
    <xf numFmtId="0" fontId="2" fillId="0" borderId="13" xfId="18" applyBorder="1"/>
    <xf numFmtId="0" fontId="2" fillId="0" borderId="34" xfId="18" applyBorder="1" applyAlignment="1">
      <alignment horizontal="center"/>
    </xf>
    <xf numFmtId="0" fontId="2" fillId="0" borderId="18" xfId="18" applyBorder="1" applyAlignment="1">
      <alignment horizontal="center"/>
    </xf>
    <xf numFmtId="0" fontId="10" fillId="0" borderId="29" xfId="18" applyFont="1" applyFill="1" applyBorder="1"/>
    <xf numFmtId="0" fontId="10" fillId="0" borderId="16" xfId="18" applyFont="1" applyFill="1" applyBorder="1"/>
    <xf numFmtId="0" fontId="10" fillId="0" borderId="17" xfId="18" applyFont="1" applyFill="1" applyBorder="1"/>
    <xf numFmtId="0" fontId="0" fillId="0" borderId="64" xfId="0" applyBorder="1"/>
    <xf numFmtId="167" fontId="2" fillId="0" borderId="5" xfId="20" applyNumberFormat="1" applyFont="1" applyBorder="1"/>
    <xf numFmtId="0" fontId="2" fillId="0" borderId="5" xfId="18" applyBorder="1"/>
    <xf numFmtId="0" fontId="2" fillId="0" borderId="47" xfId="18" applyBorder="1"/>
    <xf numFmtId="10" fontId="0" fillId="0" borderId="22" xfId="1" applyNumberFormat="1" applyFont="1" applyBorder="1"/>
    <xf numFmtId="0" fontId="12" fillId="0" borderId="0" xfId="0" applyFont="1" applyBorder="1" applyAlignment="1"/>
    <xf numFmtId="0" fontId="0" fillId="0" borderId="0" xfId="0" applyBorder="1"/>
    <xf numFmtId="0" fontId="0" fillId="0" borderId="50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2" fillId="0" borderId="32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7" xfId="18" applyBorder="1" applyAlignment="1">
      <alignment horizontal="center"/>
    </xf>
    <xf numFmtId="0" fontId="2" fillId="0" borderId="44" xfId="18" applyBorder="1" applyAlignment="1">
      <alignment horizontal="center"/>
    </xf>
    <xf numFmtId="0" fontId="9" fillId="4" borderId="26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0" fillId="0" borderId="38" xfId="0" applyBorder="1"/>
    <xf numFmtId="0" fontId="9" fillId="4" borderId="26" xfId="18" applyFont="1" applyFill="1" applyBorder="1" applyAlignment="1">
      <alignment horizontal="left" vertical="center"/>
    </xf>
    <xf numFmtId="0" fontId="10" fillId="0" borderId="28" xfId="18" applyFont="1" applyBorder="1"/>
    <xf numFmtId="0" fontId="10" fillId="0" borderId="17" xfId="18" applyFont="1" applyBorder="1"/>
    <xf numFmtId="0" fontId="0" fillId="0" borderId="39" xfId="0" applyBorder="1"/>
    <xf numFmtId="0" fontId="0" fillId="0" borderId="40" xfId="0" applyBorder="1"/>
    <xf numFmtId="0" fontId="0" fillId="0" borderId="1" xfId="0" applyFont="1" applyBorder="1"/>
    <xf numFmtId="0" fontId="0" fillId="0" borderId="19" xfId="0" applyFont="1" applyBorder="1"/>
    <xf numFmtId="0" fontId="0" fillId="0" borderId="14" xfId="0" applyFont="1" applyBorder="1"/>
    <xf numFmtId="0" fontId="0" fillId="0" borderId="29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53" xfId="0" applyFont="1" applyBorder="1"/>
    <xf numFmtId="0" fontId="0" fillId="0" borderId="31" xfId="0" applyFont="1" applyBorder="1"/>
    <xf numFmtId="0" fontId="0" fillId="0" borderId="5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50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1" xfId="0" applyFont="1" applyBorder="1"/>
    <xf numFmtId="0" fontId="0" fillId="0" borderId="65" xfId="0" applyBorder="1"/>
    <xf numFmtId="0" fontId="0" fillId="0" borderId="25" xfId="0" applyFill="1" applyBorder="1"/>
    <xf numFmtId="0" fontId="0" fillId="0" borderId="66" xfId="0" applyFill="1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16" xfId="0" applyFill="1" applyBorder="1"/>
    <xf numFmtId="0" fontId="0" fillId="8" borderId="17" xfId="0" applyFill="1" applyBorder="1"/>
    <xf numFmtId="0" fontId="2" fillId="0" borderId="34" xfId="18" applyBorder="1" applyAlignment="1"/>
    <xf numFmtId="0" fontId="2" fillId="0" borderId="35" xfId="18" applyBorder="1" applyAlignment="1"/>
    <xf numFmtId="0" fontId="9" fillId="4" borderId="26" xfId="18" applyFont="1" applyFill="1" applyBorder="1" applyAlignment="1">
      <alignment horizontal="left" vertical="center"/>
    </xf>
    <xf numFmtId="0" fontId="0" fillId="0" borderId="61" xfId="0" applyFill="1" applyBorder="1"/>
    <xf numFmtId="0" fontId="0" fillId="8" borderId="36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8" xfId="0" applyFill="1" applyBorder="1" applyAlignment="1" applyProtection="1">
      <alignment horizontal="left"/>
      <protection locked="0"/>
    </xf>
    <xf numFmtId="0" fontId="0" fillId="7" borderId="33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  <protection locked="0"/>
    </xf>
    <xf numFmtId="10" fontId="2" fillId="0" borderId="0" xfId="1" applyNumberFormat="1" applyFont="1"/>
    <xf numFmtId="0" fontId="7" fillId="0" borderId="0" xfId="0" applyFont="1" applyBorder="1" applyAlignment="1"/>
    <xf numFmtId="10" fontId="0" fillId="0" borderId="1" xfId="1" applyNumberFormat="1" applyFont="1" applyBorder="1"/>
    <xf numFmtId="10" fontId="7" fillId="0" borderId="0" xfId="0" applyNumberFormat="1" applyFont="1" applyBorder="1" applyAlignment="1"/>
    <xf numFmtId="0" fontId="9" fillId="4" borderId="26" xfId="18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2" fillId="0" borderId="0" xfId="18" applyBorder="1"/>
    <xf numFmtId="10" fontId="0" fillId="0" borderId="0" xfId="1" applyNumberFormat="1" applyFont="1" applyBorder="1"/>
    <xf numFmtId="0" fontId="0" fillId="8" borderId="27" xfId="0" applyFill="1" applyBorder="1"/>
    <xf numFmtId="0" fontId="7" fillId="0" borderId="59" xfId="0" applyFont="1" applyBorder="1" applyAlignment="1">
      <alignment horizontal="center"/>
    </xf>
    <xf numFmtId="0" fontId="0" fillId="0" borderId="49" xfId="0" applyBorder="1"/>
    <xf numFmtId="0" fontId="7" fillId="0" borderId="50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0" fillId="0" borderId="69" xfId="0" applyBorder="1"/>
    <xf numFmtId="0" fontId="2" fillId="0" borderId="0" xfId="18" applyFont="1" applyFill="1"/>
    <xf numFmtId="0" fontId="0" fillId="0" borderId="0" xfId="0" applyFont="1"/>
    <xf numFmtId="0" fontId="10" fillId="0" borderId="0" xfId="18" applyFont="1" applyFill="1"/>
    <xf numFmtId="0" fontId="9" fillId="4" borderId="26" xfId="18" applyFont="1" applyFill="1" applyBorder="1" applyAlignment="1">
      <alignment horizontal="left" vertical="center"/>
    </xf>
    <xf numFmtId="0" fontId="9" fillId="4" borderId="26" xfId="18" applyFont="1" applyFill="1" applyBorder="1" applyAlignment="1">
      <alignment horizontal="left" vertical="center"/>
    </xf>
    <xf numFmtId="0" fontId="0" fillId="0" borderId="9" xfId="0" applyBorder="1"/>
    <xf numFmtId="0" fontId="0" fillId="0" borderId="12" xfId="0" applyBorder="1"/>
    <xf numFmtId="0" fontId="0" fillId="0" borderId="60" xfId="0" applyBorder="1"/>
    <xf numFmtId="0" fontId="9" fillId="4" borderId="64" xfId="18" applyFont="1" applyFill="1" applyBorder="1" applyAlignment="1">
      <alignment horizontal="left" vertical="center"/>
    </xf>
    <xf numFmtId="0" fontId="9" fillId="4" borderId="67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26" xfId="0" applyNumberFormat="1" applyBorder="1"/>
    <xf numFmtId="0" fontId="0" fillId="0" borderId="19" xfId="0" applyNumberFormat="1" applyBorder="1"/>
    <xf numFmtId="0" fontId="0" fillId="0" borderId="29" xfId="0" applyNumberFormat="1" applyBorder="1"/>
    <xf numFmtId="0" fontId="0" fillId="0" borderId="39" xfId="0" applyNumberFormat="1" applyBorder="1"/>
    <xf numFmtId="0" fontId="0" fillId="0" borderId="37" xfId="0" applyNumberFormat="1" applyBorder="1"/>
    <xf numFmtId="0" fontId="0" fillId="0" borderId="53" xfId="0" applyNumberFormat="1" applyBorder="1"/>
    <xf numFmtId="0" fontId="0" fillId="0" borderId="31" xfId="0" applyNumberFormat="1" applyBorder="1"/>
    <xf numFmtId="0" fontId="0" fillId="0" borderId="56" xfId="0" applyNumberFormat="1" applyBorder="1"/>
    <xf numFmtId="0" fontId="0" fillId="0" borderId="71" xfId="0" applyBorder="1"/>
    <xf numFmtId="0" fontId="0" fillId="0" borderId="72" xfId="0" applyBorder="1"/>
    <xf numFmtId="0" fontId="0" fillId="0" borderId="15" xfId="0" applyBorder="1"/>
    <xf numFmtId="0" fontId="0" fillId="0" borderId="58" xfId="0" applyBorder="1"/>
    <xf numFmtId="0" fontId="0" fillId="0" borderId="31" xfId="0" applyNumberFormat="1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0" xfId="0" applyFill="1"/>
    <xf numFmtId="0" fontId="0" fillId="0" borderId="19" xfId="0" applyFill="1" applyBorder="1"/>
    <xf numFmtId="0" fontId="0" fillId="7" borderId="0" xfId="0" applyFill="1" applyAlignment="1" applyProtection="1">
      <alignment horizontal="left"/>
      <protection locked="0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9" fillId="4" borderId="31" xfId="18" applyFont="1" applyFill="1" applyBorder="1" applyAlignment="1">
      <alignment horizontal="left" vertical="center"/>
    </xf>
    <xf numFmtId="0" fontId="9" fillId="4" borderId="9" xfId="18" applyFont="1" applyFill="1" applyBorder="1" applyAlignment="1">
      <alignment horizontal="left" vertical="center"/>
    </xf>
    <xf numFmtId="0" fontId="10" fillId="0" borderId="14" xfId="18" applyFont="1" applyBorder="1"/>
    <xf numFmtId="0" fontId="2" fillId="0" borderId="23" xfId="18" applyBorder="1" applyAlignment="1">
      <alignment horizontal="center" vertical="center"/>
    </xf>
    <xf numFmtId="0" fontId="9" fillId="4" borderId="4" xfId="18" applyFont="1" applyFill="1" applyBorder="1" applyAlignment="1">
      <alignment horizontal="center" vertical="center"/>
    </xf>
    <xf numFmtId="0" fontId="9" fillId="4" borderId="3" xfId="18" applyFont="1" applyFill="1" applyBorder="1" applyAlignment="1">
      <alignment horizontal="center" vertical="center"/>
    </xf>
    <xf numFmtId="0" fontId="0" fillId="7" borderId="1" xfId="0" applyFill="1" applyBorder="1" applyProtection="1">
      <protection locked="0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7" fillId="0" borderId="19" xfId="0" applyFont="1" applyBorder="1"/>
    <xf numFmtId="0" fontId="0" fillId="0" borderId="57" xfId="0" applyBorder="1"/>
    <xf numFmtId="0" fontId="7" fillId="0" borderId="32" xfId="0" applyFont="1" applyBorder="1"/>
    <xf numFmtId="0" fontId="7" fillId="0" borderId="24" xfId="0" applyFont="1" applyBorder="1"/>
    <xf numFmtId="0" fontId="0" fillId="0" borderId="24" xfId="0" applyFont="1" applyBorder="1"/>
    <xf numFmtId="0" fontId="0" fillId="0" borderId="73" xfId="0" applyFont="1" applyBorder="1"/>
    <xf numFmtId="0" fontId="7" fillId="0" borderId="28" xfId="0" applyFont="1" applyBorder="1"/>
    <xf numFmtId="0" fontId="7" fillId="0" borderId="14" xfId="0" applyFont="1" applyBorder="1"/>
    <xf numFmtId="0" fontId="0" fillId="0" borderId="31" xfId="0" applyFill="1" applyBorder="1"/>
    <xf numFmtId="0" fontId="0" fillId="0" borderId="54" xfId="0" applyBorder="1"/>
    <xf numFmtId="0" fontId="0" fillId="0" borderId="74" xfId="0" applyBorder="1"/>
    <xf numFmtId="0" fontId="0" fillId="0" borderId="74" xfId="0" applyFill="1" applyBorder="1"/>
    <xf numFmtId="0" fontId="0" fillId="0" borderId="75" xfId="0" applyBorder="1"/>
    <xf numFmtId="0" fontId="0" fillId="0" borderId="58" xfId="0" applyNumberFormat="1" applyBorder="1"/>
    <xf numFmtId="0" fontId="0" fillId="0" borderId="33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16" fillId="7" borderId="34" xfId="0" applyFont="1" applyFill="1" applyBorder="1" applyAlignment="1" applyProtection="1">
      <alignment horizontal="center"/>
      <protection locked="0"/>
    </xf>
    <xf numFmtId="0" fontId="16" fillId="7" borderId="18" xfId="0" applyFont="1" applyFill="1" applyBorder="1" applyAlignment="1" applyProtection="1">
      <alignment horizontal="center"/>
      <protection locked="0"/>
    </xf>
    <xf numFmtId="0" fontId="16" fillId="7" borderId="35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5" borderId="3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7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9" fontId="7" fillId="0" borderId="34" xfId="1" applyFont="1" applyBorder="1" applyAlignment="1">
      <alignment horizontal="center"/>
    </xf>
    <xf numFmtId="9" fontId="7" fillId="0" borderId="35" xfId="1" applyFont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0" borderId="34" xfId="18" applyFont="1" applyBorder="1" applyAlignment="1">
      <alignment horizontal="center"/>
    </xf>
    <xf numFmtId="0" fontId="16" fillId="0" borderId="18" xfId="18" applyFont="1" applyBorder="1" applyAlignment="1">
      <alignment horizontal="center"/>
    </xf>
    <xf numFmtId="0" fontId="16" fillId="0" borderId="35" xfId="18" applyFont="1" applyBorder="1" applyAlignment="1">
      <alignment horizontal="center"/>
    </xf>
    <xf numFmtId="0" fontId="12" fillId="0" borderId="34" xfId="18" applyFont="1" applyBorder="1" applyAlignment="1">
      <alignment horizontal="center"/>
    </xf>
    <xf numFmtId="0" fontId="12" fillId="0" borderId="18" xfId="18" applyFont="1" applyBorder="1" applyAlignment="1">
      <alignment horizontal="center"/>
    </xf>
    <xf numFmtId="0" fontId="12" fillId="0" borderId="35" xfId="18" applyFont="1" applyBorder="1" applyAlignment="1">
      <alignment horizontal="center"/>
    </xf>
    <xf numFmtId="0" fontId="9" fillId="4" borderId="24" xfId="18" applyFont="1" applyFill="1" applyBorder="1" applyAlignment="1">
      <alignment horizontal="left" vertical="center"/>
    </xf>
    <xf numFmtId="0" fontId="9" fillId="4" borderId="25" xfId="18" applyFont="1" applyFill="1" applyBorder="1" applyAlignment="1">
      <alignment horizontal="left" vertical="center"/>
    </xf>
    <xf numFmtId="0" fontId="10" fillId="0" borderId="33" xfId="18" applyFont="1" applyBorder="1" applyAlignment="1">
      <alignment horizontal="center" vertical="center"/>
    </xf>
    <xf numFmtId="0" fontId="10" fillId="0" borderId="11" xfId="18" applyFont="1" applyBorder="1" applyAlignment="1">
      <alignment horizontal="center" vertical="center"/>
    </xf>
    <xf numFmtId="0" fontId="10" fillId="0" borderId="12" xfId="18" applyFont="1" applyBorder="1" applyAlignment="1">
      <alignment horizontal="center" vertical="center"/>
    </xf>
    <xf numFmtId="0" fontId="9" fillId="4" borderId="26" xfId="18" applyFont="1" applyFill="1" applyBorder="1" applyAlignment="1">
      <alignment horizontal="left" vertical="center"/>
    </xf>
    <xf numFmtId="0" fontId="9" fillId="4" borderId="27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9" fillId="4" borderId="1" xfId="18" applyFont="1" applyFill="1" applyBorder="1" applyAlignment="1">
      <alignment horizontal="left" vertic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2" fillId="0" borderId="37" xfId="18" applyBorder="1" applyAlignment="1">
      <alignment horizontal="center"/>
    </xf>
    <xf numFmtId="0" fontId="2" fillId="0" borderId="38" xfId="18" applyBorder="1" applyAlignment="1">
      <alignment horizontal="center"/>
    </xf>
    <xf numFmtId="0" fontId="2" fillId="0" borderId="26" xfId="18" applyBorder="1" applyAlignment="1">
      <alignment horizontal="left"/>
    </xf>
    <xf numFmtId="0" fontId="2" fillId="0" borderId="32" xfId="18" applyBorder="1" applyAlignment="1">
      <alignment horizontal="left"/>
    </xf>
    <xf numFmtId="0" fontId="2" fillId="0" borderId="36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" xfId="18" applyBorder="1" applyAlignment="1">
      <alignment horizontal="center"/>
    </xf>
    <xf numFmtId="0" fontId="2" fillId="0" borderId="47" xfId="18" applyBorder="1" applyAlignment="1">
      <alignment horizontal="center"/>
    </xf>
    <xf numFmtId="0" fontId="2" fillId="0" borderId="43" xfId="18" applyBorder="1" applyAlignment="1">
      <alignment horizontal="center"/>
    </xf>
    <xf numFmtId="0" fontId="2" fillId="0" borderId="44" xfId="18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20" xfId="18" applyBorder="1" applyAlignment="1">
      <alignment horizontal="left"/>
    </xf>
    <xf numFmtId="0" fontId="2" fillId="0" borderId="63" xfId="18" applyBorder="1" applyAlignment="1">
      <alignment horizontal="left"/>
    </xf>
    <xf numFmtId="0" fontId="7" fillId="3" borderId="3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0" fillId="0" borderId="34" xfId="18" applyFont="1" applyBorder="1" applyAlignment="1">
      <alignment horizontal="center"/>
    </xf>
    <xf numFmtId="0" fontId="10" fillId="0" borderId="18" xfId="18" applyFont="1" applyBorder="1" applyAlignment="1">
      <alignment horizontal="center"/>
    </xf>
    <xf numFmtId="0" fontId="10" fillId="0" borderId="35" xfId="18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5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Percent" xfId="1" builtinId="5"/>
    <cellStyle name="Percent 2" xfId="19" xr:uid="{00000000-0005-0000-0000-000018000000}"/>
  </cellStyles>
  <dxfs count="19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Simulation!$H$6:$H$1000</c:f>
              <c:numCache>
                <c:formatCode>General</c:formatCode>
                <c:ptCount val="995"/>
                <c:pt idx="0">
                  <c:v>10000</c:v>
                </c:pt>
                <c:pt idx="1">
                  <c:v>9900</c:v>
                </c:pt>
                <c:pt idx="2">
                  <c:v>9700</c:v>
                </c:pt>
                <c:pt idx="3">
                  <c:v>10300.148626166945</c:v>
                </c:pt>
                <c:pt idx="4">
                  <c:v>10100.148626166945</c:v>
                </c:pt>
                <c:pt idx="5">
                  <c:v>9700.1486261669452</c:v>
                </c:pt>
                <c:pt idx="6">
                  <c:v>8900.1486261669452</c:v>
                </c:pt>
                <c:pt idx="7">
                  <c:v>7300.1486261669452</c:v>
                </c:pt>
                <c:pt idx="8">
                  <c:v>4100.1486261669452</c:v>
                </c:pt>
                <c:pt idx="9">
                  <c:v>-2299.8513738330548</c:v>
                </c:pt>
                <c:pt idx="10">
                  <c:v>-2149.8142172913185</c:v>
                </c:pt>
                <c:pt idx="11">
                  <c:v>-2249.8142172913185</c:v>
                </c:pt>
                <c:pt idx="12">
                  <c:v>-2449.8142172913185</c:v>
                </c:pt>
                <c:pt idx="13">
                  <c:v>-1849.6655911243738</c:v>
                </c:pt>
                <c:pt idx="14">
                  <c:v>-1549.5912780409014</c:v>
                </c:pt>
                <c:pt idx="15">
                  <c:v>-1649.5912780409014</c:v>
                </c:pt>
                <c:pt idx="16">
                  <c:v>-1349.5169649574291</c:v>
                </c:pt>
                <c:pt idx="17">
                  <c:v>-1449.5169649574291</c:v>
                </c:pt>
                <c:pt idx="18">
                  <c:v>-1649.5169649574291</c:v>
                </c:pt>
                <c:pt idx="19">
                  <c:v>-1049.3683387904844</c:v>
                </c:pt>
                <c:pt idx="20">
                  <c:v>-749.294025707012</c:v>
                </c:pt>
                <c:pt idx="21">
                  <c:v>-849.294025707012</c:v>
                </c:pt>
                <c:pt idx="22">
                  <c:v>-1049.294025707012</c:v>
                </c:pt>
                <c:pt idx="23">
                  <c:v>-1449.294025707012</c:v>
                </c:pt>
                <c:pt idx="24">
                  <c:v>-248.99677337312278</c:v>
                </c:pt>
                <c:pt idx="25">
                  <c:v>351.15185279382183</c:v>
                </c:pt>
                <c:pt idx="26">
                  <c:v>651.22616587729408</c:v>
                </c:pt>
                <c:pt idx="27">
                  <c:v>551.22616587729408</c:v>
                </c:pt>
                <c:pt idx="28">
                  <c:v>851.30047896076644</c:v>
                </c:pt>
                <c:pt idx="29">
                  <c:v>751.30047896076644</c:v>
                </c:pt>
                <c:pt idx="30">
                  <c:v>551.30047896076644</c:v>
                </c:pt>
                <c:pt idx="31">
                  <c:v>1151.4491051277109</c:v>
                </c:pt>
                <c:pt idx="32">
                  <c:v>951.44910512771094</c:v>
                </c:pt>
                <c:pt idx="33">
                  <c:v>551.44910512771094</c:v>
                </c:pt>
                <c:pt idx="34">
                  <c:v>-248.55089487228906</c:v>
                </c:pt>
                <c:pt idx="35">
                  <c:v>2152.0436097954894</c:v>
                </c:pt>
                <c:pt idx="36">
                  <c:v>3352.3408621293784</c:v>
                </c:pt>
                <c:pt idx="37">
                  <c:v>3952.4894882963231</c:v>
                </c:pt>
                <c:pt idx="38">
                  <c:v>3752.4894882963231</c:v>
                </c:pt>
                <c:pt idx="39">
                  <c:v>4352.6381144632678</c:v>
                </c:pt>
                <c:pt idx="40">
                  <c:v>4652.7124275467404</c:v>
                </c:pt>
                <c:pt idx="41">
                  <c:v>4552.7124275467404</c:v>
                </c:pt>
                <c:pt idx="42">
                  <c:v>4852.786740630213</c:v>
                </c:pt>
                <c:pt idx="43">
                  <c:v>4752.786740630213</c:v>
                </c:pt>
                <c:pt idx="44">
                  <c:v>4552.786740630213</c:v>
                </c:pt>
                <c:pt idx="45">
                  <c:v>5152.9353667971573</c:v>
                </c:pt>
                <c:pt idx="46">
                  <c:v>4952.9353667971573</c:v>
                </c:pt>
                <c:pt idx="47">
                  <c:v>5553.0839929641015</c:v>
                </c:pt>
                <c:pt idx="48">
                  <c:v>5353.0839929641015</c:v>
                </c:pt>
                <c:pt idx="49">
                  <c:v>4953.0839929641015</c:v>
                </c:pt>
                <c:pt idx="50">
                  <c:v>4153.0839929641015</c:v>
                </c:pt>
                <c:pt idx="51">
                  <c:v>2553.0839929641015</c:v>
                </c:pt>
                <c:pt idx="52">
                  <c:v>-646.91600703589847</c:v>
                </c:pt>
                <c:pt idx="53">
                  <c:v>8955.4620116352162</c:v>
                </c:pt>
                <c:pt idx="54">
                  <c:v>8855.4620116352162</c:v>
                </c:pt>
                <c:pt idx="55">
                  <c:v>8655.4620116352162</c:v>
                </c:pt>
                <c:pt idx="56">
                  <c:v>9255.6106378021614</c:v>
                </c:pt>
                <c:pt idx="57">
                  <c:v>9055.6106378021614</c:v>
                </c:pt>
                <c:pt idx="58">
                  <c:v>9655.7592639691065</c:v>
                </c:pt>
                <c:pt idx="59">
                  <c:v>9455.7592639691065</c:v>
                </c:pt>
                <c:pt idx="60">
                  <c:v>9055.7592639691065</c:v>
                </c:pt>
                <c:pt idx="61">
                  <c:v>8255.7592639691065</c:v>
                </c:pt>
                <c:pt idx="62">
                  <c:v>6655.7592639691065</c:v>
                </c:pt>
                <c:pt idx="63">
                  <c:v>3455.7592639691065</c:v>
                </c:pt>
                <c:pt idx="64">
                  <c:v>-2944.2407360308935</c:v>
                </c:pt>
                <c:pt idx="65">
                  <c:v>-2794.2035794891572</c:v>
                </c:pt>
                <c:pt idx="66">
                  <c:v>-2644.1664229474209</c:v>
                </c:pt>
                <c:pt idx="67">
                  <c:v>-2744.1664229474209</c:v>
                </c:pt>
                <c:pt idx="68">
                  <c:v>-2444.0921098639487</c:v>
                </c:pt>
                <c:pt idx="69">
                  <c:v>-2544.0921098639487</c:v>
                </c:pt>
                <c:pt idx="70">
                  <c:v>-2744.0921098639487</c:v>
                </c:pt>
                <c:pt idx="71">
                  <c:v>-3144.0921098639487</c:v>
                </c:pt>
                <c:pt idx="72">
                  <c:v>-3944.0921098639487</c:v>
                </c:pt>
                <c:pt idx="73">
                  <c:v>-1543.4976051961703</c:v>
                </c:pt>
                <c:pt idx="74">
                  <c:v>-2343.4976051961703</c:v>
                </c:pt>
                <c:pt idx="75">
                  <c:v>-3943.4976051961703</c:v>
                </c:pt>
                <c:pt idx="76">
                  <c:v>-7143.4976051961703</c:v>
                </c:pt>
                <c:pt idx="77">
                  <c:v>2458.8804134749435</c:v>
                </c:pt>
                <c:pt idx="78">
                  <c:v>2358.8804134749435</c:v>
                </c:pt>
                <c:pt idx="79">
                  <c:v>2658.9547265584156</c:v>
                </c:pt>
                <c:pt idx="80">
                  <c:v>2808.9918831001519</c:v>
                </c:pt>
                <c:pt idx="81">
                  <c:v>2959.0290396418882</c:v>
                </c:pt>
                <c:pt idx="82">
                  <c:v>2859.0290396418882</c:v>
                </c:pt>
                <c:pt idx="83">
                  <c:v>2659.0290396418882</c:v>
                </c:pt>
                <c:pt idx="84">
                  <c:v>2259.0290396418882</c:v>
                </c:pt>
                <c:pt idx="85">
                  <c:v>3459.3262919757772</c:v>
                </c:pt>
                <c:pt idx="86">
                  <c:v>4059.4749181427219</c:v>
                </c:pt>
                <c:pt idx="87">
                  <c:v>3859.4749181427219</c:v>
                </c:pt>
                <c:pt idx="88">
                  <c:v>3459.4749181427219</c:v>
                </c:pt>
                <c:pt idx="89">
                  <c:v>4659.7721704766109</c:v>
                </c:pt>
                <c:pt idx="90">
                  <c:v>4259.7721704766109</c:v>
                </c:pt>
                <c:pt idx="91">
                  <c:v>3459.7721704766109</c:v>
                </c:pt>
                <c:pt idx="92">
                  <c:v>5860.3666751443889</c:v>
                </c:pt>
                <c:pt idx="93">
                  <c:v>7060.6639274782783</c:v>
                </c:pt>
                <c:pt idx="94">
                  <c:v>6660.6639274782783</c:v>
                </c:pt>
                <c:pt idx="95">
                  <c:v>7860.9611798121678</c:v>
                </c:pt>
                <c:pt idx="96">
                  <c:v>7460.9611798121678</c:v>
                </c:pt>
                <c:pt idx="97">
                  <c:v>8661.2584321460563</c:v>
                </c:pt>
                <c:pt idx="98">
                  <c:v>9261.4070583130015</c:v>
                </c:pt>
                <c:pt idx="99">
                  <c:v>9561.4813713964741</c:v>
                </c:pt>
                <c:pt idx="100">
                  <c:v>9461.4813713964741</c:v>
                </c:pt>
                <c:pt idx="101">
                  <c:v>9261.4813713964741</c:v>
                </c:pt>
                <c:pt idx="102">
                  <c:v>8861.4813713964741</c:v>
                </c:pt>
                <c:pt idx="103">
                  <c:v>10061.778623730363</c:v>
                </c:pt>
                <c:pt idx="104">
                  <c:v>9661.7786237303626</c:v>
                </c:pt>
                <c:pt idx="105">
                  <c:v>8861.7786237303626</c:v>
                </c:pt>
                <c:pt idx="106">
                  <c:v>7261.7786237303626</c:v>
                </c:pt>
                <c:pt idx="107">
                  <c:v>12062.96763306592</c:v>
                </c:pt>
                <c:pt idx="108">
                  <c:v>10462.96763306592</c:v>
                </c:pt>
                <c:pt idx="109">
                  <c:v>7262.9676330659204</c:v>
                </c:pt>
                <c:pt idx="110">
                  <c:v>16865.345651737036</c:v>
                </c:pt>
                <c:pt idx="111">
                  <c:v>16765.345651737036</c:v>
                </c:pt>
                <c:pt idx="112">
                  <c:v>17065.419964820507</c:v>
                </c:pt>
                <c:pt idx="113">
                  <c:v>17215.457121362244</c:v>
                </c:pt>
                <c:pt idx="114">
                  <c:v>17365.494277903981</c:v>
                </c:pt>
                <c:pt idx="115">
                  <c:v>17515.531434445718</c:v>
                </c:pt>
                <c:pt idx="116">
                  <c:v>17415.531434445718</c:v>
                </c:pt>
                <c:pt idx="117">
                  <c:v>17215.531434445718</c:v>
                </c:pt>
                <c:pt idx="118">
                  <c:v>16815.531434445718</c:v>
                </c:pt>
                <c:pt idx="119">
                  <c:v>18015.828686779609</c:v>
                </c:pt>
                <c:pt idx="120">
                  <c:v>17615.828686779609</c:v>
                </c:pt>
                <c:pt idx="121">
                  <c:v>16815.828686779609</c:v>
                </c:pt>
                <c:pt idx="122">
                  <c:v>15215.828686779609</c:v>
                </c:pt>
                <c:pt idx="123">
                  <c:v>12015.828686779609</c:v>
                </c:pt>
                <c:pt idx="124">
                  <c:v>5615.8286867796087</c:v>
                </c:pt>
                <c:pt idx="125">
                  <c:v>5515.8286867796087</c:v>
                </c:pt>
                <c:pt idx="126">
                  <c:v>5315.8286867796087</c:v>
                </c:pt>
                <c:pt idx="127">
                  <c:v>4915.8286867796087</c:v>
                </c:pt>
                <c:pt idx="128">
                  <c:v>4115.8286867796087</c:v>
                </c:pt>
                <c:pt idx="129">
                  <c:v>2515.8286867796087</c:v>
                </c:pt>
                <c:pt idx="130">
                  <c:v>7317.0176961151656</c:v>
                </c:pt>
                <c:pt idx="131">
                  <c:v>5717.0176961151656</c:v>
                </c:pt>
                <c:pt idx="132">
                  <c:v>10518.206705450722</c:v>
                </c:pt>
                <c:pt idx="133">
                  <c:v>12918.801210118501</c:v>
                </c:pt>
                <c:pt idx="134">
                  <c:v>12118.801210118501</c:v>
                </c:pt>
                <c:pt idx="135">
                  <c:v>14519.39571478628</c:v>
                </c:pt>
                <c:pt idx="136">
                  <c:v>15719.692967120169</c:v>
                </c:pt>
                <c:pt idx="137">
                  <c:v>15319.692967120169</c:v>
                </c:pt>
                <c:pt idx="138">
                  <c:v>14519.692967120169</c:v>
                </c:pt>
                <c:pt idx="139">
                  <c:v>12919.692967120169</c:v>
                </c:pt>
                <c:pt idx="140">
                  <c:v>9719.6929671201688</c:v>
                </c:pt>
                <c:pt idx="141">
                  <c:v>3319.6929671201688</c:v>
                </c:pt>
                <c:pt idx="142">
                  <c:v>3469.7301236619051</c:v>
                </c:pt>
                <c:pt idx="143">
                  <c:v>3619.7672802036413</c:v>
                </c:pt>
                <c:pt idx="144">
                  <c:v>3519.7672802036413</c:v>
                </c:pt>
                <c:pt idx="145">
                  <c:v>3319.7672802036413</c:v>
                </c:pt>
                <c:pt idx="146">
                  <c:v>2919.7672802036413</c:v>
                </c:pt>
                <c:pt idx="147">
                  <c:v>2119.7672802036413</c:v>
                </c:pt>
                <c:pt idx="148">
                  <c:v>4520.3617848714202</c:v>
                </c:pt>
                <c:pt idx="149">
                  <c:v>3720.3617848714202</c:v>
                </c:pt>
                <c:pt idx="150">
                  <c:v>6120.9562895391991</c:v>
                </c:pt>
                <c:pt idx="151">
                  <c:v>5320.9562895391991</c:v>
                </c:pt>
                <c:pt idx="152">
                  <c:v>3720.9562895391991</c:v>
                </c:pt>
                <c:pt idx="153">
                  <c:v>520.95628953919913</c:v>
                </c:pt>
                <c:pt idx="154">
                  <c:v>-5879.0437104608009</c:v>
                </c:pt>
                <c:pt idx="155">
                  <c:v>-5729.0065539190646</c:v>
                </c:pt>
                <c:pt idx="156">
                  <c:v>-5829.0065539190646</c:v>
                </c:pt>
                <c:pt idx="157">
                  <c:v>-6029.0065539190646</c:v>
                </c:pt>
                <c:pt idx="158">
                  <c:v>-6429.0065539190646</c:v>
                </c:pt>
                <c:pt idx="159">
                  <c:v>-7229.0065539190646</c:v>
                </c:pt>
                <c:pt idx="160">
                  <c:v>-8829.0065539190655</c:v>
                </c:pt>
                <c:pt idx="161">
                  <c:v>-12029.006553919065</c:v>
                </c:pt>
                <c:pt idx="162">
                  <c:v>-18429.006553919065</c:v>
                </c:pt>
                <c:pt idx="163">
                  <c:v>-18529.006553919065</c:v>
                </c:pt>
                <c:pt idx="164">
                  <c:v>-18729.006553919065</c:v>
                </c:pt>
                <c:pt idx="165">
                  <c:v>-18128.85792775212</c:v>
                </c:pt>
                <c:pt idx="166">
                  <c:v>-18328.85792775212</c:v>
                </c:pt>
                <c:pt idx="167">
                  <c:v>-17728.709301585175</c:v>
                </c:pt>
                <c:pt idx="168">
                  <c:v>-17428.634988501704</c:v>
                </c:pt>
                <c:pt idx="169">
                  <c:v>-17278.597831959967</c:v>
                </c:pt>
                <c:pt idx="170">
                  <c:v>-17128.56067541823</c:v>
                </c:pt>
                <c:pt idx="171">
                  <c:v>-17228.56067541823</c:v>
                </c:pt>
                <c:pt idx="172">
                  <c:v>-17428.56067541823</c:v>
                </c:pt>
                <c:pt idx="173">
                  <c:v>-16828.412049251285</c:v>
                </c:pt>
                <c:pt idx="174">
                  <c:v>-16528.337736167814</c:v>
                </c:pt>
                <c:pt idx="175">
                  <c:v>-16378.300579626079</c:v>
                </c:pt>
                <c:pt idx="176">
                  <c:v>-16228.263423084343</c:v>
                </c:pt>
                <c:pt idx="177">
                  <c:v>-16328.263423084343</c:v>
                </c:pt>
                <c:pt idx="178">
                  <c:v>-16528.263423084343</c:v>
                </c:pt>
                <c:pt idx="179">
                  <c:v>-16928.263423084343</c:v>
                </c:pt>
                <c:pt idx="180">
                  <c:v>-17728.263423084343</c:v>
                </c:pt>
                <c:pt idx="181">
                  <c:v>-19328.263423084343</c:v>
                </c:pt>
                <c:pt idx="182">
                  <c:v>-14527.074413748785</c:v>
                </c:pt>
                <c:pt idx="183">
                  <c:v>-12126.479909081007</c:v>
                </c:pt>
                <c:pt idx="184">
                  <c:v>-10926.182656747118</c:v>
                </c:pt>
                <c:pt idx="185">
                  <c:v>-11326.182656747118</c:v>
                </c:pt>
                <c:pt idx="186">
                  <c:v>-12126.182656747118</c:v>
                </c:pt>
                <c:pt idx="187">
                  <c:v>-13726.182656747118</c:v>
                </c:pt>
                <c:pt idx="188">
                  <c:v>-16926.182656747118</c:v>
                </c:pt>
                <c:pt idx="189">
                  <c:v>-7323.8046380760043</c:v>
                </c:pt>
                <c:pt idx="190">
                  <c:v>-7423.8046380760043</c:v>
                </c:pt>
                <c:pt idx="191">
                  <c:v>-7123.7303249925317</c:v>
                </c:pt>
                <c:pt idx="192">
                  <c:v>-7223.7303249925317</c:v>
                </c:pt>
                <c:pt idx="193">
                  <c:v>-7423.7303249925317</c:v>
                </c:pt>
                <c:pt idx="194">
                  <c:v>-7823.7303249925317</c:v>
                </c:pt>
                <c:pt idx="195">
                  <c:v>-6623.4330726586422</c:v>
                </c:pt>
                <c:pt idx="196">
                  <c:v>-6023.284446491698</c:v>
                </c:pt>
                <c:pt idx="197">
                  <c:v>-6223.284446491698</c:v>
                </c:pt>
                <c:pt idx="198">
                  <c:v>-5623.1358203247537</c:v>
                </c:pt>
                <c:pt idx="199">
                  <c:v>-5323.0615072412811</c:v>
                </c:pt>
                <c:pt idx="200">
                  <c:v>-5423.0615072412811</c:v>
                </c:pt>
                <c:pt idx="201">
                  <c:v>-5623.0615072412811</c:v>
                </c:pt>
                <c:pt idx="202">
                  <c:v>-6023.0615072412811</c:v>
                </c:pt>
                <c:pt idx="203">
                  <c:v>-4822.7642549073917</c:v>
                </c:pt>
                <c:pt idx="204">
                  <c:v>-5222.7642549073917</c:v>
                </c:pt>
                <c:pt idx="205">
                  <c:v>-4022.4670025735022</c:v>
                </c:pt>
                <c:pt idx="206">
                  <c:v>-3422.3183764065575</c:v>
                </c:pt>
                <c:pt idx="207">
                  <c:v>-3622.3183764065575</c:v>
                </c:pt>
                <c:pt idx="208">
                  <c:v>-3022.1697502396128</c:v>
                </c:pt>
                <c:pt idx="209">
                  <c:v>-2722.0954371561406</c:v>
                </c:pt>
                <c:pt idx="210">
                  <c:v>-2572.0582806144043</c:v>
                </c:pt>
                <c:pt idx="211">
                  <c:v>-2422.021124072668</c:v>
                </c:pt>
                <c:pt idx="212">
                  <c:v>-2522.021124072668</c:v>
                </c:pt>
                <c:pt idx="213">
                  <c:v>-2221.9468109891959</c:v>
                </c:pt>
                <c:pt idx="214">
                  <c:v>-2071.9096544474596</c:v>
                </c:pt>
                <c:pt idx="215">
                  <c:v>-1921.8724979057235</c:v>
                </c:pt>
                <c:pt idx="216">
                  <c:v>-2021.8724979057235</c:v>
                </c:pt>
                <c:pt idx="217">
                  <c:v>-1721.7981848222512</c:v>
                </c:pt>
                <c:pt idx="218">
                  <c:v>-1821.7981848222512</c:v>
                </c:pt>
                <c:pt idx="219">
                  <c:v>-2021.7981848222512</c:v>
                </c:pt>
                <c:pt idx="220">
                  <c:v>-1421.6495586553065</c:v>
                </c:pt>
                <c:pt idx="221">
                  <c:v>-1621.6495586553065</c:v>
                </c:pt>
                <c:pt idx="222">
                  <c:v>-1021.5009324883619</c:v>
                </c:pt>
                <c:pt idx="223">
                  <c:v>-1221.5009324883617</c:v>
                </c:pt>
                <c:pt idx="224">
                  <c:v>-1621.5009324883617</c:v>
                </c:pt>
                <c:pt idx="225">
                  <c:v>-421.20368015447252</c:v>
                </c:pt>
                <c:pt idx="226">
                  <c:v>178.94494601247209</c:v>
                </c:pt>
                <c:pt idx="227">
                  <c:v>-21.055053987527913</c:v>
                </c:pt>
                <c:pt idx="228">
                  <c:v>-421.05505398752791</c:v>
                </c:pt>
                <c:pt idx="229">
                  <c:v>779.24219834636131</c:v>
                </c:pt>
                <c:pt idx="230">
                  <c:v>1379.3908245133059</c:v>
                </c:pt>
                <c:pt idx="231">
                  <c:v>1179.3908245133059</c:v>
                </c:pt>
                <c:pt idx="232">
                  <c:v>779.39082451330592</c:v>
                </c:pt>
                <c:pt idx="233">
                  <c:v>-20.609175486694085</c:v>
                </c:pt>
                <c:pt idx="234">
                  <c:v>2379.9853291810841</c:v>
                </c:pt>
                <c:pt idx="235">
                  <c:v>3580.2825815149736</c:v>
                </c:pt>
                <c:pt idx="236">
                  <c:v>3180.2825815149736</c:v>
                </c:pt>
                <c:pt idx="237">
                  <c:v>4380.579833848863</c:v>
                </c:pt>
                <c:pt idx="238">
                  <c:v>3980.579833848863</c:v>
                </c:pt>
                <c:pt idx="239">
                  <c:v>5180.8770861827525</c:v>
                </c:pt>
                <c:pt idx="240">
                  <c:v>5781.0257123496967</c:v>
                </c:pt>
                <c:pt idx="241">
                  <c:v>5581.0257123496967</c:v>
                </c:pt>
                <c:pt idx="242">
                  <c:v>5181.0257123496967</c:v>
                </c:pt>
                <c:pt idx="243">
                  <c:v>4381.0257123496967</c:v>
                </c:pt>
                <c:pt idx="244">
                  <c:v>2781.0257123496967</c:v>
                </c:pt>
                <c:pt idx="245">
                  <c:v>-418.97428765030327</c:v>
                </c:pt>
                <c:pt idx="246">
                  <c:v>-6818.9742876503033</c:v>
                </c:pt>
                <c:pt idx="247">
                  <c:v>-6918.9742876503033</c:v>
                </c:pt>
                <c:pt idx="248">
                  <c:v>-6618.8999745668307</c:v>
                </c:pt>
                <c:pt idx="249">
                  <c:v>-6468.8628180250944</c:v>
                </c:pt>
                <c:pt idx="250">
                  <c:v>-6568.8628180250944</c:v>
                </c:pt>
                <c:pt idx="251">
                  <c:v>-6268.7885049416218</c:v>
                </c:pt>
                <c:pt idx="252">
                  <c:v>-6368.7885049416218</c:v>
                </c:pt>
                <c:pt idx="253">
                  <c:v>-6568.7885049416218</c:v>
                </c:pt>
                <c:pt idx="254">
                  <c:v>-5968.6398787746775</c:v>
                </c:pt>
                <c:pt idx="255">
                  <c:v>-5668.5655656912049</c:v>
                </c:pt>
                <c:pt idx="256">
                  <c:v>-5518.5284091494686</c:v>
                </c:pt>
                <c:pt idx="257">
                  <c:v>-5618.5284091494686</c:v>
                </c:pt>
                <c:pt idx="258">
                  <c:v>-5818.5284091494686</c:v>
                </c:pt>
                <c:pt idx="259">
                  <c:v>-5218.3797829825244</c:v>
                </c:pt>
                <c:pt idx="260">
                  <c:v>-4918.3054698990518</c:v>
                </c:pt>
                <c:pt idx="261">
                  <c:v>-4768.2683133573155</c:v>
                </c:pt>
                <c:pt idx="262">
                  <c:v>-4618.2311568155792</c:v>
                </c:pt>
                <c:pt idx="263">
                  <c:v>-4718.2311568155792</c:v>
                </c:pt>
                <c:pt idx="264">
                  <c:v>-4418.1568437321066</c:v>
                </c:pt>
                <c:pt idx="265">
                  <c:v>-4518.1568437321066</c:v>
                </c:pt>
                <c:pt idx="266">
                  <c:v>-4718.1568437321066</c:v>
                </c:pt>
                <c:pt idx="267">
                  <c:v>-5118.1568437321066</c:v>
                </c:pt>
                <c:pt idx="268">
                  <c:v>-3917.8595913982172</c:v>
                </c:pt>
                <c:pt idx="269">
                  <c:v>-3317.7109652312724</c:v>
                </c:pt>
                <c:pt idx="270">
                  <c:v>-3017.6366521478003</c:v>
                </c:pt>
                <c:pt idx="271">
                  <c:v>-2867.599495606064</c:v>
                </c:pt>
                <c:pt idx="272">
                  <c:v>-2717.5623390643277</c:v>
                </c:pt>
                <c:pt idx="273">
                  <c:v>-2567.5251825225914</c:v>
                </c:pt>
                <c:pt idx="274">
                  <c:v>-2667.5251825225914</c:v>
                </c:pt>
                <c:pt idx="275">
                  <c:v>-2367.4508694391193</c:v>
                </c:pt>
                <c:pt idx="276">
                  <c:v>-2217.413712897383</c:v>
                </c:pt>
                <c:pt idx="277">
                  <c:v>-2317.413712897383</c:v>
                </c:pt>
                <c:pt idx="278">
                  <c:v>-2017.3393998139106</c:v>
                </c:pt>
                <c:pt idx="279">
                  <c:v>-2117.3393998139109</c:v>
                </c:pt>
                <c:pt idx="280">
                  <c:v>-2317.3393998139109</c:v>
                </c:pt>
                <c:pt idx="281">
                  <c:v>-2717.3393998139109</c:v>
                </c:pt>
                <c:pt idx="282">
                  <c:v>-1517.0421474800216</c:v>
                </c:pt>
                <c:pt idx="283">
                  <c:v>-916.89352131307703</c:v>
                </c:pt>
                <c:pt idx="284">
                  <c:v>-1116.8935213130771</c:v>
                </c:pt>
                <c:pt idx="285">
                  <c:v>-516.74489514613254</c:v>
                </c:pt>
                <c:pt idx="286">
                  <c:v>-716.74489514613254</c:v>
                </c:pt>
                <c:pt idx="287">
                  <c:v>-1116.7448951461324</c:v>
                </c:pt>
                <c:pt idx="288">
                  <c:v>-1916.7448951461324</c:v>
                </c:pt>
                <c:pt idx="289">
                  <c:v>483.84960952164602</c:v>
                </c:pt>
                <c:pt idx="290">
                  <c:v>-316.15039047835398</c:v>
                </c:pt>
                <c:pt idx="291">
                  <c:v>2084.4441141894245</c:v>
                </c:pt>
                <c:pt idx="292">
                  <c:v>3284.7413665233134</c:v>
                </c:pt>
                <c:pt idx="293">
                  <c:v>2884.7413665233134</c:v>
                </c:pt>
                <c:pt idx="294">
                  <c:v>2084.7413665233134</c:v>
                </c:pt>
                <c:pt idx="295">
                  <c:v>484.74136652331345</c:v>
                </c:pt>
                <c:pt idx="296">
                  <c:v>5285.9303758588703</c:v>
                </c:pt>
                <c:pt idx="297">
                  <c:v>7686.5248805266492</c:v>
                </c:pt>
                <c:pt idx="298">
                  <c:v>8886.8221328605377</c:v>
                </c:pt>
                <c:pt idx="299">
                  <c:v>9486.9707590274829</c:v>
                </c:pt>
                <c:pt idx="300">
                  <c:v>9286.9707590274829</c:v>
                </c:pt>
                <c:pt idx="301">
                  <c:v>8886.9707590274829</c:v>
                </c:pt>
                <c:pt idx="302">
                  <c:v>8086.9707590274829</c:v>
                </c:pt>
                <c:pt idx="303">
                  <c:v>6486.9707590274829</c:v>
                </c:pt>
                <c:pt idx="304">
                  <c:v>11288.159768363039</c:v>
                </c:pt>
                <c:pt idx="305">
                  <c:v>13688.754273030818</c:v>
                </c:pt>
                <c:pt idx="306">
                  <c:v>12888.754273030818</c:v>
                </c:pt>
                <c:pt idx="307">
                  <c:v>11288.754273030818</c:v>
                </c:pt>
                <c:pt idx="308">
                  <c:v>8088.7542730308178</c:v>
                </c:pt>
                <c:pt idx="309">
                  <c:v>17691.132291701932</c:v>
                </c:pt>
                <c:pt idx="310">
                  <c:v>17591.132291701932</c:v>
                </c:pt>
                <c:pt idx="311">
                  <c:v>17891.206604785402</c:v>
                </c:pt>
                <c:pt idx="312">
                  <c:v>18041.24376132714</c:v>
                </c:pt>
                <c:pt idx="313">
                  <c:v>18191.280917868877</c:v>
                </c:pt>
                <c:pt idx="314">
                  <c:v>18091.280917868877</c:v>
                </c:pt>
                <c:pt idx="315">
                  <c:v>17891.280917868877</c:v>
                </c:pt>
                <c:pt idx="316">
                  <c:v>18491.429544035822</c:v>
                </c:pt>
                <c:pt idx="317">
                  <c:v>18291.429544035822</c:v>
                </c:pt>
                <c:pt idx="318">
                  <c:v>18891.578170202767</c:v>
                </c:pt>
                <c:pt idx="319">
                  <c:v>19191.652483286238</c:v>
                </c:pt>
                <c:pt idx="320">
                  <c:v>19091.652483286238</c:v>
                </c:pt>
                <c:pt idx="321">
                  <c:v>18891.652483286238</c:v>
                </c:pt>
                <c:pt idx="322">
                  <c:v>18491.652483286238</c:v>
                </c:pt>
                <c:pt idx="323">
                  <c:v>17691.652483286238</c:v>
                </c:pt>
                <c:pt idx="324">
                  <c:v>20092.246987954015</c:v>
                </c:pt>
                <c:pt idx="325">
                  <c:v>19292.246987954015</c:v>
                </c:pt>
                <c:pt idx="326">
                  <c:v>17692.246987954015</c:v>
                </c:pt>
                <c:pt idx="327">
                  <c:v>14492.246987954015</c:v>
                </c:pt>
                <c:pt idx="328">
                  <c:v>8092.2469879540149</c:v>
                </c:pt>
                <c:pt idx="329">
                  <c:v>7992.2469879540149</c:v>
                </c:pt>
                <c:pt idx="330">
                  <c:v>8292.3213010374875</c:v>
                </c:pt>
                <c:pt idx="331">
                  <c:v>8192.3213010374875</c:v>
                </c:pt>
                <c:pt idx="332">
                  <c:v>7992.3213010374875</c:v>
                </c:pt>
                <c:pt idx="333">
                  <c:v>7592.3213010374875</c:v>
                </c:pt>
                <c:pt idx="334">
                  <c:v>8792.618553371376</c:v>
                </c:pt>
                <c:pt idx="335">
                  <c:v>8392.618553371376</c:v>
                </c:pt>
                <c:pt idx="336">
                  <c:v>7592.618553371376</c:v>
                </c:pt>
                <c:pt idx="337">
                  <c:v>9993.2130580391549</c:v>
                </c:pt>
                <c:pt idx="338">
                  <c:v>9193.2130580391549</c:v>
                </c:pt>
                <c:pt idx="339">
                  <c:v>7593.2130580391549</c:v>
                </c:pt>
                <c:pt idx="340">
                  <c:v>4393.2130580391549</c:v>
                </c:pt>
                <c:pt idx="341">
                  <c:v>13995.591076710269</c:v>
                </c:pt>
                <c:pt idx="342">
                  <c:v>14145.628233252004</c:v>
                </c:pt>
                <c:pt idx="343">
                  <c:v>14295.665389793739</c:v>
                </c:pt>
                <c:pt idx="344">
                  <c:v>14195.665389793739</c:v>
                </c:pt>
                <c:pt idx="345">
                  <c:v>13995.665389793739</c:v>
                </c:pt>
                <c:pt idx="346">
                  <c:v>14595.814015960685</c:v>
                </c:pt>
                <c:pt idx="347">
                  <c:v>14895.888329044157</c:v>
                </c:pt>
                <c:pt idx="348">
                  <c:v>15045.925485585893</c:v>
                </c:pt>
                <c:pt idx="349">
                  <c:v>14945.925485585893</c:v>
                </c:pt>
                <c:pt idx="350">
                  <c:v>14745.925485585893</c:v>
                </c:pt>
                <c:pt idx="351">
                  <c:v>15346.074111752838</c:v>
                </c:pt>
                <c:pt idx="352">
                  <c:v>15146.074111752838</c:v>
                </c:pt>
                <c:pt idx="353">
                  <c:v>14746.074111752838</c:v>
                </c:pt>
                <c:pt idx="354">
                  <c:v>13946.074111752838</c:v>
                </c:pt>
                <c:pt idx="355">
                  <c:v>12346.074111752838</c:v>
                </c:pt>
                <c:pt idx="356">
                  <c:v>9146.0741117528378</c:v>
                </c:pt>
                <c:pt idx="357">
                  <c:v>2746.0741117528378</c:v>
                </c:pt>
                <c:pt idx="358">
                  <c:v>2646.0741117528378</c:v>
                </c:pt>
                <c:pt idx="359">
                  <c:v>2946.1484248363099</c:v>
                </c:pt>
                <c:pt idx="360">
                  <c:v>3096.1855813780462</c:v>
                </c:pt>
                <c:pt idx="361">
                  <c:v>3246.2227379197825</c:v>
                </c:pt>
                <c:pt idx="362">
                  <c:v>3146.2227379197825</c:v>
                </c:pt>
                <c:pt idx="363">
                  <c:v>2946.2227379197825</c:v>
                </c:pt>
                <c:pt idx="364">
                  <c:v>3546.3713640867272</c:v>
                </c:pt>
                <c:pt idx="365">
                  <c:v>3346.3713640867272</c:v>
                </c:pt>
                <c:pt idx="366">
                  <c:v>3946.5199902536719</c:v>
                </c:pt>
                <c:pt idx="367">
                  <c:v>3746.5199902536719</c:v>
                </c:pt>
                <c:pt idx="368">
                  <c:v>3346.5199902536719</c:v>
                </c:pt>
                <c:pt idx="369">
                  <c:v>4546.8172425875609</c:v>
                </c:pt>
                <c:pt idx="370">
                  <c:v>5146.9658687545052</c:v>
                </c:pt>
                <c:pt idx="371">
                  <c:v>5447.0401818379778</c:v>
                </c:pt>
                <c:pt idx="372">
                  <c:v>5347.0401818379778</c:v>
                </c:pt>
                <c:pt idx="373">
                  <c:v>5647.1144949214504</c:v>
                </c:pt>
                <c:pt idx="374">
                  <c:v>5547.1144949214504</c:v>
                </c:pt>
                <c:pt idx="375">
                  <c:v>5347.1144949214504</c:v>
                </c:pt>
                <c:pt idx="376">
                  <c:v>5947.2631210883947</c:v>
                </c:pt>
                <c:pt idx="377">
                  <c:v>6247.3374341718672</c:v>
                </c:pt>
                <c:pt idx="378">
                  <c:v>6147.3374341718672</c:v>
                </c:pt>
                <c:pt idx="379">
                  <c:v>5947.3374341718672</c:v>
                </c:pt>
                <c:pt idx="380">
                  <c:v>5547.3374341718672</c:v>
                </c:pt>
                <c:pt idx="381">
                  <c:v>4747.3374341718672</c:v>
                </c:pt>
                <c:pt idx="382">
                  <c:v>3147.3374341718672</c:v>
                </c:pt>
                <c:pt idx="383">
                  <c:v>7948.5264435074241</c:v>
                </c:pt>
                <c:pt idx="384">
                  <c:v>6348.5264435074241</c:v>
                </c:pt>
                <c:pt idx="385">
                  <c:v>11149.715452842982</c:v>
                </c:pt>
                <c:pt idx="386">
                  <c:v>13550.309957510761</c:v>
                </c:pt>
                <c:pt idx="387">
                  <c:v>14750.607209844649</c:v>
                </c:pt>
                <c:pt idx="388">
                  <c:v>14350.607209844649</c:v>
                </c:pt>
                <c:pt idx="389">
                  <c:v>13550.607209844649</c:v>
                </c:pt>
                <c:pt idx="390">
                  <c:v>15951.201714512428</c:v>
                </c:pt>
                <c:pt idx="391">
                  <c:v>15151.201714512428</c:v>
                </c:pt>
                <c:pt idx="392">
                  <c:v>13551.201714512428</c:v>
                </c:pt>
                <c:pt idx="393">
                  <c:v>18352.390723847984</c:v>
                </c:pt>
                <c:pt idx="394">
                  <c:v>16752.390723847984</c:v>
                </c:pt>
                <c:pt idx="395">
                  <c:v>13552.390723847984</c:v>
                </c:pt>
                <c:pt idx="396">
                  <c:v>7152.3907238479842</c:v>
                </c:pt>
                <c:pt idx="397">
                  <c:v>7302.4278803897205</c:v>
                </c:pt>
                <c:pt idx="398">
                  <c:v>7202.4278803897205</c:v>
                </c:pt>
                <c:pt idx="399">
                  <c:v>7002.4278803897205</c:v>
                </c:pt>
                <c:pt idx="400">
                  <c:v>7602.5765065566648</c:v>
                </c:pt>
                <c:pt idx="401">
                  <c:v>7402.5765065566648</c:v>
                </c:pt>
                <c:pt idx="402">
                  <c:v>7002.5765065566648</c:v>
                </c:pt>
                <c:pt idx="403">
                  <c:v>6202.5765065566648</c:v>
                </c:pt>
                <c:pt idx="404">
                  <c:v>4602.5765065566648</c:v>
                </c:pt>
                <c:pt idx="405">
                  <c:v>1402.5765065566648</c:v>
                </c:pt>
                <c:pt idx="406">
                  <c:v>-4997.4234934433352</c:v>
                </c:pt>
                <c:pt idx="407">
                  <c:v>-4847.386336901599</c:v>
                </c:pt>
                <c:pt idx="408">
                  <c:v>-4947.386336901599</c:v>
                </c:pt>
                <c:pt idx="409">
                  <c:v>-5147.386336901599</c:v>
                </c:pt>
                <c:pt idx="410">
                  <c:v>-4547.2377107346547</c:v>
                </c:pt>
                <c:pt idx="411">
                  <c:v>-4247.1633976511821</c:v>
                </c:pt>
                <c:pt idx="412">
                  <c:v>-4347.1633976511821</c:v>
                </c:pt>
                <c:pt idx="413">
                  <c:v>-4047.08908456771</c:v>
                </c:pt>
                <c:pt idx="414">
                  <c:v>-3897.0519280259737</c:v>
                </c:pt>
                <c:pt idx="415">
                  <c:v>-3997.0519280259737</c:v>
                </c:pt>
                <c:pt idx="416">
                  <c:v>-3696.9776149425015</c:v>
                </c:pt>
                <c:pt idx="417">
                  <c:v>-3546.9404584007652</c:v>
                </c:pt>
                <c:pt idx="418">
                  <c:v>-3396.9033018590289</c:v>
                </c:pt>
                <c:pt idx="419">
                  <c:v>-3246.8661453172926</c:v>
                </c:pt>
                <c:pt idx="420">
                  <c:v>-3096.8289887755564</c:v>
                </c:pt>
                <c:pt idx="421">
                  <c:v>-2946.7918322338201</c:v>
                </c:pt>
                <c:pt idx="422">
                  <c:v>-3046.7918322338201</c:v>
                </c:pt>
                <c:pt idx="423">
                  <c:v>-3246.7918322338201</c:v>
                </c:pt>
                <c:pt idx="424">
                  <c:v>-3646.7918322338201</c:v>
                </c:pt>
                <c:pt idx="425">
                  <c:v>-2446.4945798999306</c:v>
                </c:pt>
                <c:pt idx="426">
                  <c:v>-1846.3459537329859</c:v>
                </c:pt>
                <c:pt idx="427">
                  <c:v>-2046.3459537329859</c:v>
                </c:pt>
                <c:pt idx="428">
                  <c:v>-1446.1973275660412</c:v>
                </c:pt>
                <c:pt idx="429">
                  <c:v>-1146.1230144825688</c:v>
                </c:pt>
                <c:pt idx="430">
                  <c:v>-1246.1230144825688</c:v>
                </c:pt>
                <c:pt idx="431">
                  <c:v>-1446.1230144825688</c:v>
                </c:pt>
                <c:pt idx="432">
                  <c:v>-845.9743883156242</c:v>
                </c:pt>
                <c:pt idx="433">
                  <c:v>-545.90007523215195</c:v>
                </c:pt>
                <c:pt idx="434">
                  <c:v>-645.90007523215195</c:v>
                </c:pt>
                <c:pt idx="435">
                  <c:v>-845.90007523215195</c:v>
                </c:pt>
                <c:pt idx="436">
                  <c:v>-1245.9000752321519</c:v>
                </c:pt>
                <c:pt idx="437">
                  <c:v>-45.60282289826273</c:v>
                </c:pt>
                <c:pt idx="438">
                  <c:v>554.54580326868188</c:v>
                </c:pt>
                <c:pt idx="439">
                  <c:v>854.62011635215413</c:v>
                </c:pt>
                <c:pt idx="440">
                  <c:v>1004.6572728938903</c:v>
                </c:pt>
                <c:pt idx="441">
                  <c:v>904.65727289389031</c:v>
                </c:pt>
                <c:pt idx="442">
                  <c:v>1204.7315859773626</c:v>
                </c:pt>
                <c:pt idx="443">
                  <c:v>1104.7315859773626</c:v>
                </c:pt>
                <c:pt idx="444">
                  <c:v>1404.8058990608349</c:v>
                </c:pt>
                <c:pt idx="445">
                  <c:v>1304.8058990608349</c:v>
                </c:pt>
                <c:pt idx="446">
                  <c:v>1604.8802121443073</c:v>
                </c:pt>
                <c:pt idx="447">
                  <c:v>1504.8802121443073</c:v>
                </c:pt>
                <c:pt idx="448">
                  <c:v>1804.9545252277796</c:v>
                </c:pt>
                <c:pt idx="449">
                  <c:v>1704.9545252277796</c:v>
                </c:pt>
                <c:pt idx="450">
                  <c:v>2005.028838311252</c:v>
                </c:pt>
                <c:pt idx="451">
                  <c:v>1905.028838311252</c:v>
                </c:pt>
                <c:pt idx="452">
                  <c:v>2205.1031513947241</c:v>
                </c:pt>
                <c:pt idx="453">
                  <c:v>2355.1403079364604</c:v>
                </c:pt>
                <c:pt idx="454">
                  <c:v>2255.1403079364604</c:v>
                </c:pt>
                <c:pt idx="455">
                  <c:v>2555.2146210199326</c:v>
                </c:pt>
                <c:pt idx="456">
                  <c:v>2705.2517775616689</c:v>
                </c:pt>
                <c:pt idx="457">
                  <c:v>2605.2517775616689</c:v>
                </c:pt>
                <c:pt idx="458">
                  <c:v>2905.326090645141</c:v>
                </c:pt>
                <c:pt idx="459">
                  <c:v>2805.326090645141</c:v>
                </c:pt>
                <c:pt idx="460">
                  <c:v>2605.326090645141</c:v>
                </c:pt>
                <c:pt idx="461">
                  <c:v>3205.4747168120857</c:v>
                </c:pt>
                <c:pt idx="462">
                  <c:v>3005.4747168120857</c:v>
                </c:pt>
                <c:pt idx="463">
                  <c:v>2605.4747168120857</c:v>
                </c:pt>
                <c:pt idx="464">
                  <c:v>1805.4747168120857</c:v>
                </c:pt>
                <c:pt idx="465">
                  <c:v>4206.0692214798637</c:v>
                </c:pt>
                <c:pt idx="466">
                  <c:v>5406.3664738137531</c:v>
                </c:pt>
                <c:pt idx="467">
                  <c:v>5006.3664738137531</c:v>
                </c:pt>
                <c:pt idx="468">
                  <c:v>4206.3664738137531</c:v>
                </c:pt>
                <c:pt idx="469">
                  <c:v>6606.9609784815311</c:v>
                </c:pt>
                <c:pt idx="470">
                  <c:v>5806.9609784815311</c:v>
                </c:pt>
                <c:pt idx="471">
                  <c:v>4206.9609784815311</c:v>
                </c:pt>
                <c:pt idx="472">
                  <c:v>1006.9609784815311</c:v>
                </c:pt>
                <c:pt idx="473">
                  <c:v>-5393.0390215184689</c:v>
                </c:pt>
                <c:pt idx="474">
                  <c:v>-5493.0390215184689</c:v>
                </c:pt>
                <c:pt idx="475">
                  <c:v>-5693.0390215184689</c:v>
                </c:pt>
                <c:pt idx="476">
                  <c:v>-5092.8903953515246</c:v>
                </c:pt>
                <c:pt idx="477">
                  <c:v>-5292.8903953515246</c:v>
                </c:pt>
                <c:pt idx="478">
                  <c:v>-5692.8903953515246</c:v>
                </c:pt>
                <c:pt idx="479">
                  <c:v>-6492.8903953515246</c:v>
                </c:pt>
                <c:pt idx="480">
                  <c:v>-8092.8903953515246</c:v>
                </c:pt>
                <c:pt idx="481">
                  <c:v>-11292.890395351526</c:v>
                </c:pt>
                <c:pt idx="482">
                  <c:v>-1690.5123766804118</c:v>
                </c:pt>
                <c:pt idx="483">
                  <c:v>-1790.5123766804118</c:v>
                </c:pt>
                <c:pt idx="484">
                  <c:v>-1490.4380635969394</c:v>
                </c:pt>
                <c:pt idx="485">
                  <c:v>-1590.4380635969394</c:v>
                </c:pt>
                <c:pt idx="486">
                  <c:v>-1790.4380635969394</c:v>
                </c:pt>
                <c:pt idx="487">
                  <c:v>-2190.4380635969392</c:v>
                </c:pt>
                <c:pt idx="488">
                  <c:v>-2990.4380635969392</c:v>
                </c:pt>
                <c:pt idx="489">
                  <c:v>-4590.4380635969392</c:v>
                </c:pt>
                <c:pt idx="490">
                  <c:v>210.7509457386177</c:v>
                </c:pt>
                <c:pt idx="491">
                  <c:v>-1389.2490542613823</c:v>
                </c:pt>
                <c:pt idx="492">
                  <c:v>3411.9399550741746</c:v>
                </c:pt>
                <c:pt idx="493">
                  <c:v>5812.5344597419535</c:v>
                </c:pt>
                <c:pt idx="494">
                  <c:v>5012.5344597419535</c:v>
                </c:pt>
                <c:pt idx="495">
                  <c:v>3412.5344597419535</c:v>
                </c:pt>
                <c:pt idx="496">
                  <c:v>8213.7234690775113</c:v>
                </c:pt>
                <c:pt idx="497">
                  <c:v>6613.7234690775113</c:v>
                </c:pt>
                <c:pt idx="498">
                  <c:v>3413.7234690775113</c:v>
                </c:pt>
                <c:pt idx="499">
                  <c:v>-2986.2765309224887</c:v>
                </c:pt>
                <c:pt idx="500">
                  <c:v>-3086.2765309224887</c:v>
                </c:pt>
                <c:pt idx="501">
                  <c:v>-2786.2022178390166</c:v>
                </c:pt>
                <c:pt idx="502">
                  <c:v>-2886.2022178390166</c:v>
                </c:pt>
                <c:pt idx="503">
                  <c:v>-3086.2022178390166</c:v>
                </c:pt>
                <c:pt idx="504">
                  <c:v>-3486.2022178390166</c:v>
                </c:pt>
                <c:pt idx="505">
                  <c:v>-2285.9049655051276</c:v>
                </c:pt>
                <c:pt idx="506">
                  <c:v>-1685.7563393381829</c:v>
                </c:pt>
                <c:pt idx="507">
                  <c:v>-1885.7563393381829</c:v>
                </c:pt>
                <c:pt idx="508">
                  <c:v>-2285.7563393381829</c:v>
                </c:pt>
                <c:pt idx="509">
                  <c:v>-3085.7563393381829</c:v>
                </c:pt>
                <c:pt idx="510">
                  <c:v>-4685.7563393381824</c:v>
                </c:pt>
                <c:pt idx="511">
                  <c:v>115.43266999737443</c:v>
                </c:pt>
                <c:pt idx="512">
                  <c:v>-1484.5673300026256</c:v>
                </c:pt>
                <c:pt idx="513">
                  <c:v>3316.6216793329313</c:v>
                </c:pt>
                <c:pt idx="514">
                  <c:v>1716.6216793329313</c:v>
                </c:pt>
                <c:pt idx="515">
                  <c:v>-1483.3783206670687</c:v>
                </c:pt>
                <c:pt idx="516">
                  <c:v>-7883.3783206670687</c:v>
                </c:pt>
                <c:pt idx="517">
                  <c:v>-7983.3783206670687</c:v>
                </c:pt>
                <c:pt idx="518">
                  <c:v>-7683.3040075835961</c:v>
                </c:pt>
                <c:pt idx="519">
                  <c:v>-7783.3040075835961</c:v>
                </c:pt>
                <c:pt idx="520">
                  <c:v>-7983.3040075835961</c:v>
                </c:pt>
                <c:pt idx="521">
                  <c:v>-8383.3040075835961</c:v>
                </c:pt>
                <c:pt idx="522">
                  <c:v>-9183.3040075835961</c:v>
                </c:pt>
                <c:pt idx="523">
                  <c:v>-10783.304007583596</c:v>
                </c:pt>
                <c:pt idx="524">
                  <c:v>-13983.304007583596</c:v>
                </c:pt>
                <c:pt idx="525">
                  <c:v>-4380.9259889124824</c:v>
                </c:pt>
                <c:pt idx="526">
                  <c:v>-4480.9259889124824</c:v>
                </c:pt>
                <c:pt idx="527">
                  <c:v>-4180.8516758290098</c:v>
                </c:pt>
                <c:pt idx="528">
                  <c:v>-4030.8145192872735</c:v>
                </c:pt>
                <c:pt idx="529">
                  <c:v>-3880.7773627455372</c:v>
                </c:pt>
                <c:pt idx="530">
                  <c:v>-3980.7773627455372</c:v>
                </c:pt>
                <c:pt idx="531">
                  <c:v>-4180.7773627455372</c:v>
                </c:pt>
                <c:pt idx="532">
                  <c:v>-4580.7773627455372</c:v>
                </c:pt>
                <c:pt idx="533">
                  <c:v>-5380.7773627455372</c:v>
                </c:pt>
                <c:pt idx="534">
                  <c:v>-6980.7773627455372</c:v>
                </c:pt>
                <c:pt idx="535">
                  <c:v>-10180.777362745537</c:v>
                </c:pt>
                <c:pt idx="536">
                  <c:v>-16580.777362745539</c:v>
                </c:pt>
                <c:pt idx="537">
                  <c:v>-16430.740206203802</c:v>
                </c:pt>
                <c:pt idx="538">
                  <c:v>-16530.740206203802</c:v>
                </c:pt>
                <c:pt idx="539">
                  <c:v>-16230.665893120329</c:v>
                </c:pt>
                <c:pt idx="540">
                  <c:v>-16080.628736578594</c:v>
                </c:pt>
                <c:pt idx="541">
                  <c:v>-16180.628736578594</c:v>
                </c:pt>
                <c:pt idx="542">
                  <c:v>-16380.628736578594</c:v>
                </c:pt>
                <c:pt idx="543">
                  <c:v>-16780.628736578594</c:v>
                </c:pt>
                <c:pt idx="544">
                  <c:v>-17580.628736578594</c:v>
                </c:pt>
                <c:pt idx="545">
                  <c:v>-15180.034231910815</c:v>
                </c:pt>
                <c:pt idx="546">
                  <c:v>-15980.034231910815</c:v>
                </c:pt>
                <c:pt idx="547">
                  <c:v>-13579.439727243036</c:v>
                </c:pt>
                <c:pt idx="548">
                  <c:v>-14379.439727243036</c:v>
                </c:pt>
                <c:pt idx="549">
                  <c:v>-15979.439727243036</c:v>
                </c:pt>
                <c:pt idx="550">
                  <c:v>-11178.250717907478</c:v>
                </c:pt>
                <c:pt idx="551">
                  <c:v>-8777.6562132396994</c:v>
                </c:pt>
                <c:pt idx="552">
                  <c:v>-9577.6562132396994</c:v>
                </c:pt>
                <c:pt idx="553">
                  <c:v>-11177.656213239699</c:v>
                </c:pt>
                <c:pt idx="554">
                  <c:v>-14377.656213239699</c:v>
                </c:pt>
                <c:pt idx="555">
                  <c:v>-20777.656213239701</c:v>
                </c:pt>
                <c:pt idx="556">
                  <c:v>-20877.656213239701</c:v>
                </c:pt>
                <c:pt idx="557">
                  <c:v>-20577.58190015623</c:v>
                </c:pt>
                <c:pt idx="558">
                  <c:v>-20427.544743614493</c:v>
                </c:pt>
                <c:pt idx="559">
                  <c:v>-20277.507587072756</c:v>
                </c:pt>
                <c:pt idx="560">
                  <c:v>-20377.507587072756</c:v>
                </c:pt>
                <c:pt idx="561">
                  <c:v>-20577.507587072756</c:v>
                </c:pt>
                <c:pt idx="562">
                  <c:v>-20977.507587072756</c:v>
                </c:pt>
                <c:pt idx="563">
                  <c:v>-21777.507587072756</c:v>
                </c:pt>
                <c:pt idx="564">
                  <c:v>-19376.913082404979</c:v>
                </c:pt>
                <c:pt idx="565">
                  <c:v>-18176.615830071089</c:v>
                </c:pt>
                <c:pt idx="566">
                  <c:v>-17576.467203904143</c:v>
                </c:pt>
                <c:pt idx="567">
                  <c:v>-17276.392890820673</c:v>
                </c:pt>
                <c:pt idx="568">
                  <c:v>-17126.355734278935</c:v>
                </c:pt>
                <c:pt idx="569">
                  <c:v>-17226.355734278935</c:v>
                </c:pt>
                <c:pt idx="570">
                  <c:v>-17426.355734278935</c:v>
                </c:pt>
                <c:pt idx="571">
                  <c:v>-17826.355734278935</c:v>
                </c:pt>
                <c:pt idx="572">
                  <c:v>-16626.058481945045</c:v>
                </c:pt>
                <c:pt idx="573">
                  <c:v>-17026.058481945045</c:v>
                </c:pt>
                <c:pt idx="574">
                  <c:v>-15825.761229611157</c:v>
                </c:pt>
                <c:pt idx="575">
                  <c:v>-16225.761229611157</c:v>
                </c:pt>
                <c:pt idx="576">
                  <c:v>-17025.761229611155</c:v>
                </c:pt>
                <c:pt idx="577">
                  <c:v>-18625.761229611155</c:v>
                </c:pt>
                <c:pt idx="578">
                  <c:v>-21825.761229611155</c:v>
                </c:pt>
                <c:pt idx="579">
                  <c:v>-12223.383210940041</c:v>
                </c:pt>
                <c:pt idx="580">
                  <c:v>-12073.346054398306</c:v>
                </c:pt>
                <c:pt idx="581">
                  <c:v>-11923.30889785657</c:v>
                </c:pt>
                <c:pt idx="582">
                  <c:v>-12023.30889785657</c:v>
                </c:pt>
                <c:pt idx="583">
                  <c:v>-11723.234584773098</c:v>
                </c:pt>
                <c:pt idx="584">
                  <c:v>-11823.234584773098</c:v>
                </c:pt>
                <c:pt idx="585">
                  <c:v>-12023.234584773098</c:v>
                </c:pt>
                <c:pt idx="586">
                  <c:v>-12423.234584773098</c:v>
                </c:pt>
                <c:pt idx="587">
                  <c:v>-13223.234584773098</c:v>
                </c:pt>
                <c:pt idx="588">
                  <c:v>-14823.234584773098</c:v>
                </c:pt>
                <c:pt idx="589">
                  <c:v>-18023.234584773098</c:v>
                </c:pt>
                <c:pt idx="590">
                  <c:v>-8420.8565661019838</c:v>
                </c:pt>
                <c:pt idx="591">
                  <c:v>-8520.8565661019838</c:v>
                </c:pt>
                <c:pt idx="592">
                  <c:v>-8720.8565661019838</c:v>
                </c:pt>
                <c:pt idx="593">
                  <c:v>-8120.7079399350396</c:v>
                </c:pt>
                <c:pt idx="594">
                  <c:v>-8320.7079399350405</c:v>
                </c:pt>
                <c:pt idx="595">
                  <c:v>-8720.7079399350405</c:v>
                </c:pt>
                <c:pt idx="596">
                  <c:v>-9520.7079399350405</c:v>
                </c:pt>
                <c:pt idx="597">
                  <c:v>-7120.1134352672616</c:v>
                </c:pt>
                <c:pt idx="598">
                  <c:v>-7920.1134352672616</c:v>
                </c:pt>
                <c:pt idx="599">
                  <c:v>-5519.5189305994827</c:v>
                </c:pt>
                <c:pt idx="600">
                  <c:v>-6319.5189305994827</c:v>
                </c:pt>
                <c:pt idx="601">
                  <c:v>-7919.5189305994827</c:v>
                </c:pt>
                <c:pt idx="602">
                  <c:v>-11119.518930599483</c:v>
                </c:pt>
                <c:pt idx="603">
                  <c:v>-1517.140911928369</c:v>
                </c:pt>
                <c:pt idx="604">
                  <c:v>-1617.140911928369</c:v>
                </c:pt>
                <c:pt idx="605">
                  <c:v>-1317.0665988448966</c:v>
                </c:pt>
                <c:pt idx="606">
                  <c:v>-1167.0294423031605</c:v>
                </c:pt>
                <c:pt idx="607">
                  <c:v>-1267.0294423031605</c:v>
                </c:pt>
                <c:pt idx="608">
                  <c:v>-966.95512921968816</c:v>
                </c:pt>
                <c:pt idx="609">
                  <c:v>-1066.9551292196882</c:v>
                </c:pt>
                <c:pt idx="610">
                  <c:v>-1266.9551292196882</c:v>
                </c:pt>
                <c:pt idx="611">
                  <c:v>-666.80650305274355</c:v>
                </c:pt>
                <c:pt idx="612">
                  <c:v>-866.80650305274355</c:v>
                </c:pt>
                <c:pt idx="613">
                  <c:v>-1266.8065030527437</c:v>
                </c:pt>
                <c:pt idx="614">
                  <c:v>-2066.8065030527437</c:v>
                </c:pt>
                <c:pt idx="615">
                  <c:v>-3666.8065030527437</c:v>
                </c:pt>
                <c:pt idx="616">
                  <c:v>-6866.8065030527432</c:v>
                </c:pt>
                <c:pt idx="617">
                  <c:v>-13266.806503052743</c:v>
                </c:pt>
                <c:pt idx="618">
                  <c:v>-13366.806503052743</c:v>
                </c:pt>
                <c:pt idx="619">
                  <c:v>-13066.732189969271</c:v>
                </c:pt>
                <c:pt idx="620">
                  <c:v>-13166.732189969271</c:v>
                </c:pt>
                <c:pt idx="621">
                  <c:v>-13366.732189969271</c:v>
                </c:pt>
                <c:pt idx="622">
                  <c:v>-12766.583563802325</c:v>
                </c:pt>
                <c:pt idx="623">
                  <c:v>-12966.583563802325</c:v>
                </c:pt>
                <c:pt idx="624">
                  <c:v>-13366.583563802325</c:v>
                </c:pt>
                <c:pt idx="625">
                  <c:v>-12166.286311468437</c:v>
                </c:pt>
                <c:pt idx="626">
                  <c:v>-12566.286311468437</c:v>
                </c:pt>
                <c:pt idx="627">
                  <c:v>-11365.989059134548</c:v>
                </c:pt>
                <c:pt idx="628">
                  <c:v>-10765.840432967603</c:v>
                </c:pt>
                <c:pt idx="629">
                  <c:v>-10965.840432967603</c:v>
                </c:pt>
                <c:pt idx="630">
                  <c:v>-11365.840432967603</c:v>
                </c:pt>
                <c:pt idx="631">
                  <c:v>-12165.840432967603</c:v>
                </c:pt>
                <c:pt idx="632">
                  <c:v>-13765.840432967603</c:v>
                </c:pt>
                <c:pt idx="633">
                  <c:v>-16965.840432967605</c:v>
                </c:pt>
                <c:pt idx="634">
                  <c:v>-23365.840432967605</c:v>
                </c:pt>
                <c:pt idx="635">
                  <c:v>-23215.803276425868</c:v>
                </c:pt>
                <c:pt idx="636">
                  <c:v>-23065.766119884131</c:v>
                </c:pt>
                <c:pt idx="637">
                  <c:v>-23165.766119884131</c:v>
                </c:pt>
                <c:pt idx="638">
                  <c:v>-22865.69180680066</c:v>
                </c:pt>
                <c:pt idx="639">
                  <c:v>-22965.69180680066</c:v>
                </c:pt>
                <c:pt idx="640">
                  <c:v>-23165.69180680066</c:v>
                </c:pt>
                <c:pt idx="641">
                  <c:v>-22565.543180633715</c:v>
                </c:pt>
                <c:pt idx="642">
                  <c:v>-22765.543180633715</c:v>
                </c:pt>
                <c:pt idx="643">
                  <c:v>-22165.394554466769</c:v>
                </c:pt>
                <c:pt idx="644">
                  <c:v>-22365.394554466769</c:v>
                </c:pt>
                <c:pt idx="645">
                  <c:v>-21765.245928299824</c:v>
                </c:pt>
                <c:pt idx="646">
                  <c:v>-21465.171615216354</c:v>
                </c:pt>
                <c:pt idx="647">
                  <c:v>-21565.171615216354</c:v>
                </c:pt>
                <c:pt idx="648">
                  <c:v>-21765.171615216354</c:v>
                </c:pt>
                <c:pt idx="649">
                  <c:v>-21165.022989049408</c:v>
                </c:pt>
                <c:pt idx="650">
                  <c:v>-21365.022989049408</c:v>
                </c:pt>
                <c:pt idx="651">
                  <c:v>-21765.022989049408</c:v>
                </c:pt>
                <c:pt idx="652">
                  <c:v>-22565.022989049408</c:v>
                </c:pt>
                <c:pt idx="653">
                  <c:v>-20164.428484381631</c:v>
                </c:pt>
                <c:pt idx="654">
                  <c:v>-20964.428484381631</c:v>
                </c:pt>
                <c:pt idx="655">
                  <c:v>-18563.833979713854</c:v>
                </c:pt>
                <c:pt idx="656">
                  <c:v>-19363.833979713854</c:v>
                </c:pt>
                <c:pt idx="657">
                  <c:v>-20963.833979713854</c:v>
                </c:pt>
                <c:pt idx="658">
                  <c:v>-24163.833979713854</c:v>
                </c:pt>
                <c:pt idx="659">
                  <c:v>-30563.833979713854</c:v>
                </c:pt>
                <c:pt idx="660">
                  <c:v>-30663.833979713854</c:v>
                </c:pt>
                <c:pt idx="661">
                  <c:v>-30863.833979713854</c:v>
                </c:pt>
                <c:pt idx="662">
                  <c:v>-30263.685353546909</c:v>
                </c:pt>
                <c:pt idx="663">
                  <c:v>-30463.685353546909</c:v>
                </c:pt>
                <c:pt idx="664">
                  <c:v>-30863.685353546909</c:v>
                </c:pt>
                <c:pt idx="665">
                  <c:v>-31663.685353546909</c:v>
                </c:pt>
                <c:pt idx="666">
                  <c:v>-29263.090848879132</c:v>
                </c:pt>
                <c:pt idx="667">
                  <c:v>-30063.090848879132</c:v>
                </c:pt>
                <c:pt idx="668">
                  <c:v>-27662.496344211355</c:v>
                </c:pt>
                <c:pt idx="669">
                  <c:v>-28462.496344211355</c:v>
                </c:pt>
                <c:pt idx="670">
                  <c:v>-30062.496344211355</c:v>
                </c:pt>
                <c:pt idx="671">
                  <c:v>-33262.496344211351</c:v>
                </c:pt>
                <c:pt idx="672">
                  <c:v>-23660.118325540236</c:v>
                </c:pt>
                <c:pt idx="673">
                  <c:v>-23760.118325540236</c:v>
                </c:pt>
                <c:pt idx="674">
                  <c:v>-23960.118325540236</c:v>
                </c:pt>
                <c:pt idx="675">
                  <c:v>-24360.118325540236</c:v>
                </c:pt>
                <c:pt idx="676">
                  <c:v>-25160.118325540236</c:v>
                </c:pt>
                <c:pt idx="677">
                  <c:v>-22759.523820872459</c:v>
                </c:pt>
                <c:pt idx="678">
                  <c:v>-21559.226568538568</c:v>
                </c:pt>
                <c:pt idx="679">
                  <c:v>-20959.077942371623</c:v>
                </c:pt>
                <c:pt idx="680">
                  <c:v>-21159.077942371623</c:v>
                </c:pt>
                <c:pt idx="681">
                  <c:v>-20558.929316204678</c:v>
                </c:pt>
                <c:pt idx="682">
                  <c:v>-20758.929316204678</c:v>
                </c:pt>
                <c:pt idx="683">
                  <c:v>-21158.929316204678</c:v>
                </c:pt>
                <c:pt idx="684">
                  <c:v>-21958.929316204678</c:v>
                </c:pt>
                <c:pt idx="685">
                  <c:v>-23558.929316204678</c:v>
                </c:pt>
                <c:pt idx="686">
                  <c:v>-26758.929316204678</c:v>
                </c:pt>
                <c:pt idx="687">
                  <c:v>-33158.929316204682</c:v>
                </c:pt>
                <c:pt idx="688">
                  <c:v>-33258.929316204682</c:v>
                </c:pt>
                <c:pt idx="689">
                  <c:v>-33458.929316204682</c:v>
                </c:pt>
                <c:pt idx="690">
                  <c:v>-33858.929316204682</c:v>
                </c:pt>
                <c:pt idx="691">
                  <c:v>-32658.632063870791</c:v>
                </c:pt>
                <c:pt idx="692">
                  <c:v>-33058.632063870791</c:v>
                </c:pt>
                <c:pt idx="693">
                  <c:v>-31858.334811536901</c:v>
                </c:pt>
                <c:pt idx="694">
                  <c:v>-31258.186185369956</c:v>
                </c:pt>
                <c:pt idx="695">
                  <c:v>-31458.186185369956</c:v>
                </c:pt>
                <c:pt idx="696">
                  <c:v>-31858.186185369956</c:v>
                </c:pt>
                <c:pt idx="697">
                  <c:v>-32658.186185369956</c:v>
                </c:pt>
                <c:pt idx="698">
                  <c:v>-30257.591680702179</c:v>
                </c:pt>
                <c:pt idx="699">
                  <c:v>-29057.294428368288</c:v>
                </c:pt>
                <c:pt idx="700">
                  <c:v>-29457.294428368288</c:v>
                </c:pt>
                <c:pt idx="701">
                  <c:v>-28256.997176034398</c:v>
                </c:pt>
                <c:pt idx="702">
                  <c:v>-28656.997176034398</c:v>
                </c:pt>
                <c:pt idx="703">
                  <c:v>-29456.997176034398</c:v>
                </c:pt>
                <c:pt idx="704">
                  <c:v>-31056.997176034398</c:v>
                </c:pt>
                <c:pt idx="705">
                  <c:v>-34256.997176034398</c:v>
                </c:pt>
                <c:pt idx="706">
                  <c:v>-24654.619157363282</c:v>
                </c:pt>
                <c:pt idx="707">
                  <c:v>-24754.619157363282</c:v>
                </c:pt>
                <c:pt idx="708">
                  <c:v>-24954.619157363282</c:v>
                </c:pt>
                <c:pt idx="709">
                  <c:v>-25354.619157363282</c:v>
                </c:pt>
                <c:pt idx="710">
                  <c:v>-24154.321905029392</c:v>
                </c:pt>
                <c:pt idx="711">
                  <c:v>-24554.321905029392</c:v>
                </c:pt>
                <c:pt idx="712">
                  <c:v>-25354.321905029392</c:v>
                </c:pt>
                <c:pt idx="713">
                  <c:v>-26954.321905029392</c:v>
                </c:pt>
                <c:pt idx="714">
                  <c:v>-30154.321905029392</c:v>
                </c:pt>
                <c:pt idx="715">
                  <c:v>-36554.321905029392</c:v>
                </c:pt>
                <c:pt idx="716">
                  <c:v>-36654.321905029392</c:v>
                </c:pt>
                <c:pt idx="717">
                  <c:v>-36854.321905029392</c:v>
                </c:pt>
                <c:pt idx="718">
                  <c:v>-36254.17327886245</c:v>
                </c:pt>
                <c:pt idx="719">
                  <c:v>-36454.17327886245</c:v>
                </c:pt>
                <c:pt idx="720">
                  <c:v>-36854.17327886245</c:v>
                </c:pt>
                <c:pt idx="721">
                  <c:v>-35653.87602652856</c:v>
                </c:pt>
                <c:pt idx="722">
                  <c:v>-36053.87602652856</c:v>
                </c:pt>
                <c:pt idx="723">
                  <c:v>-34853.57877419467</c:v>
                </c:pt>
                <c:pt idx="724">
                  <c:v>-34253.430148027728</c:v>
                </c:pt>
                <c:pt idx="725">
                  <c:v>-33953.355834944254</c:v>
                </c:pt>
                <c:pt idx="726">
                  <c:v>-34053.355834944254</c:v>
                </c:pt>
                <c:pt idx="727">
                  <c:v>-34253.355834944254</c:v>
                </c:pt>
                <c:pt idx="728">
                  <c:v>-34653.355834944254</c:v>
                </c:pt>
                <c:pt idx="729">
                  <c:v>-35453.355834944254</c:v>
                </c:pt>
                <c:pt idx="730">
                  <c:v>-37053.355834944254</c:v>
                </c:pt>
                <c:pt idx="731">
                  <c:v>-32252.166825608696</c:v>
                </c:pt>
                <c:pt idx="732">
                  <c:v>-33852.1668256087</c:v>
                </c:pt>
                <c:pt idx="733">
                  <c:v>-37052.1668256087</c:v>
                </c:pt>
                <c:pt idx="734">
                  <c:v>-43452.1668256087</c:v>
                </c:pt>
                <c:pt idx="735">
                  <c:v>-43302.129669066962</c:v>
                </c:pt>
                <c:pt idx="736">
                  <c:v>-43402.129669066962</c:v>
                </c:pt>
                <c:pt idx="737">
                  <c:v>-43602.129669066962</c:v>
                </c:pt>
                <c:pt idx="738">
                  <c:v>-43001.981042900021</c:v>
                </c:pt>
                <c:pt idx="739">
                  <c:v>-42701.906729816546</c:v>
                </c:pt>
                <c:pt idx="740">
                  <c:v>-42551.869573274809</c:v>
                </c:pt>
                <c:pt idx="741">
                  <c:v>-42651.869573274809</c:v>
                </c:pt>
                <c:pt idx="742">
                  <c:v>-42851.869573274809</c:v>
                </c:pt>
                <c:pt idx="743">
                  <c:v>-43251.869573274809</c:v>
                </c:pt>
                <c:pt idx="744">
                  <c:v>-44051.869573274809</c:v>
                </c:pt>
                <c:pt idx="745">
                  <c:v>-45651.869573274809</c:v>
                </c:pt>
                <c:pt idx="746">
                  <c:v>-40850.680563939255</c:v>
                </c:pt>
                <c:pt idx="747">
                  <c:v>-42450.680563939255</c:v>
                </c:pt>
                <c:pt idx="748">
                  <c:v>-37649.491554603701</c:v>
                </c:pt>
                <c:pt idx="749">
                  <c:v>-35248.89704993592</c:v>
                </c:pt>
                <c:pt idx="750">
                  <c:v>-36048.89704993592</c:v>
                </c:pt>
                <c:pt idx="751">
                  <c:v>-37648.89704993592</c:v>
                </c:pt>
                <c:pt idx="752">
                  <c:v>-32847.708040600366</c:v>
                </c:pt>
                <c:pt idx="753">
                  <c:v>-30447.113535932589</c:v>
                </c:pt>
                <c:pt idx="754">
                  <c:v>-31247.113535932589</c:v>
                </c:pt>
                <c:pt idx="755">
                  <c:v>-28846.519031264812</c:v>
                </c:pt>
                <c:pt idx="756">
                  <c:v>-27646.221778930922</c:v>
                </c:pt>
                <c:pt idx="757">
                  <c:v>-27046.073152763976</c:v>
                </c:pt>
                <c:pt idx="758">
                  <c:v>-26745.998839680506</c:v>
                </c:pt>
                <c:pt idx="759">
                  <c:v>-26595.961683138768</c:v>
                </c:pt>
                <c:pt idx="760">
                  <c:v>-26695.961683138768</c:v>
                </c:pt>
                <c:pt idx="761">
                  <c:v>-26895.961683138768</c:v>
                </c:pt>
                <c:pt idx="762">
                  <c:v>-27295.961683138768</c:v>
                </c:pt>
                <c:pt idx="763">
                  <c:v>-26095.664430804878</c:v>
                </c:pt>
                <c:pt idx="764">
                  <c:v>-26495.664430804878</c:v>
                </c:pt>
                <c:pt idx="765">
                  <c:v>-25295.367178470988</c:v>
                </c:pt>
                <c:pt idx="766">
                  <c:v>-25695.367178470988</c:v>
                </c:pt>
                <c:pt idx="767">
                  <c:v>-26495.367178470988</c:v>
                </c:pt>
                <c:pt idx="768">
                  <c:v>-28095.367178470988</c:v>
                </c:pt>
                <c:pt idx="769">
                  <c:v>-31295.367178470988</c:v>
                </c:pt>
                <c:pt idx="770">
                  <c:v>-21692.989159799872</c:v>
                </c:pt>
                <c:pt idx="771">
                  <c:v>-21542.952003258135</c:v>
                </c:pt>
                <c:pt idx="772">
                  <c:v>-21642.952003258135</c:v>
                </c:pt>
                <c:pt idx="773">
                  <c:v>-21842.952003258135</c:v>
                </c:pt>
                <c:pt idx="774">
                  <c:v>-22242.952003258135</c:v>
                </c:pt>
                <c:pt idx="775">
                  <c:v>-23042.952003258135</c:v>
                </c:pt>
                <c:pt idx="776">
                  <c:v>-20642.357498590358</c:v>
                </c:pt>
                <c:pt idx="777">
                  <c:v>-21442.357498590358</c:v>
                </c:pt>
                <c:pt idx="778">
                  <c:v>-23042.357498590358</c:v>
                </c:pt>
                <c:pt idx="779">
                  <c:v>-26242.357498590358</c:v>
                </c:pt>
                <c:pt idx="780">
                  <c:v>-16639.979479919246</c:v>
                </c:pt>
                <c:pt idx="781">
                  <c:v>-16489.942323377509</c:v>
                </c:pt>
                <c:pt idx="782">
                  <c:v>-16589.942323377509</c:v>
                </c:pt>
                <c:pt idx="783">
                  <c:v>-16289.868010294036</c:v>
                </c:pt>
                <c:pt idx="784">
                  <c:v>-16139.830853752301</c:v>
                </c:pt>
                <c:pt idx="785">
                  <c:v>-16239.830853752301</c:v>
                </c:pt>
                <c:pt idx="786">
                  <c:v>-16439.830853752301</c:v>
                </c:pt>
                <c:pt idx="787">
                  <c:v>-15839.682227585356</c:v>
                </c:pt>
                <c:pt idx="788">
                  <c:v>-15539.607914501883</c:v>
                </c:pt>
                <c:pt idx="789">
                  <c:v>-15389.570757960148</c:v>
                </c:pt>
                <c:pt idx="790">
                  <c:v>-15239.533601418412</c:v>
                </c:pt>
                <c:pt idx="791">
                  <c:v>-15339.533601418412</c:v>
                </c:pt>
                <c:pt idx="792">
                  <c:v>-15539.533601418412</c:v>
                </c:pt>
                <c:pt idx="793">
                  <c:v>-15939.533601418412</c:v>
                </c:pt>
                <c:pt idx="794">
                  <c:v>-16739.533601418414</c:v>
                </c:pt>
                <c:pt idx="795">
                  <c:v>-18339.533601418414</c:v>
                </c:pt>
                <c:pt idx="796">
                  <c:v>-21539.533601418414</c:v>
                </c:pt>
                <c:pt idx="797">
                  <c:v>-27939.533601418414</c:v>
                </c:pt>
                <c:pt idx="798">
                  <c:v>-28039.533601418414</c:v>
                </c:pt>
                <c:pt idx="799">
                  <c:v>-28239.533601418414</c:v>
                </c:pt>
                <c:pt idx="800">
                  <c:v>-27639.384975251469</c:v>
                </c:pt>
                <c:pt idx="801">
                  <c:v>-27839.384975251469</c:v>
                </c:pt>
                <c:pt idx="802">
                  <c:v>-27239.236349084524</c:v>
                </c:pt>
                <c:pt idx="803">
                  <c:v>-27439.236349084524</c:v>
                </c:pt>
                <c:pt idx="804">
                  <c:v>-26839.087722917579</c:v>
                </c:pt>
                <c:pt idx="805">
                  <c:v>-27039.087722917579</c:v>
                </c:pt>
                <c:pt idx="806">
                  <c:v>-27439.087722917579</c:v>
                </c:pt>
                <c:pt idx="807">
                  <c:v>-26238.790470583688</c:v>
                </c:pt>
                <c:pt idx="808">
                  <c:v>-26638.790470583688</c:v>
                </c:pt>
                <c:pt idx="809">
                  <c:v>-27438.790470583688</c:v>
                </c:pt>
                <c:pt idx="810">
                  <c:v>-29038.790470583688</c:v>
                </c:pt>
                <c:pt idx="811">
                  <c:v>-32238.790470583688</c:v>
                </c:pt>
                <c:pt idx="812">
                  <c:v>-22636.412451912576</c:v>
                </c:pt>
                <c:pt idx="813">
                  <c:v>-22736.412451912576</c:v>
                </c:pt>
                <c:pt idx="814">
                  <c:v>-22436.338138829105</c:v>
                </c:pt>
                <c:pt idx="815">
                  <c:v>-22536.338138829105</c:v>
                </c:pt>
                <c:pt idx="816">
                  <c:v>-22736.338138829105</c:v>
                </c:pt>
                <c:pt idx="817">
                  <c:v>-22136.18951266216</c:v>
                </c:pt>
                <c:pt idx="818">
                  <c:v>-22336.18951266216</c:v>
                </c:pt>
                <c:pt idx="819">
                  <c:v>-22736.18951266216</c:v>
                </c:pt>
                <c:pt idx="820">
                  <c:v>-23536.18951266216</c:v>
                </c:pt>
                <c:pt idx="821">
                  <c:v>-25136.18951266216</c:v>
                </c:pt>
                <c:pt idx="822">
                  <c:v>-20335.000503326602</c:v>
                </c:pt>
                <c:pt idx="823">
                  <c:v>-17934.405998658825</c:v>
                </c:pt>
                <c:pt idx="824">
                  <c:v>-18734.405998658825</c:v>
                </c:pt>
                <c:pt idx="825">
                  <c:v>-20334.405998658825</c:v>
                </c:pt>
                <c:pt idx="826">
                  <c:v>-23534.405998658825</c:v>
                </c:pt>
                <c:pt idx="827">
                  <c:v>-29934.405998658825</c:v>
                </c:pt>
                <c:pt idx="828">
                  <c:v>-29784.368842117088</c:v>
                </c:pt>
                <c:pt idx="829">
                  <c:v>-29884.368842117088</c:v>
                </c:pt>
                <c:pt idx="830">
                  <c:v>-29584.294529033617</c:v>
                </c:pt>
                <c:pt idx="831">
                  <c:v>-29684.294529033617</c:v>
                </c:pt>
                <c:pt idx="832">
                  <c:v>-29884.294529033617</c:v>
                </c:pt>
                <c:pt idx="833">
                  <c:v>-29284.145902866672</c:v>
                </c:pt>
                <c:pt idx="834">
                  <c:v>-29484.145902866672</c:v>
                </c:pt>
                <c:pt idx="835">
                  <c:v>-28883.997276699727</c:v>
                </c:pt>
                <c:pt idx="836">
                  <c:v>-29083.997276699727</c:v>
                </c:pt>
                <c:pt idx="837">
                  <c:v>-28483.848650532782</c:v>
                </c:pt>
                <c:pt idx="838">
                  <c:v>-28683.848650532782</c:v>
                </c:pt>
                <c:pt idx="839">
                  <c:v>-28083.700024365837</c:v>
                </c:pt>
                <c:pt idx="840">
                  <c:v>-27783.625711282366</c:v>
                </c:pt>
                <c:pt idx="841">
                  <c:v>-27883.625711282366</c:v>
                </c:pt>
                <c:pt idx="842">
                  <c:v>-27583.551398198895</c:v>
                </c:pt>
                <c:pt idx="843">
                  <c:v>-27683.551398198895</c:v>
                </c:pt>
                <c:pt idx="844">
                  <c:v>-27383.477085115424</c:v>
                </c:pt>
                <c:pt idx="845">
                  <c:v>-27483.477085115424</c:v>
                </c:pt>
                <c:pt idx="846">
                  <c:v>-27183.402772031954</c:v>
                </c:pt>
                <c:pt idx="847">
                  <c:v>-27283.402772031954</c:v>
                </c:pt>
                <c:pt idx="848">
                  <c:v>-27483.402772031954</c:v>
                </c:pt>
                <c:pt idx="849">
                  <c:v>-27883.402772031954</c:v>
                </c:pt>
                <c:pt idx="850">
                  <c:v>-28683.402772031954</c:v>
                </c:pt>
                <c:pt idx="851">
                  <c:v>-30283.402772031954</c:v>
                </c:pt>
                <c:pt idx="852">
                  <c:v>-33483.402772031957</c:v>
                </c:pt>
                <c:pt idx="853">
                  <c:v>-23881.024753360842</c:v>
                </c:pt>
                <c:pt idx="854">
                  <c:v>-23981.024753360842</c:v>
                </c:pt>
                <c:pt idx="855">
                  <c:v>-23680.950440277371</c:v>
                </c:pt>
                <c:pt idx="856">
                  <c:v>-23530.913283735634</c:v>
                </c:pt>
                <c:pt idx="857">
                  <c:v>-23380.876127193897</c:v>
                </c:pt>
                <c:pt idx="858">
                  <c:v>-23480.876127193897</c:v>
                </c:pt>
                <c:pt idx="859">
                  <c:v>-23180.801814110426</c:v>
                </c:pt>
                <c:pt idx="860">
                  <c:v>-23280.801814110426</c:v>
                </c:pt>
                <c:pt idx="861">
                  <c:v>-22980.727501026955</c:v>
                </c:pt>
                <c:pt idx="862">
                  <c:v>-23080.727501026955</c:v>
                </c:pt>
                <c:pt idx="863">
                  <c:v>-23280.727501026955</c:v>
                </c:pt>
                <c:pt idx="864">
                  <c:v>-23680.727501026955</c:v>
                </c:pt>
                <c:pt idx="865">
                  <c:v>-24480.727501026955</c:v>
                </c:pt>
                <c:pt idx="866">
                  <c:v>-22080.132996359178</c:v>
                </c:pt>
                <c:pt idx="867">
                  <c:v>-20879.835744025288</c:v>
                </c:pt>
                <c:pt idx="868">
                  <c:v>-21279.835744025288</c:v>
                </c:pt>
                <c:pt idx="869">
                  <c:v>-22079.835744025288</c:v>
                </c:pt>
                <c:pt idx="870">
                  <c:v>-19679.24123935751</c:v>
                </c:pt>
                <c:pt idx="871">
                  <c:v>-20479.24123935751</c:v>
                </c:pt>
                <c:pt idx="872">
                  <c:v>-22079.24123935751</c:v>
                </c:pt>
                <c:pt idx="873">
                  <c:v>-17278.052230021953</c:v>
                </c:pt>
                <c:pt idx="874">
                  <c:v>-14877.457725354174</c:v>
                </c:pt>
                <c:pt idx="875">
                  <c:v>-15677.457725354174</c:v>
                </c:pt>
                <c:pt idx="876">
                  <c:v>-13276.863220686395</c:v>
                </c:pt>
                <c:pt idx="877">
                  <c:v>-14076.863220686395</c:v>
                </c:pt>
                <c:pt idx="878">
                  <c:v>-11676.268716018616</c:v>
                </c:pt>
                <c:pt idx="879">
                  <c:v>-12476.268716018616</c:v>
                </c:pt>
                <c:pt idx="880">
                  <c:v>-10075.674211350837</c:v>
                </c:pt>
                <c:pt idx="881">
                  <c:v>-10875.674211350837</c:v>
                </c:pt>
                <c:pt idx="882">
                  <c:v>-12475.674211350837</c:v>
                </c:pt>
                <c:pt idx="883">
                  <c:v>-7674.4852020152803</c:v>
                </c:pt>
                <c:pt idx="884">
                  <c:v>-5273.8906973475023</c:v>
                </c:pt>
                <c:pt idx="885">
                  <c:v>-4073.5934450136128</c:v>
                </c:pt>
                <c:pt idx="886">
                  <c:v>-4473.5934450136128</c:v>
                </c:pt>
                <c:pt idx="887">
                  <c:v>-5273.5934450136128</c:v>
                </c:pt>
                <c:pt idx="888">
                  <c:v>-2872.9989403458344</c:v>
                </c:pt>
                <c:pt idx="889">
                  <c:v>-1672.7016880119452</c:v>
                </c:pt>
                <c:pt idx="890">
                  <c:v>-2072.7016880119454</c:v>
                </c:pt>
                <c:pt idx="891">
                  <c:v>-2872.7016880119454</c:v>
                </c:pt>
                <c:pt idx="892">
                  <c:v>-4472.7016880119454</c:v>
                </c:pt>
                <c:pt idx="893">
                  <c:v>328.48732132361147</c:v>
                </c:pt>
                <c:pt idx="894">
                  <c:v>2729.0818259913899</c:v>
                </c:pt>
                <c:pt idx="895">
                  <c:v>1929.0818259913899</c:v>
                </c:pt>
                <c:pt idx="896">
                  <c:v>329.08182599138991</c:v>
                </c:pt>
                <c:pt idx="897">
                  <c:v>5130.2708353269463</c:v>
                </c:pt>
                <c:pt idx="898">
                  <c:v>7530.8653399947252</c:v>
                </c:pt>
                <c:pt idx="899">
                  <c:v>6730.8653399947252</c:v>
                </c:pt>
                <c:pt idx="900">
                  <c:v>9131.4598446625041</c:v>
                </c:pt>
                <c:pt idx="901">
                  <c:v>10331.757096996393</c:v>
                </c:pt>
                <c:pt idx="902">
                  <c:v>9931.7570969963926</c:v>
                </c:pt>
                <c:pt idx="903">
                  <c:v>9131.7570969963926</c:v>
                </c:pt>
                <c:pt idx="904">
                  <c:v>7531.7570969963926</c:v>
                </c:pt>
                <c:pt idx="905">
                  <c:v>12332.94610633195</c:v>
                </c:pt>
                <c:pt idx="906">
                  <c:v>10732.94610633195</c:v>
                </c:pt>
                <c:pt idx="907">
                  <c:v>7532.9461063319504</c:v>
                </c:pt>
                <c:pt idx="908">
                  <c:v>17135.324125003062</c:v>
                </c:pt>
                <c:pt idx="909">
                  <c:v>17285.3612815448</c:v>
                </c:pt>
                <c:pt idx="910">
                  <c:v>17435.398438086537</c:v>
                </c:pt>
                <c:pt idx="911">
                  <c:v>17335.398438086537</c:v>
                </c:pt>
                <c:pt idx="912">
                  <c:v>17135.398438086537</c:v>
                </c:pt>
                <c:pt idx="913">
                  <c:v>16735.398438086537</c:v>
                </c:pt>
                <c:pt idx="914">
                  <c:v>17935.695690420427</c:v>
                </c:pt>
                <c:pt idx="915">
                  <c:v>18535.844316587372</c:v>
                </c:pt>
                <c:pt idx="916">
                  <c:v>18335.844316587372</c:v>
                </c:pt>
                <c:pt idx="917">
                  <c:v>17935.844316587372</c:v>
                </c:pt>
                <c:pt idx="918">
                  <c:v>17135.844316587372</c:v>
                </c:pt>
                <c:pt idx="919">
                  <c:v>15535.844316587372</c:v>
                </c:pt>
                <c:pt idx="920">
                  <c:v>12335.844316587372</c:v>
                </c:pt>
                <c:pt idx="921">
                  <c:v>5935.8443165873723</c:v>
                </c:pt>
                <c:pt idx="922">
                  <c:v>5835.8443165873723</c:v>
                </c:pt>
                <c:pt idx="923">
                  <c:v>6135.9186296708449</c:v>
                </c:pt>
                <c:pt idx="924">
                  <c:v>6285.9557862125812</c:v>
                </c:pt>
                <c:pt idx="925">
                  <c:v>6185.9557862125812</c:v>
                </c:pt>
                <c:pt idx="926">
                  <c:v>6486.0300992960538</c:v>
                </c:pt>
                <c:pt idx="927">
                  <c:v>6386.0300992960538</c:v>
                </c:pt>
                <c:pt idx="928">
                  <c:v>6186.0300992960538</c:v>
                </c:pt>
                <c:pt idx="929">
                  <c:v>5786.0300992960538</c:v>
                </c:pt>
                <c:pt idx="930">
                  <c:v>4986.0300992960538</c:v>
                </c:pt>
                <c:pt idx="931">
                  <c:v>3386.0300992960538</c:v>
                </c:pt>
                <c:pt idx="932">
                  <c:v>186.03009929605378</c:v>
                </c:pt>
                <c:pt idx="933">
                  <c:v>-6213.9699007039462</c:v>
                </c:pt>
                <c:pt idx="934">
                  <c:v>-6063.9327441622099</c:v>
                </c:pt>
                <c:pt idx="935">
                  <c:v>-6163.9327441622099</c:v>
                </c:pt>
                <c:pt idx="936">
                  <c:v>-6363.9327441622099</c:v>
                </c:pt>
                <c:pt idx="937">
                  <c:v>-6763.9327441622099</c:v>
                </c:pt>
                <c:pt idx="938">
                  <c:v>-7563.9327441622099</c:v>
                </c:pt>
                <c:pt idx="939">
                  <c:v>-9163.9327441622099</c:v>
                </c:pt>
                <c:pt idx="940">
                  <c:v>-12363.93274416221</c:v>
                </c:pt>
                <c:pt idx="941">
                  <c:v>-18763.932744162208</c:v>
                </c:pt>
                <c:pt idx="942">
                  <c:v>-18613.895587620471</c:v>
                </c:pt>
                <c:pt idx="943">
                  <c:v>-18713.895587620471</c:v>
                </c:pt>
                <c:pt idx="944">
                  <c:v>-18913.895587620471</c:v>
                </c:pt>
                <c:pt idx="945">
                  <c:v>-19313.895587620471</c:v>
                </c:pt>
                <c:pt idx="946">
                  <c:v>-20113.895587620471</c:v>
                </c:pt>
                <c:pt idx="947">
                  <c:v>-17713.301082952694</c:v>
                </c:pt>
                <c:pt idx="948">
                  <c:v>-16513.003830618803</c:v>
                </c:pt>
                <c:pt idx="949">
                  <c:v>-16913.003830618803</c:v>
                </c:pt>
                <c:pt idx="950">
                  <c:v>-17713.003830618803</c:v>
                </c:pt>
                <c:pt idx="951">
                  <c:v>-19313.003830618803</c:v>
                </c:pt>
                <c:pt idx="952">
                  <c:v>-14511.814821283246</c:v>
                </c:pt>
                <c:pt idx="953">
                  <c:v>-12111.220316615467</c:v>
                </c:pt>
                <c:pt idx="954">
                  <c:v>-10910.923064281578</c:v>
                </c:pt>
                <c:pt idx="955">
                  <c:v>-11310.923064281578</c:v>
                </c:pt>
                <c:pt idx="956">
                  <c:v>-12110.923064281578</c:v>
                </c:pt>
                <c:pt idx="957">
                  <c:v>-9710.3285596137994</c:v>
                </c:pt>
                <c:pt idx="958">
                  <c:v>-8510.0313072799108</c:v>
                </c:pt>
                <c:pt idx="959">
                  <c:v>-8910.0313072799108</c:v>
                </c:pt>
                <c:pt idx="960">
                  <c:v>-9710.0313072799108</c:v>
                </c:pt>
                <c:pt idx="961">
                  <c:v>-7309.4368026121319</c:v>
                </c:pt>
                <c:pt idx="962">
                  <c:v>-8109.4368026121319</c:v>
                </c:pt>
                <c:pt idx="963">
                  <c:v>-5708.842297944353</c:v>
                </c:pt>
                <c:pt idx="964">
                  <c:v>-6508.842297944353</c:v>
                </c:pt>
                <c:pt idx="965">
                  <c:v>-8108.842297944353</c:v>
                </c:pt>
                <c:pt idx="966">
                  <c:v>-11308.842297944353</c:v>
                </c:pt>
                <c:pt idx="967">
                  <c:v>-1706.4642792732393</c:v>
                </c:pt>
                <c:pt idx="968">
                  <c:v>-1806.4642792732393</c:v>
                </c:pt>
                <c:pt idx="969">
                  <c:v>-1506.3899661897669</c:v>
                </c:pt>
                <c:pt idx="970">
                  <c:v>-1356.3528096480309</c:v>
                </c:pt>
                <c:pt idx="971">
                  <c:v>-1456.3528096480309</c:v>
                </c:pt>
                <c:pt idx="972">
                  <c:v>-1156.2784965645585</c:v>
                </c:pt>
                <c:pt idx="973">
                  <c:v>-1006.2413400228223</c:v>
                </c:pt>
                <c:pt idx="974">
                  <c:v>-1106.2413400228224</c:v>
                </c:pt>
                <c:pt idx="975">
                  <c:v>-1306.2413400228224</c:v>
                </c:pt>
                <c:pt idx="976">
                  <c:v>-706.09271385587783</c:v>
                </c:pt>
                <c:pt idx="977">
                  <c:v>-406.01840077240553</c:v>
                </c:pt>
                <c:pt idx="978">
                  <c:v>-506.01840077240553</c:v>
                </c:pt>
                <c:pt idx="979">
                  <c:v>-205.94408768893322</c:v>
                </c:pt>
                <c:pt idx="980">
                  <c:v>-305.94408768893322</c:v>
                </c:pt>
                <c:pt idx="981">
                  <c:v>-505.94408768893322</c:v>
                </c:pt>
                <c:pt idx="982">
                  <c:v>-905.94408768893322</c:v>
                </c:pt>
                <c:pt idx="983">
                  <c:v>-1705.9440876889332</c:v>
                </c:pt>
                <c:pt idx="984">
                  <c:v>694.65041697884521</c:v>
                </c:pt>
                <c:pt idx="985">
                  <c:v>1894.9476693127344</c:v>
                </c:pt>
                <c:pt idx="986">
                  <c:v>1494.9476693127344</c:v>
                </c:pt>
                <c:pt idx="987">
                  <c:v>2695.2449216466239</c:v>
                </c:pt>
                <c:pt idx="988">
                  <c:v>3295.3935478135686</c:v>
                </c:pt>
                <c:pt idx="989">
                  <c:v>3095.3935478135686</c:v>
                </c:pt>
                <c:pt idx="990">
                  <c:v>2695.3935478135686</c:v>
                </c:pt>
                <c:pt idx="991">
                  <c:v>1895.3935478135686</c:v>
                </c:pt>
                <c:pt idx="992">
                  <c:v>295.3935478135686</c:v>
                </c:pt>
                <c:pt idx="993">
                  <c:v>-2904.6064521864314</c:v>
                </c:pt>
                <c:pt idx="994">
                  <c:v>6697.7715664846819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E-7643-84CF-047E92BB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246304"/>
        <c:axId val="-2144270496"/>
      </c:lineChart>
      <c:catAx>
        <c:axId val="-12324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70496"/>
        <c:crosses val="autoZero"/>
        <c:auto val="1"/>
        <c:lblAlgn val="ctr"/>
        <c:lblOffset val="100"/>
        <c:noMultiLvlLbl val="0"/>
      </c:catAx>
      <c:valAx>
        <c:axId val="-21442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'2x3'!$S$6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'2x3'!$S$7:$S$16</c:f>
              <c:numCache>
                <c:formatCode>General</c:formatCode>
                <c:ptCount val="10"/>
                <c:pt idx="0">
                  <c:v>-1.4297020785227912</c:v>
                </c:pt>
                <c:pt idx="1">
                  <c:v>-2.3613404495162347</c:v>
                </c:pt>
                <c:pt idx="2">
                  <c:v>-3.2281996681728438</c:v>
                </c:pt>
                <c:pt idx="3">
                  <c:v>-4.1051758835791938</c:v>
                </c:pt>
                <c:pt idx="4">
                  <c:v>-5.0072746057896875</c:v>
                </c:pt>
                <c:pt idx="5">
                  <c:v>-5.9337603458027193</c:v>
                </c:pt>
                <c:pt idx="6">
                  <c:v>-6.8797400349335316</c:v>
                </c:pt>
                <c:pt idx="7">
                  <c:v>-7.8399647365512699</c:v>
                </c:pt>
                <c:pt idx="8">
                  <c:v>-8.8100490571264061</c:v>
                </c:pt>
                <c:pt idx="9">
                  <c:v>-9.7867077670101317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66144"/>
        <c:axId val="-2144265600"/>
      </c:lineChart>
      <c:catAx>
        <c:axId val="-21442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5600"/>
        <c:crosses val="autoZero"/>
        <c:auto val="1"/>
        <c:lblAlgn val="ctr"/>
        <c:lblOffset val="100"/>
        <c:noMultiLvlLbl val="0"/>
      </c:catAx>
      <c:valAx>
        <c:axId val="-2144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Analysis!$Q$8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Analysis!$Q$9:$Q$18</c:f>
              <c:numCache>
                <c:formatCode>General</c:formatCode>
                <c:ptCount val="10"/>
                <c:pt idx="0">
                  <c:v>-0.20436959490213863</c:v>
                </c:pt>
                <c:pt idx="1">
                  <c:v>4.6273988852222281E-2</c:v>
                </c:pt>
                <c:pt idx="2">
                  <c:v>0.16154687916241373</c:v>
                </c:pt>
                <c:pt idx="3">
                  <c:v>0.22354406249726549</c:v>
                </c:pt>
                <c:pt idx="4">
                  <c:v>0.2597057856612251</c:v>
                </c:pt>
                <c:pt idx="5">
                  <c:v>0.28180250385164324</c:v>
                </c:pt>
                <c:pt idx="6">
                  <c:v>0.29569046767278684</c:v>
                </c:pt>
                <c:pt idx="7">
                  <c:v>0.30457423256867439</c:v>
                </c:pt>
                <c:pt idx="8">
                  <c:v>0.31032111101394261</c:v>
                </c:pt>
                <c:pt idx="9">
                  <c:v>0.31406579592507639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Analysis!$R$8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Analysis!$R$9:$R$18</c:f>
              <c:numCache>
                <c:formatCode>General</c:formatCode>
                <c:ptCount val="10"/>
                <c:pt idx="0">
                  <c:v>0.59687061819516374</c:v>
                </c:pt>
                <c:pt idx="1">
                  <c:v>1.0746486799187001</c:v>
                </c:pt>
                <c:pt idx="2">
                  <c:v>1.5432975196566592</c:v>
                </c:pt>
                <c:pt idx="3">
                  <c:v>2.0214506613893684</c:v>
                </c:pt>
                <c:pt idx="4">
                  <c:v>2.512588715155267</c:v>
                </c:pt>
                <c:pt idx="5">
                  <c:v>3.0161262455839717</c:v>
                </c:pt>
                <c:pt idx="6">
                  <c:v>3.5302797299881701</c:v>
                </c:pt>
                <c:pt idx="7">
                  <c:v>4.0530444403942649</c:v>
                </c:pt>
                <c:pt idx="8">
                  <c:v>4.5825635413534664</c:v>
                </c:pt>
                <c:pt idx="9">
                  <c:v>5.1172566255441589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Analysis!$S$8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Analysis!$S$9:$S$18</c:f>
              <c:numCache>
                <c:formatCode>General</c:formatCode>
                <c:ptCount val="10"/>
                <c:pt idx="0">
                  <c:v>0.60218479745106923</c:v>
                </c:pt>
                <c:pt idx="1">
                  <c:v>0.95372601114777733</c:v>
                </c:pt>
                <c:pt idx="2">
                  <c:v>1.2576796812563784</c:v>
                </c:pt>
                <c:pt idx="3">
                  <c:v>1.5529118750054673</c:v>
                </c:pt>
                <c:pt idx="4">
                  <c:v>1.8507355358469344</c:v>
                </c:pt>
                <c:pt idx="5">
                  <c:v>2.1545924884450662</c:v>
                </c:pt>
                <c:pt idx="6">
                  <c:v>2.46508336314524</c:v>
                </c:pt>
                <c:pt idx="7">
                  <c:v>2.7817030697252947</c:v>
                </c:pt>
                <c:pt idx="8">
                  <c:v>3.1035550004372481</c:v>
                </c:pt>
                <c:pt idx="9">
                  <c:v>3.4296710203746055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Analysis!$T$8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Analysis!$T$9:$T$18</c:f>
              <c:numCache>
                <c:formatCode>General</c:formatCode>
                <c:ptCount val="10"/>
                <c:pt idx="0">
                  <c:v>-5.3141792559054934E-3</c:v>
                </c:pt>
                <c:pt idx="1">
                  <c:v>0.12092266877092273</c:v>
                </c:pt>
                <c:pt idx="2">
                  <c:v>0.28561783840028077</c:v>
                </c:pt>
                <c:pt idx="3">
                  <c:v>0.46853878638390101</c:v>
                </c:pt>
                <c:pt idx="4">
                  <c:v>0.66185317930833265</c:v>
                </c:pt>
                <c:pt idx="5">
                  <c:v>0.86153375713890545</c:v>
                </c:pt>
                <c:pt idx="6">
                  <c:v>1.0651963668429301</c:v>
                </c:pt>
                <c:pt idx="7">
                  <c:v>1.2713413706689702</c:v>
                </c:pt>
                <c:pt idx="8">
                  <c:v>1.4790085409162184</c:v>
                </c:pt>
                <c:pt idx="9">
                  <c:v>1.6875856051695535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268864"/>
        <c:axId val="-2144267776"/>
      </c:lineChart>
      <c:catAx>
        <c:axId val="-21442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7776"/>
        <c:crosses val="autoZero"/>
        <c:auto val="1"/>
        <c:lblAlgn val="ctr"/>
        <c:lblOffset val="100"/>
        <c:noMultiLvlLbl val="0"/>
      </c:catAx>
      <c:valAx>
        <c:axId val="-21442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Analysis!$Q$25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Analysis!$Q$26:$Q$35</c:f>
              <c:numCache>
                <c:formatCode>General</c:formatCode>
                <c:ptCount val="10"/>
                <c:pt idx="0">
                  <c:v>-0.58377630120307544</c:v>
                </c:pt>
                <c:pt idx="1">
                  <c:v>-0.39235185674994544</c:v>
                </c:pt>
                <c:pt idx="2">
                  <c:v>-0.28939810634429969</c:v>
                </c:pt>
                <c:pt idx="3">
                  <c:v>-0.22934723273037716</c:v>
                </c:pt>
                <c:pt idx="4">
                  <c:v>-0.19265298491151961</c:v>
                </c:pt>
                <c:pt idx="5">
                  <c:v>-0.16959035716015719</c:v>
                </c:pt>
                <c:pt idx="6">
                  <c:v>-0.15483780124461316</c:v>
                </c:pt>
                <c:pt idx="7">
                  <c:v>-0.145294421090226</c:v>
                </c:pt>
                <c:pt idx="8">
                  <c:v>-0.13907592316901607</c:v>
                </c:pt>
                <c:pt idx="9">
                  <c:v>-0.13500476830669483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Analysis!$R$25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Analysis!$R$26:$R$35</c:f>
              <c:numCache>
                <c:formatCode>General</c:formatCode>
                <c:ptCount val="10"/>
                <c:pt idx="0">
                  <c:v>0.39952565043566257</c:v>
                </c:pt>
                <c:pt idx="1">
                  <c:v>0.88754360335481985</c:v>
                </c:pt>
                <c:pt idx="2">
                  <c:v>1.4196277423320409</c:v>
                </c:pt>
                <c:pt idx="3">
                  <c:v>1.9778587036326118</c:v>
                </c:pt>
                <c:pt idx="4">
                  <c:v>2.5526078445936222</c:v>
                </c:pt>
                <c:pt idx="5">
                  <c:v>3.1379557072862352</c:v>
                </c:pt>
                <c:pt idx="6">
                  <c:v>3.7300655561058691</c:v>
                </c:pt>
                <c:pt idx="7">
                  <c:v>4.3264203079604</c:v>
                </c:pt>
                <c:pt idx="8">
                  <c:v>4.9253807120357349</c:v>
                </c:pt>
                <c:pt idx="9">
                  <c:v>5.5258968106581365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Analysis!$S$25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Analysis!$S$26:$S$35</c:f>
              <c:numCache>
                <c:formatCode>General</c:formatCode>
                <c:ptCount val="10"/>
                <c:pt idx="0">
                  <c:v>0.7918881506015375</c:v>
                </c:pt>
                <c:pt idx="1">
                  <c:v>1.3923518567499447</c:v>
                </c:pt>
                <c:pt idx="2">
                  <c:v>1.9340971595164478</c:v>
                </c:pt>
                <c:pt idx="3">
                  <c:v>2.4586944654607512</c:v>
                </c:pt>
                <c:pt idx="4">
                  <c:v>2.9816324622787937</c:v>
                </c:pt>
                <c:pt idx="5">
                  <c:v>3.5087710714804645</c:v>
                </c:pt>
                <c:pt idx="6">
                  <c:v>4.0419323043561359</c:v>
                </c:pt>
                <c:pt idx="7">
                  <c:v>4.5811776843608909</c:v>
                </c:pt>
                <c:pt idx="8">
                  <c:v>5.1258416542605545</c:v>
                </c:pt>
                <c:pt idx="9">
                  <c:v>5.6750238415334522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Analysis!$T$25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Analysis!$T$26:$T$35</c:f>
              <c:numCache>
                <c:formatCode>General</c:formatCode>
                <c:ptCount val="10"/>
                <c:pt idx="0">
                  <c:v>-0.39236250016587493</c:v>
                </c:pt>
                <c:pt idx="1">
                  <c:v>-0.50480825339512481</c:v>
                </c:pt>
                <c:pt idx="2">
                  <c:v>-0.51446941718440686</c:v>
                </c:pt>
                <c:pt idx="3">
                  <c:v>-0.48083576182813936</c:v>
                </c:pt>
                <c:pt idx="4">
                  <c:v>-0.42902461768517153</c:v>
                </c:pt>
                <c:pt idx="5">
                  <c:v>-0.37081536419422934</c:v>
                </c:pt>
                <c:pt idx="6">
                  <c:v>-0.31186674825026683</c:v>
                </c:pt>
                <c:pt idx="7">
                  <c:v>-0.2547573764004909</c:v>
                </c:pt>
                <c:pt idx="8">
                  <c:v>-0.20046094222481958</c:v>
                </c:pt>
                <c:pt idx="9">
                  <c:v>-0.14912703087531565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266688"/>
        <c:axId val="-2144268320"/>
      </c:lineChart>
      <c:catAx>
        <c:axId val="-214426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8320"/>
        <c:crosses val="autoZero"/>
        <c:auto val="1"/>
        <c:lblAlgn val="ctr"/>
        <c:lblOffset val="100"/>
        <c:noMultiLvlLbl val="0"/>
      </c:catAx>
      <c:valAx>
        <c:axId val="-21442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Analysis!$Q$25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Analysis!$Q$26:$Q$35</c:f>
              <c:numCache>
                <c:formatCode>General</c:formatCode>
                <c:ptCount val="10"/>
                <c:pt idx="0">
                  <c:v>-0.58377630120307544</c:v>
                </c:pt>
                <c:pt idx="1">
                  <c:v>-0.39235185674994544</c:v>
                </c:pt>
                <c:pt idx="2">
                  <c:v>-0.28939810634429969</c:v>
                </c:pt>
                <c:pt idx="3">
                  <c:v>-0.22934723273037716</c:v>
                </c:pt>
                <c:pt idx="4">
                  <c:v>-0.19265298491151961</c:v>
                </c:pt>
                <c:pt idx="5">
                  <c:v>-0.16959035716015719</c:v>
                </c:pt>
                <c:pt idx="6">
                  <c:v>-0.15483780124461316</c:v>
                </c:pt>
                <c:pt idx="7">
                  <c:v>-0.145294421090226</c:v>
                </c:pt>
                <c:pt idx="8">
                  <c:v>-0.13907592316901607</c:v>
                </c:pt>
                <c:pt idx="9">
                  <c:v>-0.13500476830669483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Analysis!$R$25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Analysis!$R$26:$R$35</c:f>
              <c:numCache>
                <c:formatCode>General</c:formatCode>
                <c:ptCount val="10"/>
                <c:pt idx="0">
                  <c:v>0.39952565043566257</c:v>
                </c:pt>
                <c:pt idx="1">
                  <c:v>0.88754360335481985</c:v>
                </c:pt>
                <c:pt idx="2">
                  <c:v>1.4196277423320409</c:v>
                </c:pt>
                <c:pt idx="3">
                  <c:v>1.9778587036326118</c:v>
                </c:pt>
                <c:pt idx="4">
                  <c:v>2.5526078445936222</c:v>
                </c:pt>
                <c:pt idx="5">
                  <c:v>3.1379557072862352</c:v>
                </c:pt>
                <c:pt idx="6">
                  <c:v>3.7300655561058691</c:v>
                </c:pt>
                <c:pt idx="7">
                  <c:v>4.3264203079604</c:v>
                </c:pt>
                <c:pt idx="8">
                  <c:v>4.9253807120357349</c:v>
                </c:pt>
                <c:pt idx="9">
                  <c:v>5.5258968106581365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Analysis!$S$25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Analysis!$S$26:$S$35</c:f>
              <c:numCache>
                <c:formatCode>General</c:formatCode>
                <c:ptCount val="10"/>
                <c:pt idx="0">
                  <c:v>0.7918881506015375</c:v>
                </c:pt>
                <c:pt idx="1">
                  <c:v>1.3923518567499447</c:v>
                </c:pt>
                <c:pt idx="2">
                  <c:v>1.9340971595164478</c:v>
                </c:pt>
                <c:pt idx="3">
                  <c:v>2.4586944654607512</c:v>
                </c:pt>
                <c:pt idx="4">
                  <c:v>2.9816324622787937</c:v>
                </c:pt>
                <c:pt idx="5">
                  <c:v>3.5087710714804645</c:v>
                </c:pt>
                <c:pt idx="6">
                  <c:v>4.0419323043561359</c:v>
                </c:pt>
                <c:pt idx="7">
                  <c:v>4.5811776843608909</c:v>
                </c:pt>
                <c:pt idx="8">
                  <c:v>5.1258416542605545</c:v>
                </c:pt>
                <c:pt idx="9">
                  <c:v>5.6750238415334522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Analysis!$T$25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Analysis!$T$26:$T$35</c:f>
              <c:numCache>
                <c:formatCode>General</c:formatCode>
                <c:ptCount val="10"/>
                <c:pt idx="0">
                  <c:v>-0.39236250016587493</c:v>
                </c:pt>
                <c:pt idx="1">
                  <c:v>-0.50480825339512481</c:v>
                </c:pt>
                <c:pt idx="2">
                  <c:v>-0.51446941718440686</c:v>
                </c:pt>
                <c:pt idx="3">
                  <c:v>-0.48083576182813936</c:v>
                </c:pt>
                <c:pt idx="4">
                  <c:v>-0.42902461768517153</c:v>
                </c:pt>
                <c:pt idx="5">
                  <c:v>-0.37081536419422934</c:v>
                </c:pt>
                <c:pt idx="6">
                  <c:v>-0.31186674825026683</c:v>
                </c:pt>
                <c:pt idx="7">
                  <c:v>-0.2547573764004909</c:v>
                </c:pt>
                <c:pt idx="8">
                  <c:v>-0.20046094222481958</c:v>
                </c:pt>
                <c:pt idx="9">
                  <c:v>-0.14912703087531565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247392"/>
        <c:axId val="-2144260160"/>
      </c:lineChart>
      <c:catAx>
        <c:axId val="-12324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0160"/>
        <c:crosses val="autoZero"/>
        <c:auto val="1"/>
        <c:lblAlgn val="ctr"/>
        <c:lblOffset val="100"/>
        <c:noMultiLvlLbl val="0"/>
      </c:catAx>
      <c:valAx>
        <c:axId val="-21442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'1x2'!$S$6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'1x2'!$S$7:$S$16</c:f>
              <c:numCache>
                <c:formatCode>General</c:formatCode>
                <c:ptCount val="10"/>
                <c:pt idx="0">
                  <c:v>-0.39153753067112085</c:v>
                </c:pt>
                <c:pt idx="1">
                  <c:v>-0.4125227543298533</c:v>
                </c:pt>
                <c:pt idx="2">
                  <c:v>-0.34505661131952514</c:v>
                </c:pt>
                <c:pt idx="3">
                  <c:v>-0.245527852492468</c:v>
                </c:pt>
                <c:pt idx="4">
                  <c:v>-0.13269896916574986</c:v>
                </c:pt>
                <c:pt idx="5">
                  <c:v>-1.457585633903058E-2</c:v>
                </c:pt>
                <c:pt idx="6">
                  <c:v>0.10487451468866493</c:v>
                </c:pt>
                <c:pt idx="7">
                  <c:v>0.22348460922802071</c:v>
                </c:pt>
                <c:pt idx="8">
                  <c:v>0.33999027006476679</c:v>
                </c:pt>
                <c:pt idx="9">
                  <c:v>0.45362315582483093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64512"/>
        <c:axId val="-2144262336"/>
      </c:lineChart>
      <c:catAx>
        <c:axId val="-21442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2336"/>
        <c:crosses val="autoZero"/>
        <c:auto val="1"/>
        <c:lblAlgn val="ctr"/>
        <c:lblOffset val="100"/>
        <c:noMultiLvlLbl val="0"/>
      </c:catAx>
      <c:valAx>
        <c:axId val="-21442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'1x3'!$S$6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'1x3'!$S$7:$S$16</c:f>
              <c:numCache>
                <c:formatCode>General</c:formatCode>
                <c:ptCount val="10"/>
                <c:pt idx="0">
                  <c:v>-0.36137347246823581</c:v>
                </c:pt>
                <c:pt idx="1">
                  <c:v>0.15624347058489807</c:v>
                </c:pt>
                <c:pt idx="2">
                  <c:v>0.7895407863952566</c:v>
                </c:pt>
                <c:pt idx="3">
                  <c:v>1.3950672906215036</c:v>
                </c:pt>
                <c:pt idx="4">
                  <c:v>1.9337219881343144</c:v>
                </c:pt>
                <c:pt idx="5">
                  <c:v>2.3965250238052325</c:v>
                </c:pt>
                <c:pt idx="6">
                  <c:v>2.7856118020446807</c:v>
                </c:pt>
                <c:pt idx="7">
                  <c:v>3.1075913822308316</c:v>
                </c:pt>
                <c:pt idx="8">
                  <c:v>3.3707100427108698</c:v>
                </c:pt>
                <c:pt idx="9">
                  <c:v>3.5834818112379772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6629616"/>
        <c:axId val="-2144259616"/>
      </c:lineChart>
      <c:catAx>
        <c:axId val="-3666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59616"/>
        <c:crosses val="autoZero"/>
        <c:auto val="1"/>
        <c:lblAlgn val="ctr"/>
        <c:lblOffset val="100"/>
        <c:noMultiLvlLbl val="0"/>
      </c:catAx>
      <c:valAx>
        <c:axId val="-21442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6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'1x4'!$S$6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'1x4'!$S$7:$S$16</c:f>
              <c:numCache>
                <c:formatCode>General</c:formatCode>
                <c:ptCount val="10"/>
                <c:pt idx="0">
                  <c:v>-0.31624489781840226</c:v>
                </c:pt>
                <c:pt idx="1">
                  <c:v>0.71307588685639911</c:v>
                </c:pt>
                <c:pt idx="2">
                  <c:v>1.8009877740504094</c:v>
                </c:pt>
                <c:pt idx="3">
                  <c:v>2.7349794360564239</c:v>
                </c:pt>
                <c:pt idx="4">
                  <c:v>3.4819174517233922</c:v>
                </c:pt>
                <c:pt idx="5">
                  <c:v>4.0566691779246122</c:v>
                </c:pt>
                <c:pt idx="6">
                  <c:v>4.4875125001453755</c:v>
                </c:pt>
                <c:pt idx="7">
                  <c:v>4.804146632562972</c:v>
                </c:pt>
                <c:pt idx="8">
                  <c:v>5.0331836617022061</c:v>
                </c:pt>
                <c:pt idx="9">
                  <c:v>5.1967013873587398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69408"/>
        <c:axId val="-2144262880"/>
      </c:lineChart>
      <c:catAx>
        <c:axId val="-21442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2880"/>
        <c:crosses val="autoZero"/>
        <c:auto val="1"/>
        <c:lblAlgn val="ctr"/>
        <c:lblOffset val="100"/>
        <c:noMultiLvlLbl val="0"/>
      </c:catAx>
      <c:valAx>
        <c:axId val="-2144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'1x5'!$S$6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'1x5'!$S$7:$S$16</c:f>
              <c:numCache>
                <c:formatCode>General</c:formatCode>
                <c:ptCount val="10"/>
                <c:pt idx="0">
                  <c:v>-0.26817426511283893</c:v>
                </c:pt>
                <c:pt idx="1">
                  <c:v>1.2544140051565973</c:v>
                </c:pt>
                <c:pt idx="2">
                  <c:v>2.7472409401269831</c:v>
                </c:pt>
                <c:pt idx="3">
                  <c:v>3.9469378665380317</c:v>
                </c:pt>
                <c:pt idx="4">
                  <c:v>4.8433505508904728</c:v>
                </c:pt>
                <c:pt idx="5">
                  <c:v>5.4859999071939649</c:v>
                </c:pt>
                <c:pt idx="6">
                  <c:v>5.9337482716335881</c:v>
                </c:pt>
                <c:pt idx="7">
                  <c:v>6.2390337477390432</c:v>
                </c:pt>
                <c:pt idx="8">
                  <c:v>6.4436495403708882</c:v>
                </c:pt>
                <c:pt idx="9">
                  <c:v>6.5788951379500888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59072"/>
        <c:axId val="-123251200"/>
      </c:lineChart>
      <c:catAx>
        <c:axId val="-21442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51200"/>
        <c:crosses val="autoZero"/>
        <c:auto val="1"/>
        <c:lblAlgn val="ctr"/>
        <c:lblOffset val="100"/>
        <c:noMultiLvlLbl val="0"/>
      </c:catAx>
      <c:valAx>
        <c:axId val="-123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'1x6'!$S$6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'1x6'!$S$7:$S$16</c:f>
              <c:numCache>
                <c:formatCode>General</c:formatCode>
                <c:ptCount val="10"/>
                <c:pt idx="0">
                  <c:v>-0.22155340168397286</c:v>
                </c:pt>
                <c:pt idx="1">
                  <c:v>1.7855592192351981</c:v>
                </c:pt>
                <c:pt idx="2">
                  <c:v>3.6656622480267473</c:v>
                </c:pt>
                <c:pt idx="3">
                  <c:v>5.1139710613812106</c:v>
                </c:pt>
                <c:pt idx="4">
                  <c:v>6.1497581961399046</c:v>
                </c:pt>
                <c:pt idx="5">
                  <c:v>6.8593304268405282</c:v>
                </c:pt>
                <c:pt idx="6">
                  <c:v>7.33114960928068</c:v>
                </c:pt>
                <c:pt idx="7">
                  <c:v>7.6379137154378727</c:v>
                </c:pt>
                <c:pt idx="8">
                  <c:v>7.8338760351873606</c:v>
                </c:pt>
                <c:pt idx="9">
                  <c:v>7.9572912702792316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61248"/>
        <c:axId val="-367989088"/>
      </c:lineChart>
      <c:catAx>
        <c:axId val="-21442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7989088"/>
        <c:crosses val="autoZero"/>
        <c:auto val="1"/>
        <c:lblAlgn val="ctr"/>
        <c:lblOffset val="100"/>
        <c:noMultiLvlLbl val="0"/>
      </c:catAx>
      <c:valAx>
        <c:axId val="-3679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</xdr:row>
      <xdr:rowOff>152400</xdr:rowOff>
    </xdr:from>
    <xdr:to>
      <xdr:col>16</xdr:col>
      <xdr:colOff>330200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203200</xdr:colOff>
      <xdr:row>6</xdr:row>
      <xdr:rowOff>114300</xdr:rowOff>
    </xdr:from>
    <xdr:to>
      <xdr:col>25</xdr:col>
      <xdr:colOff>647700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23</xdr:row>
      <xdr:rowOff>101600</xdr:rowOff>
    </xdr:from>
    <xdr:to>
      <xdr:col>25</xdr:col>
      <xdr:colOff>508000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349250</xdr:colOff>
      <xdr:row>39</xdr:row>
      <xdr:rowOff>177800</xdr:rowOff>
    </xdr:from>
    <xdr:to>
      <xdr:col>26</xdr:col>
      <xdr:colOff>641350</xdr:colOff>
      <xdr:row>51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3"/>
  <sheetViews>
    <sheetView zoomScale="80" zoomScaleNormal="80" zoomScalePageLayoutView="80" workbookViewId="0">
      <selection activeCell="B9" sqref="B9"/>
    </sheetView>
  </sheetViews>
  <sheetFormatPr baseColWidth="10" defaultColWidth="11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309" t="s">
        <v>154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1"/>
    </row>
    <row r="2" spans="1:19" ht="22" thickBot="1" x14ac:dyDescent="0.3">
      <c r="A2" s="315" t="s">
        <v>62</v>
      </c>
      <c r="B2" s="316"/>
      <c r="C2" s="316"/>
      <c r="D2" s="316"/>
      <c r="E2" s="316"/>
      <c r="F2" s="317"/>
      <c r="G2" s="225"/>
      <c r="I2" s="318" t="s">
        <v>23</v>
      </c>
      <c r="J2" s="318"/>
      <c r="K2" s="318"/>
      <c r="L2" s="318"/>
      <c r="M2" s="318"/>
      <c r="N2" s="318"/>
      <c r="O2" s="318"/>
      <c r="P2" s="318"/>
      <c r="Q2" s="318"/>
      <c r="R2" s="318"/>
      <c r="S2" s="318"/>
    </row>
    <row r="3" spans="1:19" ht="17" thickBot="1" x14ac:dyDescent="0.25">
      <c r="A3" s="171" t="s">
        <v>75</v>
      </c>
      <c r="B3" s="214" t="s">
        <v>73</v>
      </c>
      <c r="C3" s="159"/>
      <c r="D3" s="199" t="s">
        <v>64</v>
      </c>
      <c r="E3" s="200" t="s">
        <v>73</v>
      </c>
      <c r="F3" s="230" t="s">
        <v>74</v>
      </c>
      <c r="G3" s="201" t="s">
        <v>117</v>
      </c>
      <c r="I3" s="49" t="s">
        <v>9</v>
      </c>
      <c r="J3" s="49" t="s">
        <v>22</v>
      </c>
      <c r="K3" s="49">
        <v>2</v>
      </c>
      <c r="L3" s="49">
        <v>3</v>
      </c>
      <c r="M3" s="49">
        <v>4</v>
      </c>
      <c r="N3" s="49">
        <v>5</v>
      </c>
      <c r="O3" s="49">
        <v>6</v>
      </c>
      <c r="P3" s="49">
        <v>7</v>
      </c>
      <c r="Q3" s="49">
        <v>8</v>
      </c>
      <c r="R3" s="49">
        <v>9</v>
      </c>
      <c r="S3" s="49">
        <v>10</v>
      </c>
    </row>
    <row r="4" spans="1:19" ht="17" thickBot="1" x14ac:dyDescent="0.25">
      <c r="A4" s="171" t="s">
        <v>155</v>
      </c>
      <c r="B4" s="215" t="s">
        <v>6</v>
      </c>
      <c r="C4" s="159"/>
      <c r="D4" s="202" t="s">
        <v>64</v>
      </c>
      <c r="E4" s="198" t="s">
        <v>63</v>
      </c>
      <c r="F4" s="198" t="s">
        <v>6</v>
      </c>
      <c r="G4" s="203"/>
      <c r="I4" s="49" t="s">
        <v>20</v>
      </c>
      <c r="J4" s="50" t="str">
        <f>Summary!C3</f>
        <v>H</v>
      </c>
      <c r="K4" s="50" t="str">
        <f>Summary!D3</f>
        <v>H</v>
      </c>
      <c r="L4" s="50" t="str">
        <f>Summary!E3</f>
        <v>H</v>
      </c>
      <c r="M4" s="50" t="str">
        <f>Summary!F3</f>
        <v>H</v>
      </c>
      <c r="N4" s="50" t="str">
        <f>Summary!G3</f>
        <v>H</v>
      </c>
      <c r="O4" s="50" t="str">
        <f>Summary!H3</f>
        <v>H</v>
      </c>
      <c r="P4" s="50" t="str">
        <f>Summary!I3</f>
        <v>H</v>
      </c>
      <c r="Q4" s="50" t="str">
        <f>Summary!J3</f>
        <v>H</v>
      </c>
      <c r="R4" s="50" t="str">
        <f>Summary!K3</f>
        <v>H</v>
      </c>
      <c r="S4" s="50" t="str">
        <f>Summary!L3</f>
        <v>H</v>
      </c>
    </row>
    <row r="5" spans="1:19" ht="17" thickBot="1" x14ac:dyDescent="0.25">
      <c r="A5" s="171" t="s">
        <v>156</v>
      </c>
      <c r="B5" s="216">
        <v>4</v>
      </c>
      <c r="C5" s="173" t="str">
        <f>"True Count: " &amp; B5-4</f>
        <v>True Count: 0</v>
      </c>
      <c r="D5" s="202" t="s">
        <v>64</v>
      </c>
      <c r="E5" s="198" t="s">
        <v>107</v>
      </c>
      <c r="F5" s="198" t="s">
        <v>106</v>
      </c>
      <c r="G5" s="203"/>
      <c r="I5" s="49">
        <v>9</v>
      </c>
      <c r="J5" s="50" t="str">
        <f>Summary!C4</f>
        <v>H</v>
      </c>
      <c r="K5" s="50" t="str">
        <f>Summary!D4</f>
        <v>H</v>
      </c>
      <c r="L5" s="50" t="str">
        <f>Summary!E4</f>
        <v>D</v>
      </c>
      <c r="M5" s="50" t="str">
        <f>Summary!F4</f>
        <v>D</v>
      </c>
      <c r="N5" s="50" t="str">
        <f>Summary!G4</f>
        <v>D</v>
      </c>
      <c r="O5" s="50" t="str">
        <f>Summary!H4</f>
        <v>D</v>
      </c>
      <c r="P5" s="50" t="str">
        <f>Summary!I4</f>
        <v>H</v>
      </c>
      <c r="Q5" s="50" t="str">
        <f>Summary!J4</f>
        <v>H</v>
      </c>
      <c r="R5" s="50" t="str">
        <f>Summary!K4</f>
        <v>H</v>
      </c>
      <c r="S5" s="50" t="str">
        <f>Summary!L4</f>
        <v>H</v>
      </c>
    </row>
    <row r="6" spans="1:19" ht="17" thickBot="1" x14ac:dyDescent="0.25">
      <c r="A6" s="171" t="s">
        <v>66</v>
      </c>
      <c r="B6" s="217" t="s">
        <v>88</v>
      </c>
      <c r="C6" s="195"/>
      <c r="D6" s="202" t="s">
        <v>64</v>
      </c>
      <c r="E6" s="198" t="s">
        <v>88</v>
      </c>
      <c r="F6" s="198" t="s">
        <v>67</v>
      </c>
      <c r="G6" s="203"/>
      <c r="I6" s="49">
        <v>10</v>
      </c>
      <c r="J6" s="50" t="str">
        <f>Summary!C5</f>
        <v>H</v>
      </c>
      <c r="K6" s="50" t="str">
        <f>Summary!D5</f>
        <v>D</v>
      </c>
      <c r="L6" s="50" t="str">
        <f>Summary!E5</f>
        <v>D</v>
      </c>
      <c r="M6" s="50" t="str">
        <f>Summary!F5</f>
        <v>D</v>
      </c>
      <c r="N6" s="50" t="str">
        <f>Summary!G5</f>
        <v>D</v>
      </c>
      <c r="O6" s="50" t="str">
        <f>Summary!H5</f>
        <v>D</v>
      </c>
      <c r="P6" s="50" t="str">
        <f>Summary!I5</f>
        <v>D</v>
      </c>
      <c r="Q6" s="50" t="str">
        <f>Summary!J5</f>
        <v>D</v>
      </c>
      <c r="R6" s="50" t="str">
        <f>Summary!K5</f>
        <v>D</v>
      </c>
      <c r="S6" s="50" t="str">
        <f>Summary!L5</f>
        <v>H</v>
      </c>
    </row>
    <row r="7" spans="1:19" ht="17" thickBot="1" x14ac:dyDescent="0.25">
      <c r="A7" s="171" t="s">
        <v>72</v>
      </c>
      <c r="B7" s="218" t="s">
        <v>68</v>
      </c>
      <c r="C7" s="118"/>
      <c r="D7" s="202" t="s">
        <v>64</v>
      </c>
      <c r="E7" s="198" t="s">
        <v>68</v>
      </c>
      <c r="F7" s="198" t="s">
        <v>69</v>
      </c>
      <c r="G7" s="203"/>
      <c r="I7" s="49">
        <v>11</v>
      </c>
      <c r="J7" s="50" t="str">
        <f>Summary!C6</f>
        <v>H</v>
      </c>
      <c r="K7" s="50" t="str">
        <f>Summary!D6</f>
        <v>D</v>
      </c>
      <c r="L7" s="50" t="str">
        <f>Summary!E6</f>
        <v>D</v>
      </c>
      <c r="M7" s="50" t="str">
        <f>Summary!F6</f>
        <v>D</v>
      </c>
      <c r="N7" s="50" t="str">
        <f>Summary!G6</f>
        <v>D</v>
      </c>
      <c r="O7" s="50" t="str">
        <f>Summary!H6</f>
        <v>D</v>
      </c>
      <c r="P7" s="50" t="str">
        <f>Summary!I6</f>
        <v>D</v>
      </c>
      <c r="Q7" s="50" t="str">
        <f>Summary!J6</f>
        <v>D</v>
      </c>
      <c r="R7" s="50" t="str">
        <f>Summary!K6</f>
        <v>D</v>
      </c>
      <c r="S7" s="50" t="str">
        <f>Summary!L6</f>
        <v>D</v>
      </c>
    </row>
    <row r="8" spans="1:19" ht="17" thickBot="1" x14ac:dyDescent="0.25">
      <c r="A8" s="171" t="s">
        <v>70</v>
      </c>
      <c r="B8" s="218" t="s">
        <v>69</v>
      </c>
      <c r="C8" s="118"/>
      <c r="D8" s="202" t="s">
        <v>64</v>
      </c>
      <c r="E8" s="198" t="s">
        <v>68</v>
      </c>
      <c r="F8" s="198" t="s">
        <v>69</v>
      </c>
      <c r="G8" s="203"/>
      <c r="I8" s="49">
        <v>12</v>
      </c>
      <c r="J8" s="50" t="str">
        <f>Summary!C7</f>
        <v>H</v>
      </c>
      <c r="K8" s="50" t="str">
        <f>Summary!D7</f>
        <v>H</v>
      </c>
      <c r="L8" s="50" t="str">
        <f>Summary!E7</f>
        <v>H</v>
      </c>
      <c r="M8" s="50" t="str">
        <f>Summary!F7</f>
        <v>S</v>
      </c>
      <c r="N8" s="50" t="str">
        <f>Summary!G7</f>
        <v>S</v>
      </c>
      <c r="O8" s="50" t="str">
        <f>Summary!H7</f>
        <v>S</v>
      </c>
      <c r="P8" s="50" t="str">
        <f>Summary!I7</f>
        <v>H</v>
      </c>
      <c r="Q8" s="50" t="str">
        <f>Summary!J7</f>
        <v>H</v>
      </c>
      <c r="R8" s="50" t="str">
        <f>Summary!K7</f>
        <v>H</v>
      </c>
      <c r="S8" s="50" t="str">
        <f>Summary!L7</f>
        <v>H</v>
      </c>
    </row>
    <row r="9" spans="1:19" ht="17" thickBot="1" x14ac:dyDescent="0.25">
      <c r="A9" s="171" t="s">
        <v>87</v>
      </c>
      <c r="B9" s="218" t="s">
        <v>68</v>
      </c>
      <c r="C9" s="118"/>
      <c r="D9" s="202" t="s">
        <v>64</v>
      </c>
      <c r="E9" s="198" t="s">
        <v>68</v>
      </c>
      <c r="F9" s="198" t="s">
        <v>69</v>
      </c>
      <c r="G9" s="203"/>
      <c r="I9" s="49">
        <v>13</v>
      </c>
      <c r="J9" s="50" t="str">
        <f>Summary!C8</f>
        <v>H</v>
      </c>
      <c r="K9" s="50" t="str">
        <f>Summary!D8</f>
        <v>S</v>
      </c>
      <c r="L9" s="50" t="str">
        <f>Summary!E8</f>
        <v>S</v>
      </c>
      <c r="M9" s="50" t="str">
        <f>Summary!F8</f>
        <v>S</v>
      </c>
      <c r="N9" s="50" t="str">
        <f>Summary!G8</f>
        <v>S</v>
      </c>
      <c r="O9" s="50" t="str">
        <f>Summary!H8</f>
        <v>S</v>
      </c>
      <c r="P9" s="50" t="str">
        <f>Summary!I8</f>
        <v>H</v>
      </c>
      <c r="Q9" s="50" t="str">
        <f>Summary!J8</f>
        <v>H</v>
      </c>
      <c r="R9" s="50" t="str">
        <f>Summary!K8</f>
        <v>H</v>
      </c>
      <c r="S9" s="50" t="str">
        <f>Summary!L8</f>
        <v>H</v>
      </c>
    </row>
    <row r="10" spans="1:19" ht="17" thickBot="1" x14ac:dyDescent="0.25">
      <c r="A10" s="171" t="s">
        <v>62</v>
      </c>
      <c r="B10" s="218" t="s">
        <v>77</v>
      </c>
      <c r="C10" s="118"/>
      <c r="D10" s="202" t="s">
        <v>64</v>
      </c>
      <c r="E10" s="198" t="s">
        <v>77</v>
      </c>
      <c r="F10" s="198" t="s">
        <v>76</v>
      </c>
      <c r="G10" s="203"/>
      <c r="I10" s="49">
        <v>14</v>
      </c>
      <c r="J10" s="50" t="str">
        <f>Summary!C9</f>
        <v>H</v>
      </c>
      <c r="K10" s="50" t="str">
        <f>Summary!D9</f>
        <v>S</v>
      </c>
      <c r="L10" s="50" t="str">
        <f>Summary!E9</f>
        <v>S</v>
      </c>
      <c r="M10" s="50" t="str">
        <f>Summary!F9</f>
        <v>S</v>
      </c>
      <c r="N10" s="50" t="str">
        <f>Summary!G9</f>
        <v>S</v>
      </c>
      <c r="O10" s="50" t="str">
        <f>Summary!H9</f>
        <v>S</v>
      </c>
      <c r="P10" s="50" t="str">
        <f>Summary!I9</f>
        <v>H</v>
      </c>
      <c r="Q10" s="50" t="str">
        <f>Summary!J9</f>
        <v>H</v>
      </c>
      <c r="R10" s="50" t="str">
        <f>Summary!K9</f>
        <v>H</v>
      </c>
      <c r="S10" s="50" t="str">
        <f>Summary!L9</f>
        <v>H</v>
      </c>
    </row>
    <row r="11" spans="1:19" ht="17" thickBot="1" x14ac:dyDescent="0.25">
      <c r="A11" s="171" t="s">
        <v>85</v>
      </c>
      <c r="B11" s="218">
        <v>4</v>
      </c>
      <c r="C11" s="196" t="s">
        <v>86</v>
      </c>
      <c r="D11" s="202" t="s">
        <v>64</v>
      </c>
      <c r="E11" s="198" t="s">
        <v>71</v>
      </c>
      <c r="F11" s="198" t="s">
        <v>105</v>
      </c>
      <c r="G11" s="203"/>
      <c r="I11" s="49">
        <v>15</v>
      </c>
      <c r="J11" s="50" t="str">
        <f>Summary!C10</f>
        <v>H</v>
      </c>
      <c r="K11" s="50" t="str">
        <f>Summary!D10</f>
        <v>S</v>
      </c>
      <c r="L11" s="50" t="str">
        <f>Summary!E10</f>
        <v>S</v>
      </c>
      <c r="M11" s="50" t="str">
        <f>Summary!F10</f>
        <v>S</v>
      </c>
      <c r="N11" s="50" t="str">
        <f>Summary!G10</f>
        <v>S</v>
      </c>
      <c r="O11" s="50" t="str">
        <f>Summary!H10</f>
        <v>S</v>
      </c>
      <c r="P11" s="50" t="str">
        <f>Summary!I10</f>
        <v>H</v>
      </c>
      <c r="Q11" s="50" t="str">
        <f>Summary!J10</f>
        <v>H</v>
      </c>
      <c r="R11" s="50" t="str">
        <f>Summary!K10</f>
        <v>H</v>
      </c>
      <c r="S11" s="50" t="str">
        <f>Summary!L10</f>
        <v>R</v>
      </c>
    </row>
    <row r="12" spans="1:19" ht="17" thickBot="1" x14ac:dyDescent="0.25">
      <c r="A12" s="174" t="s">
        <v>104</v>
      </c>
      <c r="B12" s="215" t="s">
        <v>69</v>
      </c>
      <c r="C12" s="210"/>
      <c r="D12" s="202" t="s">
        <v>64</v>
      </c>
      <c r="E12" s="198" t="s">
        <v>68</v>
      </c>
      <c r="F12" s="198" t="s">
        <v>69</v>
      </c>
      <c r="G12" s="203"/>
      <c r="I12" s="49">
        <v>16</v>
      </c>
      <c r="J12" s="50" t="str">
        <f>Summary!C11</f>
        <v>H</v>
      </c>
      <c r="K12" s="50" t="str">
        <f>Summary!D11</f>
        <v>S</v>
      </c>
      <c r="L12" s="50" t="str">
        <f>Summary!E11</f>
        <v>S</v>
      </c>
      <c r="M12" s="50" t="str">
        <f>Summary!F11</f>
        <v>S</v>
      </c>
      <c r="N12" s="50" t="str">
        <f>Summary!G11</f>
        <v>S</v>
      </c>
      <c r="O12" s="50" t="str">
        <f>Summary!H11</f>
        <v>S</v>
      </c>
      <c r="P12" s="50" t="str">
        <f>Summary!I11</f>
        <v>H</v>
      </c>
      <c r="Q12" s="50" t="str">
        <f>Summary!J11</f>
        <v>H</v>
      </c>
      <c r="R12" s="50" t="str">
        <f>Summary!K11</f>
        <v>R</v>
      </c>
      <c r="S12" s="50" t="str">
        <f>Summary!L11</f>
        <v>R</v>
      </c>
    </row>
    <row r="13" spans="1:19" ht="17" thickBot="1" x14ac:dyDescent="0.25">
      <c r="A13" s="209" t="s">
        <v>119</v>
      </c>
      <c r="B13" s="215" t="s">
        <v>109</v>
      </c>
      <c r="C13" s="210"/>
      <c r="D13" s="202" t="s">
        <v>64</v>
      </c>
      <c r="E13" s="198" t="s">
        <v>108</v>
      </c>
      <c r="F13" s="198" t="s">
        <v>109</v>
      </c>
      <c r="G13" s="203"/>
      <c r="I13" s="49" t="s">
        <v>21</v>
      </c>
      <c r="J13" s="50" t="str">
        <f>Summary!C12</f>
        <v>S</v>
      </c>
      <c r="K13" s="50" t="str">
        <f>Summary!D12</f>
        <v>S</v>
      </c>
      <c r="L13" s="50" t="str">
        <f>Summary!E12</f>
        <v>S</v>
      </c>
      <c r="M13" s="50" t="str">
        <f>Summary!F12</f>
        <v>S</v>
      </c>
      <c r="N13" s="50" t="str">
        <f>Summary!G12</f>
        <v>S</v>
      </c>
      <c r="O13" s="50" t="str">
        <f>Summary!H12</f>
        <v>S</v>
      </c>
      <c r="P13" s="50" t="str">
        <f>Summary!I12</f>
        <v>S</v>
      </c>
      <c r="Q13" s="50" t="str">
        <f>Summary!J12</f>
        <v>S</v>
      </c>
      <c r="R13" s="50" t="str">
        <f>Summary!K12</f>
        <v>S</v>
      </c>
      <c r="S13" s="50" t="str">
        <f>Summary!L12</f>
        <v>S</v>
      </c>
    </row>
    <row r="14" spans="1:19" ht="17" thickBot="1" x14ac:dyDescent="0.25">
      <c r="A14" s="224" t="s">
        <v>120</v>
      </c>
      <c r="B14" s="215" t="s">
        <v>121</v>
      </c>
      <c r="C14" s="210"/>
      <c r="D14" s="211" t="s">
        <v>64</v>
      </c>
      <c r="E14" s="212" t="s">
        <v>121</v>
      </c>
      <c r="F14" s="212" t="s">
        <v>122</v>
      </c>
      <c r="G14" s="213"/>
      <c r="I14" s="49" t="s">
        <v>4</v>
      </c>
      <c r="J14" s="49" t="s">
        <v>22</v>
      </c>
      <c r="K14" s="49">
        <v>2</v>
      </c>
      <c r="L14" s="49">
        <v>3</v>
      </c>
      <c r="M14" s="49">
        <v>4</v>
      </c>
      <c r="N14" s="49">
        <v>5</v>
      </c>
      <c r="O14" s="49">
        <v>6</v>
      </c>
      <c r="P14" s="49">
        <v>7</v>
      </c>
      <c r="Q14" s="49">
        <v>8</v>
      </c>
      <c r="R14" s="49">
        <v>9</v>
      </c>
      <c r="S14" s="49">
        <v>10</v>
      </c>
    </row>
    <row r="15" spans="1:19" ht="17" thickBot="1" x14ac:dyDescent="0.25">
      <c r="A15" s="241" t="s">
        <v>145</v>
      </c>
      <c r="B15" s="215" t="s">
        <v>109</v>
      </c>
      <c r="C15" s="210"/>
      <c r="D15" s="211" t="s">
        <v>64</v>
      </c>
      <c r="E15" s="212" t="s">
        <v>108</v>
      </c>
      <c r="F15" s="212" t="s">
        <v>146</v>
      </c>
      <c r="G15" s="213" t="s">
        <v>109</v>
      </c>
      <c r="I15" s="49">
        <v>13</v>
      </c>
      <c r="J15" s="50" t="str">
        <f>Summary!C14</f>
        <v>H</v>
      </c>
      <c r="K15" s="50" t="str">
        <f>Summary!D14</f>
        <v>H</v>
      </c>
      <c r="L15" s="50" t="str">
        <f>Summary!E14</f>
        <v>H</v>
      </c>
      <c r="M15" s="50" t="str">
        <f>Summary!F14</f>
        <v>H</v>
      </c>
      <c r="N15" s="50" t="str">
        <f>Summary!G14</f>
        <v>H</v>
      </c>
      <c r="O15" s="50" t="str">
        <f>Summary!H14</f>
        <v>D</v>
      </c>
      <c r="P15" s="50" t="str">
        <f>Summary!I14</f>
        <v>H</v>
      </c>
      <c r="Q15" s="50" t="str">
        <f>Summary!J14</f>
        <v>H</v>
      </c>
      <c r="R15" s="50" t="str">
        <f>Summary!K14</f>
        <v>H</v>
      </c>
      <c r="S15" s="50" t="str">
        <f>Summary!L14</f>
        <v>H</v>
      </c>
    </row>
    <row r="16" spans="1:19" ht="17" thickBot="1" x14ac:dyDescent="0.25">
      <c r="A16" s="240" t="s">
        <v>144</v>
      </c>
      <c r="B16" s="215" t="s">
        <v>109</v>
      </c>
      <c r="C16" s="210"/>
      <c r="D16" s="211" t="s">
        <v>64</v>
      </c>
      <c r="E16" s="212" t="s">
        <v>108</v>
      </c>
      <c r="F16" s="212" t="s">
        <v>146</v>
      </c>
      <c r="G16" s="213" t="s">
        <v>109</v>
      </c>
      <c r="I16" s="49">
        <v>14</v>
      </c>
      <c r="J16" s="50" t="str">
        <f>Summary!C15</f>
        <v>H</v>
      </c>
      <c r="K16" s="50" t="str">
        <f>Summary!D15</f>
        <v>H</v>
      </c>
      <c r="L16" s="50" t="str">
        <f>Summary!E15</f>
        <v>H</v>
      </c>
      <c r="M16" s="50" t="str">
        <f>Summary!F15</f>
        <v>H</v>
      </c>
      <c r="N16" s="50" t="str">
        <f>Summary!G15</f>
        <v>D</v>
      </c>
      <c r="O16" s="50" t="str">
        <f>Summary!H15</f>
        <v>D</v>
      </c>
      <c r="P16" s="50" t="str">
        <f>Summary!I15</f>
        <v>H</v>
      </c>
      <c r="Q16" s="50" t="str">
        <f>Summary!J15</f>
        <v>H</v>
      </c>
      <c r="R16" s="50" t="str">
        <f>Summary!K15</f>
        <v>H</v>
      </c>
      <c r="S16" s="50" t="str">
        <f>Summary!L15</f>
        <v>H</v>
      </c>
    </row>
    <row r="17" spans="1:19" ht="17" thickBot="1" x14ac:dyDescent="0.25">
      <c r="A17" s="171" t="s">
        <v>118</v>
      </c>
      <c r="B17" s="219">
        <v>2</v>
      </c>
      <c r="C17" s="197" t="s">
        <v>86</v>
      </c>
      <c r="D17" s="204" t="s">
        <v>64</v>
      </c>
      <c r="E17" s="205" t="s">
        <v>71</v>
      </c>
      <c r="F17" s="205" t="s">
        <v>105</v>
      </c>
      <c r="G17" s="206"/>
      <c r="I17" s="49">
        <v>15</v>
      </c>
      <c r="J17" s="50" t="str">
        <f>Summary!C16</f>
        <v>H</v>
      </c>
      <c r="K17" s="50" t="str">
        <f>Summary!D16</f>
        <v>H</v>
      </c>
      <c r="L17" s="50" t="str">
        <f>Summary!E16</f>
        <v>H</v>
      </c>
      <c r="M17" s="50" t="str">
        <f>Summary!F16</f>
        <v>H</v>
      </c>
      <c r="N17" s="50" t="str">
        <f>Summary!G16</f>
        <v>D</v>
      </c>
      <c r="O17" s="50" t="str">
        <f>Summary!H16</f>
        <v>D</v>
      </c>
      <c r="P17" s="50" t="str">
        <f>Summary!I16</f>
        <v>H</v>
      </c>
      <c r="Q17" s="50" t="str">
        <f>Summary!J16</f>
        <v>H</v>
      </c>
      <c r="R17" s="50" t="str">
        <f>Summary!K16</f>
        <v>H</v>
      </c>
      <c r="S17" s="50" t="str">
        <f>Summary!L16</f>
        <v>H</v>
      </c>
    </row>
    <row r="18" spans="1:19" ht="17" thickBot="1" x14ac:dyDescent="0.25">
      <c r="I18" s="49">
        <v>16</v>
      </c>
      <c r="J18" s="50" t="str">
        <f>Summary!C17</f>
        <v>H</v>
      </c>
      <c r="K18" s="50" t="str">
        <f>Summary!D17</f>
        <v>H</v>
      </c>
      <c r="L18" s="50" t="str">
        <f>Summary!E17</f>
        <v>H</v>
      </c>
      <c r="M18" s="50" t="str">
        <f>Summary!F17</f>
        <v>D</v>
      </c>
      <c r="N18" s="50" t="str">
        <f>Summary!G17</f>
        <v>D</v>
      </c>
      <c r="O18" s="50" t="str">
        <f>Summary!H17</f>
        <v>D</v>
      </c>
      <c r="P18" s="50" t="str">
        <f>Summary!I17</f>
        <v>H</v>
      </c>
      <c r="Q18" s="50" t="str">
        <f>Summary!J17</f>
        <v>H</v>
      </c>
      <c r="R18" s="50" t="str">
        <f>Summary!K17</f>
        <v>H</v>
      </c>
      <c r="S18" s="50" t="str">
        <f>Summary!L17</f>
        <v>H</v>
      </c>
    </row>
    <row r="19" spans="1:19" ht="17" thickBot="1" x14ac:dyDescent="0.25">
      <c r="A19" s="49" t="s">
        <v>80</v>
      </c>
      <c r="B19" s="49"/>
      <c r="C19" s="322">
        <f>IF(Rules!$B$16=Rules!$E$16,EV!H46+'5 Cards'!G122,EV!H46)</f>
        <v>-5.3141792559054518E-3</v>
      </c>
      <c r="D19" s="323"/>
      <c r="E19" s="324" t="str">
        <f>"( "&amp; ROUND(C19*100,2)&amp; "% )"</f>
        <v>( -0.53% )</v>
      </c>
      <c r="F19" s="325"/>
      <c r="G19" s="226"/>
      <c r="I19" s="49">
        <v>17</v>
      </c>
      <c r="J19" s="50" t="str">
        <f>Summary!C18</f>
        <v>H</v>
      </c>
      <c r="K19" s="50" t="str">
        <f>Summary!D18</f>
        <v>H</v>
      </c>
      <c r="L19" s="50" t="str">
        <f>Summary!E18</f>
        <v>D</v>
      </c>
      <c r="M19" s="50" t="str">
        <f>Summary!F18</f>
        <v>D</v>
      </c>
      <c r="N19" s="50" t="str">
        <f>Summary!G18</f>
        <v>D</v>
      </c>
      <c r="O19" s="50" t="str">
        <f>Summary!H18</f>
        <v>D</v>
      </c>
      <c r="P19" s="50" t="str">
        <f>Summary!I18</f>
        <v>H</v>
      </c>
      <c r="Q19" s="50" t="str">
        <f>Summary!J18</f>
        <v>H</v>
      </c>
      <c r="R19" s="50" t="str">
        <f>Summary!K18</f>
        <v>H</v>
      </c>
      <c r="S19" s="50" t="str">
        <f>Summary!L18</f>
        <v>H</v>
      </c>
    </row>
    <row r="20" spans="1:19" ht="17" thickBot="1" x14ac:dyDescent="0.25">
      <c r="A20" s="207"/>
      <c r="B20" s="208"/>
      <c r="C20" s="49" t="s">
        <v>8</v>
      </c>
      <c r="D20" s="49" t="s">
        <v>37</v>
      </c>
      <c r="E20" s="49" t="s">
        <v>36</v>
      </c>
      <c r="F20" s="49" t="s">
        <v>38</v>
      </c>
      <c r="G20" s="227"/>
      <c r="I20" s="49">
        <v>18</v>
      </c>
      <c r="J20" s="50" t="str">
        <f>Summary!C19</f>
        <v>H</v>
      </c>
      <c r="K20" s="50" t="str">
        <f>Summary!D19</f>
        <v>S</v>
      </c>
      <c r="L20" s="50" t="str">
        <f>Summary!E19</f>
        <v>D</v>
      </c>
      <c r="M20" s="50" t="str">
        <f>Summary!F19</f>
        <v>D</v>
      </c>
      <c r="N20" s="50" t="str">
        <f>Summary!G19</f>
        <v>D</v>
      </c>
      <c r="O20" s="50" t="str">
        <f>Summary!H19</f>
        <v>D</v>
      </c>
      <c r="P20" s="50" t="str">
        <f>Summary!I19</f>
        <v>S</v>
      </c>
      <c r="Q20" s="50" t="str">
        <f>Summary!J19</f>
        <v>S</v>
      </c>
      <c r="R20" s="50" t="str">
        <f>Summary!K19</f>
        <v>H</v>
      </c>
      <c r="S20" s="50" t="str">
        <f>Summary!L19</f>
        <v>H</v>
      </c>
    </row>
    <row r="21" spans="1:19" x14ac:dyDescent="0.2">
      <c r="A21" s="49" t="s">
        <v>102</v>
      </c>
      <c r="B21" s="167"/>
      <c r="C21" s="73">
        <f>'WL Prob'!O4</f>
        <v>0.60218479745106923</v>
      </c>
      <c r="D21" s="75">
        <f>C21</f>
        <v>0.60218479745106923</v>
      </c>
      <c r="E21" s="76">
        <f>C21</f>
        <v>0.60218479745106923</v>
      </c>
      <c r="F21" s="74">
        <f>ROUND(E21*10,0)</f>
        <v>6</v>
      </c>
      <c r="G21" s="228"/>
      <c r="I21" s="49">
        <v>19</v>
      </c>
      <c r="J21" s="50" t="str">
        <f>Summary!C20</f>
        <v>S</v>
      </c>
      <c r="K21" s="50" t="str">
        <f>Summary!D20</f>
        <v>S</v>
      </c>
      <c r="L21" s="50" t="str">
        <f>Summary!E20</f>
        <v>S</v>
      </c>
      <c r="M21" s="50" t="str">
        <f>Summary!F20</f>
        <v>S</v>
      </c>
      <c r="N21" s="50" t="str">
        <f>Summary!G20</f>
        <v>S</v>
      </c>
      <c r="O21" s="50" t="str">
        <f>Summary!H20</f>
        <v>S</v>
      </c>
      <c r="P21" s="50" t="str">
        <f>Summary!I20</f>
        <v>S</v>
      </c>
      <c r="Q21" s="50" t="str">
        <f>Summary!J20</f>
        <v>S</v>
      </c>
      <c r="R21" s="50" t="str">
        <f>Summary!K20</f>
        <v>S</v>
      </c>
      <c r="S21" s="50" t="str">
        <f>Summary!L20</f>
        <v>S</v>
      </c>
    </row>
    <row r="22" spans="1:19" ht="17" thickBot="1" x14ac:dyDescent="0.25">
      <c r="A22" s="49" t="s">
        <v>103</v>
      </c>
      <c r="B22" s="168"/>
      <c r="C22" s="80">
        <f>'WL Prob'!O5</f>
        <v>0.3978152025489306</v>
      </c>
      <c r="D22" s="81">
        <f>C22</f>
        <v>0.3978152025489306</v>
      </c>
      <c r="E22" s="82">
        <f>C22</f>
        <v>0.3978152025489306</v>
      </c>
      <c r="F22" s="83">
        <f>ROUND(E22*10,0)</f>
        <v>4</v>
      </c>
      <c r="G22" s="228"/>
      <c r="I22" s="49" t="s">
        <v>10</v>
      </c>
      <c r="J22" s="49" t="s">
        <v>22</v>
      </c>
      <c r="K22" s="49">
        <v>2</v>
      </c>
      <c r="L22" s="49">
        <v>3</v>
      </c>
      <c r="M22" s="49">
        <v>4</v>
      </c>
      <c r="N22" s="49">
        <v>5</v>
      </c>
      <c r="O22" s="49">
        <v>6</v>
      </c>
      <c r="P22" s="49">
        <v>7</v>
      </c>
      <c r="Q22" s="49">
        <v>8</v>
      </c>
      <c r="R22" s="49">
        <v>9</v>
      </c>
      <c r="S22" s="49">
        <v>10</v>
      </c>
    </row>
    <row r="23" spans="1:19" ht="17" thickBot="1" x14ac:dyDescent="0.25">
      <c r="A23" s="49" t="s">
        <v>2</v>
      </c>
      <c r="B23" s="169"/>
      <c r="C23" s="88">
        <f>SUM(C21:C22)</f>
        <v>0.99999999999999978</v>
      </c>
      <c r="D23" s="89">
        <f>C23</f>
        <v>0.99999999999999978</v>
      </c>
      <c r="E23" s="90">
        <f>C23</f>
        <v>0.99999999999999978</v>
      </c>
      <c r="F23" s="91">
        <f>ROUND(E23*10,0)</f>
        <v>10</v>
      </c>
      <c r="G23" s="228"/>
      <c r="I23" s="49" t="s">
        <v>22</v>
      </c>
      <c r="J23" s="50" t="str">
        <f>Summary!C22</f>
        <v>P</v>
      </c>
      <c r="K23" s="50" t="str">
        <f>Summary!D22</f>
        <v>P</v>
      </c>
      <c r="L23" s="50" t="str">
        <f>Summary!E22</f>
        <v>P</v>
      </c>
      <c r="M23" s="50" t="str">
        <f>Summary!F22</f>
        <v>P</v>
      </c>
      <c r="N23" s="50" t="str">
        <f>Summary!G22</f>
        <v>P</v>
      </c>
      <c r="O23" s="50" t="str">
        <f>Summary!H22</f>
        <v>P</v>
      </c>
      <c r="P23" s="50" t="str">
        <f>Summary!I22</f>
        <v>P</v>
      </c>
      <c r="Q23" s="50" t="str">
        <f>Summary!J22</f>
        <v>P</v>
      </c>
      <c r="R23" s="50" t="str">
        <f>Summary!K22</f>
        <v>P</v>
      </c>
      <c r="S23" s="50" t="str">
        <f>Summary!L22</f>
        <v>P</v>
      </c>
    </row>
    <row r="24" spans="1:19" ht="17" thickBot="1" x14ac:dyDescent="0.25">
      <c r="A24" s="49" t="s">
        <v>39</v>
      </c>
      <c r="B24" s="170"/>
      <c r="C24" s="84">
        <f>C22-C21</f>
        <v>-0.20436959490213863</v>
      </c>
      <c r="D24" s="85">
        <f>D22-D21</f>
        <v>-0.20436959490213863</v>
      </c>
      <c r="E24" s="86"/>
      <c r="F24" s="87"/>
      <c r="G24" s="228"/>
      <c r="I24" s="49">
        <v>2</v>
      </c>
      <c r="J24" s="50" t="str">
        <f>Summary!C23</f>
        <v>H</v>
      </c>
      <c r="K24" s="50" t="str">
        <f>Summary!D23</f>
        <v>P</v>
      </c>
      <c r="L24" s="50" t="str">
        <f>Summary!E23</f>
        <v>P</v>
      </c>
      <c r="M24" s="50" t="str">
        <f>Summary!F23</f>
        <v>P</v>
      </c>
      <c r="N24" s="50" t="str">
        <f>Summary!G23</f>
        <v>P</v>
      </c>
      <c r="O24" s="50" t="str">
        <f>Summary!H23</f>
        <v>P</v>
      </c>
      <c r="P24" s="50" t="str">
        <f>Summary!I23</f>
        <v>P</v>
      </c>
      <c r="Q24" s="50" t="str">
        <f>Summary!J23</f>
        <v>H</v>
      </c>
      <c r="R24" s="50" t="str">
        <f>Summary!K23</f>
        <v>H</v>
      </c>
      <c r="S24" s="50" t="str">
        <f>Summary!L23</f>
        <v>H</v>
      </c>
    </row>
    <row r="25" spans="1:19" x14ac:dyDescent="0.2">
      <c r="I25" s="49">
        <v>3</v>
      </c>
      <c r="J25" s="50" t="str">
        <f>Summary!C24</f>
        <v>H</v>
      </c>
      <c r="K25" s="50" t="str">
        <f>Summary!D24</f>
        <v>P</v>
      </c>
      <c r="L25" s="50" t="str">
        <f>Summary!E24</f>
        <v>P</v>
      </c>
      <c r="M25" s="50" t="str">
        <f>Summary!F24</f>
        <v>P</v>
      </c>
      <c r="N25" s="50" t="str">
        <f>Summary!G24</f>
        <v>P</v>
      </c>
      <c r="O25" s="50" t="str">
        <f>Summary!H24</f>
        <v>P</v>
      </c>
      <c r="P25" s="50" t="str">
        <f>Summary!I24</f>
        <v>P</v>
      </c>
      <c r="Q25" s="50" t="str">
        <f>Summary!J24</f>
        <v>H</v>
      </c>
      <c r="R25" s="50" t="str">
        <f>Summary!K24</f>
        <v>H</v>
      </c>
      <c r="S25" s="50" t="str">
        <f>Summary!L24</f>
        <v>H</v>
      </c>
    </row>
    <row r="26" spans="1:19" x14ac:dyDescent="0.2">
      <c r="A26" s="49" t="s">
        <v>58</v>
      </c>
      <c r="B26" s="49" t="s">
        <v>19</v>
      </c>
      <c r="C26" s="49" t="s">
        <v>19</v>
      </c>
      <c r="D26" s="49" t="s">
        <v>19</v>
      </c>
      <c r="E26" s="49" t="s">
        <v>19</v>
      </c>
      <c r="F26" s="49" t="s">
        <v>19</v>
      </c>
      <c r="G26" s="227"/>
      <c r="I26" s="49">
        <v>4</v>
      </c>
      <c r="J26" s="50" t="str">
        <f>Summary!C25</f>
        <v>H</v>
      </c>
      <c r="K26" s="50" t="str">
        <f>Summary!D25</f>
        <v>H</v>
      </c>
      <c r="L26" s="50" t="str">
        <f>Summary!E25</f>
        <v>H</v>
      </c>
      <c r="M26" s="50" t="str">
        <f>Summary!F25</f>
        <v>H</v>
      </c>
      <c r="N26" s="50" t="str">
        <f>Summary!G25</f>
        <v>P</v>
      </c>
      <c r="O26" s="50" t="str">
        <f>Summary!H25</f>
        <v>P</v>
      </c>
      <c r="P26" s="50" t="str">
        <f>Summary!I25</f>
        <v>H</v>
      </c>
      <c r="Q26" s="50" t="str">
        <f>Summary!J25</f>
        <v>H</v>
      </c>
      <c r="R26" s="50" t="str">
        <f>Summary!K25</f>
        <v>H</v>
      </c>
      <c r="S26" s="50" t="str">
        <f>Summary!L25</f>
        <v>H</v>
      </c>
    </row>
    <row r="27" spans="1:19" ht="17" thickBot="1" x14ac:dyDescent="0.25">
      <c r="A27" s="49" t="s">
        <v>57</v>
      </c>
      <c r="B27" s="49">
        <v>2</v>
      </c>
      <c r="C27" s="49">
        <v>3</v>
      </c>
      <c r="D27" s="49">
        <v>4</v>
      </c>
      <c r="E27" s="49">
        <v>5</v>
      </c>
      <c r="F27" s="49">
        <v>6</v>
      </c>
      <c r="G27" s="227"/>
      <c r="I27" s="49">
        <v>5</v>
      </c>
      <c r="J27" s="50" t="str">
        <f>Summary!C26</f>
        <v>H</v>
      </c>
      <c r="K27" s="50" t="str">
        <f>Summary!D26</f>
        <v>D</v>
      </c>
      <c r="L27" s="50" t="str">
        <f>Summary!E26</f>
        <v>D</v>
      </c>
      <c r="M27" s="50" t="str">
        <f>Summary!F26</f>
        <v>D</v>
      </c>
      <c r="N27" s="50" t="str">
        <f>Summary!G26</f>
        <v>D</v>
      </c>
      <c r="O27" s="50" t="str">
        <f>Summary!H26</f>
        <v>D</v>
      </c>
      <c r="P27" s="50" t="str">
        <f>Summary!I26</f>
        <v>D</v>
      </c>
      <c r="Q27" s="50" t="str">
        <f>Summary!J26</f>
        <v>D</v>
      </c>
      <c r="R27" s="50" t="str">
        <f>Summary!K26</f>
        <v>D</v>
      </c>
      <c r="S27" s="50" t="str">
        <f>Summary!L26</f>
        <v>H</v>
      </c>
    </row>
    <row r="28" spans="1:19" x14ac:dyDescent="0.2">
      <c r="A28" s="120">
        <v>1</v>
      </c>
      <c r="B28" s="164">
        <f>-1*$C$21*$F$21*$A$28</f>
        <v>-3.6131087847064154</v>
      </c>
      <c r="C28" s="165">
        <f>-1*$C$21*$F$21*$A$28</f>
        <v>-3.6131087847064154</v>
      </c>
      <c r="D28" s="165">
        <f>-1*$C$21*$F$21*$A$28</f>
        <v>-3.6131087847064154</v>
      </c>
      <c r="E28" s="165">
        <f>-1*$C$21*$F$21*$A$28</f>
        <v>-3.6131087847064154</v>
      </c>
      <c r="F28" s="58">
        <f>-1*$C$21*$F$21*$A$28</f>
        <v>-3.6131087847064154</v>
      </c>
      <c r="G28" s="159"/>
      <c r="I28" s="49">
        <v>6</v>
      </c>
      <c r="J28" s="50" t="str">
        <f>Summary!C27</f>
        <v>H</v>
      </c>
      <c r="K28" s="50" t="str">
        <f>Summary!D27</f>
        <v>H</v>
      </c>
      <c r="L28" s="50" t="str">
        <f>Summary!E27</f>
        <v>P</v>
      </c>
      <c r="M28" s="50" t="str">
        <f>Summary!F27</f>
        <v>P</v>
      </c>
      <c r="N28" s="50" t="str">
        <f>Summary!G27</f>
        <v>P</v>
      </c>
      <c r="O28" s="50" t="str">
        <f>Summary!H27</f>
        <v>P</v>
      </c>
      <c r="P28" s="50" t="str">
        <f>Summary!I27</f>
        <v>H</v>
      </c>
      <c r="Q28" s="50" t="str">
        <f>Summary!J27</f>
        <v>H</v>
      </c>
      <c r="R28" s="50" t="str">
        <f>Summary!K27</f>
        <v>H</v>
      </c>
      <c r="S28" s="50" t="str">
        <f>Summary!L27</f>
        <v>H</v>
      </c>
    </row>
    <row r="29" spans="1:19" ht="17" thickBot="1" x14ac:dyDescent="0.25">
      <c r="A29" s="153">
        <f>(C19+C21)/C22</f>
        <v>1.5003715654173615</v>
      </c>
      <c r="B29" s="113">
        <f>$C$22*$F$22*$A29*B$27</f>
        <v>4.7749649455613099</v>
      </c>
      <c r="C29" s="166">
        <f>$C$22*$F$22*$A29*C$27</f>
        <v>7.1624474183419649</v>
      </c>
      <c r="D29" s="166">
        <f>$C$22*$F$22*$A29*D$27</f>
        <v>9.5499298911226198</v>
      </c>
      <c r="E29" s="166">
        <f>$C$22*$F$22*$A29*E$27</f>
        <v>11.937412363903274</v>
      </c>
      <c r="F29" s="10">
        <f>$C$22*$F$22*$A29*F$27</f>
        <v>14.32489483668393</v>
      </c>
      <c r="G29" s="159"/>
      <c r="I29" s="49">
        <v>7</v>
      </c>
      <c r="J29" s="50" t="str">
        <f>Summary!C28</f>
        <v>H</v>
      </c>
      <c r="K29" s="50" t="str">
        <f>Summary!D28</f>
        <v>P</v>
      </c>
      <c r="L29" s="50" t="str">
        <f>Summary!E28</f>
        <v>P</v>
      </c>
      <c r="M29" s="50" t="str">
        <f>Summary!F28</f>
        <v>P</v>
      </c>
      <c r="N29" s="50" t="str">
        <f>Summary!G28</f>
        <v>P</v>
      </c>
      <c r="O29" s="50" t="str">
        <f>Summary!H28</f>
        <v>P</v>
      </c>
      <c r="P29" s="50" t="str">
        <f>Summary!I28</f>
        <v>P</v>
      </c>
      <c r="Q29" s="50" t="str">
        <f>Summary!J28</f>
        <v>H</v>
      </c>
      <c r="R29" s="50" t="str">
        <f>Summary!K28</f>
        <v>H</v>
      </c>
      <c r="S29" s="50" t="str">
        <f>Summary!L28</f>
        <v>H</v>
      </c>
    </row>
    <row r="30" spans="1:19" ht="17" thickBot="1" x14ac:dyDescent="0.25">
      <c r="A30" s="49" t="s">
        <v>60</v>
      </c>
      <c r="B30" s="161">
        <f>SUM(B28:B29)</f>
        <v>1.1618561608548945</v>
      </c>
      <c r="C30" s="162">
        <f>SUM(C28:C29)</f>
        <v>3.5493386336355495</v>
      </c>
      <c r="D30" s="162">
        <f>SUM(D28:D29)</f>
        <v>5.936821106416204</v>
      </c>
      <c r="E30" s="162">
        <f>SUM(E28:E29)</f>
        <v>8.324303579196858</v>
      </c>
      <c r="F30" s="163">
        <f>SUM(F28:F29)</f>
        <v>10.711786051977514</v>
      </c>
      <c r="G30" s="159"/>
      <c r="I30" s="49">
        <v>8</v>
      </c>
      <c r="J30" s="50" t="str">
        <f>Summary!C29</f>
        <v>P</v>
      </c>
      <c r="K30" s="50" t="str">
        <f>Summary!D29</f>
        <v>P</v>
      </c>
      <c r="L30" s="50" t="str">
        <f>Summary!E29</f>
        <v>P</v>
      </c>
      <c r="M30" s="50" t="str">
        <f>Summary!F29</f>
        <v>P</v>
      </c>
      <c r="N30" s="50" t="str">
        <f>Summary!G29</f>
        <v>P</v>
      </c>
      <c r="O30" s="50" t="str">
        <f>Summary!H29</f>
        <v>P</v>
      </c>
      <c r="P30" s="50" t="str">
        <f>Summary!I29</f>
        <v>P</v>
      </c>
      <c r="Q30" s="50" t="str">
        <f>Summary!J29</f>
        <v>P</v>
      </c>
      <c r="R30" s="50" t="str">
        <f>Summary!K29</f>
        <v>R</v>
      </c>
      <c r="S30" s="50" t="str">
        <f>Summary!L29</f>
        <v>R</v>
      </c>
    </row>
    <row r="31" spans="1:19" ht="17" thickBot="1" x14ac:dyDescent="0.25">
      <c r="A31" s="49" t="s">
        <v>61</v>
      </c>
      <c r="B31" s="29">
        <f>B30/A29</f>
        <v>0.7743789522775304</v>
      </c>
      <c r="C31" s="19">
        <f>C30/A29</f>
        <v>2.3656397624732528</v>
      </c>
      <c r="D31" s="19">
        <f>D30/A29</f>
        <v>3.956900572668975</v>
      </c>
      <c r="E31" s="19">
        <f>E30/A29</f>
        <v>5.5481613828646967</v>
      </c>
      <c r="F31" s="20">
        <f>F30/A29</f>
        <v>7.1394221930604198</v>
      </c>
      <c r="G31" s="159"/>
      <c r="I31" s="49">
        <v>9</v>
      </c>
      <c r="J31" s="50" t="str">
        <f>Summary!C30</f>
        <v>S</v>
      </c>
      <c r="K31" s="50" t="str">
        <f>Summary!D30</f>
        <v>P</v>
      </c>
      <c r="L31" s="50" t="str">
        <f>Summary!E30</f>
        <v>P</v>
      </c>
      <c r="M31" s="50" t="str">
        <f>Summary!F30</f>
        <v>P</v>
      </c>
      <c r="N31" s="50" t="str">
        <f>Summary!G30</f>
        <v>P</v>
      </c>
      <c r="O31" s="50" t="str">
        <f>Summary!H30</f>
        <v>P</v>
      </c>
      <c r="P31" s="50" t="str">
        <f>Summary!I30</f>
        <v>S</v>
      </c>
      <c r="Q31" s="50" t="str">
        <f>Summary!J30</f>
        <v>P</v>
      </c>
      <c r="R31" s="50" t="str">
        <f>Summary!K30</f>
        <v>P</v>
      </c>
      <c r="S31" s="50" t="str">
        <f>Summary!L30</f>
        <v>S</v>
      </c>
    </row>
    <row r="32" spans="1:19" x14ac:dyDescent="0.2">
      <c r="A32" s="160"/>
      <c r="B32" s="159"/>
      <c r="C32" s="159"/>
      <c r="D32" s="159"/>
      <c r="E32" s="159"/>
      <c r="F32" s="159"/>
      <c r="G32" s="159"/>
      <c r="I32" s="49">
        <v>10</v>
      </c>
      <c r="J32" s="50" t="str">
        <f>Summary!C31</f>
        <v>S</v>
      </c>
      <c r="K32" s="50" t="str">
        <f>Summary!D31</f>
        <v>S</v>
      </c>
      <c r="L32" s="50" t="str">
        <f>Summary!E31</f>
        <v>S</v>
      </c>
      <c r="M32" s="50" t="str">
        <f>Summary!F31</f>
        <v>S</v>
      </c>
      <c r="N32" s="50" t="str">
        <f>Summary!G31</f>
        <v>S</v>
      </c>
      <c r="O32" s="50" t="str">
        <f>Summary!H31</f>
        <v>P</v>
      </c>
      <c r="P32" s="50" t="str">
        <f>Summary!I31</f>
        <v>S</v>
      </c>
      <c r="Q32" s="50" t="str">
        <f>Summary!J31</f>
        <v>S</v>
      </c>
      <c r="R32" s="50" t="str">
        <f>Summary!K31</f>
        <v>S</v>
      </c>
      <c r="S32" s="50" t="str">
        <f>Summary!L31</f>
        <v>S</v>
      </c>
    </row>
    <row r="33" spans="1:19" x14ac:dyDescent="0.2">
      <c r="A33" s="326" t="s">
        <v>101</v>
      </c>
      <c r="B33" s="327"/>
      <c r="C33" s="327"/>
      <c r="D33" s="327"/>
      <c r="E33" s="327"/>
      <c r="F33" s="328"/>
      <c r="G33" s="227"/>
      <c r="I33" s="319" t="str">
        <f>Summary!B32</f>
        <v>EV = -0.00531417925590545</v>
      </c>
      <c r="J33" s="319"/>
      <c r="K33" s="319"/>
      <c r="L33" s="319"/>
      <c r="M33" s="319"/>
      <c r="N33" s="319"/>
      <c r="O33" s="319"/>
      <c r="P33" s="319"/>
      <c r="Q33" s="319"/>
      <c r="R33" s="319"/>
      <c r="S33" s="319"/>
    </row>
    <row r="34" spans="1:19" x14ac:dyDescent="0.2">
      <c r="A34" s="49" t="s">
        <v>95</v>
      </c>
      <c r="B34" s="49" t="s">
        <v>96</v>
      </c>
      <c r="C34" s="49" t="s">
        <v>97</v>
      </c>
      <c r="D34" s="49" t="s">
        <v>98</v>
      </c>
      <c r="E34" s="49" t="s">
        <v>99</v>
      </c>
      <c r="F34" s="49" t="s">
        <v>100</v>
      </c>
      <c r="G34" s="227"/>
      <c r="I34" s="319" t="str">
        <f>Summary!B33</f>
        <v>EV = -0.531417925590545 %</v>
      </c>
      <c r="J34" s="319"/>
      <c r="K34" s="319"/>
      <c r="L34" s="319"/>
      <c r="M34" s="319"/>
      <c r="N34" s="319"/>
      <c r="O34" s="319"/>
      <c r="P34" s="319"/>
      <c r="Q34" s="319"/>
      <c r="R34" s="319"/>
      <c r="S34" s="319"/>
    </row>
    <row r="35" spans="1:19" x14ac:dyDescent="0.2">
      <c r="A35" s="49" t="s">
        <v>93</v>
      </c>
      <c r="B35" s="1">
        <f>(B27+1)*$F$21</f>
        <v>18</v>
      </c>
      <c r="C35" s="1">
        <f>(C27+1)*$F$21</f>
        <v>24</v>
      </c>
      <c r="D35" s="1">
        <f>(D27+1)*$F$21</f>
        <v>30</v>
      </c>
      <c r="E35" s="1">
        <f>(E27+1)*$F$21</f>
        <v>36</v>
      </c>
      <c r="F35" s="1">
        <f>(F27+1)*$F$21</f>
        <v>42</v>
      </c>
      <c r="G35" s="159"/>
      <c r="I35" s="320" t="s">
        <v>24</v>
      </c>
      <c r="J35" s="320"/>
      <c r="K35" s="320"/>
      <c r="L35" s="320"/>
      <c r="M35" s="320"/>
      <c r="N35" s="320"/>
      <c r="O35" s="320"/>
      <c r="P35" s="320"/>
      <c r="Q35" s="320"/>
      <c r="R35" s="320"/>
      <c r="S35" s="320"/>
    </row>
    <row r="36" spans="1:19" x14ac:dyDescent="0.2">
      <c r="A36" s="49" t="s">
        <v>94</v>
      </c>
      <c r="B36" s="1">
        <f>B$27^2*$F$21+B35</f>
        <v>42</v>
      </c>
      <c r="C36" s="1">
        <f>C$27^2*$F$21+C35</f>
        <v>78</v>
      </c>
      <c r="D36" s="1">
        <f>D$27^2*$F$21+D35</f>
        <v>126</v>
      </c>
      <c r="E36" s="1">
        <f>E$27^2*$F$21+E35</f>
        <v>186</v>
      </c>
      <c r="F36" s="1">
        <f>F$27^2*$F$21+F35</f>
        <v>258</v>
      </c>
      <c r="G36" s="159"/>
      <c r="I36" s="321" t="s">
        <v>25</v>
      </c>
      <c r="J36" s="321"/>
      <c r="K36" s="321"/>
      <c r="L36" s="321"/>
      <c r="M36" s="321"/>
      <c r="N36" s="321"/>
      <c r="O36" s="321"/>
      <c r="P36" s="321"/>
      <c r="Q36" s="321"/>
      <c r="R36" s="321"/>
      <c r="S36" s="321"/>
    </row>
    <row r="37" spans="1:19" x14ac:dyDescent="0.2">
      <c r="A37" s="49" t="s">
        <v>153</v>
      </c>
      <c r="B37" s="326" t="s">
        <v>152</v>
      </c>
      <c r="C37" s="327"/>
      <c r="D37" s="327"/>
      <c r="E37" s="327"/>
      <c r="F37" s="328"/>
      <c r="G37" s="159"/>
      <c r="I37" s="313" t="s">
        <v>26</v>
      </c>
      <c r="J37" s="313"/>
      <c r="K37" s="313"/>
      <c r="L37" s="313"/>
      <c r="M37" s="313"/>
      <c r="N37" s="313"/>
      <c r="O37" s="313"/>
      <c r="P37" s="313"/>
      <c r="Q37" s="313"/>
      <c r="R37" s="313"/>
      <c r="S37" s="313"/>
    </row>
    <row r="38" spans="1:19" x14ac:dyDescent="0.2">
      <c r="A38" s="49" t="s">
        <v>93</v>
      </c>
      <c r="B38" s="1">
        <f t="shared" ref="B38:F39" si="0">B35*8</f>
        <v>144</v>
      </c>
      <c r="C38" s="1">
        <f t="shared" si="0"/>
        <v>192</v>
      </c>
      <c r="D38" s="1">
        <f t="shared" si="0"/>
        <v>240</v>
      </c>
      <c r="E38" s="1">
        <f t="shared" si="0"/>
        <v>288</v>
      </c>
      <c r="F38" s="1">
        <f t="shared" si="0"/>
        <v>336</v>
      </c>
      <c r="G38" s="159"/>
      <c r="I38" s="314" t="s">
        <v>27</v>
      </c>
      <c r="J38" s="314"/>
      <c r="K38" s="314"/>
      <c r="L38" s="314"/>
      <c r="M38" s="314"/>
      <c r="N38" s="314"/>
      <c r="O38" s="314"/>
      <c r="P38" s="314"/>
      <c r="Q38" s="314"/>
      <c r="R38" s="314"/>
      <c r="S38" s="314"/>
    </row>
    <row r="39" spans="1:19" x14ac:dyDescent="0.2">
      <c r="A39" s="49" t="s">
        <v>94</v>
      </c>
      <c r="B39" s="1">
        <f t="shared" si="0"/>
        <v>336</v>
      </c>
      <c r="C39" s="1">
        <f t="shared" si="0"/>
        <v>624</v>
      </c>
      <c r="D39" s="1">
        <f t="shared" si="0"/>
        <v>1008</v>
      </c>
      <c r="E39" s="1">
        <f t="shared" si="0"/>
        <v>1488</v>
      </c>
      <c r="F39" s="1">
        <f t="shared" si="0"/>
        <v>2064</v>
      </c>
      <c r="G39" s="159"/>
      <c r="I39" s="312" t="s">
        <v>28</v>
      </c>
      <c r="J39" s="312"/>
      <c r="K39" s="312"/>
      <c r="L39" s="312"/>
      <c r="M39" s="312"/>
      <c r="N39" s="312"/>
      <c r="O39" s="312"/>
      <c r="P39" s="312"/>
      <c r="Q39" s="312"/>
      <c r="R39" s="312"/>
      <c r="S39" s="312"/>
    </row>
    <row r="40" spans="1:19" x14ac:dyDescent="0.2">
      <c r="A40" s="49" t="s">
        <v>116</v>
      </c>
      <c r="B40" s="49" t="s">
        <v>110</v>
      </c>
      <c r="C40" s="49" t="s">
        <v>111</v>
      </c>
      <c r="D40" s="49" t="s">
        <v>112</v>
      </c>
      <c r="E40" s="49" t="s">
        <v>114</v>
      </c>
      <c r="F40" s="49" t="s">
        <v>113</v>
      </c>
      <c r="G40" s="227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2">
      <c r="A41" s="49" t="s">
        <v>115</v>
      </c>
      <c r="B41" s="222">
        <f>SUMIF(HSDR!O5:X19,"H",Prob!B3:K17)+SUMIF(HSDR!O36:X44,"H",Prob!B19:K27)+SUMIF(Pair!O2:X11,"H",Prob!B29:K38)</f>
        <v>0.35425930464619593</v>
      </c>
      <c r="C41" s="222">
        <f>SUMIF(HSDR!O5:X19,"D",Prob!B3:K17)+SUMIF(HSDR!O36:X44,"D",Prob!B19:K27)+SUMIF(Pair!O2:X11,"D",Prob!B29:K38)</f>
        <v>9.3554147263751261E-2</v>
      </c>
      <c r="D41" s="222">
        <f>SUMIF(HSDR!O5:X19,"S",Prob!B3:K17)+SUMIF(HSDR!O36:X44,"S",Prob!B19:K27)+SUMIF(Pair!O2:X11,"S",Prob!B29:K38)</f>
        <v>0.4306571898743044</v>
      </c>
      <c r="E41" s="222">
        <f>SUMIF(HSDR!O5:X19,"P",Prob!B3:K17)+SUMIF(HSDR!O36:X44,"P",Prob!B19:K27)+SUMIF(Pair!O2:X11,"P",Prob!B29:K38)</f>
        <v>3.0531143867511663E-2</v>
      </c>
      <c r="F41" s="222">
        <f>SUMIF(HSDR!O5:X19,"R",Prob!B3:K17)+SUMIF(HSDR!O36:X44,"R",Prob!B19:K27)+SUMIF(Pair!O2:X11,"R",Prob!B29:K38)</f>
        <v>4.3660936241728239E-2</v>
      </c>
      <c r="G41" s="229"/>
    </row>
    <row r="42" spans="1:19" x14ac:dyDescent="0.2">
      <c r="A42" s="221"/>
      <c r="B42" s="223"/>
      <c r="C42" s="221"/>
      <c r="D42" s="221"/>
      <c r="E42" s="221"/>
      <c r="F42" s="221"/>
      <c r="G42" s="221"/>
    </row>
    <row r="43" spans="1:19" x14ac:dyDescent="0.2">
      <c r="A43" s="221"/>
      <c r="B43" s="221"/>
      <c r="C43" s="221"/>
      <c r="D43" s="221"/>
      <c r="E43" s="221"/>
      <c r="F43" s="221"/>
      <c r="G43" s="221"/>
    </row>
  </sheetData>
  <sheetProtection sheet="1" objects="1" scenarios="1"/>
  <mergeCells count="14">
    <mergeCell ref="A1:S1"/>
    <mergeCell ref="I39:S39"/>
    <mergeCell ref="I37:S37"/>
    <mergeCell ref="I38:S38"/>
    <mergeCell ref="A2:F2"/>
    <mergeCell ref="I2:S2"/>
    <mergeCell ref="I33:S33"/>
    <mergeCell ref="I35:S35"/>
    <mergeCell ref="I36:S36"/>
    <mergeCell ref="C19:D19"/>
    <mergeCell ref="E19:F19"/>
    <mergeCell ref="I34:S34"/>
    <mergeCell ref="A33:F33"/>
    <mergeCell ref="B37:F37"/>
  </mergeCells>
  <phoneticPr fontId="14" type="noConversion"/>
  <conditionalFormatting sqref="J15:S21 J23:S32 J4:S13">
    <cfRule type="containsText" dxfId="192" priority="4" operator="containsText" text="S">
      <formula>NOT(ISERROR(SEARCH("S",J4)))</formula>
    </cfRule>
    <cfRule type="containsText" dxfId="191" priority="5" operator="containsText" text="H">
      <formula>NOT(ISERROR(SEARCH("H",J4)))</formula>
    </cfRule>
  </conditionalFormatting>
  <conditionalFormatting sqref="J15:S21 J23:S32 J4:S13">
    <cfRule type="containsText" dxfId="190" priority="3" operator="containsText" text="D">
      <formula>NOT(ISERROR(SEARCH("D",J4)))</formula>
    </cfRule>
  </conditionalFormatting>
  <conditionalFormatting sqref="J15:S21 J23:S32 J4:S13">
    <cfRule type="containsText" dxfId="189" priority="2" operator="containsText" text="R">
      <formula>NOT(ISERROR(SEARCH("R",J4)))</formula>
    </cfRule>
  </conditionalFormatting>
  <conditionalFormatting sqref="J15:S21 J23:S32 J4:S13">
    <cfRule type="containsText" dxfId="188" priority="1" operator="containsText" text="P">
      <formula>NOT(ISERROR(SEARCH("P",J4)))</formula>
    </cfRule>
  </conditionalFormatting>
  <dataValidations count="13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</dataValidations>
  <pageMargins left="0.7" right="0.7" top="0.75" bottom="0.75" header="0.3" footer="0.3"/>
  <pageSetup paperSize="9" scale="68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S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S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S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S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S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S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S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S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S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S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4" type="noConversion"/>
  <conditionalFormatting sqref="O2:X31">
    <cfRule type="containsText" dxfId="175" priority="14" operator="containsText" text="S">
      <formula>NOT(ISERROR(SEARCH("S",O2)))</formula>
    </cfRule>
    <cfRule type="containsText" dxfId="174" priority="15" operator="containsText" text="H">
      <formula>NOT(ISERROR(SEARCH("H",O2)))</formula>
    </cfRule>
  </conditionalFormatting>
  <conditionalFormatting sqref="O2:X31">
    <cfRule type="containsText" dxfId="173" priority="13" operator="containsText" text="D">
      <formula>NOT(ISERROR(SEARCH("D",O2)))</formula>
    </cfRule>
  </conditionalFormatting>
  <conditionalFormatting sqref="O2:X31">
    <cfRule type="containsText" dxfId="172" priority="9" operator="containsText" text="R">
      <formula>NOT(ISERROR(SEARCH("R",O2)))</formula>
    </cfRule>
  </conditionalFormatting>
  <conditionalFormatting sqref="O34:X54">
    <cfRule type="containsText" dxfId="171" priority="3" operator="containsText" text="S">
      <formula>NOT(ISERROR(SEARCH("S",O34)))</formula>
    </cfRule>
    <cfRule type="containsText" dxfId="170" priority="4" operator="containsText" text="H">
      <formula>NOT(ISERROR(SEARCH("H",O34)))</formula>
    </cfRule>
  </conditionalFormatting>
  <conditionalFormatting sqref="O34:X54">
    <cfRule type="containsText" dxfId="169" priority="2" operator="containsText" text="D">
      <formula>NOT(ISERROR(SEARCH("D",O34)))</formula>
    </cfRule>
  </conditionalFormatting>
  <conditionalFormatting sqref="O34:X54">
    <cfRule type="containsText" dxfId="168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322" t="s">
        <v>89</v>
      </c>
      <c r="B1" s="323"/>
      <c r="C1" s="323"/>
      <c r="D1" s="323"/>
      <c r="E1" s="323"/>
      <c r="F1" s="323"/>
      <c r="G1" s="323"/>
      <c r="H1" s="323"/>
      <c r="I1" s="323"/>
      <c r="J1" s="323"/>
      <c r="K1" s="330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26" t="s">
        <v>7</v>
      </c>
      <c r="B2" s="177">
        <v>1</v>
      </c>
      <c r="C2" s="178">
        <v>2</v>
      </c>
      <c r="D2" s="178">
        <v>3</v>
      </c>
      <c r="E2" s="178">
        <v>4</v>
      </c>
      <c r="F2" s="178">
        <v>5</v>
      </c>
      <c r="G2" s="178">
        <v>6</v>
      </c>
      <c r="H2" s="178">
        <v>7</v>
      </c>
      <c r="I2" s="178">
        <v>8</v>
      </c>
      <c r="J2" s="178">
        <v>9</v>
      </c>
      <c r="K2" s="139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121">
        <v>1</v>
      </c>
      <c r="B3" s="164">
        <f>2*(IF(Rules!$B$12=Rules!$F$12,SUM(Stand!B36:B43)+Rules!$B$5*Stand!B44+B16,SUM(HSD!B36:B43)+Rules!$B$5*HSD!B44+B16)/(9+Rules!$B$5))</f>
        <v>0.24964002360108775</v>
      </c>
      <c r="C3" s="165">
        <f>2*(IF(Rules!$B$12=Rules!$F$12,SUM(Stand!C36:C43)+Rules!$B$5*Stand!C44+C16,SUM(HSD!C36:C43)+Rules!$B$5*HSD!C44+C16)/(9+Rules!$B$5))</f>
        <v>0.60893997246027043</v>
      </c>
      <c r="D3" s="165">
        <f>2*(IF(Rules!$B$12=Rules!$F$12,SUM(Stand!D36:D43)+Rules!$B$5*Stand!D44+D16,SUM(HSD!D36:D43)+Rules!$B$5*HSD!D44+D16)/(9+Rules!$B$5))</f>
        <v>0.65729370645788177</v>
      </c>
      <c r="E3" s="165">
        <f>2*(IF(Rules!$B$12=Rules!$F$12,SUM(Stand!E36:E43)+Rules!$B$5*Stand!E44+E16,SUM(HSD!E36:E43)+Rules!$B$5*HSD!E44+E16)/(9+Rules!$B$5))</f>
        <v>0.7068176357371978</v>
      </c>
      <c r="F3" s="165">
        <f>2*(IF(Rules!$B$12=Rules!$F$12,SUM(Stand!F36:F43)+Rules!$B$5*Stand!F44+F16,SUM(HSD!F36:F43)+Rules!$B$5*HSD!F44+F16)/(9+Rules!$B$5))</f>
        <v>0.75634348224235182</v>
      </c>
      <c r="G3" s="165">
        <f>2*(IF(Rules!$B$12=Rules!$F$12,SUM(Stand!G36:G43)+Rules!$B$5*Stand!G44+G16,SUM(HSD!G36:G43)+Rules!$B$5*HSD!G44+G16)/(9+Rules!$B$5))</f>
        <v>0.81612360245129012</v>
      </c>
      <c r="H3" s="165">
        <f>2*(IF(Rules!$B$12=Rules!$F$12,SUM(Stand!H36:H43)+Rules!$B$5*Stand!H44+H16,SUM(HSD!H36:H43)+Rules!$B$5*HSD!H44+H16)/(9+Rules!$B$5))</f>
        <v>0.63286124044017034</v>
      </c>
      <c r="I3" s="165">
        <f>2*(IF(Rules!$B$12=Rules!$F$12,SUM(Stand!I36:I43)+Rules!$B$5*Stand!I44+I16,SUM(HSD!I36:I43)+Rules!$B$5*HSD!I44+I16)/(9+Rules!$B$5))</f>
        <v>0.5067060739538094</v>
      </c>
      <c r="J3" s="165">
        <f>2*(IF(Rules!$B$12=Rules!$F$12,SUM(Stand!J36:J43)+Rules!$B$5*Stand!J44+J16,SUM(HSD!J36:J43)+Rules!$B$5*HSD!J44+J16)/(9+Rules!$B$5))</f>
        <v>0.36744267463395625</v>
      </c>
      <c r="K3" s="58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121">
        <v>2</v>
      </c>
      <c r="B4" s="112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121">
        <v>3</v>
      </c>
      <c r="B5" s="112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121">
        <v>4</v>
      </c>
      <c r="B6" s="112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121">
        <v>5</v>
      </c>
      <c r="B7" s="112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121">
        <v>6</v>
      </c>
      <c r="B8" s="112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121">
        <v>7</v>
      </c>
      <c r="B9" s="112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R</v>
      </c>
      <c r="X9" s="31" t="str">
        <f>IF(K61=IF(Rules!$B$11=2,K49,IF(Rules!$B$11=3,K36,IF(Rules!$B$11=4,K23,K10))),"P",HSDR!X16)</f>
        <v>R</v>
      </c>
    </row>
    <row r="10" spans="1:24" x14ac:dyDescent="0.2">
      <c r="A10" s="121">
        <v>8</v>
      </c>
      <c r="B10" s="112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121">
        <v>9</v>
      </c>
      <c r="B11" s="112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P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22">
        <v>10</v>
      </c>
      <c r="B12" s="113">
        <f>2*(IF(Rules!$B$9=Rules!$E$9,SUM(HSD!B13:B19)+Rules!$B$5*HSD!B20+HSD!B44+B25,SUM(HS!B13:B19)+Rules!$B$5*HS!B20+HS!B44+B25)/(9+Rules!$B$5))</f>
        <v>0.25591217102008812</v>
      </c>
      <c r="C12" s="166">
        <f>2*(IF(Rules!$B$9=Rules!$E$9,SUM(HSD!C13:C19)+Rules!$B$5*HSD!C20+HSD!C44+C25,SUM(HS!C13:C19)+Rules!$B$5*HS!C20+HS!C44+C25)/(9+Rules!$B$5))</f>
        <v>0.47702511757927396</v>
      </c>
      <c r="D12" s="166">
        <f>2*(IF(Rules!$B$9=Rules!$E$9,SUM(HSD!D13:D19)+Rules!$B$5*HSD!D20+HSD!D44+D25,SUM(HS!D13:D19)+Rules!$B$5*HS!D20+HS!D44+D25)/(9+Rules!$B$5))</f>
        <v>0.52917868575056526</v>
      </c>
      <c r="E12" s="166">
        <f>2*(IF(Rules!$B$9=Rules!$E$9,SUM(HSD!E13:E19)+Rules!$B$5*HSD!E20+HSD!E44+E25,SUM(HS!E13:E19)+Rules!$B$5*HS!E20+HS!E44+E25)/(9+Rules!$B$5))</f>
        <v>0.58267776514625602</v>
      </c>
      <c r="F12" s="166">
        <f>2*(IF(Rules!$B$9=Rules!$E$9,SUM(HSD!F13:F19)+Rules!$B$5*HSD!F20+HSD!F44+F25,SUM(HS!F13:F19)+Rules!$B$5*HS!F20+HS!F44+F25)/(9+Rules!$B$5))</f>
        <v>0.63565069498224802</v>
      </c>
      <c r="G12" s="166">
        <f>2*(IF(Rules!$B$9=Rules!$E$9,SUM(HSD!G13:G19)+Rules!$B$5*HSD!G20+HSD!G44+G25,SUM(HS!G13:G19)+Rules!$B$5*HS!G20+HS!G44+G25)/(9+Rules!$B$5))</f>
        <v>0.70770536905396042</v>
      </c>
      <c r="H12" s="166">
        <f>2*(IF(Rules!$B$9=Rules!$E$9,SUM(HSD!H13:H19)+Rules!$B$5*HSD!H20+HSD!H44+H25,SUM(HS!H13:H19)+Rules!$B$5*HS!H20+HS!H44+H25)/(9+Rules!$B$5))</f>
        <v>0.6454573388630771</v>
      </c>
      <c r="I12" s="166">
        <f>2*(IF(Rules!$B$9=Rules!$E$9,SUM(HSD!I13:I19)+Rules!$B$5*HSD!I20+HSD!I44+I25,SUM(HS!I13:I19)+Rules!$B$5*HS!I20+HS!I44+I25)/(9+Rules!$B$5))</f>
        <v>0.51682590743860801</v>
      </c>
      <c r="J12" s="166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 x14ac:dyDescent="0.25"/>
    <row r="14" spans="1:24" ht="17" thickBot="1" x14ac:dyDescent="0.25">
      <c r="A14" s="322" t="s">
        <v>90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30"/>
    </row>
    <row r="15" spans="1:24" ht="17" thickBot="1" x14ac:dyDescent="0.25">
      <c r="A15" s="135" t="s">
        <v>7</v>
      </c>
      <c r="B15" s="177">
        <v>1</v>
      </c>
      <c r="C15" s="178">
        <v>2</v>
      </c>
      <c r="D15" s="178">
        <v>3</v>
      </c>
      <c r="E15" s="178">
        <v>4</v>
      </c>
      <c r="F15" s="178">
        <v>5</v>
      </c>
      <c r="G15" s="178">
        <v>6</v>
      </c>
      <c r="H15" s="178">
        <v>7</v>
      </c>
      <c r="I15" s="178">
        <v>8</v>
      </c>
      <c r="J15" s="178">
        <v>9</v>
      </c>
      <c r="K15" s="139">
        <v>10</v>
      </c>
    </row>
    <row r="16" spans="1:24" x14ac:dyDescent="0.2">
      <c r="A16" s="126">
        <v>1</v>
      </c>
      <c r="B16" s="164">
        <f>2*(IF(Rules!$B$12=Rules!$F$12,SUM(Stand!B36:B43)+Rules!$B$5*Stand!B44+B29,SUM(HSD!B36:B43)+Rules!$B$5*HSD!B44+B29)/(9+Rules!$B$5))</f>
        <v>0.24681431015742963</v>
      </c>
      <c r="C16" s="165">
        <f>2*(IF(Rules!$B$12=Rules!$F$12,SUM(Stand!C36:C43)+Rules!$B$5*Stand!C44+C29,SUM(HSD!C36:C43)+Rules!$B$5*HSD!C44+C29)/(9+Rules!$B$5))</f>
        <v>0.60616009207593269</v>
      </c>
      <c r="D16" s="165">
        <f>2*(IF(Rules!$B$12=Rules!$F$12,SUM(Stand!D36:D43)+Rules!$B$5*Stand!D44+D29,SUM(HSD!D36:D43)+Rules!$B$5*HSD!D44+D29)/(9+Rules!$B$5))</f>
        <v>0.65448971744610962</v>
      </c>
      <c r="E16" s="165">
        <f>2*(IF(Rules!$B$12=Rules!$F$12,SUM(Stand!E36:E43)+Rules!$B$5*Stand!E44+E29,SUM(HSD!E36:E43)+Rules!$B$5*HSD!E44+E29)/(9+Rules!$B$5))</f>
        <v>0.70398794558002764</v>
      </c>
      <c r="F16" s="165">
        <f>2*(IF(Rules!$B$12=Rules!$F$12,SUM(Stand!F36:F43)+Rules!$B$5*Stand!F44+F29,SUM(HSD!F36:F43)+Rules!$B$5*HSD!F44+F29)/(9+Rules!$B$5))</f>
        <v>0.75349635733112907</v>
      </c>
      <c r="G16" s="165">
        <f>2*(IF(Rules!$B$12=Rules!$F$12,SUM(Stand!G36:G43)+Rules!$B$5*Stand!G44+G29,SUM(HSD!G36:G43)+Rules!$B$5*HSD!G44+G29)/(9+Rules!$B$5))</f>
        <v>0.81313378320418017</v>
      </c>
      <c r="H16" s="165">
        <f>2*(IF(Rules!$B$12=Rules!$F$12,SUM(Stand!H36:H43)+Rules!$B$5*Stand!H44+H29,SUM(HSD!H36:H43)+Rules!$B$5*HSD!H44+H29)/(9+Rules!$B$5))</f>
        <v>0.62944471196628327</v>
      </c>
      <c r="I16" s="165">
        <f>2*(IF(Rules!$B$12=Rules!$F$12,SUM(Stand!I36:I43)+Rules!$B$5*Stand!I44+I29,SUM(HSD!I36:I43)+Rules!$B$5*HSD!I44+I29)/(9+Rules!$B$5))</f>
        <v>0.50357012454509587</v>
      </c>
      <c r="J16" s="165">
        <f>2*(IF(Rules!$B$12=Rules!$F$12,SUM(Stand!J36:J43)+Rules!$B$5*Stand!J44+J29,SUM(HSD!J36:J43)+Rules!$B$5*HSD!J44+J29)/(9+Rules!$B$5))</f>
        <v>0.36463545349864968</v>
      </c>
      <c r="K16" s="58">
        <f>2*(IF(Rules!$B$12=Rules!$F$12,SUM(Stand!K36:K43)+Rules!$B$5*Stand!K44+K29,SUM(HSD!K36:K43)+Rules!$B$5*HSD!K44+K29)/(9+Rules!$B$5))</f>
        <v>0.30752051345957193</v>
      </c>
    </row>
    <row r="17" spans="1:11" x14ac:dyDescent="0.2">
      <c r="A17" s="121">
        <v>2</v>
      </c>
      <c r="B17" s="112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 x14ac:dyDescent="0.2">
      <c r="A18" s="121">
        <v>3</v>
      </c>
      <c r="B18" s="112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 x14ac:dyDescent="0.2">
      <c r="A19" s="121">
        <v>4</v>
      </c>
      <c r="B19" s="112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 x14ac:dyDescent="0.2">
      <c r="A20" s="121">
        <v>5</v>
      </c>
      <c r="B20" s="112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 x14ac:dyDescent="0.2">
      <c r="A21" s="121">
        <v>6</v>
      </c>
      <c r="B21" s="112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 x14ac:dyDescent="0.2">
      <c r="A22" s="121">
        <v>7</v>
      </c>
      <c r="B22" s="112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 x14ac:dyDescent="0.2">
      <c r="A23" s="121">
        <v>8</v>
      </c>
      <c r="B23" s="112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 x14ac:dyDescent="0.2">
      <c r="A24" s="121">
        <v>9</v>
      </c>
      <c r="B24" s="112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7" thickBot="1" x14ac:dyDescent="0.25">
      <c r="A25" s="122">
        <v>10</v>
      </c>
      <c r="B25" s="113">
        <f>2*(IF(Rules!$B$9=Rules!$E$9,SUM(HSD!B13:B19)+Rules!$B$5*HSD!B20+HSD!B44+B38,SUM(HS!B13:B19)+Rules!$B$5*HS!B20+HS!B44+B38)/(9+Rules!$B$5))</f>
        <v>0.25404256790190649</v>
      </c>
      <c r="C25" s="166">
        <f>2*(IF(Rules!$B$9=Rules!$E$9,SUM(HSD!C13:C19)+Rules!$B$5*HSD!C20+HSD!C44+C38,SUM(HS!C13:C19)+Rules!$B$5*HS!C20+HS!C44+C38)/(9+Rules!$B$5))</f>
        <v>0.47477335618105915</v>
      </c>
      <c r="D25" s="166">
        <f>2*(IF(Rules!$B$9=Rules!$E$9,SUM(HSD!D13:D19)+Rules!$B$5*HSD!D20+HSD!D44+D38,SUM(HS!D13:D19)+Rules!$B$5*HS!D20+HS!D44+D38)/(9+Rules!$B$5))</f>
        <v>0.52682687199935552</v>
      </c>
      <c r="E25" s="166">
        <f>2*(IF(Rules!$B$9=Rules!$E$9,SUM(HSD!E13:E19)+Rules!$B$5*HSD!E20+HSD!E44+E38,SUM(HS!E13:E19)+Rules!$B$5*HS!E20+HS!E44+E38)/(9+Rules!$B$5))</f>
        <v>0.58023077979244886</v>
      </c>
      <c r="F25" s="166">
        <f>2*(IF(Rules!$B$9=Rules!$E$9,SUM(HSD!F13:F19)+Rules!$B$5*HSD!F20+HSD!F44+F38,SUM(HS!F13:F19)+Rules!$B$5*HS!F20+HS!F44+F38)/(9+Rules!$B$5))</f>
        <v>0.63317564802789661</v>
      </c>
      <c r="G25" s="166">
        <f>2*(IF(Rules!$B$9=Rules!$E$9,SUM(HSD!G13:G19)+Rules!$B$5*HSD!G20+HSD!G44+G38,SUM(HS!G13:G19)+Rules!$B$5*HS!G20+HS!G44+G38)/(9+Rules!$B$5))</f>
        <v>0.70504978713524302</v>
      </c>
      <c r="H25" s="166">
        <f>2*(IF(Rules!$B$9=Rules!$E$9,SUM(HSD!H13:H19)+Rules!$B$5*HSD!H20+HSD!H44+H38,SUM(HS!H13:H19)+Rules!$B$5*HS!H20+HS!H44+H38)/(9+Rules!$B$5))</f>
        <v>0.64281131172356143</v>
      </c>
      <c r="I25" s="166">
        <f>2*(IF(Rules!$B$9=Rules!$E$9,SUM(HSD!I13:I19)+Rules!$B$5*HSD!I20+HSD!I44+I38,SUM(HS!I13:I19)+Rules!$B$5*HS!I20+HS!I44+I38)/(9+Rules!$B$5))</f>
        <v>0.5143953850109767</v>
      </c>
      <c r="J25" s="166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 x14ac:dyDescent="0.25"/>
    <row r="27" spans="1:11" ht="17" thickBot="1" x14ac:dyDescent="0.25">
      <c r="A27" s="322" t="s">
        <v>91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30"/>
    </row>
    <row r="28" spans="1:11" ht="17" thickBot="1" x14ac:dyDescent="0.25">
      <c r="A28" s="160" t="s">
        <v>7</v>
      </c>
      <c r="B28" s="177">
        <v>1</v>
      </c>
      <c r="C28" s="178">
        <v>2</v>
      </c>
      <c r="D28" s="178">
        <v>3</v>
      </c>
      <c r="E28" s="178">
        <v>4</v>
      </c>
      <c r="F28" s="178">
        <v>5</v>
      </c>
      <c r="G28" s="178">
        <v>6</v>
      </c>
      <c r="H28" s="178">
        <v>7</v>
      </c>
      <c r="I28" s="178">
        <v>8</v>
      </c>
      <c r="J28" s="178">
        <v>9</v>
      </c>
      <c r="K28" s="139">
        <v>10</v>
      </c>
    </row>
    <row r="29" spans="1:11" x14ac:dyDescent="0.2">
      <c r="A29" s="126">
        <v>1</v>
      </c>
      <c r="B29" s="164">
        <f>2*(IF(Rules!$B$12=Rules!$F$12,SUM(Stand!B36:B43)+Rules!$B$5*Stand!B44+B42,SUM(HSD!B36:B43)+Rules!$B$5*HSD!B44+B42)/(9+Rules!$B$5))</f>
        <v>0.22844717277365195</v>
      </c>
      <c r="C29" s="165">
        <f>2*(IF(Rules!$B$12=Rules!$F$12,SUM(Stand!C36:C43)+Rules!$B$5*Stand!C44+C42,SUM(HSD!C36:C43)+Rules!$B$5*HSD!C44+C42)/(9+Rules!$B$5))</f>
        <v>0.58809086957773749</v>
      </c>
      <c r="D29" s="165">
        <f>2*(IF(Rules!$B$12=Rules!$F$12,SUM(Stand!D36:D43)+Rules!$B$5*Stand!D44+D42,SUM(HSD!D36:D43)+Rules!$B$5*HSD!D44+D42)/(9+Rules!$B$5))</f>
        <v>0.63626378886959067</v>
      </c>
      <c r="E29" s="165">
        <f>2*(IF(Rules!$B$12=Rules!$F$12,SUM(Stand!E36:E43)+Rules!$B$5*Stand!E44+E42,SUM(HSD!E36:E43)+Rules!$B$5*HSD!E44+E42)/(9+Rules!$B$5))</f>
        <v>0.68559495955842076</v>
      </c>
      <c r="F29" s="165">
        <f>2*(IF(Rules!$B$12=Rules!$F$12,SUM(Stand!F36:F43)+Rules!$B$5*Stand!F44+F42,SUM(HSD!F36:F43)+Rules!$B$5*HSD!F44+F42)/(9+Rules!$B$5))</f>
        <v>0.73499004540818236</v>
      </c>
      <c r="G29" s="165">
        <f>2*(IF(Rules!$B$12=Rules!$F$12,SUM(Stand!G36:G43)+Rules!$B$5*Stand!G44+G42,SUM(HSD!G36:G43)+Rules!$B$5*HSD!G44+G42)/(9+Rules!$B$5))</f>
        <v>0.79369995809796545</v>
      </c>
      <c r="H29" s="165">
        <f>2*(IF(Rules!$B$12=Rules!$F$12,SUM(Stand!H36:H43)+Rules!$B$5*Stand!H44+H42,SUM(HSD!H36:H43)+Rules!$B$5*HSD!H44+H42)/(9+Rules!$B$5))</f>
        <v>0.60723727688601759</v>
      </c>
      <c r="I29" s="165">
        <f>2*(IF(Rules!$B$12=Rules!$F$12,SUM(Stand!I36:I43)+Rules!$B$5*Stand!I44+I42,SUM(HSD!I36:I43)+Rules!$B$5*HSD!I44+I42)/(9+Rules!$B$5))</f>
        <v>0.48318645338845845</v>
      </c>
      <c r="J29" s="165">
        <f>2*(IF(Rules!$B$12=Rules!$F$12,SUM(Stand!J36:J43)+Rules!$B$5*Stand!J44+J42,SUM(HSD!J36:J43)+Rules!$B$5*HSD!J44+J42)/(9+Rules!$B$5))</f>
        <v>0.34638851611915705</v>
      </c>
      <c r="K29" s="58">
        <f>2*(IF(Rules!$B$12=Rules!$F$12,SUM(Stand!K36:K43)+Rules!$B$5*Stand!K44+K42,SUM(HSD!K36:K43)+Rules!$B$5*HSD!K44+K42)/(9+Rules!$B$5))</f>
        <v>0.29047627531978187</v>
      </c>
    </row>
    <row r="30" spans="1:11" x14ac:dyDescent="0.2">
      <c r="A30" s="121">
        <v>2</v>
      </c>
      <c r="B30" s="112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 x14ac:dyDescent="0.2">
      <c r="A31" s="121">
        <v>3</v>
      </c>
      <c r="B31" s="112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 x14ac:dyDescent="0.2">
      <c r="A32" s="121">
        <v>4</v>
      </c>
      <c r="B32" s="112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 x14ac:dyDescent="0.2">
      <c r="A33" s="121">
        <v>5</v>
      </c>
      <c r="B33" s="112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 x14ac:dyDescent="0.2">
      <c r="A34" s="121">
        <v>6</v>
      </c>
      <c r="B34" s="112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 x14ac:dyDescent="0.2">
      <c r="A35" s="121">
        <v>7</v>
      </c>
      <c r="B35" s="112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 x14ac:dyDescent="0.2">
      <c r="A36" s="121">
        <v>8</v>
      </c>
      <c r="B36" s="112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 x14ac:dyDescent="0.2">
      <c r="A37" s="121">
        <v>9</v>
      </c>
      <c r="B37" s="112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7" thickBot="1" x14ac:dyDescent="0.25">
      <c r="A38" s="122">
        <v>10</v>
      </c>
      <c r="B38" s="113">
        <f>2*(IF(Rules!$B$9=Rules!$E$9,SUM(HSD!B13:B19)+Rules!$B$5*HSD!B20+HSD!B44+B51,SUM(HS!B13:B19)+Rules!$B$5*HS!B20+HS!B44+B51)/(9+Rules!$B$5))</f>
        <v>0.24189014763372588</v>
      </c>
      <c r="C38" s="166">
        <f>2*(IF(Rules!$B$9=Rules!$E$9,SUM(HSD!C13:C19)+Rules!$B$5*HSD!C20+HSD!C44+C51,SUM(HS!C13:C19)+Rules!$B$5*HS!C20+HS!C44+C51)/(9+Rules!$B$5))</f>
        <v>0.46013690709266325</v>
      </c>
      <c r="D38" s="166">
        <f>2*(IF(Rules!$B$9=Rules!$E$9,SUM(HSD!D13:D19)+Rules!$B$5*HSD!D20+HSD!D44+D51,SUM(HS!D13:D19)+Rules!$B$5*HS!D20+HS!D44+D51)/(9+Rules!$B$5))</f>
        <v>0.51154008261649231</v>
      </c>
      <c r="E38" s="166">
        <f>2*(IF(Rules!$B$9=Rules!$E$9,SUM(HSD!E13:E19)+Rules!$B$5*HSD!E20+HSD!E44+E51,SUM(HS!E13:E19)+Rules!$B$5*HS!E20+HS!E44+E51)/(9+Rules!$B$5))</f>
        <v>0.56432537499270297</v>
      </c>
      <c r="F38" s="166">
        <f>2*(IF(Rules!$B$9=Rules!$E$9,SUM(HSD!F13:F19)+Rules!$B$5*HSD!F20+HSD!F44+F51,SUM(HS!F13:F19)+Rules!$B$5*HS!F20+HS!F44+F51)/(9+Rules!$B$5))</f>
        <v>0.61708784282461282</v>
      </c>
      <c r="G38" s="166">
        <f>2*(IF(Rules!$B$9=Rules!$E$9,SUM(HSD!G13:G19)+Rules!$B$5*HSD!G20+HSD!G44+G51,SUM(HS!G13:G19)+Rules!$B$5*HS!G20+HS!G44+G51)/(9+Rules!$B$5))</f>
        <v>0.68778850466357977</v>
      </c>
      <c r="H38" s="166">
        <f>2*(IF(Rules!$B$9=Rules!$E$9,SUM(HSD!H13:H19)+Rules!$B$5*HSD!H20+HSD!H44+H51,SUM(HS!H13:H19)+Rules!$B$5*HS!H20+HS!H44+H51)/(9+Rules!$B$5))</f>
        <v>0.62561213531670967</v>
      </c>
      <c r="I38" s="166">
        <f>2*(IF(Rules!$B$9=Rules!$E$9,SUM(HSD!I13:I19)+Rules!$B$5*HSD!I20+HSD!I44+I51,SUM(HS!I13:I19)+Rules!$B$5*HS!I20+HS!I44+I51)/(9+Rules!$B$5))</f>
        <v>0.49859698923137341</v>
      </c>
      <c r="J38" s="166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 x14ac:dyDescent="0.25"/>
    <row r="40" spans="1:11" ht="17" thickBot="1" x14ac:dyDescent="0.25">
      <c r="A40" s="331" t="s">
        <v>92</v>
      </c>
      <c r="B40" s="332"/>
      <c r="C40" s="332"/>
      <c r="D40" s="332"/>
      <c r="E40" s="332"/>
      <c r="F40" s="332"/>
      <c r="G40" s="332"/>
      <c r="H40" s="332"/>
      <c r="I40" s="332"/>
      <c r="J40" s="332"/>
      <c r="K40" s="333"/>
    </row>
    <row r="41" spans="1:11" ht="17" thickBot="1" x14ac:dyDescent="0.25">
      <c r="A41" s="191" t="s">
        <v>7</v>
      </c>
      <c r="B41" s="192">
        <v>1</v>
      </c>
      <c r="C41" s="193">
        <v>2</v>
      </c>
      <c r="D41" s="193">
        <v>3</v>
      </c>
      <c r="E41" s="193">
        <v>4</v>
      </c>
      <c r="F41" s="193">
        <v>5</v>
      </c>
      <c r="G41" s="193">
        <v>6</v>
      </c>
      <c r="H41" s="193">
        <v>7</v>
      </c>
      <c r="I41" s="193">
        <v>8</v>
      </c>
      <c r="J41" s="193">
        <v>9</v>
      </c>
      <c r="K41" s="194">
        <v>10</v>
      </c>
    </row>
    <row r="42" spans="1:11" x14ac:dyDescent="0.2">
      <c r="A42" s="186">
        <v>1</v>
      </c>
      <c r="B42" s="185">
        <f>2*(IF(Rules!$B$12=Rules!$F$12,SUM(Stand!B35:B43)+Rules!$B$5*Stand!B44,SUM(HSD!B35:B43)+Rules!$B$5*HSD!B44)/(9+Rules!$B$5))</f>
        <v>0.10906077977909699</v>
      </c>
      <c r="C42" s="189">
        <f>2*(IF(Rules!$B$12=Rules!$F$12,SUM(Stand!C35:C43)+Rules!$B$5*Stand!C44,SUM(HSD!C35:C43)+Rules!$B$5*HSD!C44)/(9+Rules!$B$5))</f>
        <v>0.47064092333946894</v>
      </c>
      <c r="D42" s="189">
        <f>2*(IF(Rules!$B$12=Rules!$F$12,SUM(Stand!D35:D43)+Rules!$B$5*Stand!D44,SUM(HSD!D35:D43)+Rules!$B$5*HSD!D44)/(9+Rules!$B$5))</f>
        <v>0.51779525312221664</v>
      </c>
      <c r="E42" s="189">
        <f>2*(IF(Rules!$B$12=Rules!$F$12,SUM(Stand!E35:E43)+Rules!$B$5*Stand!E44,SUM(HSD!E35:E43)+Rules!$B$5*HSD!E44)/(9+Rules!$B$5))</f>
        <v>0.56604055041797596</v>
      </c>
      <c r="F42" s="189">
        <f>2*(IF(Rules!$B$12=Rules!$F$12,SUM(Stand!F35:F43)+Rules!$B$5*Stand!F44,SUM(HSD!F35:F43)+Rules!$B$5*HSD!F44)/(9+Rules!$B$5))</f>
        <v>0.61469901790902803</v>
      </c>
      <c r="G42" s="189">
        <f>2*(IF(Rules!$B$12=Rules!$F$12,SUM(Stand!G35:G43)+Rules!$B$5*Stand!G44,SUM(HSD!G35:G43)+Rules!$B$5*HSD!G44)/(9+Rules!$B$5))</f>
        <v>0.66738009490756944</v>
      </c>
      <c r="H42" s="189">
        <f>2*(IF(Rules!$B$12=Rules!$F$12,SUM(Stand!H35:H43)+Rules!$B$5*Stand!H44,SUM(HSD!H35:H43)+Rules!$B$5*HSD!H44)/(9+Rules!$B$5))</f>
        <v>0.46288894886429088</v>
      </c>
      <c r="I42" s="189">
        <f>2*(IF(Rules!$B$12=Rules!$F$12,SUM(Stand!I35:I43)+Rules!$B$5*Stand!I44,SUM(HSD!I35:I43)+Rules!$B$5*HSD!I44)/(9+Rules!$B$5))</f>
        <v>0.35069259087031512</v>
      </c>
      <c r="J42" s="189">
        <f>2*(IF(Rules!$B$12=Rules!$F$12,SUM(Stand!J35:J43)+Rules!$B$5*Stand!J44,SUM(HSD!J35:J43)+Rules!$B$5*HSD!J44)/(9+Rules!$B$5))</f>
        <v>0.22778342315245487</v>
      </c>
      <c r="K42" s="190">
        <f>2*(IF(Rules!$B$12=Rules!$F$12,SUM(Stand!K35:K43)+Rules!$B$5*Stand!K44,SUM(HSD!K35:K43)+Rules!$B$5*HSD!K44)/(9+Rules!$B$5))</f>
        <v>0.17968872741114625</v>
      </c>
    </row>
    <row r="43" spans="1:11" x14ac:dyDescent="0.2">
      <c r="A43" s="187">
        <v>2</v>
      </c>
      <c r="B43" s="180">
        <f>2*(IF(Rules!$B$9=Rules!$E$9,SUM(HSD!B4:B11)+Rules!$B$5*HSD!B12+HSD!B36,SUM(HS!B4:B11)+Rules!$B$5*HS!B12+HS!B36)/(9+Rules!$B$5))</f>
        <v>-0.40670736629778753</v>
      </c>
      <c r="C43" s="179">
        <f>2*(IF(Rules!$B$9=Rules!$E$9,SUM(HSD!C4:C11)+Rules!$B$5*HSD!C12+HSD!C36,SUM(HS!C4:C11)+Rules!$B$5*HS!C12+HS!C36)/(9+Rules!$B$5))</f>
        <v>-8.8887240897114625E-2</v>
      </c>
      <c r="D43" s="179">
        <f>2*(IF(Rules!$B$9=Rules!$E$9,SUM(HSD!D4:D11)+Rules!$B$5*HSD!D12+HSD!D36,SUM(HS!D4:D11)+Rules!$B$5*HS!D12+HS!D36)/(9+Rules!$B$5))</f>
        <v>-2.561613047924638E-2</v>
      </c>
      <c r="E43" s="179">
        <f>2*(IF(Rules!$B$9=Rules!$E$9,SUM(HSD!E4:E11)+Rules!$B$5*HSD!E12+HSD!E36,SUM(HS!E4:E11)+Rules!$B$5*HS!E12+HS!E36)/(9+Rules!$B$5))</f>
        <v>4.2946629568768907E-2</v>
      </c>
      <c r="F43" s="179">
        <f>2*(IF(Rules!$B$9=Rules!$E$9,SUM(HSD!F4:F11)+Rules!$B$5*HSD!F12+HSD!F36,SUM(HS!F4:F11)+Rules!$B$5*HS!F12+HS!F36)/(9+Rules!$B$5))</f>
        <v>0.12724982334843896</v>
      </c>
      <c r="G43" s="179">
        <f>2*(IF(Rules!$B$9=Rules!$E$9,SUM(HSD!G4:G11)+Rules!$B$5*HSD!G12+HSD!G36,SUM(HS!G4:G11)+Rules!$B$5*HS!G12+HS!G36)/(9+Rules!$B$5))</f>
        <v>0.19477859816579254</v>
      </c>
      <c r="H43" s="179">
        <f>2*(IF(Rules!$B$9=Rules!$E$9,SUM(HSD!H4:H11)+Rules!$B$5*HSD!H12+HSD!H36,SUM(HS!H4:H11)+Rules!$B$5*HS!H12+HS!H36)/(9+Rules!$B$5))</f>
        <v>-7.3993244927046805E-3</v>
      </c>
      <c r="I43" s="179">
        <f>2*(IF(Rules!$B$9=Rules!$E$9,SUM(HSD!I4:I11)+Rules!$B$5*HSD!I12+HSD!I36,SUM(HS!I4:I11)+Rules!$B$5*HS!I12+HS!I36)/(9+Rules!$B$5))</f>
        <v>-0.17410923184246513</v>
      </c>
      <c r="J43" s="179">
        <f>2*(IF(Rules!$B$9=Rules!$E$9,SUM(HSD!J4:J11)+Rules!$B$5*HSD!J12+HSD!J36,SUM(HS!J4:J11)+Rules!$B$5*HS!J12+HS!J36)/(9+Rules!$B$5))</f>
        <v>-0.36512119656719888</v>
      </c>
      <c r="K43" s="181">
        <f>2*(IF(Rules!$B$9=Rules!$E$9,SUM(HSD!K4:K11)+Rules!$B$5*HSD!K12+HSD!K36,SUM(HS!K4:K11)+Rules!$B$5*HS!K12+HS!K36)/(9+Rules!$B$5))</f>
        <v>-0.47473352836952315</v>
      </c>
    </row>
    <row r="44" spans="1:11" x14ac:dyDescent="0.2">
      <c r="A44" s="187">
        <v>3</v>
      </c>
      <c r="B44" s="180">
        <f>2*(IF(Rules!$B$9=Rules!$E$9,SUM(HSD!B5:B12)+Rules!$B$5*HSD!B13+HSD!B37,SUM(HS!B5:B12)+Rules!$B$5*HS!B13+HS!B37)/(9+Rules!$B$5))</f>
        <v>-0.45587498581610703</v>
      </c>
      <c r="C44" s="179">
        <f>2*(IF(Rules!$B$9=Rules!$E$9,SUM(HSD!C5:C12)+Rules!$B$5*HSD!C13+HSD!C37,SUM(HS!C5:C12)+Rules!$B$5*HS!C13+HS!C37)/(9+Rules!$B$5))</f>
        <v>-0.13816353305492138</v>
      </c>
      <c r="D44" s="179">
        <f>2*(IF(Rules!$B$9=Rules!$E$9,SUM(HSD!D5:D12)+Rules!$B$5*HSD!D13+HSD!D37,SUM(HS!D5:D12)+Rules!$B$5*HS!D13+HS!D37)/(9+Rules!$B$5))</f>
        <v>-6.3866434744217312E-2</v>
      </c>
      <c r="E44" s="179">
        <f>2*(IF(Rules!$B$9=Rules!$E$9,SUM(HSD!E5:E12)+Rules!$B$5*HSD!E13+HSD!E37,SUM(HS!E5:E12)+Rules!$B$5*HS!E13+HS!E37)/(9+Rules!$B$5))</f>
        <v>1.4624872422626991E-2</v>
      </c>
      <c r="F44" s="179">
        <f>2*(IF(Rules!$B$9=Rules!$E$9,SUM(HSD!F5:F12)+Rules!$B$5*HSD!F13+HSD!F37,SUM(HS!F5:F12)+Rules!$B$5*HS!F13+HS!F37)/(9+Rules!$B$5))</f>
        <v>0.10229274834073326</v>
      </c>
      <c r="G44" s="179">
        <f>2*(IF(Rules!$B$9=Rules!$E$9,SUM(HSD!G5:G12)+Rules!$B$5*HSD!G13+HSD!G37,SUM(HS!G5:G12)+Rules!$B$5*HS!G13+HS!G37)/(9+Rules!$B$5))</f>
        <v>0.16942022384102573</v>
      </c>
      <c r="H44" s="179">
        <f>2*(IF(Rules!$B$9=Rules!$E$9,SUM(HSD!H5:H12)+Rules!$B$5*HSD!H13+HSD!H37,SUM(HS!H5:H12)+Rules!$B$5*HS!H13+HS!H37)/(9+Rules!$B$5))</f>
        <v>-6.7760458821693514E-2</v>
      </c>
      <c r="I44" s="179">
        <f>2*(IF(Rules!$B$9=Rules!$E$9,SUM(HSD!I5:I12)+Rules!$B$5*HSD!I13+HSD!I37,SUM(HS!I5:I12)+Rules!$B$5*HS!I13+HS!I37)/(9+Rules!$B$5))</f>
        <v>-0.22966953759261269</v>
      </c>
      <c r="J44" s="179">
        <f>2*(IF(Rules!$B$9=Rules!$E$9,SUM(HSD!J5:J12)+Rules!$B$5*HSD!J13+HSD!J37,SUM(HS!J5:J12)+Rules!$B$5*HS!J13+HS!J37)/(9+Rules!$B$5))</f>
        <v>-0.41518015608743064</v>
      </c>
      <c r="K44" s="181">
        <f>2*(IF(Rules!$B$9=Rules!$E$9,SUM(HSD!K5:K12)+Rules!$B$5*HSD!K13+HSD!K37,SUM(HS!K5:K12)+Rules!$B$5*HS!K13+HS!K37)/(9+Rules!$B$5))</f>
        <v>-0.52139589164919231</v>
      </c>
    </row>
    <row r="45" spans="1:11" x14ac:dyDescent="0.2">
      <c r="A45" s="187">
        <v>4</v>
      </c>
      <c r="B45" s="180">
        <f>2*(IF(Rules!$B$9=Rules!$E$9,SUM(HSD!B6:B13)+Rules!$B$5*HSD!B14+HSD!B38,SUM(HS!B6:B13)+Rules!$B$5*HS!B14+HS!B38)/(9+Rules!$B$5))</f>
        <v>-0.50615398880781726</v>
      </c>
      <c r="C45" s="179">
        <f>2*(IF(Rules!$B$9=Rules!$E$9,SUM(HSD!C6:C13)+Rules!$B$5*HSD!C14+HSD!C38,SUM(HS!C6:C13)+Rules!$B$5*HS!C14+HS!C38)/(9+Rules!$B$5))</f>
        <v>-0.16694517949705912</v>
      </c>
      <c r="D45" s="179">
        <f>2*(IF(Rules!$B$9=Rules!$E$9,SUM(HSD!D6:D13)+Rules!$B$5*HSD!D14+HSD!D38,SUM(HS!D6:D13)+Rules!$B$5*HS!D14+HS!D38)/(9+Rules!$B$5))</f>
        <v>-9.1341346785911021E-2</v>
      </c>
      <c r="E45" s="179">
        <f>2*(IF(Rules!$B$9=Rules!$E$9,SUM(HSD!E6:E13)+Rules!$B$5*HSD!E14+HSD!E38,SUM(HS!E6:E13)+Rules!$B$5*HS!E14+HS!E38)/(9+Rules!$B$5))</f>
        <v>-1.1587386373396152E-2</v>
      </c>
      <c r="F45" s="179">
        <f>2*(IF(Rules!$B$9=Rules!$E$9,SUM(HSD!F6:F13)+Rules!$B$5*HSD!F14+HSD!F38,SUM(HS!F6:F13)+Rules!$B$5*HS!F14+HS!F38)/(9+Rules!$B$5))</f>
        <v>8.0259872887869343E-2</v>
      </c>
      <c r="G45" s="179">
        <f>2*(IF(Rules!$B$9=Rules!$E$9,SUM(HSD!G6:G13)+Rules!$B$5*HSD!G14+HSD!G38,SUM(HS!G6:G13)+Rules!$B$5*HS!G14+HS!G38)/(9+Rules!$B$5))</f>
        <v>0.14595673491924663</v>
      </c>
      <c r="H45" s="179">
        <f>2*(IF(Rules!$B$9=Rules!$E$9,SUM(HSD!H6:H13)+Rules!$B$5*HSD!H14+HSD!H38,SUM(HS!H6:H13)+Rules!$B$5*HS!H14+HS!H38)/(9+Rules!$B$5))</f>
        <v>-0.12944368385790758</v>
      </c>
      <c r="I45" s="179">
        <f>2*(IF(Rules!$B$9=Rules!$E$9,SUM(HSD!I6:I13)+Rules!$B$5*HSD!I14+HSD!I38,SUM(HS!I6:I13)+Rules!$B$5*HS!I14+HS!I38)/(9+Rules!$B$5))</f>
        <v>-0.28645408161262087</v>
      </c>
      <c r="J45" s="179">
        <f>2*(IF(Rules!$B$9=Rules!$E$9,SUM(HSD!J6:J13)+Rules!$B$5*HSD!J14+HSD!J38,SUM(HS!J6:J13)+Rules!$B$5*HS!J14+HS!J38)/(9+Rules!$B$5))</f>
        <v>-0.46635926876691297</v>
      </c>
      <c r="K45" s="181">
        <f>2*(IF(Rules!$B$9=Rules!$E$9,SUM(HSD!K6:K13)+Rules!$B$5*HSD!K14+HSD!K38,SUM(HS!K6:K13)+Rules!$B$5*HS!K14+HS!K38)/(9+Rules!$B$5))</f>
        <v>-0.5691332910255914</v>
      </c>
    </row>
    <row r="46" spans="1:11" x14ac:dyDescent="0.2">
      <c r="A46" s="187">
        <v>5</v>
      </c>
      <c r="B46" s="180">
        <f>2*(IF(Rules!$B$9=Rules!$E$9,SUM(HSD!B7:B14)+Rules!$B$5*HSD!B15+HSD!B39,SUM(HS!B7:B14)+Rules!$B$5*HS!B15+HS!B39)/(9+Rules!$B$5))</f>
        <v>-0.55714919510363936</v>
      </c>
      <c r="C46" s="179">
        <f>2*(IF(Rules!$B$9=Rules!$E$9,SUM(HSD!C7:C14)+Rules!$B$5*HSD!C15+HSD!C39,SUM(HS!C7:C14)+Rules!$B$5*HS!C15+HS!C39)/(9+Rules!$B$5))</f>
        <v>-0.19354965838671134</v>
      </c>
      <c r="D46" s="179">
        <f>2*(IF(Rules!$B$9=Rules!$E$9,SUM(HSD!D7:D14)+Rules!$B$5*HSD!D15+HSD!D39,SUM(HS!D7:D14)+Rules!$B$5*HS!D15+HS!D39)/(9+Rules!$B$5))</f>
        <v>-0.11673517270940206</v>
      </c>
      <c r="E46" s="179">
        <f>2*(IF(Rules!$B$9=Rules!$E$9,SUM(HSD!E7:E14)+Rules!$B$5*HSD!E15+HSD!E39,SUM(HS!E7:E14)+Rules!$B$5*HS!E15+HS!E39)/(9+Rules!$B$5))</f>
        <v>-3.2972744105082649E-2</v>
      </c>
      <c r="F46" s="179">
        <f>2*(IF(Rules!$B$9=Rules!$E$9,SUM(HSD!F7:F14)+Rules!$B$5*HSD!F15+HSD!F39,SUM(HS!F7:F14)+Rules!$B$5*HS!F15+HS!F39)/(9+Rules!$B$5))</f>
        <v>5.9909613271658099E-2</v>
      </c>
      <c r="G46" s="179">
        <f>2*(IF(Rules!$B$9=Rules!$E$9,SUM(HSD!G7:G14)+Rules!$B$5*HSD!G15+HSD!G39,SUM(HS!G7:G14)+Rules!$B$5*HS!G15+HS!G39)/(9+Rules!$B$5))</f>
        <v>0.12431163025768811</v>
      </c>
      <c r="H46" s="179">
        <f>2*(IF(Rules!$B$9=Rules!$E$9,SUM(HSD!H7:H14)+Rules!$B$5*HSD!H15+HSD!H39,SUM(HS!H7:H14)+Rules!$B$5*HS!H15+HS!H39)/(9+Rules!$B$5))</f>
        <v>-0.19178016550927721</v>
      </c>
      <c r="I46" s="179">
        <f>2*(IF(Rules!$B$9=Rules!$E$9,SUM(HSD!I7:I14)+Rules!$B$5*HSD!I15+HSD!I39,SUM(HS!I7:I14)+Rules!$B$5*HS!I15+HS!I39)/(9+Rules!$B$5))</f>
        <v>-0.34397238409858105</v>
      </c>
      <c r="J46" s="179">
        <f>2*(IF(Rules!$B$9=Rules!$E$9,SUM(HSD!J7:J14)+Rules!$B$5*HSD!J15+HSD!J39,SUM(HS!J7:J14)+Rules!$B$5*HS!J15+HS!J39)/(9+Rules!$B$5))</f>
        <v>-0.51825701717610007</v>
      </c>
      <c r="K46" s="181">
        <f>2*(IF(Rules!$B$9=Rules!$E$9,SUM(HSD!K7:K14)+Rules!$B$5*HSD!K15+HSD!K39,SUM(HS!K7:K14)+Rules!$B$5*HS!K15+HS!K39)/(9+Rules!$B$5))</f>
        <v>-0.61756074878418332</v>
      </c>
    </row>
    <row r="47" spans="1:11" x14ac:dyDescent="0.2">
      <c r="A47" s="187">
        <v>6</v>
      </c>
      <c r="B47" s="180">
        <f>2*(IF(Rules!$B$9=Rules!$E$9,SUM(HSD!B8:B15)+Rules!$B$5*HSD!B16+HSD!B40,SUM(HS!B8:B15)+Rules!$B$5*HS!B16+HS!B40)/(9+Rules!$B$5))</f>
        <v>-0.60829326195139866</v>
      </c>
      <c r="C47" s="179">
        <f>2*(IF(Rules!$B$9=Rules!$E$9,SUM(HSD!C8:C15)+Rules!$B$5*HSD!C16+HSD!C40,SUM(HS!C8:C15)+Rules!$B$5*HS!C16+HS!C40)/(9+Rules!$B$5))</f>
        <v>-0.21863675917925621</v>
      </c>
      <c r="D47" s="179">
        <f>2*(IF(Rules!$B$9=Rules!$E$9,SUM(HSD!D8:D15)+Rules!$B$5*HSD!D16+HSD!D40,SUM(HS!D8:D15)+Rules!$B$5*HS!D16+HS!D40)/(9+Rules!$B$5))</f>
        <v>-0.13667841243230397</v>
      </c>
      <c r="E47" s="179">
        <f>2*(IF(Rules!$B$9=Rules!$E$9,SUM(HSD!E8:E15)+Rules!$B$5*HSD!E16+HSD!E40,SUM(HS!E8:E15)+Rules!$B$5*HS!E16+HS!E40)/(9+Rules!$B$5))</f>
        <v>-4.9559710729696275E-2</v>
      </c>
      <c r="F47" s="179">
        <f>2*(IF(Rules!$B$9=Rules!$E$9,SUM(HSD!F8:F15)+Rules!$B$5*HSD!F16+HSD!F40,SUM(HS!F8:F15)+Rules!$B$5*HS!F16+HS!F40)/(9+Rules!$B$5))</f>
        <v>4.3986900993555816E-2</v>
      </c>
      <c r="G47" s="179">
        <f>2*(IF(Rules!$B$9=Rules!$E$9,SUM(HSD!G8:G15)+Rules!$B$5*HSD!G16+HSD!G40,SUM(HS!G8:G15)+Rules!$B$5*HS!G16+HS!G40)/(9+Rules!$B$5))</f>
        <v>0.10792266460833698</v>
      </c>
      <c r="H47" s="179">
        <f>2*(IF(Rules!$B$9=Rules!$E$9,SUM(HSD!H8:H15)+Rules!$B$5*HSD!H16+HSD!H40,SUM(HS!H8:H15)+Rules!$B$5*HS!H16+HS!H40)/(9+Rules!$B$5))</f>
        <v>-0.25675069621437913</v>
      </c>
      <c r="I47" s="179">
        <f>2*(IF(Rules!$B$9=Rules!$E$9,SUM(HSD!I8:I15)+Rules!$B$5*HSD!I16+HSD!I40,SUM(HS!I8:I15)+Rules!$B$5*HS!I16+HS!I40)/(9+Rules!$B$5))</f>
        <v>-0.40226953893378015</v>
      </c>
      <c r="J47" s="179">
        <f>2*(IF(Rules!$B$9=Rules!$E$9,SUM(HSD!J8:J15)+Rules!$B$5*HSD!J16+HSD!J40,SUM(HS!J8:J15)+Rules!$B$5*HS!J16+HS!J40)/(9+Rules!$B$5))</f>
        <v>-0.57030831085563405</v>
      </c>
      <c r="K47" s="181">
        <f>2*(IF(Rules!$B$9=Rules!$E$9,SUM(HSD!K8:K15)+Rules!$B$5*HSD!K16+HSD!K40,SUM(HS!K8:K15)+Rules!$B$5*HS!K16+HS!K40)/(9+Rules!$B$5))</f>
        <v>-0.66623634281105726</v>
      </c>
    </row>
    <row r="48" spans="1:11" x14ac:dyDescent="0.2">
      <c r="A48" s="187">
        <v>7</v>
      </c>
      <c r="B48" s="180">
        <f>2*(IF(Rules!$B$9=Rules!$E$9,SUM(HSD!B9:B16)+Rules!$B$5*HSD!B17+HSD!B41,SUM(HS!B9:B16)+Rules!$B$5*HS!B17+HS!B41)/(9+Rules!$B$5))</f>
        <v>-0.62014330066327394</v>
      </c>
      <c r="C48" s="179">
        <f>2*(IF(Rules!$B$9=Rules!$E$9,SUM(HSD!C9:C16)+Rules!$B$5*HSD!C17+HSD!C41,SUM(HS!C9:C16)+Rules!$B$5*HS!C17+HS!C41)/(9+Rules!$B$5))</f>
        <v>-0.1554853799924491</v>
      </c>
      <c r="D48" s="179">
        <f>2*(IF(Rules!$B$9=Rules!$E$9,SUM(HSD!D9:D16)+Rules!$B$5*HSD!D17+HSD!D41,SUM(HS!D9:D16)+Rules!$B$5*HS!D17+HS!D41)/(9+Rules!$B$5))</f>
        <v>-7.4766650789560851E-2</v>
      </c>
      <c r="E48" s="179">
        <f>2*(IF(Rules!$B$9=Rules!$E$9,SUM(HSD!E9:E16)+Rules!$B$5*HSD!E17+HSD!E41,SUM(HS!E9:E16)+Rules!$B$5*HS!E17+HS!E41)/(9+Rules!$B$5))</f>
        <v>1.0511467456082583E-2</v>
      </c>
      <c r="F48" s="179">
        <f>2*(IF(Rules!$B$9=Rules!$E$9,SUM(HSD!F9:F16)+Rules!$B$5*HSD!F17+HSD!F41,SUM(HS!F9:F16)+Rules!$B$5*HS!F17+HS!F41)/(9+Rules!$B$5))</f>
        <v>9.9964621687930175E-2</v>
      </c>
      <c r="G48" s="179">
        <f>2*(IF(Rules!$B$9=Rules!$E$9,SUM(HSD!G9:G16)+Rules!$B$5*HSD!G17+HSD!G41,SUM(HS!G9:G16)+Rules!$B$5*HS!G17+HS!G41)/(9+Rules!$B$5))</f>
        <v>0.18769123920448363</v>
      </c>
      <c r="H48" s="179">
        <f>2*(IF(Rules!$B$9=Rules!$E$9,SUM(HSD!H9:H16)+Rules!$B$5*HSD!H17+HSD!H41,SUM(HS!H9:H16)+Rules!$B$5*HS!H17+HS!H41)/(9+Rules!$B$5))</f>
        <v>-9.0500880901835723E-2</v>
      </c>
      <c r="I48" s="179">
        <f>2*(IF(Rules!$B$9=Rules!$E$9,SUM(HSD!I9:I16)+Rules!$B$5*HSD!I17+HSD!I41,SUM(HS!I9:I16)+Rules!$B$5*HS!I17+HS!I41)/(9+Rules!$B$5))</f>
        <v>-0.38899531374091001</v>
      </c>
      <c r="J48" s="179">
        <f>2*(IF(Rules!$B$9=Rules!$E$9,SUM(HSD!J9:J16)+Rules!$B$5*HSD!J17+HSD!J41,SUM(HS!J9:J16)+Rules!$B$5*HS!J17+HS!J41)/(9+Rules!$B$5))</f>
        <v>-0.55575779143393522</v>
      </c>
      <c r="K48" s="181">
        <f>2*(IF(Rules!$B$9=Rules!$E$9,SUM(HSD!K9:K16)+Rules!$B$5*HSD!K17+HSD!K41,SUM(HS!K9:K16)+Rules!$B$5*HS!K17+HS!K41)/(9+Rules!$B$5))</f>
        <v>-0.62884704485091814</v>
      </c>
    </row>
    <row r="49" spans="1:11" x14ac:dyDescent="0.2">
      <c r="A49" s="187">
        <v>8</v>
      </c>
      <c r="B49" s="180">
        <f>2*(IF(Rules!$B$9=Rules!$E$9,SUM(HSD!B10:B17)+Rules!$B$5*HSD!B18+HSD!B42,SUM(HS!B10:B17)+Rules!$B$5*HS!B18+HS!B42)/(9+Rules!$B$5))</f>
        <v>-0.39405762114832721</v>
      </c>
      <c r="C49" s="179">
        <f>2*(IF(Rules!$B$9=Rules!$E$9,SUM(HSD!C10:C17)+Rules!$B$5*HSD!C18+HSD!C42,SUM(HS!C10:C17)+Rules!$B$5*HS!C18+HS!C42)/(9+Rules!$B$5))</f>
        <v>1.9285099723172237E-2</v>
      </c>
      <c r="D49" s="179">
        <f>2*(IF(Rules!$B$9=Rules!$E$9,SUM(HSD!D10:D17)+Rules!$B$5*HSD!D18+HSD!D42,SUM(HS!D10:D17)+Rules!$B$5*HS!D18+HS!D42)/(9+Rules!$B$5))</f>
        <v>8.688786047625327E-2</v>
      </c>
      <c r="E49" s="179">
        <f>2*(IF(Rules!$B$9=Rules!$E$9,SUM(HSD!E10:E17)+Rules!$B$5*HSD!E18+HSD!E42,SUM(HS!E10:E17)+Rules!$B$5*HS!E18+HS!E42)/(9+Rules!$B$5))</f>
        <v>0.15656746918613532</v>
      </c>
      <c r="F49" s="179">
        <f>2*(IF(Rules!$B$9=Rules!$E$9,SUM(HSD!F10:F17)+Rules!$B$5*HSD!F18+HSD!F42,SUM(HS!F10:F17)+Rules!$B$5*HS!F18+HS!F42)/(9+Rules!$B$5))</f>
        <v>0.22831820480547502</v>
      </c>
      <c r="G49" s="179">
        <f>2*(IF(Rules!$B$9=Rules!$E$9,SUM(HSD!G10:G17)+Rules!$B$5*HSD!G18+HSD!G42,SUM(HS!G10:G17)+Rules!$B$5*HS!G18+HS!G42)/(9+Rules!$B$5))</f>
        <v>0.32553339738516479</v>
      </c>
      <c r="H49" s="179">
        <f>2*(IF(Rules!$B$9=Rules!$E$9,SUM(HSD!H10:H17)+Rules!$B$5*HSD!H18+HSD!H42,SUM(HS!H10:H17)+Rules!$B$5*HS!H18+HS!H42)/(9+Rules!$B$5))</f>
        <v>0.21152959698650559</v>
      </c>
      <c r="I49" s="179">
        <f>2*(IF(Rules!$B$9=Rules!$E$9,SUM(HSD!I10:I17)+Rules!$B$5*HSD!I18+HSD!I42,SUM(HS!I10:I17)+Rules!$B$5*HS!I18+HS!I42)/(9+Rules!$B$5))</f>
        <v>-8.7582327609523197E-2</v>
      </c>
      <c r="J49" s="179">
        <f>2*(IF(Rules!$B$9=Rules!$E$9,SUM(HSD!J10:J17)+Rules!$B$5*HSD!J18+HSD!J42,SUM(HS!J10:J17)+Rules!$B$5*HS!J18+HS!J42)/(9+Rules!$B$5))</f>
        <v>-0.40539957445661723</v>
      </c>
      <c r="K49" s="181">
        <f>2*(IF(Rules!$B$9=Rules!$E$9,SUM(HSD!K10:K17)+Rules!$B$5*HSD!K18+HSD!K42,SUM(HS!K10:K17)+Rules!$B$5*HS!K18+HS!K42)/(9+Rules!$B$5))</f>
        <v>-0.48948762316092631</v>
      </c>
    </row>
    <row r="50" spans="1:11" x14ac:dyDescent="0.2">
      <c r="A50" s="187">
        <v>9</v>
      </c>
      <c r="B50" s="180">
        <f>2*(IF(Rules!$B$9=Rules!$E$9,SUM(HSD!B11:B18)+Rules!$B$5*HSD!B19+HSD!B43,SUM(HS!B11:B18)+Rules!$B$5*HS!B19+HS!B43)/(9+Rules!$B$5))</f>
        <v>-0.13136155755613241</v>
      </c>
      <c r="C50" s="179">
        <f>2*(IF(Rules!$B$9=Rules!$E$9,SUM(HSD!C11:C18)+Rules!$B$5*HSD!C19+HSD!C43,SUM(HS!C11:C18)+Rules!$B$5*HS!C19+HS!C43)/(9+Rules!$B$5))</f>
        <v>0.18462902498065631</v>
      </c>
      <c r="D50" s="179">
        <f>2*(IF(Rules!$B$9=Rules!$E$9,SUM(HSD!D11:D18)+Rules!$B$5*HSD!D19+HSD!D43,SUM(HS!D11:D18)+Rules!$B$5*HS!D19+HS!D43)/(9+Rules!$B$5))</f>
        <v>0.24214017052931303</v>
      </c>
      <c r="E50" s="179">
        <f>2*(IF(Rules!$B$9=Rules!$E$9,SUM(HSD!E11:E18)+Rules!$B$5*HSD!E19+HSD!E43,SUM(HS!E11:E18)+Rules!$B$5*HS!E19+HS!E43)/(9+Rules!$B$5))</f>
        <v>0.30150334319286637</v>
      </c>
      <c r="F50" s="179">
        <f>2*(IF(Rules!$B$9=Rules!$E$9,SUM(HSD!F11:F18)+Rules!$B$5*HSD!F19+HSD!F43,SUM(HS!F11:F18)+Rules!$B$5*HS!F19+HS!F43)/(9+Rules!$B$5))</f>
        <v>0.36334825237219065</v>
      </c>
      <c r="G50" s="179">
        <f>2*(IF(Rules!$B$9=Rules!$E$9,SUM(HSD!G11:G18)+Rules!$B$5*HSD!G19+HSD!G43,SUM(HS!G11:G18)+Rules!$B$5*HS!G19+HS!G43)/(9+Rules!$B$5))</f>
        <v>0.44337460889206287</v>
      </c>
      <c r="H50" s="179">
        <f>2*(IF(Rules!$B$9=Rules!$E$9,SUM(HSD!H11:H18)+Rules!$B$5*HSD!H19+HSD!H43,SUM(HS!H11:H18)+Rules!$B$5*HS!H19+HS!H43)/(9+Rules!$B$5))</f>
        <v>0.37000371337194804</v>
      </c>
      <c r="I50" s="179">
        <f>2*(IF(Rules!$B$9=Rules!$E$9,SUM(HSD!I11:I18)+Rules!$B$5*HSD!I19+HSD!I43,SUM(HS!I11:I18)+Rules!$B$5*HS!I19+HS!I43)/(9+Rules!$B$5))</f>
        <v>0.21532327264714252</v>
      </c>
      <c r="J50" s="179">
        <f>2*(IF(Rules!$B$9=Rules!$E$9,SUM(HSD!J11:J18)+Rules!$B$5*HSD!J19+HSD!J43,SUM(HS!J11:J18)+Rules!$B$5*HS!J19+HS!J43)/(9+Rules!$B$5))</f>
        <v>-9.3659752356483508E-2</v>
      </c>
      <c r="K50" s="181">
        <f>2*(IF(Rules!$B$9=Rules!$E$9,SUM(HSD!K11:K18)+Rules!$B$5*HSD!K19+HSD!K43,SUM(HS!K11:K18)+Rules!$B$5*HS!K19+HS!K43)/(9+Rules!$B$5))</f>
        <v>-0.29664343180334263</v>
      </c>
    </row>
    <row r="51" spans="1:11" ht="17" thickBot="1" x14ac:dyDescent="0.25">
      <c r="A51" s="188">
        <v>10</v>
      </c>
      <c r="B51" s="182">
        <f>2*(IF(Rules!$B$9=Rules!$E$9,SUM(HSD!B12:B19)+Rules!$B$5*HSD!B20+HSD!B44,SUM(HS!B12:B19)+Rules!$B$5*HS!B20+HS!B44)/(9+Rules!$B$5))</f>
        <v>0.16289941589055185</v>
      </c>
      <c r="C51" s="183">
        <f>2*(IF(Rules!$B$9=Rules!$E$9,SUM(HSD!C12:C19)+Rules!$B$5*HSD!C20+HSD!C44,SUM(HS!C12:C19)+Rules!$B$5*HS!C20+HS!C44)/(9+Rules!$B$5))</f>
        <v>0.36499998801808975</v>
      </c>
      <c r="D51" s="183">
        <f>2*(IF(Rules!$B$9=Rules!$E$9,SUM(HSD!D12:D19)+Rules!$B$5*HSD!D20+HSD!D44,SUM(HS!D12:D19)+Rules!$B$5*HS!D20+HS!D44)/(9+Rules!$B$5))</f>
        <v>0.41217595162788179</v>
      </c>
      <c r="E51" s="183">
        <f>2*(IF(Rules!$B$9=Rules!$E$9,SUM(HSD!E12:E19)+Rules!$B$5*HSD!E20+HSD!E44,SUM(HS!E12:E19)+Rules!$B$5*HS!E20+HS!E44)/(9+Rules!$B$5))</f>
        <v>0.460940243794354</v>
      </c>
      <c r="F51" s="183">
        <f>2*(IF(Rules!$B$9=Rules!$E$9,SUM(HSD!F12:F19)+Rules!$B$5*HSD!F20+HSD!F44,SUM(HS!F12:F19)+Rules!$B$5*HS!F20+HS!F44)/(9+Rules!$B$5))</f>
        <v>0.51251710900326775</v>
      </c>
      <c r="G51" s="183">
        <f>2*(IF(Rules!$B$9=Rules!$E$9,SUM(HSD!G12:G19)+Rules!$B$5*HSD!G20+HSD!G44,SUM(HS!G12:G19)+Rules!$B$5*HS!G20+HS!G44)/(9+Rules!$B$5))</f>
        <v>0.57559016859776857</v>
      </c>
      <c r="H51" s="183">
        <f>2*(IF(Rules!$B$9=Rules!$E$9,SUM(HSD!H12:H19)+Rules!$B$5*HSD!H20+HSD!H44,SUM(HS!H12:H19)+Rules!$B$5*HS!H20+HS!H44)/(9+Rules!$B$5))</f>
        <v>0.51381748867217314</v>
      </c>
      <c r="I51" s="183">
        <f>2*(IF(Rules!$B$9=Rules!$E$9,SUM(HSD!I12:I19)+Rules!$B$5*HSD!I20+HSD!I44,SUM(HS!I12:I19)+Rules!$B$5*HS!I20+HS!I44)/(9+Rules!$B$5))</f>
        <v>0.39590741666395218</v>
      </c>
      <c r="J51" s="183">
        <f>2*(IF(Rules!$B$9=Rules!$E$9,SUM(HSD!J12:J19)+Rules!$B$5*HSD!J20+HSD!J44,SUM(HS!J12:J19)+Rules!$B$5*HS!J20+HS!J44)/(9+Rules!$B$5))</f>
        <v>0.2330591821385678</v>
      </c>
      <c r="K51" s="184">
        <f>2*(IF(Rules!$B$9=Rules!$E$9,SUM(HSD!K12:K19)+Rules!$B$5*HSD!K20+HSD!K44,SUM(HS!K12:K19)+Rules!$B$5*HS!K20+HS!K44)/(9+Rules!$B$5))</f>
        <v>5.061704608173629E-2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0.10906077977909699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0.17968872741114625</v>
      </c>
    </row>
    <row r="55" spans="1:11" x14ac:dyDescent="0.2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-8.4267225502711041E-2</v>
      </c>
      <c r="D55" s="1">
        <f>MAX(IF(Rules!$B$11=2,D43,IF(Rules!$B$11=3,D30,IF(Rules!$B$11=4,D17,D4))),HSDR!D4)</f>
        <v>-1.5498287197501173E-2</v>
      </c>
      <c r="E55" s="1">
        <f>MAX(IF(Rules!$B$11=2,E43,IF(Rules!$B$11=3,E30,IF(Rules!$B$11=4,E17,E4))),HSDR!E4)</f>
        <v>5.9333738978653974E-2</v>
      </c>
      <c r="F55" s="1">
        <f>MAX(IF(Rules!$B$11=2,F43,IF(Rules!$B$11=3,F30,IF(Rules!$B$11=4,F17,F4))),HSDR!F4)</f>
        <v>0.15203616947891799</v>
      </c>
      <c r="G55" s="1">
        <f>MAX(IF(Rules!$B$11=2,G43,IF(Rules!$B$11=3,G30,IF(Rules!$B$11=4,G17,G4))),HSDR!G4)</f>
        <v>0.22737886696191317</v>
      </c>
      <c r="H55" s="1">
        <f>MAX(IF(Rules!$B$11=2,H43,IF(Rules!$B$11=3,H30,IF(Rules!$B$11=4,H17,H4))),HSDR!H4)</f>
        <v>6.958050045595748E-3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-0.13992944417761496</v>
      </c>
      <c r="D56" s="1">
        <f>MAX(IF(Rules!$B$11=2,D44,IF(Rules!$B$11=3,D31,IF(Rules!$B$11=4,D18,D5))),HSDR!D6)</f>
        <v>-5.8284696427541714E-2</v>
      </c>
      <c r="E56" s="1">
        <f>MAX(IF(Rules!$B$11=2,E44,IF(Rules!$B$11=3,E31,IF(Rules!$B$11=4,E18,E5))),HSDR!E6)</f>
        <v>2.8134517976885209E-2</v>
      </c>
      <c r="F56" s="1">
        <f>MAX(IF(Rules!$B$11=2,F44,IF(Rules!$B$11=3,F31,IF(Rules!$B$11=4,F18,F5))),HSDR!F6)</f>
        <v>0.12470784634060185</v>
      </c>
      <c r="G56" s="1">
        <f>MAX(IF(Rules!$B$11=2,G44,IF(Rules!$B$11=3,G31,IF(Rules!$B$11=4,G18,G5))),HSDR!G6)</f>
        <v>0.19970541230483627</v>
      </c>
      <c r="H56" s="1">
        <f>MAX(IF(Rules!$B$11=2,H44,IF(Rules!$B$11=3,H31,IF(Rules!$B$11=4,H18,H5))),HSDR!H6)</f>
        <v>-5.8585254727766593E-2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0.10070528937626665</v>
      </c>
      <c r="G57" s="1">
        <f>MAX(IF(Rules!$B$11=2,G45,IF(Rules!$B$11=3,G32,IF(Rules!$B$11=4,G19,G6))),HSDR!G8)</f>
        <v>0.17417494269127992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-0.16236190502927889</v>
      </c>
      <c r="E59" s="1">
        <f>MAX(IF(Rules!$B$11=2,E47,IF(Rules!$B$11=3,E34,IF(Rules!$B$11=4,E21,E8))),HSDR!E12)</f>
        <v>-6.5242110257549266E-2</v>
      </c>
      <c r="F59" s="1">
        <f>MAX(IF(Rules!$B$11=2,F47,IF(Rules!$B$11=3,F34,IF(Rules!$B$11=4,F21,F8))),HSDR!F12)</f>
        <v>3.9226356320867399E-2</v>
      </c>
      <c r="G59" s="1">
        <f>MAX(IF(Rules!$B$11=2,G47,IF(Rules!$B$11=3,G34,IF(Rules!$B$11=4,G21,G8))),HSDR!G12)</f>
        <v>0.10667340682942227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-0.1963016079632402</v>
      </c>
      <c r="D60" s="1">
        <f>MAX(IF(Rules!$B$11=2,D48,IF(Rules!$B$11=3,D35,IF(Rules!$B$11=4,D22,D9))),HSDR!D14)</f>
        <v>-0.10948552726048816</v>
      </c>
      <c r="E60" s="1">
        <f>MAX(IF(Rules!$B$11=2,E48,IF(Rules!$B$11=3,E35,IF(Rules!$B$11=4,E22,E9))),HSDR!E14)</f>
        <v>-1.9921218921965758E-2</v>
      </c>
      <c r="F60" s="1">
        <f>MAX(IF(Rules!$B$11=2,F48,IF(Rules!$B$11=3,F35,IF(Rules!$B$11=4,F22,F9))),HSDR!F14)</f>
        <v>7.4563567868088848E-2</v>
      </c>
      <c r="G60" s="1">
        <f>MAX(IF(Rules!$B$11=2,G48,IF(Rules!$B$11=3,G35,IF(Rules!$B$11=4,G22,G9))),HSDR!G14)</f>
        <v>0.16472730313989489</v>
      </c>
      <c r="H60" s="1">
        <f>MAX(IF(Rules!$B$11=2,H48,IF(Rules!$B$11=3,H35,IF(Rules!$B$11=4,H22,H9))),HSDR!H14)</f>
        <v>-0.13707521359511174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">
      <c r="A61" s="1">
        <v>8</v>
      </c>
      <c r="B61" s="1">
        <f>MAX(IF(Rules!$B$11=2,B49,IF(Rules!$B$11=3,B36,IF(Rules!$B$11=4,B23,B10))),HSDR!B16)</f>
        <v>-0.47846720619452893</v>
      </c>
      <c r="C61" s="1">
        <f>MAX(IF(Rules!$B$11=2,C49,IF(Rules!$B$11=3,C36,IF(Rules!$B$11=4,C23,C10))),HSDR!C16)</f>
        <v>-4.10085652565544E-2</v>
      </c>
      <c r="D61" s="1">
        <f>MAX(IF(Rules!$B$11=2,D49,IF(Rules!$B$11=3,D36,IF(Rules!$B$11=4,D23,D10))),HSDR!D16)</f>
        <v>2.9651267038439212E-2</v>
      </c>
      <c r="E61" s="1">
        <f>MAX(IF(Rules!$B$11=2,E49,IF(Rules!$B$11=3,E36,IF(Rules!$B$11=4,E23,E10))),HSDR!E16)</f>
        <v>0.10253679913733912</v>
      </c>
      <c r="F61" s="1">
        <f>MAX(IF(Rules!$B$11=2,F49,IF(Rules!$B$11=3,F36,IF(Rules!$B$11=4,F23,F10))),HSDR!F16)</f>
        <v>0.17786869518456505</v>
      </c>
      <c r="G61" s="1">
        <f>MAX(IF(Rules!$B$11=2,G49,IF(Rules!$B$11=3,G36,IF(Rules!$B$11=4,G23,G10))),HSDR!G16)</f>
        <v>0.28114462143026464</v>
      </c>
      <c r="H61" s="1">
        <f>MAX(IF(Rules!$B$11=2,H49,IF(Rules!$B$11=3,H36,IF(Rules!$B$11=4,H23,H10))),HSDR!H16)</f>
        <v>0.17942021385705018</v>
      </c>
      <c r="I61" s="1">
        <f>MAX(IF(Rules!$B$11=2,I49,IF(Rules!$B$11=3,I36,IF(Rules!$B$11=4,I23,I10))),HSDR!I16)</f>
        <v>-0.15401156627741791</v>
      </c>
      <c r="J61" s="1">
        <f>MAX(IF(Rules!$B$11=2,J49,IF(Rules!$B$11=3,J36,IF(Rules!$B$11=4,J23,J10))),HSDR!J16)</f>
        <v>-0.5</v>
      </c>
      <c r="K61" s="1">
        <f>MAX(IF(Rules!$B$11=2,K49,IF(Rules!$B$11=3,K36,IF(Rules!$B$11=4,K23,K10))),HSDR!K16)</f>
        <v>-0.5</v>
      </c>
    </row>
    <row r="62" spans="1:11" x14ac:dyDescent="0.2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0.13385768207672508</v>
      </c>
      <c r="D62" s="1">
        <f>MAX(IF(Rules!$B$11=2,D50,IF(Rules!$B$11=3,D37,IF(Rules!$B$11=4,D24,D11))),HSDR!D18)</f>
        <v>0.19320731563116447</v>
      </c>
      <c r="E62" s="1">
        <f>MAX(IF(Rules!$B$11=2,E50,IF(Rules!$B$11=3,E37,IF(Rules!$B$11=4,E24,E11))),HSDR!E18)</f>
        <v>0.25454407563811315</v>
      </c>
      <c r="F62" s="1">
        <f>MAX(IF(Rules!$B$11=2,F50,IF(Rules!$B$11=3,F37,IF(Rules!$B$11=4,F24,F11))),HSDR!F18)</f>
        <v>0.31872977328281132</v>
      </c>
      <c r="G62" s="1">
        <f>MAX(IF(Rules!$B$11=2,G50,IF(Rules!$B$11=3,G37,IF(Rules!$B$11=4,G24,G11))),HSDR!G18)</f>
        <v>0.40361032143368897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0.19129321615782191</v>
      </c>
      <c r="J62" s="1">
        <f>MAX(IF(Rules!$B$11=2,J50,IF(Rules!$B$11=3,J37,IF(Rules!$B$11=4,J24,J11))),HSDR!J18)</f>
        <v>-0.15072067108588086</v>
      </c>
      <c r="K62" s="1">
        <f>MAX(IF(Rules!$B$11=2,K50,IF(Rules!$B$11=3,K37,IF(Rules!$B$11=4,K24,K11))),HSDR!K18)</f>
        <v>-0.17830123379648949</v>
      </c>
    </row>
    <row r="63" spans="1:11" x14ac:dyDescent="0.2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0.70504978713524302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4" type="noConversion"/>
  <conditionalFormatting sqref="O2:X11">
    <cfRule type="containsText" dxfId="167" priority="5" operator="containsText" text="S">
      <formula>NOT(ISERROR(SEARCH("S",O2)))</formula>
    </cfRule>
    <cfRule type="containsText" dxfId="166" priority="6" operator="containsText" text="H">
      <formula>NOT(ISERROR(SEARCH("H",O2)))</formula>
    </cfRule>
  </conditionalFormatting>
  <conditionalFormatting sqref="O2:X11">
    <cfRule type="containsText" dxfId="165" priority="4" operator="containsText" text="D">
      <formula>NOT(ISERROR(SEARCH("D",O2)))</formula>
    </cfRule>
  </conditionalFormatting>
  <conditionalFormatting sqref="O2:X11">
    <cfRule type="containsText" dxfId="164" priority="3" operator="containsText" text="R">
      <formula>NOT(ISERROR(SEARCH("R",O2)))</formula>
    </cfRule>
  </conditionalFormatting>
  <conditionalFormatting sqref="O2:X11">
    <cfRule type="containsText" dxfId="163" priority="2" operator="containsText" text="P">
      <formula>NOT(ISERROR(SEARCH("P",O2)))</formula>
    </cfRule>
  </conditionalFormatting>
  <conditionalFormatting sqref="O3:X11">
    <cfRule type="containsText" dxfId="162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3" t="s">
        <v>31</v>
      </c>
      <c r="C1" s="1">
        <f>Dealer!J33</f>
        <v>4.7337278106508882E-2</v>
      </c>
    </row>
    <row r="2" spans="2:3" x14ac:dyDescent="0.2">
      <c r="B2" s="53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87"/>
  <sheetViews>
    <sheetView workbookViewId="0">
      <selection activeCell="V44" sqref="V44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334" t="s">
        <v>168</v>
      </c>
      <c r="B1" s="335"/>
      <c r="C1" s="335"/>
      <c r="D1" s="335"/>
      <c r="E1" s="335"/>
      <c r="F1" s="335"/>
      <c r="G1" s="335"/>
      <c r="H1" s="335"/>
      <c r="I1" s="335"/>
      <c r="J1" s="335"/>
      <c r="K1" s="336"/>
    </row>
    <row r="2" spans="1:13" x14ac:dyDescent="0.2">
      <c r="A2" s="278" t="s">
        <v>9</v>
      </c>
      <c r="B2" s="278" t="s">
        <v>1</v>
      </c>
      <c r="C2" s="278">
        <v>2</v>
      </c>
      <c r="D2" s="278">
        <v>3</v>
      </c>
      <c r="E2" s="278">
        <v>4</v>
      </c>
      <c r="F2" s="278">
        <v>5</v>
      </c>
      <c r="G2" s="278">
        <v>6</v>
      </c>
      <c r="H2" s="278">
        <v>7</v>
      </c>
      <c r="I2" s="278">
        <v>8</v>
      </c>
      <c r="J2" s="278">
        <v>9</v>
      </c>
      <c r="K2" s="278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220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40" t="s">
        <v>12</v>
      </c>
    </row>
    <row r="44" spans="1:13" x14ac:dyDescent="0.2">
      <c r="A44" s="41" t="s">
        <v>13</v>
      </c>
      <c r="B44" s="41"/>
      <c r="C44" s="41">
        <v>2</v>
      </c>
      <c r="D44" s="41">
        <v>3</v>
      </c>
      <c r="E44" s="41">
        <v>4</v>
      </c>
      <c r="F44" s="41">
        <v>5</v>
      </c>
      <c r="G44" s="41">
        <v>6</v>
      </c>
      <c r="H44" s="41">
        <v>7</v>
      </c>
      <c r="I44" s="41">
        <v>8</v>
      </c>
      <c r="J44" s="41">
        <v>9</v>
      </c>
      <c r="K44" s="41">
        <v>10</v>
      </c>
    </row>
    <row r="45" spans="1:13" x14ac:dyDescent="0.2">
      <c r="A45" s="41">
        <v>2</v>
      </c>
      <c r="B45" s="41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1">
        <v>3</v>
      </c>
      <c r="B46" s="41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1">
        <v>4</v>
      </c>
      <c r="B47" s="41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1">
        <v>5</v>
      </c>
      <c r="B48" s="41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1">
        <v>6</v>
      </c>
      <c r="B49" s="41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1">
        <v>7</v>
      </c>
      <c r="B50" s="41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1">
        <v>8</v>
      </c>
      <c r="B51" s="41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1">
        <v>9</v>
      </c>
      <c r="B52" s="41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1">
        <v>10</v>
      </c>
      <c r="B53" s="41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1" t="s">
        <v>1</v>
      </c>
      <c r="B54" s="41"/>
    </row>
    <row r="56" spans="1:11" x14ac:dyDescent="0.2">
      <c r="C56" s="40" t="s">
        <v>12</v>
      </c>
    </row>
    <row r="57" spans="1:11" x14ac:dyDescent="0.2">
      <c r="A57" s="41" t="s">
        <v>13</v>
      </c>
      <c r="B57" s="41"/>
      <c r="C57" s="41">
        <v>2</v>
      </c>
      <c r="D57" s="41">
        <v>3</v>
      </c>
      <c r="E57" s="41">
        <v>4</v>
      </c>
      <c r="F57" s="41">
        <v>5</v>
      </c>
      <c r="G57" s="41">
        <v>6</v>
      </c>
      <c r="H57" s="41">
        <v>7</v>
      </c>
      <c r="I57" s="41">
        <v>8</v>
      </c>
      <c r="J57" s="41">
        <v>9</v>
      </c>
      <c r="K57" s="41">
        <v>10</v>
      </c>
    </row>
    <row r="58" spans="1:11" x14ac:dyDescent="0.2">
      <c r="A58" s="41">
        <v>2</v>
      </c>
      <c r="B58" s="41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1">
        <v>3</v>
      </c>
      <c r="B59" s="41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1">
        <v>4</v>
      </c>
      <c r="B60" s="41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1">
        <v>5</v>
      </c>
      <c r="B61" s="41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1">
        <v>6</v>
      </c>
      <c r="B62" s="41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1">
        <v>7</v>
      </c>
      <c r="B63" s="41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1">
        <v>8</v>
      </c>
      <c r="B64" s="41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1">
        <v>9</v>
      </c>
      <c r="B65" s="41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1">
        <v>10</v>
      </c>
      <c r="B66" s="41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1" t="s">
        <v>1</v>
      </c>
      <c r="B67" s="41"/>
    </row>
    <row r="69" spans="1:11" x14ac:dyDescent="0.2">
      <c r="A69" s="41"/>
      <c r="B69" s="41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2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2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2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2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2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2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2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2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2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2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2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2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2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2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2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4" type="noConversion"/>
  <conditionalFormatting sqref="B19:K27 B29:K39 B3:K17">
    <cfRule type="containsText" dxfId="161" priority="15" operator="containsText" text="R">
      <formula>NOT(ISERROR(SEARCH("R",B3)))</formula>
    </cfRule>
    <cfRule type="containsText" dxfId="160" priority="16" operator="containsText" text="D">
      <formula>NOT(ISERROR(SEARCH("D",B3)))</formula>
    </cfRule>
    <cfRule type="containsText" dxfId="159" priority="17" operator="containsText" text="S">
      <formula>NOT(ISERROR(SEARCH("S",B3)))</formula>
    </cfRule>
    <cfRule type="containsText" dxfId="158" priority="18" operator="containsText" text="H">
      <formula>NOT(ISERROR(SEARCH("H",B3)))</formula>
    </cfRule>
  </conditionalFormatting>
  <conditionalFormatting sqref="B19:K27 B29:K39 B3:K17">
    <cfRule type="containsText" dxfId="157" priority="14" operator="containsText" text="P">
      <formula>NOT(ISERROR(SEARCH("P",B3)))</formula>
    </cfRule>
  </conditionalFormatting>
  <conditionalFormatting sqref="C43">
    <cfRule type="containsText" dxfId="156" priority="10" operator="containsText" text="R">
      <formula>NOT(ISERROR(SEARCH("R",C43)))</formula>
    </cfRule>
    <cfRule type="containsText" dxfId="155" priority="11" operator="containsText" text="D">
      <formula>NOT(ISERROR(SEARCH("D",C43)))</formula>
    </cfRule>
    <cfRule type="containsText" dxfId="154" priority="12" operator="containsText" text="S">
      <formula>NOT(ISERROR(SEARCH("S",C43)))</formula>
    </cfRule>
    <cfRule type="containsText" dxfId="153" priority="13" operator="containsText" text="H">
      <formula>NOT(ISERROR(SEARCH("H",C43)))</formula>
    </cfRule>
  </conditionalFormatting>
  <conditionalFormatting sqref="C43">
    <cfRule type="containsText" dxfId="152" priority="9" operator="containsText" text="P">
      <formula>NOT(ISERROR(SEARCH("P",C43)))</formula>
    </cfRule>
  </conditionalFormatting>
  <conditionalFormatting sqref="C56">
    <cfRule type="containsText" dxfId="151" priority="5" operator="containsText" text="R">
      <formula>NOT(ISERROR(SEARCH("R",C56)))</formula>
    </cfRule>
    <cfRule type="containsText" dxfId="150" priority="6" operator="containsText" text="D">
      <formula>NOT(ISERROR(SEARCH("D",C56)))</formula>
    </cfRule>
    <cfRule type="containsText" dxfId="149" priority="7" operator="containsText" text="S">
      <formula>NOT(ISERROR(SEARCH("S",C56)))</formula>
    </cfRule>
    <cfRule type="containsText" dxfId="148" priority="8" operator="containsText" text="H">
      <formula>NOT(ISERROR(SEARCH("H",C56)))</formula>
    </cfRule>
  </conditionalFormatting>
  <conditionalFormatting sqref="C56">
    <cfRule type="containsText" dxfId="147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5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F122"/>
  <sheetViews>
    <sheetView topLeftCell="A105" zoomScale="85" workbookViewId="0">
      <selection activeCell="C17" sqref="C17"/>
    </sheetView>
  </sheetViews>
  <sheetFormatPr baseColWidth="10" defaultColWidth="11" defaultRowHeight="16" x14ac:dyDescent="0.2"/>
  <cols>
    <col min="2" max="3" width="12" bestFit="1" customWidth="1"/>
  </cols>
  <sheetData>
    <row r="2" spans="1:18" x14ac:dyDescent="0.2">
      <c r="A2" s="33"/>
      <c r="B2" s="33"/>
      <c r="C2" s="40" t="s">
        <v>12</v>
      </c>
      <c r="D2" s="33"/>
      <c r="E2" s="33"/>
      <c r="F2" s="33"/>
      <c r="G2" s="33"/>
      <c r="H2" s="33"/>
      <c r="I2" s="33"/>
      <c r="J2" s="33"/>
      <c r="K2" s="33"/>
      <c r="N2" t="s">
        <v>123</v>
      </c>
      <c r="O2" t="s">
        <v>14</v>
      </c>
      <c r="Q2" t="s">
        <v>124</v>
      </c>
      <c r="R2" t="s">
        <v>14</v>
      </c>
    </row>
    <row r="3" spans="1:18" x14ac:dyDescent="0.2">
      <c r="A3" s="41" t="s">
        <v>13</v>
      </c>
      <c r="B3" s="41"/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239">
        <v>1</v>
      </c>
      <c r="N3" s="237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1">
        <v>2</v>
      </c>
      <c r="B4" s="41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 s="238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1">
        <v>3</v>
      </c>
      <c r="B5" s="41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237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1">
        <v>4</v>
      </c>
      <c r="B6" s="41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 s="238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1">
        <v>5</v>
      </c>
      <c r="B7" s="41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237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1">
        <v>6</v>
      </c>
      <c r="B8" s="41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 s="23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1">
        <v>7</v>
      </c>
      <c r="B9" s="41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237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1">
        <v>8</v>
      </c>
      <c r="B10" s="41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 s="238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1">
        <v>9</v>
      </c>
      <c r="B11" s="41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237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1">
        <v>10</v>
      </c>
      <c r="B12" s="41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 s="238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1">
        <v>1</v>
      </c>
      <c r="B13" s="41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237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 s="238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40" t="s">
        <v>12</v>
      </c>
      <c r="D15" s="33"/>
      <c r="E15" s="33"/>
      <c r="F15" s="33"/>
      <c r="G15" s="33"/>
      <c r="H15" s="33"/>
      <c r="I15" s="33"/>
      <c r="J15" s="33"/>
      <c r="K15" s="33"/>
      <c r="N15" s="237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1" t="s">
        <v>13</v>
      </c>
      <c r="B16" s="41"/>
      <c r="C16" s="41">
        <v>2</v>
      </c>
      <c r="D16" s="41">
        <v>3</v>
      </c>
      <c r="E16" s="41">
        <v>4</v>
      </c>
      <c r="F16" s="41">
        <v>5</v>
      </c>
      <c r="G16" s="41">
        <v>6</v>
      </c>
      <c r="H16" s="41">
        <v>7</v>
      </c>
      <c r="I16" s="41">
        <v>8</v>
      </c>
      <c r="J16" s="41">
        <v>9</v>
      </c>
      <c r="K16" s="41">
        <v>10</v>
      </c>
      <c r="L16" s="239">
        <v>1</v>
      </c>
      <c r="N16" s="238">
        <v>17</v>
      </c>
      <c r="O16">
        <f t="shared" si="1"/>
        <v>5.9171597633136105E-2</v>
      </c>
    </row>
    <row r="17" spans="1:32" x14ac:dyDescent="0.2">
      <c r="A17" s="41">
        <v>2</v>
      </c>
      <c r="B17" s="41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237">
        <v>18</v>
      </c>
      <c r="O17">
        <f t="shared" si="1"/>
        <v>5.3254437869822494E-2</v>
      </c>
    </row>
    <row r="18" spans="1:32" x14ac:dyDescent="0.2">
      <c r="A18" s="41">
        <v>3</v>
      </c>
      <c r="B18" s="41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 s="238">
        <v>19</v>
      </c>
      <c r="O18">
        <f t="shared" si="1"/>
        <v>4.7337278106508882E-2</v>
      </c>
    </row>
    <row r="19" spans="1:32" x14ac:dyDescent="0.2">
      <c r="A19" s="41">
        <v>4</v>
      </c>
      <c r="B19" s="41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237">
        <v>20</v>
      </c>
      <c r="O19">
        <f t="shared" si="1"/>
        <v>9.4674556213017763E-2</v>
      </c>
    </row>
    <row r="20" spans="1:32" x14ac:dyDescent="0.2">
      <c r="A20" s="41">
        <v>5</v>
      </c>
      <c r="B20" s="41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1">
        <v>6</v>
      </c>
      <c r="B21" s="41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1">
        <v>7</v>
      </c>
      <c r="B22" s="41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1">
        <v>8</v>
      </c>
      <c r="B23" s="41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130</v>
      </c>
      <c r="T23">
        <f>SUM(O16:O19,R10:R12)</f>
        <v>0.32544378698224863</v>
      </c>
    </row>
    <row r="24" spans="1:32" x14ac:dyDescent="0.2">
      <c r="A24" s="41">
        <v>9</v>
      </c>
      <c r="B24" s="41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1">
        <v>10</v>
      </c>
      <c r="B25" s="41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239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129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125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121</v>
      </c>
      <c r="U55" t="s">
        <v>2</v>
      </c>
      <c r="V55" t="s">
        <v>130</v>
      </c>
      <c r="W55" t="s">
        <v>143</v>
      </c>
    </row>
    <row r="56" spans="1:30" x14ac:dyDescent="0.2">
      <c r="B56" t="s">
        <v>131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132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128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126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121</v>
      </c>
      <c r="T84" t="s">
        <v>2</v>
      </c>
      <c r="U84" t="s">
        <v>130</v>
      </c>
      <c r="V84" t="s">
        <v>143</v>
      </c>
      <c r="W84" t="s">
        <v>133</v>
      </c>
    </row>
    <row r="85" spans="1:30" x14ac:dyDescent="0.2">
      <c r="B85" t="s">
        <v>131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132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127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128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135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121</v>
      </c>
      <c r="S112" t="s">
        <v>2</v>
      </c>
      <c r="T112" t="s">
        <v>130</v>
      </c>
      <c r="U112" t="s">
        <v>143</v>
      </c>
      <c r="V112" t="s">
        <v>133</v>
      </c>
      <c r="W112" t="s">
        <v>134</v>
      </c>
    </row>
    <row r="113" spans="2:24" x14ac:dyDescent="0.2">
      <c r="B113" t="s">
        <v>131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132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127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36"/>
      <c r="E117" s="21" t="s">
        <v>141</v>
      </c>
      <c r="F117" s="19" t="s">
        <v>140</v>
      </c>
      <c r="G117" s="19" t="s">
        <v>142</v>
      </c>
      <c r="H117" s="20" t="s">
        <v>127</v>
      </c>
    </row>
    <row r="118" spans="2:24" x14ac:dyDescent="0.2">
      <c r="D118" s="115" t="s">
        <v>136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116" t="s">
        <v>137</v>
      </c>
      <c r="E119" s="242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116" t="s">
        <v>138</v>
      </c>
      <c r="E120" s="242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116" t="s">
        <v>139</v>
      </c>
      <c r="E121" s="242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243" t="s">
        <v>2</v>
      </c>
      <c r="E122" s="244">
        <f ca="1">SUM(E118:E121)</f>
        <v>0.68327439515423138</v>
      </c>
      <c r="F122" s="166">
        <f ca="1">SUM(F118:F121)</f>
        <v>0.28758419900186649</v>
      </c>
      <c r="G122" s="166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146" priority="7" operator="containsText" text="R">
      <formula>NOT(ISERROR(SEARCH("R",C2)))</formula>
    </cfRule>
    <cfRule type="containsText" dxfId="145" priority="8" operator="containsText" text="D">
      <formula>NOT(ISERROR(SEARCH("D",C2)))</formula>
    </cfRule>
    <cfRule type="containsText" dxfId="144" priority="9" operator="containsText" text="S">
      <formula>NOT(ISERROR(SEARCH("S",C2)))</formula>
    </cfRule>
    <cfRule type="containsText" dxfId="143" priority="10" operator="containsText" text="H">
      <formula>NOT(ISERROR(SEARCH("H",C2)))</formula>
    </cfRule>
  </conditionalFormatting>
  <conditionalFormatting sqref="C2">
    <cfRule type="containsText" dxfId="142" priority="6" operator="containsText" text="P">
      <formula>NOT(ISERROR(SEARCH("P",C2)))</formula>
    </cfRule>
  </conditionalFormatting>
  <conditionalFormatting sqref="C15">
    <cfRule type="containsText" dxfId="141" priority="2" operator="containsText" text="R">
      <formula>NOT(ISERROR(SEARCH("R",C15)))</formula>
    </cfRule>
    <cfRule type="containsText" dxfId="140" priority="3" operator="containsText" text="D">
      <formula>NOT(ISERROR(SEARCH("D",C15)))</formula>
    </cfRule>
    <cfRule type="containsText" dxfId="139" priority="4" operator="containsText" text="S">
      <formula>NOT(ISERROR(SEARCH("S",C15)))</formula>
    </cfRule>
    <cfRule type="containsText" dxfId="138" priority="5" operator="containsText" text="H">
      <formula>NOT(ISERROR(SEARCH("H",C15)))</formula>
    </cfRule>
  </conditionalFormatting>
  <conditionalFormatting sqref="C15">
    <cfRule type="containsText" dxfId="137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9.1640625" customWidth="1"/>
  </cols>
  <sheetData>
    <row r="1" spans="1:4" x14ac:dyDescent="0.2">
      <c r="B1" t="s">
        <v>151</v>
      </c>
      <c r="C1" t="s">
        <v>148</v>
      </c>
      <c r="D1" t="s">
        <v>149</v>
      </c>
    </row>
    <row r="2" spans="1:4" x14ac:dyDescent="0.2">
      <c r="A2" t="s">
        <v>150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45"/>
  <sheetViews>
    <sheetView topLeftCell="A18" workbookViewId="0">
      <selection sqref="A1:K45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1" ht="25" thickBot="1" x14ac:dyDescent="0.35">
      <c r="A1" s="334" t="s">
        <v>169</v>
      </c>
      <c r="B1" s="335"/>
      <c r="C1" s="335"/>
      <c r="D1" s="335"/>
      <c r="E1" s="335"/>
      <c r="F1" s="335"/>
      <c r="G1" s="335"/>
      <c r="H1" s="335"/>
      <c r="I1" s="335"/>
      <c r="J1" s="335"/>
      <c r="K1" s="336"/>
    </row>
    <row r="2" spans="1:11" x14ac:dyDescent="0.2">
      <c r="A2" s="278" t="s">
        <v>9</v>
      </c>
      <c r="B2" s="278" t="s">
        <v>1</v>
      </c>
      <c r="C2" s="278">
        <v>2</v>
      </c>
      <c r="D2" s="278">
        <v>3</v>
      </c>
      <c r="E2" s="278">
        <v>4</v>
      </c>
      <c r="F2" s="278">
        <v>5</v>
      </c>
      <c r="G2" s="278">
        <v>6</v>
      </c>
      <c r="H2" s="278">
        <v>7</v>
      </c>
      <c r="I2" s="278">
        <v>8</v>
      </c>
      <c r="J2" s="278">
        <v>9</v>
      </c>
      <c r="K2" s="278">
        <v>10</v>
      </c>
    </row>
    <row r="3" spans="1:11" x14ac:dyDescent="0.2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</row>
    <row r="4" spans="1:11" x14ac:dyDescent="0.2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</row>
    <row r="5" spans="1:11" x14ac:dyDescent="0.2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</row>
    <row r="6" spans="1:11" x14ac:dyDescent="0.2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</row>
    <row r="7" spans="1:11" x14ac:dyDescent="0.2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1" x14ac:dyDescent="0.2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</row>
    <row r="9" spans="1:11" x14ac:dyDescent="0.2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</row>
    <row r="10" spans="1:11" x14ac:dyDescent="0.2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</row>
    <row r="11" spans="1:11" x14ac:dyDescent="0.2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</row>
    <row r="12" spans="1:11" x14ac:dyDescent="0.2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</row>
    <row r="13" spans="1:11" x14ac:dyDescent="0.2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</v>
      </c>
    </row>
    <row r="14" spans="1:11" x14ac:dyDescent="0.2">
      <c r="A14" s="32">
        <v>16</v>
      </c>
      <c r="B14" s="34">
        <f>HSDR!B16</f>
        <v>-0.51714865325148707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</v>
      </c>
      <c r="K14" s="34">
        <f>HSDR!K16</f>
        <v>-0.5</v>
      </c>
    </row>
    <row r="15" spans="1:11" x14ac:dyDescent="0.2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1" x14ac:dyDescent="0.2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 x14ac:dyDescent="0.2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 x14ac:dyDescent="0.2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 x14ac:dyDescent="0.2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 x14ac:dyDescent="0.2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 x14ac:dyDescent="0.2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 x14ac:dyDescent="0.2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 x14ac:dyDescent="0.2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 x14ac:dyDescent="0.2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0.10906077977909699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0.17968872741114625</v>
      </c>
    </row>
    <row r="30" spans="1:11" x14ac:dyDescent="0.2">
      <c r="A30" s="32">
        <v>2</v>
      </c>
      <c r="B30" s="34">
        <f>Pair!B55</f>
        <v>-0.25307699440390863</v>
      </c>
      <c r="C30" s="34">
        <f>Pair!C55</f>
        <v>-8.4267225502711041E-2</v>
      </c>
      <c r="D30" s="34">
        <f>Pair!D55</f>
        <v>-1.5498287197501173E-2</v>
      </c>
      <c r="E30" s="34">
        <f>Pair!E55</f>
        <v>5.9333738978653974E-2</v>
      </c>
      <c r="F30" s="34">
        <f>Pair!F55</f>
        <v>0.15203616947891799</v>
      </c>
      <c r="G30" s="34">
        <f>Pair!G55</f>
        <v>0.22737886696191317</v>
      </c>
      <c r="H30" s="34">
        <f>Pair!H55</f>
        <v>6.958050045595748E-3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 x14ac:dyDescent="0.2">
      <c r="A31" s="32">
        <v>3</v>
      </c>
      <c r="B31" s="34">
        <f>Pair!B56</f>
        <v>-0.30414663097569933</v>
      </c>
      <c r="C31" s="34">
        <f>Pair!C56</f>
        <v>-0.13992944417761496</v>
      </c>
      <c r="D31" s="34">
        <f>Pair!D56</f>
        <v>-5.8284696427541714E-2</v>
      </c>
      <c r="E31" s="34">
        <f>Pair!E56</f>
        <v>2.8134517976885209E-2</v>
      </c>
      <c r="F31" s="34">
        <f>Pair!F56</f>
        <v>0.12470784634060185</v>
      </c>
      <c r="G31" s="34">
        <f>Pair!G56</f>
        <v>0.19970541230483627</v>
      </c>
      <c r="H31" s="34">
        <f>Pair!H56</f>
        <v>-5.8585254727766593E-2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 x14ac:dyDescent="0.2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0.10070528937626665</v>
      </c>
      <c r="G32" s="34">
        <f>Pair!G57</f>
        <v>0.17417494269127992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 x14ac:dyDescent="0.2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 x14ac:dyDescent="0.2">
      <c r="A34" s="32">
        <v>6</v>
      </c>
      <c r="B34" s="34">
        <f>Pair!B59</f>
        <v>-0.35054034044008009</v>
      </c>
      <c r="C34" s="34">
        <f>Pair!C59</f>
        <v>-0.25338998596663809</v>
      </c>
      <c r="D34" s="34">
        <f>Pair!D59</f>
        <v>-0.16236190502927889</v>
      </c>
      <c r="E34" s="34">
        <f>Pair!E59</f>
        <v>-6.5242110257549266E-2</v>
      </c>
      <c r="F34" s="34">
        <f>Pair!F59</f>
        <v>3.9226356320867399E-2</v>
      </c>
      <c r="G34" s="34">
        <f>Pair!G59</f>
        <v>0.10667340682942227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 x14ac:dyDescent="0.2">
      <c r="A35" s="32">
        <v>7</v>
      </c>
      <c r="B35" s="34">
        <f>Pair!B60</f>
        <v>-0.44000672211415065</v>
      </c>
      <c r="C35" s="34">
        <f>Pair!C60</f>
        <v>-0.1963016079632402</v>
      </c>
      <c r="D35" s="34">
        <f>Pair!D60</f>
        <v>-0.10948552726048816</v>
      </c>
      <c r="E35" s="34">
        <f>Pair!E60</f>
        <v>-1.9921218921965758E-2</v>
      </c>
      <c r="F35" s="34">
        <f>Pair!F60</f>
        <v>7.4563567868088848E-2</v>
      </c>
      <c r="G35" s="34">
        <f>Pair!G60</f>
        <v>0.16472730313989489</v>
      </c>
      <c r="H35" s="34">
        <f>Pair!H60</f>
        <v>-0.13707521359511174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 x14ac:dyDescent="0.2">
      <c r="A36" s="32">
        <v>8</v>
      </c>
      <c r="B36" s="34">
        <f>Pair!B61</f>
        <v>-0.47846720619452893</v>
      </c>
      <c r="C36" s="34">
        <f>Pair!C61</f>
        <v>-4.10085652565544E-2</v>
      </c>
      <c r="D36" s="34">
        <f>Pair!D61</f>
        <v>2.9651267038439212E-2</v>
      </c>
      <c r="E36" s="34">
        <f>Pair!E61</f>
        <v>0.10253679913733912</v>
      </c>
      <c r="F36" s="34">
        <f>Pair!F61</f>
        <v>0.17786869518456505</v>
      </c>
      <c r="G36" s="34">
        <f>Pair!G61</f>
        <v>0.28114462143026464</v>
      </c>
      <c r="H36" s="34">
        <f>Pair!H61</f>
        <v>0.17942021385705018</v>
      </c>
      <c r="I36" s="34">
        <f>Pair!I61</f>
        <v>-0.15401156627741791</v>
      </c>
      <c r="J36" s="34">
        <f>Pair!J61</f>
        <v>-0.5</v>
      </c>
      <c r="K36" s="34">
        <f>Pair!K61</f>
        <v>-0.5</v>
      </c>
    </row>
    <row r="37" spans="1:11" x14ac:dyDescent="0.2">
      <c r="A37" s="32">
        <v>9</v>
      </c>
      <c r="B37" s="34">
        <f>Pair!B62</f>
        <v>-0.10019887561319057</v>
      </c>
      <c r="C37" s="34">
        <f>Pair!C62</f>
        <v>0.13385768207672508</v>
      </c>
      <c r="D37" s="34">
        <f>Pair!D62</f>
        <v>0.19320731563116447</v>
      </c>
      <c r="E37" s="34">
        <f>Pair!E62</f>
        <v>0.25454407563811315</v>
      </c>
      <c r="F37" s="34">
        <f>Pair!F62</f>
        <v>0.31872977328281132</v>
      </c>
      <c r="G37" s="34">
        <f>Pair!G62</f>
        <v>0.40361032143368897</v>
      </c>
      <c r="H37" s="34">
        <f>Pair!H62</f>
        <v>0.3995541673365518</v>
      </c>
      <c r="I37" s="34">
        <f>Pair!I62</f>
        <v>0.19129321615782191</v>
      </c>
      <c r="J37" s="34">
        <f>Pair!J62</f>
        <v>-0.15072067108588086</v>
      </c>
      <c r="K37" s="34">
        <f>Pair!K62</f>
        <v>-0.17830123379648949</v>
      </c>
    </row>
    <row r="38" spans="1:11" x14ac:dyDescent="0.2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0.70504978713524302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  <row r="42" spans="1:11" x14ac:dyDescent="0.2">
      <c r="B42" s="33" t="s">
        <v>46</v>
      </c>
      <c r="C42" s="33">
        <f>SUMIF($B$3:$K$17,"&gt;0")+SUMIF($B$19:$K$27,"&gt;0")+SUMIF($B$29:$K$38,"&gt;0")</f>
        <v>63.260355849610434</v>
      </c>
      <c r="D42" s="33">
        <f>COUNTIF($B$3:$K$17,"&gt;0")+COUNTIF($B$19:$K$27,"&gt;0")+COUNTIF($B$29:$K$38,"&gt;0")</f>
        <v>174</v>
      </c>
      <c r="E42" s="33">
        <f>AVERAGEIF($B$3:$K$17,"&gt;0")+AVERAGEIF($B$19:$K$27,"&gt;0")+AVERAGEIF($B$29:$K$38,"&gt;0")</f>
        <v>1.0685912896370811</v>
      </c>
    </row>
    <row r="43" spans="1:11" x14ac:dyDescent="0.2">
      <c r="B43" s="33" t="s">
        <v>47</v>
      </c>
      <c r="C43" s="33">
        <f>SUMIF($B$3:$K$17,"&lt;0")+SUMIF($B$19:$K$27,"&lt;0")+SUMIF($B$29:$K$38,"&lt;0")+C40</f>
        <v>-36.602557651576262</v>
      </c>
      <c r="D43" s="33">
        <f>COUNTIF($B$3:$K$17,"&lt;0")+COUNTIF($B$19:$K$27,"&lt;0")+COUNTIF($B$29:$K$38,"&lt;0")</f>
        <v>166</v>
      </c>
      <c r="E43" s="33">
        <f>AVERAGEIF($B$3:$K$17,"&lt;0")+AVERAGEIF($B$19:$K$27,"&lt;0")+AVERAGEIF($B$29:$K$38,"&lt;0")</f>
        <v>-0.56469779529476372</v>
      </c>
    </row>
    <row r="44" spans="1:11" x14ac:dyDescent="0.2">
      <c r="B44" s="33" t="s">
        <v>48</v>
      </c>
      <c r="C44" s="33">
        <f>C42-C43</f>
        <v>99.862913501186696</v>
      </c>
      <c r="D44" s="33">
        <f>COUNT($B$3:$K$17,$B$19:$K$27,$B$29:$K$38)</f>
        <v>340</v>
      </c>
      <c r="E44" s="33">
        <f>AVERAGE($B$3:$K$17,$B$19:$K$27,$B$29:$K$38)</f>
        <v>8.1346465288335848E-2</v>
      </c>
    </row>
    <row r="45" spans="1:11" x14ac:dyDescent="0.2">
      <c r="C45" s="33">
        <f>SUM($B$3:$K$17,$B$19:$K$27,$B$29:$K$38)</f>
        <v>27.65779819803419</v>
      </c>
    </row>
  </sheetData>
  <sheetProtection sheet="1" objects="1" scenarios="1"/>
  <mergeCells count="1">
    <mergeCell ref="A1:K1"/>
  </mergeCells>
  <phoneticPr fontId="14" type="noConversion"/>
  <conditionalFormatting sqref="B39:K39">
    <cfRule type="containsText" dxfId="136" priority="30" operator="containsText" text="R">
      <formula>NOT(ISERROR(SEARCH("R",B39)))</formula>
    </cfRule>
    <cfRule type="containsText" dxfId="135" priority="31" operator="containsText" text="D">
      <formula>NOT(ISERROR(SEARCH("D",B39)))</formula>
    </cfRule>
    <cfRule type="containsText" dxfId="134" priority="32" operator="containsText" text="S">
      <formula>NOT(ISERROR(SEARCH("S",B39)))</formula>
    </cfRule>
    <cfRule type="containsText" dxfId="133" priority="33" operator="containsText" text="H">
      <formula>NOT(ISERROR(SEARCH("H",B39)))</formula>
    </cfRule>
  </conditionalFormatting>
  <conditionalFormatting sqref="B39:K39">
    <cfRule type="containsText" dxfId="132" priority="29" operator="containsText" text="P">
      <formula>NOT(ISERROR(SEARCH("P",B39)))</formula>
    </cfRule>
  </conditionalFormatting>
  <conditionalFormatting sqref="B3:K17">
    <cfRule type="containsText" dxfId="131" priority="15" operator="containsText" text="R">
      <formula>NOT(ISERROR(SEARCH("R",B3)))</formula>
    </cfRule>
    <cfRule type="containsText" dxfId="130" priority="16" operator="containsText" text="D">
      <formula>NOT(ISERROR(SEARCH("D",B3)))</formula>
    </cfRule>
    <cfRule type="containsText" dxfId="129" priority="17" operator="containsText" text="S">
      <formula>NOT(ISERROR(SEARCH("S",B3)))</formula>
    </cfRule>
    <cfRule type="containsText" dxfId="128" priority="18" operator="containsText" text="H">
      <formula>NOT(ISERROR(SEARCH("H",B3)))</formula>
    </cfRule>
  </conditionalFormatting>
  <conditionalFormatting sqref="B3:K17">
    <cfRule type="containsText" dxfId="127" priority="14" operator="containsText" text="P">
      <formula>NOT(ISERROR(SEARCH("P",B3)))</formula>
    </cfRule>
  </conditionalFormatting>
  <conditionalFormatting sqref="B3:K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ntainsText" dxfId="126" priority="9" operator="containsText" text="R">
      <formula>NOT(ISERROR(SEARCH("R",B19)))</formula>
    </cfRule>
    <cfRule type="containsText" dxfId="125" priority="10" operator="containsText" text="D">
      <formula>NOT(ISERROR(SEARCH("D",B19)))</formula>
    </cfRule>
    <cfRule type="containsText" dxfId="124" priority="11" operator="containsText" text="S">
      <formula>NOT(ISERROR(SEARCH("S",B19)))</formula>
    </cfRule>
    <cfRule type="containsText" dxfId="123" priority="12" operator="containsText" text="H">
      <formula>NOT(ISERROR(SEARCH("H",B19)))</formula>
    </cfRule>
  </conditionalFormatting>
  <conditionalFormatting sqref="B19:K27">
    <cfRule type="containsText" dxfId="122" priority="8" operator="containsText" text="P">
      <formula>NOT(ISERROR(SEARCH("P",B19)))</formula>
    </cfRule>
  </conditionalFormatting>
  <conditionalFormatting sqref="B19:K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ntainsText" dxfId="121" priority="3" operator="containsText" text="R">
      <formula>NOT(ISERROR(SEARCH("R",B29)))</formula>
    </cfRule>
    <cfRule type="containsText" dxfId="120" priority="4" operator="containsText" text="D">
      <formula>NOT(ISERROR(SEARCH("D",B29)))</formula>
    </cfRule>
    <cfRule type="containsText" dxfId="119" priority="5" operator="containsText" text="S">
      <formula>NOT(ISERROR(SEARCH("S",B29)))</formula>
    </cfRule>
    <cfRule type="containsText" dxfId="118" priority="6" operator="containsText" text="H">
      <formula>NOT(ISERROR(SEARCH("H",B29)))</formula>
    </cfRule>
  </conditionalFormatting>
  <conditionalFormatting sqref="B29:K38">
    <cfRule type="containsText" dxfId="117" priority="2" operator="containsText" text="P">
      <formula>NOT(ISERROR(SEARCH("P",B29)))</formula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9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47"/>
  <sheetViews>
    <sheetView workbookViewId="0">
      <selection sqref="A1:L47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337" t="s">
        <v>167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9"/>
    </row>
    <row r="2" spans="1:12" x14ac:dyDescent="0.2">
      <c r="A2" s="43" t="s">
        <v>9</v>
      </c>
      <c r="B2" s="44" t="s">
        <v>1</v>
      </c>
      <c r="C2" s="44">
        <v>2</v>
      </c>
      <c r="D2" s="44">
        <v>3</v>
      </c>
      <c r="E2" s="44">
        <v>4</v>
      </c>
      <c r="F2" s="44">
        <v>5</v>
      </c>
      <c r="G2" s="44">
        <v>6</v>
      </c>
      <c r="H2" s="44">
        <v>7</v>
      </c>
      <c r="I2" s="44">
        <v>8</v>
      </c>
      <c r="J2" s="44">
        <v>9</v>
      </c>
      <c r="K2" s="45">
        <v>10</v>
      </c>
      <c r="L2" s="45" t="s">
        <v>2</v>
      </c>
    </row>
    <row r="3" spans="1:12" x14ac:dyDescent="0.2">
      <c r="A3" s="46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7">
        <f>Prob!K3*ER!K3</f>
        <v>-1.0534476300912863E-3</v>
      </c>
      <c r="L3" s="47">
        <f>SUM(B3:K3)</f>
        <v>-2.0340445373895734E-3</v>
      </c>
    </row>
    <row r="4" spans="1:12" x14ac:dyDescent="0.2">
      <c r="A4" s="46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7">
        <f>Prob!K4*ER!K4</f>
        <v>-1.1352524868291438E-3</v>
      </c>
      <c r="L4" s="47">
        <f t="shared" ref="L4:L38" si="0">SUM(B4:K4)</f>
        <v>-2.2652183377387006E-3</v>
      </c>
    </row>
    <row r="5" spans="1:12" x14ac:dyDescent="0.2">
      <c r="A5" s="46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7">
        <f>Prob!K5*ER!K5</f>
        <v>-2.1448310615342948E-3</v>
      </c>
      <c r="L5" s="47">
        <f t="shared" si="0"/>
        <v>-3.940583851351845E-3</v>
      </c>
    </row>
    <row r="6" spans="1:12" x14ac:dyDescent="0.2">
      <c r="A6" s="46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7">
        <f>Prob!K6*ER!K6</f>
        <v>-1.6764124318560901E-3</v>
      </c>
      <c r="L6" s="47">
        <f t="shared" si="0"/>
        <v>-1.8831040942712833E-3</v>
      </c>
    </row>
    <row r="7" spans="1:12" x14ac:dyDescent="0.2">
      <c r="A7" s="46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7">
        <f>Prob!K7*ER!K7</f>
        <v>-1.5423290376342085E-3</v>
      </c>
      <c r="L7" s="47">
        <f t="shared" si="0"/>
        <v>1.488853514186476E-3</v>
      </c>
    </row>
    <row r="8" spans="1:12" x14ac:dyDescent="0.2">
      <c r="A8" s="46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7">
        <f>Prob!K8*ER!K8</f>
        <v>2.5520306136935081E-4</v>
      </c>
      <c r="L8" s="47">
        <f t="shared" si="0"/>
        <v>8.9863976100535148E-3</v>
      </c>
    </row>
    <row r="9" spans="1:12" x14ac:dyDescent="0.2">
      <c r="A9" s="46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7">
        <f>Prob!K9*ER!K9</f>
        <v>2.4158982992850461E-3</v>
      </c>
      <c r="L9" s="47">
        <f t="shared" si="0"/>
        <v>1.6897178919161645E-2</v>
      </c>
    </row>
    <row r="10" spans="1:12" x14ac:dyDescent="0.2">
      <c r="A10" s="46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7">
        <f>Prob!K10*ER!K10</f>
        <v>-8.9654035640879173E-3</v>
      </c>
      <c r="L10" s="47">
        <f t="shared" si="0"/>
        <v>-2.2259051921015873E-2</v>
      </c>
    </row>
    <row r="11" spans="1:12" x14ac:dyDescent="0.2">
      <c r="A11" s="46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7">
        <f>Prob!K11*ER!K11</f>
        <v>-1.0005631019124215E-2</v>
      </c>
      <c r="L11" s="47">
        <f t="shared" si="0"/>
        <v>-2.4863472870603857E-2</v>
      </c>
    </row>
    <row r="12" spans="1:12" x14ac:dyDescent="0.2">
      <c r="A12" s="46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7">
        <f>Prob!K12*ER!K12</f>
        <v>-9.4041912969312826E-3</v>
      </c>
      <c r="L12" s="47">
        <f t="shared" si="0"/>
        <v>-2.3090525292320911E-2</v>
      </c>
    </row>
    <row r="13" spans="1:12" x14ac:dyDescent="0.2">
      <c r="A13" s="46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7">
        <f>Prob!K13*ER!K13</f>
        <v>-1.0083680543398343E-2</v>
      </c>
      <c r="L13" s="47">
        <f t="shared" si="0"/>
        <v>-2.4653124020063928E-2</v>
      </c>
    </row>
    <row r="14" spans="1:12" x14ac:dyDescent="0.2">
      <c r="A14" s="46">
        <v>16</v>
      </c>
      <c r="B14" s="34">
        <f>Prob!B14*ER!B14</f>
        <v>-1.6296130665114611E-3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-2.2758306781975423E-3</v>
      </c>
      <c r="K14" s="47">
        <f>Prob!K14*ER!K14</f>
        <v>-8.4030671194986178E-3</v>
      </c>
      <c r="L14" s="47">
        <f t="shared" si="0"/>
        <v>-2.1185197322198514E-2</v>
      </c>
    </row>
    <row r="15" spans="1:12" x14ac:dyDescent="0.2">
      <c r="A15" s="46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7">
        <f>Prob!K15*ER!K15</f>
        <v>-7.053881316684764E-3</v>
      </c>
      <c r="L15" s="47">
        <f t="shared" si="0"/>
        <v>-1.4458646310944241E-2</v>
      </c>
    </row>
    <row r="16" spans="1:12" x14ac:dyDescent="0.2">
      <c r="A16" s="46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7">
        <f>Prob!K16*ER!K16</f>
        <v>-2.3972435761301066E-3</v>
      </c>
      <c r="L16" s="47">
        <f t="shared" si="0"/>
        <v>1.9063530746387921E-3</v>
      </c>
    </row>
    <row r="17" spans="1:12" x14ac:dyDescent="0.2">
      <c r="A17" s="46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7">
        <f>Prob!K17*ER!K17</f>
        <v>8.4861790108759795E-4</v>
      </c>
      <c r="L17" s="47">
        <f t="shared" si="0"/>
        <v>1.482757827878811E-2</v>
      </c>
    </row>
    <row r="18" spans="1:12" x14ac:dyDescent="0.2">
      <c r="A18" s="46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8">
        <v>10</v>
      </c>
      <c r="L18" s="48" t="s">
        <v>2</v>
      </c>
    </row>
    <row r="19" spans="1:12" x14ac:dyDescent="0.2">
      <c r="A19" s="46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7">
        <f>Prob!K19*ER!K19</f>
        <v>-3.5242920090342321E-4</v>
      </c>
      <c r="L19" s="47">
        <f t="shared" si="0"/>
        <v>2.2601077449983911E-4</v>
      </c>
    </row>
    <row r="20" spans="1:12" x14ac:dyDescent="0.2">
      <c r="A20" s="46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7">
        <f>Prob!K20*ER!K20</f>
        <v>-4.6877949262433521E-4</v>
      </c>
      <c r="L20" s="47">
        <f t="shared" si="0"/>
        <v>-9.4073709590627758E-5</v>
      </c>
    </row>
    <row r="21" spans="1:12" x14ac:dyDescent="0.2">
      <c r="A21" s="46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7">
        <f>Prob!K21*ER!K21</f>
        <v>-5.838593225019333E-4</v>
      </c>
      <c r="L21" s="47">
        <f t="shared" si="0"/>
        <v>-4.0016011297955913E-4</v>
      </c>
    </row>
    <row r="22" spans="1:12" x14ac:dyDescent="0.2">
      <c r="A22" s="46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7">
        <f>Prob!K22*ER!K22</f>
        <v>-6.9725656114791085E-4</v>
      </c>
      <c r="L22" s="47">
        <f t="shared" si="0"/>
        <v>-6.8163281120155899E-4</v>
      </c>
    </row>
    <row r="23" spans="1:12" x14ac:dyDescent="0.2">
      <c r="A23" s="46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7">
        <f>Prob!K23*ER!K23</f>
        <v>-6.6171456596158867E-4</v>
      </c>
      <c r="L23" s="47">
        <f t="shared" si="0"/>
        <v>-3.7173445578453709E-4</v>
      </c>
    </row>
    <row r="24" spans="1:12" x14ac:dyDescent="0.2">
      <c r="A24" s="46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7">
        <f>Prob!K24*ER!K24</f>
        <v>-4.8337172454427865E-4</v>
      </c>
      <c r="L24" s="47">
        <f t="shared" si="0"/>
        <v>9.3086610512573985E-4</v>
      </c>
    </row>
    <row r="25" spans="1:12" x14ac:dyDescent="0.2">
      <c r="A25" s="46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7">
        <f>Prob!K25*ER!K25</f>
        <v>2.1215447527189949E-4</v>
      </c>
      <c r="L25" s="47">
        <f t="shared" si="0"/>
        <v>3.7068945696970275E-3</v>
      </c>
    </row>
    <row r="26" spans="1:12" x14ac:dyDescent="0.2">
      <c r="A26" s="46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7">
        <f>Prob!K26*ER!K26</f>
        <v>1.8639265565261877E-3</v>
      </c>
      <c r="L26" s="47">
        <f t="shared" si="0"/>
        <v>7.4195144453876281E-3</v>
      </c>
    </row>
    <row r="27" spans="1:12" x14ac:dyDescent="0.2">
      <c r="A27" s="46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7">
        <f>Prob!K27*ER!K27</f>
        <v>2.0167361086796686E-2</v>
      </c>
      <c r="L27" s="47">
        <f t="shared" si="0"/>
        <v>6.7644690311963893E-2</v>
      </c>
    </row>
    <row r="28" spans="1:12" x14ac:dyDescent="0.2">
      <c r="A28" s="46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8">
        <v>10</v>
      </c>
      <c r="L28" s="48" t="s">
        <v>2</v>
      </c>
    </row>
    <row r="29" spans="1:12" x14ac:dyDescent="0.2">
      <c r="A29" s="46" t="s">
        <v>1</v>
      </c>
      <c r="B29" s="34">
        <f>Prob!B29*ER!B29</f>
        <v>3.4366689472072862E-5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7">
        <f>Prob!K29*ER!K29</f>
        <v>3.0198728741063065E-4</v>
      </c>
      <c r="L29" s="47">
        <f t="shared" si="0"/>
        <v>2.1014522029106147E-3</v>
      </c>
    </row>
    <row r="30" spans="1:12" x14ac:dyDescent="0.2">
      <c r="A30" s="46">
        <v>2</v>
      </c>
      <c r="B30" s="34">
        <f>Prob!B30*ER!B30</f>
        <v>-7.9748361389138256E-5</v>
      </c>
      <c r="C30" s="34">
        <f>Prob!C30*ER!C30</f>
        <v>-3.835558739313202E-5</v>
      </c>
      <c r="D30" s="34">
        <f>Prob!D30*ER!D30</f>
        <v>-7.0542954927178762E-6</v>
      </c>
      <c r="E30" s="34">
        <f>Prob!E30*ER!E30</f>
        <v>2.7006708683957206E-5</v>
      </c>
      <c r="F30" s="34">
        <f>Prob!F30*ER!F30</f>
        <v>6.9201715739152479E-5</v>
      </c>
      <c r="G30" s="34">
        <f>Prob!G30*ER!G30</f>
        <v>1.0349516020114392E-4</v>
      </c>
      <c r="H30" s="34">
        <f>Prob!H30*ER!H30</f>
        <v>3.1670687508401225E-6</v>
      </c>
      <c r="I30" s="34">
        <f>Prob!I30*ER!I30</f>
        <v>-7.2523510541741069E-5</v>
      </c>
      <c r="J30" s="34">
        <f>Prob!J30*ER!J30</f>
        <v>-1.0954309474436299E-4</v>
      </c>
      <c r="K30" s="47">
        <f>Prob!K30*ER!K30</f>
        <v>-4.8602989724842998E-4</v>
      </c>
      <c r="L30" s="47">
        <f t="shared" si="0"/>
        <v>-5.9038409343442849E-4</v>
      </c>
    </row>
    <row r="31" spans="1:12" x14ac:dyDescent="0.2">
      <c r="A31" s="46">
        <v>3</v>
      </c>
      <c r="B31" s="34">
        <f>Prob!B31*ER!B31</f>
        <v>-9.5841170784681705E-5</v>
      </c>
      <c r="C31" s="34">
        <f>Prob!C31*ER!C31</f>
        <v>-6.3691144368509318E-5</v>
      </c>
      <c r="D31" s="34">
        <f>Prob!D31*ER!D31</f>
        <v>-2.6529220039846027E-5</v>
      </c>
      <c r="E31" s="34">
        <f>Prob!E31*ER!E31</f>
        <v>1.2805879825619122E-5</v>
      </c>
      <c r="F31" s="34">
        <f>Prob!F31*ER!F31</f>
        <v>5.6762788502777363E-5</v>
      </c>
      <c r="G31" s="34">
        <f>Prob!G31*ER!G31</f>
        <v>9.0899140785087064E-5</v>
      </c>
      <c r="H31" s="34">
        <f>Prob!H31*ER!H31</f>
        <v>-2.6666023999893766E-5</v>
      </c>
      <c r="I31" s="34">
        <f>Prob!I31*ER!I31</f>
        <v>-9.8881147619838314E-5</v>
      </c>
      <c r="J31" s="34">
        <f>Prob!J31*ER!J31</f>
        <v>-1.3320013663983889E-4</v>
      </c>
      <c r="K31" s="47">
        <f>Prob!K31*ER!K31</f>
        <v>-5.6762624341457192E-4</v>
      </c>
      <c r="L31" s="47">
        <f t="shared" si="0"/>
        <v>-8.5196727775369637E-4</v>
      </c>
    </row>
    <row r="32" spans="1:12" x14ac:dyDescent="0.2">
      <c r="A32" s="46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4.583763740385374E-5</v>
      </c>
      <c r="G32" s="34">
        <f>Prob!G32*ER!G32</f>
        <v>7.9278535590022726E-5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7">
        <f>Prob!K32*ER!K32</f>
        <v>-4.1910310796402253E-4</v>
      </c>
      <c r="L32" s="47">
        <f t="shared" si="0"/>
        <v>-4.3021369039153976E-4</v>
      </c>
    </row>
    <row r="33" spans="1:12" x14ac:dyDescent="0.2">
      <c r="A33" s="46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7">
        <f>Prob!K33*ER!K33</f>
        <v>4.2533843561558463E-5</v>
      </c>
      <c r="L33" s="47">
        <f t="shared" si="0"/>
        <v>1.4977329350089193E-3</v>
      </c>
    </row>
    <row r="34" spans="1:12" x14ac:dyDescent="0.2">
      <c r="A34" s="46">
        <v>6</v>
      </c>
      <c r="B34" s="34">
        <f>Prob!B34*ER!B34</f>
        <v>-1.1046052533037082E-4</v>
      </c>
      <c r="C34" s="34">
        <f>Prob!C34*ER!C34</f>
        <v>-1.1533454072218394E-4</v>
      </c>
      <c r="D34" s="34">
        <f>Prob!D34*ER!D34</f>
        <v>-7.3901640887245748E-5</v>
      </c>
      <c r="E34" s="34">
        <f>Prob!E34*ER!E34</f>
        <v>-2.9695999206895436E-5</v>
      </c>
      <c r="F34" s="34">
        <f>Prob!F34*ER!F34</f>
        <v>1.785450902178762E-5</v>
      </c>
      <c r="G34" s="34">
        <f>Prob!G34*ER!G34</f>
        <v>4.8554122362049288E-5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7">
        <f>Prob!K34*ER!K34</f>
        <v>-6.4038596886342258E-4</v>
      </c>
      <c r="L34" s="47">
        <f t="shared" si="0"/>
        <v>-1.2786253008636671E-3</v>
      </c>
    </row>
    <row r="35" spans="1:12" x14ac:dyDescent="0.2">
      <c r="A35" s="46">
        <v>7</v>
      </c>
      <c r="B35" s="34">
        <f>Prob!B35*ER!B35</f>
        <v>-1.3865272571084194E-4</v>
      </c>
      <c r="C35" s="34">
        <f>Prob!C35*ER!C35</f>
        <v>-8.9349844316449805E-5</v>
      </c>
      <c r="D35" s="34">
        <f>Prob!D35*ER!D35</f>
        <v>-4.9834104351610453E-5</v>
      </c>
      <c r="E35" s="34">
        <f>Prob!E35*ER!E35</f>
        <v>-9.0674642339398095E-6</v>
      </c>
      <c r="F35" s="34">
        <f>Prob!F35*ER!F35</f>
        <v>3.3938811046012223E-5</v>
      </c>
      <c r="G35" s="34">
        <f>Prob!G35*ER!G35</f>
        <v>7.4978290004503836E-5</v>
      </c>
      <c r="H35" s="34">
        <f>Prob!H35*ER!H35</f>
        <v>-6.2391995264047222E-5</v>
      </c>
      <c r="I35" s="34">
        <f>Prob!I35*ER!I35</f>
        <v>-1.6928497591591588E-4</v>
      </c>
      <c r="J35" s="34">
        <f>Prob!J35*ER!J35</f>
        <v>-1.961446602113042E-4</v>
      </c>
      <c r="K35" s="47">
        <f>Prob!K35*ER!K35</f>
        <v>-7.8368260807760678E-4</v>
      </c>
      <c r="L35" s="47">
        <f t="shared" si="0"/>
        <v>-1.3894912770312001E-3</v>
      </c>
    </row>
    <row r="36" spans="1:12" x14ac:dyDescent="0.2">
      <c r="A36" s="46">
        <v>8</v>
      </c>
      <c r="B36" s="34">
        <f>Prob!B36*ER!B36</f>
        <v>-1.5077220180493542E-4</v>
      </c>
      <c r="C36" s="34">
        <f>Prob!C36*ER!C36</f>
        <v>-1.8665710175946474E-5</v>
      </c>
      <c r="D36" s="34">
        <f>Prob!D36*ER!D36</f>
        <v>1.349625263470151E-5</v>
      </c>
      <c r="E36" s="34">
        <f>Prob!E36*ER!E36</f>
        <v>4.6671278624187139E-5</v>
      </c>
      <c r="F36" s="34">
        <f>Prob!F36*ER!F36</f>
        <v>8.0959806638400127E-5</v>
      </c>
      <c r="G36" s="34">
        <f>Prob!G36*ER!G36</f>
        <v>1.2796751089224609E-4</v>
      </c>
      <c r="H36" s="34">
        <f>Prob!H36*ER!H36</f>
        <v>8.1666005396927724E-5</v>
      </c>
      <c r="I36" s="34">
        <f>Prob!I36*ER!I36</f>
        <v>-7.0100849466280354E-5</v>
      </c>
      <c r="J36" s="34">
        <f>Prob!J36*ER!J36</f>
        <v>-2.2758306781975424E-4</v>
      </c>
      <c r="K36" s="47">
        <f>Prob!K36*ER!K36</f>
        <v>-8.4030671194986189E-4</v>
      </c>
      <c r="L36" s="47">
        <f t="shared" si="0"/>
        <v>-9.566676870303158E-4</v>
      </c>
    </row>
    <row r="37" spans="1:12" x14ac:dyDescent="0.2">
      <c r="A37" s="46">
        <v>9</v>
      </c>
      <c r="B37" s="34">
        <f>Prob!B37*ER!B37</f>
        <v>-3.1574170390347508E-5</v>
      </c>
      <c r="C37" s="34">
        <f>Prob!C37*ER!C37</f>
        <v>6.0927483876524848E-5</v>
      </c>
      <c r="D37" s="34">
        <f>Prob!D37*ER!D37</f>
        <v>8.7941427233119939E-5</v>
      </c>
      <c r="E37" s="34">
        <f>Prob!E37*ER!E37</f>
        <v>1.1585984325813071E-4</v>
      </c>
      <c r="F37" s="34">
        <f>Prob!F37*ER!F37</f>
        <v>1.4507499921839387E-4</v>
      </c>
      <c r="G37" s="34">
        <f>Prob!G37*ER!G37</f>
        <v>1.8370975031119208E-4</v>
      </c>
      <c r="H37" s="34">
        <f>Prob!H37*ER!H37</f>
        <v>1.8186352632523981E-4</v>
      </c>
      <c r="I37" s="34">
        <f>Prob!I37*ER!I37</f>
        <v>8.707019397260899E-5</v>
      </c>
      <c r="J37" s="34">
        <f>Prob!J37*ER!J37</f>
        <v>-6.860294541915379E-5</v>
      </c>
      <c r="K37" s="47">
        <f>Prob!K37*ER!K37</f>
        <v>-2.9965544701626332E-4</v>
      </c>
      <c r="L37" s="47">
        <f t="shared" si="0"/>
        <v>4.6261466136944551E-4</v>
      </c>
    </row>
    <row r="38" spans="1:12" ht="16" thickBot="1" x14ac:dyDescent="0.25">
      <c r="A38" s="69">
        <v>10</v>
      </c>
      <c r="B38" s="70">
        <f>Prob!B38*ER!B38</f>
        <v>3.3047766721608471E-3</v>
      </c>
      <c r="C38" s="70">
        <f>Prob!C38*ER!C38</f>
        <v>4.6608034608417942E-3</v>
      </c>
      <c r="D38" s="70">
        <f>Prob!D38*ER!D38</f>
        <v>4.7357093800745121E-3</v>
      </c>
      <c r="E38" s="70">
        <f>Prob!E38*ER!E38</f>
        <v>4.8142009063127681E-3</v>
      </c>
      <c r="F38" s="70">
        <f>Prob!F38*ER!F38</f>
        <v>4.8820004779812475E-3</v>
      </c>
      <c r="G38" s="70">
        <f>Prob!G38*ER!G38</f>
        <v>5.1346365927009054E-3</v>
      </c>
      <c r="H38" s="70">
        <f>Prob!H38*ER!H38</f>
        <v>5.631149578786891E-3</v>
      </c>
      <c r="I38" s="70">
        <f>Prob!I38*ER!I38</f>
        <v>5.766519141024295E-3</v>
      </c>
      <c r="J38" s="70">
        <f>Prob!J38*ER!J38</f>
        <v>5.5228538611458997E-3</v>
      </c>
      <c r="K38" s="276">
        <f>Prob!K38*ER!K38</f>
        <v>1.4911412452209501E-2</v>
      </c>
      <c r="L38" s="276">
        <f t="shared" si="0"/>
        <v>5.9364062523238656E-2</v>
      </c>
    </row>
    <row r="39" spans="1:12" ht="16" thickBot="1" x14ac:dyDescent="0.25">
      <c r="A39" s="277" t="s">
        <v>2</v>
      </c>
      <c r="B39" s="71">
        <f>SUM(B3:B17,B19:B27,B29:B38)</f>
        <v>-3.4694829422739271E-3</v>
      </c>
      <c r="C39" s="71">
        <f t="shared" ref="C39:K39" si="1">SUM(C3:C17,C19:C27,C29:C38)</f>
        <v>6.8705002514141827E-3</v>
      </c>
      <c r="D39" s="71">
        <f t="shared" si="1"/>
        <v>9.390470506118534E-3</v>
      </c>
      <c r="E39" s="71">
        <f t="shared" si="1"/>
        <v>1.2054073430888084E-2</v>
      </c>
      <c r="F39" s="71">
        <f t="shared" si="1"/>
        <v>1.4985353290843443E-2</v>
      </c>
      <c r="G39" s="71">
        <f t="shared" si="1"/>
        <v>1.7870181437327503E-2</v>
      </c>
      <c r="H39" s="71">
        <f t="shared" si="1"/>
        <v>1.0973317833008221E-2</v>
      </c>
      <c r="I39" s="71">
        <f t="shared" si="1"/>
        <v>4.4008129108684515E-3</v>
      </c>
      <c r="J39" s="71">
        <f t="shared" si="1"/>
        <v>-3.1624687936245869E-3</v>
      </c>
      <c r="K39" s="72">
        <f t="shared" si="1"/>
        <v>-3.0130476972499463E-2</v>
      </c>
      <c r="L39" s="72">
        <f>SUM(L3:L17,L19:L27,L29:L38)</f>
        <v>3.9782280952070474E-2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340" t="s">
        <v>11</v>
      </c>
      <c r="G41" s="341"/>
      <c r="H41" s="39">
        <f>Blackjack!C3*ER!C40</f>
        <v>-4.5096460207975919E-2</v>
      </c>
    </row>
    <row r="42" spans="1:12" ht="16" thickBot="1" x14ac:dyDescent="0.25"/>
    <row r="43" spans="1:12" x14ac:dyDescent="0.2">
      <c r="B43" s="345" t="s">
        <v>16</v>
      </c>
      <c r="C43" s="346"/>
      <c r="D43" s="175">
        <f>SUM(B3:K17)</f>
        <v>-9.6526607161070171E-2</v>
      </c>
      <c r="F43" s="273" t="s">
        <v>29</v>
      </c>
      <c r="G43" s="274"/>
      <c r="H43" s="51">
        <f>H41</f>
        <v>-4.5096460207975919E-2</v>
      </c>
      <c r="J43" s="342">
        <f>SUM(D43:D45)</f>
        <v>3.9782280952070467E-2</v>
      </c>
      <c r="K43" s="171" t="s">
        <v>81</v>
      </c>
      <c r="L43" s="175">
        <f>SUMIF($B$3:$K$17,"&gt;0")+SUMIF($B$19:$K$27,"&gt;0")+ SUMIF($B$29:$K$38,"&gt;0")</f>
        <v>0.19763611356035593</v>
      </c>
    </row>
    <row r="44" spans="1:12" ht="16" thickBot="1" x14ac:dyDescent="0.25">
      <c r="B44" s="347" t="s">
        <v>17</v>
      </c>
      <c r="C44" s="348"/>
      <c r="D44" s="275">
        <f>SUM(B19:K27)</f>
        <v>7.8380375117117845E-2</v>
      </c>
      <c r="F44" s="245" t="s">
        <v>147</v>
      </c>
      <c r="G44" s="246"/>
      <c r="H44" s="51">
        <f>IF(Rules!$B$15=Rules!$E$15,'Three 7 Cards'!$D$2,IF(Rules!$B$15=Rules!$F$15,2*'Three 7 Cards'!$D$2,0))</f>
        <v>0</v>
      </c>
      <c r="J44" s="343"/>
      <c r="K44" s="172" t="s">
        <v>82</v>
      </c>
      <c r="L44" s="176">
        <f>SUMIF($B$3:$K$17,"&lt;0")+SUMIF($B$19:$K$27,"&lt;0")+ SUMIF($B$29:$K$38,"&lt;0")+H41</f>
        <v>-0.20295029281626137</v>
      </c>
    </row>
    <row r="45" spans="1:12" ht="16" thickBot="1" x14ac:dyDescent="0.25">
      <c r="B45" s="349" t="s">
        <v>18</v>
      </c>
      <c r="C45" s="350"/>
      <c r="D45" s="176">
        <f>SUM(B29:K38)</f>
        <v>5.7928512996022793E-2</v>
      </c>
      <c r="F45" s="245" t="s">
        <v>144</v>
      </c>
      <c r="G45" s="246"/>
      <c r="H45" s="51">
        <f>IF(Rules!$B$16=Rules!$E$16,'5 Cards'!$G$122,IF(Rules!$B$16=Rules!$F$16,2*'5 Cards'!$G$122,0))</f>
        <v>0</v>
      </c>
      <c r="J45" s="344"/>
      <c r="K45" s="172" t="s">
        <v>2</v>
      </c>
      <c r="L45" s="176">
        <f>L43+L44</f>
        <v>-5.3141792559054379E-3</v>
      </c>
    </row>
    <row r="46" spans="1:12" ht="16" thickBot="1" x14ac:dyDescent="0.25">
      <c r="F46" s="271" t="s">
        <v>19</v>
      </c>
      <c r="G46" s="272"/>
      <c r="H46" s="52">
        <f>SUM(D43:D45,H43:H45)</f>
        <v>-5.3141792559054518E-3</v>
      </c>
    </row>
    <row r="47" spans="1:12" ht="16" thickBot="1" x14ac:dyDescent="0.25">
      <c r="H47" s="111">
        <f>H46</f>
        <v>-5.3141792559054518E-3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4" type="noConversion"/>
  <conditionalFormatting sqref="B29:K40 B19:L27 L29:L39 B3:L17">
    <cfRule type="containsText" dxfId="116" priority="15" operator="containsText" text="R">
      <formula>NOT(ISERROR(SEARCH("R",B3)))</formula>
    </cfRule>
    <cfRule type="containsText" dxfId="115" priority="16" operator="containsText" text="D">
      <formula>NOT(ISERROR(SEARCH("D",B3)))</formula>
    </cfRule>
    <cfRule type="containsText" dxfId="114" priority="17" operator="containsText" text="S">
      <formula>NOT(ISERROR(SEARCH("S",B3)))</formula>
    </cfRule>
    <cfRule type="containsText" dxfId="113" priority="18" operator="containsText" text="H">
      <formula>NOT(ISERROR(SEARCH("H",B3)))</formula>
    </cfRule>
  </conditionalFormatting>
  <conditionalFormatting sqref="B29:K40 B19:L27 L29:L39 B3:L17">
    <cfRule type="containsText" dxfId="112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38"/>
  <sheetViews>
    <sheetView topLeftCell="A13" workbookViewId="0">
      <selection activeCell="C3" sqref="C3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351" t="s">
        <v>23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</row>
    <row r="2" spans="2:12" x14ac:dyDescent="0.2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</row>
    <row r="3" spans="2:12" x14ac:dyDescent="0.2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</row>
    <row r="4" spans="2:12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</row>
    <row r="5" spans="2:12" x14ac:dyDescent="0.2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</row>
    <row r="6" spans="2:12" x14ac:dyDescent="0.2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</row>
    <row r="7" spans="2:12" x14ac:dyDescent="0.2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</row>
    <row r="8" spans="2:12" x14ac:dyDescent="0.2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12" x14ac:dyDescent="0.2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</row>
    <row r="10" spans="2:12" x14ac:dyDescent="0.2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</row>
    <row r="11" spans="2:12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</row>
    <row r="12" spans="2:12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</row>
    <row r="13" spans="2:12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</row>
    <row r="14" spans="2:12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</row>
    <row r="15" spans="2:12" x14ac:dyDescent="0.2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</row>
    <row r="16" spans="2:12" x14ac:dyDescent="0.2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</row>
    <row r="17" spans="2:12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</row>
    <row r="18" spans="2:12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</row>
    <row r="19" spans="2:12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</row>
    <row r="20" spans="2:12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</row>
    <row r="21" spans="2:12" x14ac:dyDescent="0.2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</row>
    <row r="22" spans="2:12" x14ac:dyDescent="0.2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</row>
    <row r="23" spans="2:12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</row>
    <row r="24" spans="2:12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</row>
    <row r="25" spans="2:12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</row>
    <row r="26" spans="2:12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</row>
    <row r="27" spans="2:12" x14ac:dyDescent="0.2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</row>
    <row r="28" spans="2:12" x14ac:dyDescent="0.2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</row>
    <row r="29" spans="2:12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</row>
    <row r="30" spans="2:12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</row>
    <row r="31" spans="2:12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</row>
    <row r="32" spans="2:12" x14ac:dyDescent="0.2">
      <c r="B32" s="319" t="str">
        <f>"EV = " &amp; EV!$H$46</f>
        <v>EV = -0.00531417925590545</v>
      </c>
      <c r="C32" s="319"/>
      <c r="D32" s="319"/>
      <c r="E32" s="319"/>
      <c r="F32" s="319"/>
      <c r="G32" s="319"/>
      <c r="H32" s="319"/>
      <c r="I32" s="319"/>
      <c r="J32" s="319"/>
      <c r="K32" s="319"/>
      <c r="L32" s="319"/>
    </row>
    <row r="33" spans="2:12" x14ac:dyDescent="0.2">
      <c r="B33" s="319" t="str">
        <f>"EV = " &amp; EV!H46*100 &amp; " %"</f>
        <v>EV = -0.531417925590545 %</v>
      </c>
      <c r="C33" s="319"/>
      <c r="D33" s="319"/>
      <c r="E33" s="319"/>
      <c r="F33" s="319"/>
      <c r="G33" s="319"/>
      <c r="H33" s="319"/>
      <c r="I33" s="319"/>
      <c r="J33" s="319"/>
      <c r="K33" s="319"/>
      <c r="L33" s="319"/>
    </row>
    <row r="34" spans="2:12" x14ac:dyDescent="0.2">
      <c r="B34" s="320" t="s">
        <v>24</v>
      </c>
      <c r="C34" s="320"/>
      <c r="D34" s="320"/>
      <c r="E34" s="320"/>
      <c r="F34" s="320"/>
      <c r="G34" s="320"/>
      <c r="H34" s="320"/>
      <c r="I34" s="320"/>
      <c r="J34" s="320"/>
      <c r="K34" s="320"/>
      <c r="L34" s="320"/>
    </row>
    <row r="35" spans="2:12" x14ac:dyDescent="0.2">
      <c r="B35" s="321" t="s">
        <v>25</v>
      </c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2:12" x14ac:dyDescent="0.2">
      <c r="B36" s="313" t="s">
        <v>26</v>
      </c>
      <c r="C36" s="313"/>
      <c r="D36" s="313"/>
      <c r="E36" s="313"/>
      <c r="F36" s="313"/>
      <c r="G36" s="313"/>
      <c r="H36" s="313"/>
      <c r="I36" s="313"/>
      <c r="J36" s="313"/>
      <c r="K36" s="313"/>
      <c r="L36" s="313"/>
    </row>
    <row r="37" spans="2:12" x14ac:dyDescent="0.2">
      <c r="B37" s="314" t="s">
        <v>27</v>
      </c>
      <c r="C37" s="314"/>
      <c r="D37" s="314"/>
      <c r="E37" s="314"/>
      <c r="F37" s="314"/>
      <c r="G37" s="314"/>
      <c r="H37" s="314"/>
      <c r="I37" s="314"/>
      <c r="J37" s="314"/>
      <c r="K37" s="314"/>
      <c r="L37" s="314"/>
    </row>
    <row r="38" spans="2:12" x14ac:dyDescent="0.2">
      <c r="B38" s="312" t="s">
        <v>28</v>
      </c>
      <c r="C38" s="312"/>
      <c r="D38" s="312"/>
      <c r="E38" s="312"/>
      <c r="F38" s="312"/>
      <c r="G38" s="312"/>
      <c r="H38" s="312"/>
      <c r="I38" s="312"/>
      <c r="J38" s="312"/>
      <c r="K38" s="312"/>
      <c r="L38" s="312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4" type="noConversion"/>
  <conditionalFormatting sqref="C3:L12 C22:L31 C14:L20">
    <cfRule type="containsText" dxfId="111" priority="4" operator="containsText" text="S">
      <formula>NOT(ISERROR(SEARCH("S",C3)))</formula>
    </cfRule>
    <cfRule type="containsText" dxfId="110" priority="5" operator="containsText" text="H">
      <formula>NOT(ISERROR(SEARCH("H",C3)))</formula>
    </cfRule>
  </conditionalFormatting>
  <conditionalFormatting sqref="C3:L12 C22:L31 C14:L20">
    <cfRule type="containsText" dxfId="109" priority="3" operator="containsText" text="D">
      <formula>NOT(ISERROR(SEARCH("D",C3)))</formula>
    </cfRule>
  </conditionalFormatting>
  <conditionalFormatting sqref="C3:L12 C22:L31 C14:L20">
    <cfRule type="containsText" dxfId="108" priority="2" operator="containsText" text="R">
      <formula>NOT(ISERROR(SEARCH("R",C3)))</formula>
    </cfRule>
  </conditionalFormatting>
  <conditionalFormatting sqref="C3:L12 C22:L31 C14:L20">
    <cfRule type="containsText" dxfId="107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48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8" x14ac:dyDescent="0.2">
      <c r="A1" s="43" t="s">
        <v>9</v>
      </c>
      <c r="B1" s="44" t="s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5">
        <v>10</v>
      </c>
    </row>
    <row r="2" spans="1:18" ht="16" thickBot="1" x14ac:dyDescent="0.25">
      <c r="A2" s="46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</row>
    <row r="3" spans="1:18" ht="16" customHeight="1" thickBot="1" x14ac:dyDescent="0.25">
      <c r="A3" s="46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52"/>
      <c r="N3" s="353"/>
      <c r="O3" s="77" t="s">
        <v>8</v>
      </c>
      <c r="P3" s="78" t="s">
        <v>37</v>
      </c>
      <c r="Q3" s="78" t="s">
        <v>36</v>
      </c>
      <c r="R3" s="79" t="s">
        <v>38</v>
      </c>
    </row>
    <row r="4" spans="1:18" x14ac:dyDescent="0.2">
      <c r="A4" s="46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54" t="s">
        <v>35</v>
      </c>
      <c r="N4" s="355"/>
      <c r="O4" s="73">
        <f>-(SUMIF(B2:K16,"&lt;0")+SUMIF(B18:K26,"&lt;0")+SUMIF(B28:K37,"&lt;0")+C46)</f>
        <v>0.60218479745106923</v>
      </c>
      <c r="P4" s="75">
        <f>O4</f>
        <v>0.60218479745106923</v>
      </c>
      <c r="Q4" s="76">
        <f>O4</f>
        <v>0.60218479745106923</v>
      </c>
      <c r="R4" s="74">
        <f>ROUND(Q4*10,0)</f>
        <v>6</v>
      </c>
    </row>
    <row r="5" spans="1:18" ht="16" thickBot="1" x14ac:dyDescent="0.25">
      <c r="A5" s="46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56" t="s">
        <v>34</v>
      </c>
      <c r="N5" s="357"/>
      <c r="O5" s="80">
        <f>SUMIF(B2:K16,"&gt;0")+SUMIF(B18:K26,"&gt;0")+SUMIF(B28:K37,"&gt;0")</f>
        <v>0.3978152025489306</v>
      </c>
      <c r="P5" s="81">
        <f>O5</f>
        <v>0.3978152025489306</v>
      </c>
      <c r="Q5" s="82">
        <f>O5</f>
        <v>0.3978152025489306</v>
      </c>
      <c r="R5" s="83">
        <f>ROUND(Q5*10,0)</f>
        <v>4</v>
      </c>
    </row>
    <row r="6" spans="1:18" ht="16" thickBot="1" x14ac:dyDescent="0.25">
      <c r="A6" s="46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58" t="s">
        <v>2</v>
      </c>
      <c r="N6" s="359"/>
      <c r="O6" s="88">
        <f>SUM(O4:O5)</f>
        <v>0.99999999999999978</v>
      </c>
      <c r="P6" s="89">
        <f>O6</f>
        <v>0.99999999999999978</v>
      </c>
      <c r="Q6" s="90">
        <f>O6</f>
        <v>0.99999999999999978</v>
      </c>
      <c r="R6" s="91">
        <f>ROUND(Q6*10,0)</f>
        <v>10</v>
      </c>
    </row>
    <row r="7" spans="1:18" ht="16" thickBot="1" x14ac:dyDescent="0.25">
      <c r="A7" s="46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360" t="s">
        <v>39</v>
      </c>
      <c r="N7" s="361"/>
      <c r="O7" s="84">
        <f>O5-O4</f>
        <v>-0.20436959490213863</v>
      </c>
      <c r="P7" s="85">
        <f>P5-P4</f>
        <v>-0.20436959490213863</v>
      </c>
      <c r="Q7" s="86"/>
      <c r="R7" s="87"/>
    </row>
    <row r="8" spans="1:18" x14ac:dyDescent="0.2">
      <c r="A8" s="46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8" x14ac:dyDescent="0.2">
      <c r="A9" s="46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  <c r="M9" s="33" t="s">
        <v>83</v>
      </c>
      <c r="O9" s="33">
        <f>ER!C43</f>
        <v>-36.602557651576262</v>
      </c>
    </row>
    <row r="10" spans="1:18" x14ac:dyDescent="0.2">
      <c r="A10" s="46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  <c r="M10" s="33" t="s">
        <v>84</v>
      </c>
      <c r="O10" s="33">
        <f>ER!C42</f>
        <v>63.260355849610434</v>
      </c>
    </row>
    <row r="11" spans="1:18" x14ac:dyDescent="0.2">
      <c r="A11" s="46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8" x14ac:dyDescent="0.2">
      <c r="A12" s="46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</row>
    <row r="13" spans="1:18" x14ac:dyDescent="0.2">
      <c r="A13" s="46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</row>
    <row r="14" spans="1:18" x14ac:dyDescent="0.2">
      <c r="A14" s="46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</row>
    <row r="15" spans="1:18" x14ac:dyDescent="0.2">
      <c r="A15" s="46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</row>
    <row r="16" spans="1:18" x14ac:dyDescent="0.2">
      <c r="A16" s="46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</row>
    <row r="17" spans="1:11" x14ac:dyDescent="0.2">
      <c r="A17" s="46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8">
        <v>10</v>
      </c>
    </row>
    <row r="18" spans="1:11" x14ac:dyDescent="0.2">
      <c r="A18" s="46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 x14ac:dyDescent="0.2">
      <c r="A19" s="46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 x14ac:dyDescent="0.2">
      <c r="A20" s="46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 x14ac:dyDescent="0.2">
      <c r="A21" s="46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 x14ac:dyDescent="0.2">
      <c r="A22" s="46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 x14ac:dyDescent="0.2">
      <c r="A23" s="46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 x14ac:dyDescent="0.2">
      <c r="A24" s="46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1" x14ac:dyDescent="0.2">
      <c r="A25" s="46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 x14ac:dyDescent="0.2">
      <c r="A26" s="46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 x14ac:dyDescent="0.2">
      <c r="A27" s="46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8">
        <v>10</v>
      </c>
    </row>
    <row r="28" spans="1:11" x14ac:dyDescent="0.2">
      <c r="A28" s="46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 x14ac:dyDescent="0.2">
      <c r="A29" s="46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 x14ac:dyDescent="0.2">
      <c r="A30" s="46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 x14ac:dyDescent="0.2">
      <c r="A31" s="46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 x14ac:dyDescent="0.2">
      <c r="A32" s="46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 x14ac:dyDescent="0.2">
      <c r="A33" s="46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6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6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6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9">
        <v>10</v>
      </c>
      <c r="B37" s="70">
        <f>IF(EV!B38&lt;0,-Prob!B38,Prob!B38)</f>
        <v>5.0418402716991707E-3</v>
      </c>
      <c r="C37" s="70">
        <f>IF(EV!C38&lt;0,-Prob!C38,Prob!C38)</f>
        <v>7.2826581702321357E-3</v>
      </c>
      <c r="D37" s="70">
        <f>IF(EV!D38&lt;0,-Prob!D38,Prob!D38)</f>
        <v>7.2826581702321357E-3</v>
      </c>
      <c r="E37" s="70">
        <f>IF(EV!E38&lt;0,-Prob!E38,Prob!E38)</f>
        <v>7.2826581702321357E-3</v>
      </c>
      <c r="F37" s="70">
        <f>IF(EV!F38&lt;0,-Prob!F38,Prob!F38)</f>
        <v>7.2826581702321357E-3</v>
      </c>
      <c r="G37" s="70">
        <f>IF(EV!G38&lt;0,-Prob!G38,Prob!G38)</f>
        <v>7.2826581702321357E-3</v>
      </c>
      <c r="H37" s="70">
        <f>IF(EV!H38&lt;0,-Prob!H38,Prob!H38)</f>
        <v>7.2826581702321357E-3</v>
      </c>
      <c r="I37" s="70">
        <f>IF(EV!I38&lt;0,-Prob!I38,Prob!I38)</f>
        <v>7.2826581702321357E-3</v>
      </c>
      <c r="J37" s="70">
        <f>IF(EV!J38&lt;0,-Prob!J38,Prob!J38)</f>
        <v>7.2826581702321357E-3</v>
      </c>
      <c r="K37" s="70">
        <f>IF(EV!K38&lt;0,-Prob!K38,Prob!K38)</f>
        <v>2.688981478239558E-2</v>
      </c>
    </row>
    <row r="38" spans="1:12" ht="16" thickBot="1" x14ac:dyDescent="0.25">
      <c r="A38" s="93" t="s">
        <v>40</v>
      </c>
      <c r="B38" s="98" t="s">
        <v>1</v>
      </c>
      <c r="C38" s="99">
        <v>2</v>
      </c>
      <c r="D38" s="99">
        <v>3</v>
      </c>
      <c r="E38" s="99">
        <v>4</v>
      </c>
      <c r="F38" s="99">
        <v>5</v>
      </c>
      <c r="G38" s="99">
        <v>6</v>
      </c>
      <c r="H38" s="99">
        <v>7</v>
      </c>
      <c r="I38" s="99">
        <v>8</v>
      </c>
      <c r="J38" s="99">
        <v>9</v>
      </c>
      <c r="K38" s="100">
        <v>10</v>
      </c>
    </row>
    <row r="39" spans="1:12" x14ac:dyDescent="0.2">
      <c r="A39" s="97" t="s">
        <v>42</v>
      </c>
      <c r="B39" s="101">
        <f>-(SUMIF(B28:B37,"&lt;0")+SUMIF(B18:B26,"&lt;0") +SUMIF(B2:B16,"&lt;0"))</f>
        <v>3.6868456986800184E-2</v>
      </c>
      <c r="C39" s="102">
        <f t="shared" ref="C39:K39" si="0">-(SUMIF(C28:C37,"&lt;0")+SUMIF(C18:C26,"&lt;0") +SUMIF(C2:C16,"&lt;0"))</f>
        <v>4.3695949021392816E-2</v>
      </c>
      <c r="D39" s="102">
        <f t="shared" si="0"/>
        <v>3.823395539371871E-2</v>
      </c>
      <c r="E39" s="102">
        <f t="shared" si="0"/>
        <v>3.7323623122439697E-2</v>
      </c>
      <c r="F39" s="102">
        <f t="shared" si="0"/>
        <v>3.6413290851160678E-2</v>
      </c>
      <c r="G39" s="102">
        <f t="shared" si="0"/>
        <v>3.0040964952207563E-2</v>
      </c>
      <c r="H39" s="102">
        <f t="shared" si="0"/>
        <v>3.8689121529358217E-2</v>
      </c>
      <c r="I39" s="102">
        <f t="shared" si="0"/>
        <v>4.3695949021392816E-2</v>
      </c>
      <c r="J39" s="102">
        <f t="shared" si="0"/>
        <v>5.3254437869822494E-2</v>
      </c>
      <c r="K39" s="103">
        <f t="shared" si="0"/>
        <v>0.19663177059626771</v>
      </c>
    </row>
    <row r="40" spans="1:12" ht="16" thickBot="1" x14ac:dyDescent="0.25">
      <c r="A40" s="97" t="s">
        <v>43</v>
      </c>
      <c r="B40" s="104">
        <f>B39</f>
        <v>3.6868456986800184E-2</v>
      </c>
      <c r="C40" s="105">
        <f t="shared" ref="C40:K40" si="1">C39</f>
        <v>4.3695949021392816E-2</v>
      </c>
      <c r="D40" s="105">
        <f t="shared" si="1"/>
        <v>3.823395539371871E-2</v>
      </c>
      <c r="E40" s="105">
        <f t="shared" si="1"/>
        <v>3.7323623122439697E-2</v>
      </c>
      <c r="F40" s="105">
        <f t="shared" si="1"/>
        <v>3.6413290851160678E-2</v>
      </c>
      <c r="G40" s="105">
        <f t="shared" si="1"/>
        <v>3.0040964952207563E-2</v>
      </c>
      <c r="H40" s="105">
        <f t="shared" si="1"/>
        <v>3.8689121529358217E-2</v>
      </c>
      <c r="I40" s="105">
        <f t="shared" si="1"/>
        <v>4.3695949021392816E-2</v>
      </c>
      <c r="J40" s="105">
        <f t="shared" si="1"/>
        <v>5.3254437869822494E-2</v>
      </c>
      <c r="K40" s="106">
        <f t="shared" si="1"/>
        <v>0.19663177059626771</v>
      </c>
    </row>
    <row r="41" spans="1:12" x14ac:dyDescent="0.2">
      <c r="A41" s="97" t="s">
        <v>41</v>
      </c>
      <c r="B41" s="101">
        <f>SUMIF(B28:B37,"&gt;0")+SUMIF(B18:B26,"&gt;0") +SUMIF(B2:B16,"&gt;0")</f>
        <v>1.6385980883022306E-2</v>
      </c>
      <c r="C41" s="102">
        <f t="shared" ref="C41:K41" si="2">SUMIF(C28:C37,"&gt;0")+SUMIF(C18:C26,"&gt;0") +SUMIF(C2:C16,"&gt;0")</f>
        <v>3.3227127901684125E-2</v>
      </c>
      <c r="D41" s="102">
        <f t="shared" si="2"/>
        <v>3.8689121529358217E-2</v>
      </c>
      <c r="E41" s="102">
        <f t="shared" si="2"/>
        <v>3.9599453800637244E-2</v>
      </c>
      <c r="F41" s="102">
        <f t="shared" si="2"/>
        <v>4.0509786071916257E-2</v>
      </c>
      <c r="G41" s="102">
        <f t="shared" si="2"/>
        <v>4.6882111970869375E-2</v>
      </c>
      <c r="H41" s="102">
        <f t="shared" si="2"/>
        <v>3.823395539371871E-2</v>
      </c>
      <c r="I41" s="102">
        <f t="shared" si="2"/>
        <v>3.3227127901684125E-2</v>
      </c>
      <c r="J41" s="102">
        <f t="shared" si="2"/>
        <v>2.3668639053254441E-2</v>
      </c>
      <c r="K41" s="103">
        <f t="shared" si="2"/>
        <v>8.7391898042785632E-2</v>
      </c>
    </row>
    <row r="42" spans="1:12" ht="16" thickBot="1" x14ac:dyDescent="0.25">
      <c r="A42" s="97" t="s">
        <v>44</v>
      </c>
      <c r="B42" s="104">
        <f>B41</f>
        <v>1.6385980883022306E-2</v>
      </c>
      <c r="C42" s="105">
        <f t="shared" ref="C42:K42" si="3">C41</f>
        <v>3.3227127901684125E-2</v>
      </c>
      <c r="D42" s="105">
        <f t="shared" si="3"/>
        <v>3.8689121529358217E-2</v>
      </c>
      <c r="E42" s="105">
        <f t="shared" si="3"/>
        <v>3.9599453800637244E-2</v>
      </c>
      <c r="F42" s="105">
        <f t="shared" si="3"/>
        <v>4.0509786071916257E-2</v>
      </c>
      <c r="G42" s="105">
        <f t="shared" si="3"/>
        <v>4.6882111970869375E-2</v>
      </c>
      <c r="H42" s="105">
        <f t="shared" si="3"/>
        <v>3.823395539371871E-2</v>
      </c>
      <c r="I42" s="105">
        <f t="shared" si="3"/>
        <v>3.3227127901684125E-2</v>
      </c>
      <c r="J42" s="105">
        <f t="shared" si="3"/>
        <v>2.3668639053254441E-2</v>
      </c>
      <c r="K42" s="106">
        <f t="shared" si="3"/>
        <v>8.7391898042785632E-2</v>
      </c>
    </row>
    <row r="43" spans="1:12" ht="16" thickBot="1" x14ac:dyDescent="0.25">
      <c r="A43" s="97" t="s">
        <v>2</v>
      </c>
      <c r="B43" s="108">
        <f>B41+B39</f>
        <v>5.3254437869822494E-2</v>
      </c>
      <c r="C43" s="94">
        <f t="shared" ref="C43:K43" si="4">C41+C39</f>
        <v>7.6923076923076941E-2</v>
      </c>
      <c r="D43" s="94">
        <f t="shared" si="4"/>
        <v>7.6923076923076927E-2</v>
      </c>
      <c r="E43" s="94">
        <f t="shared" si="4"/>
        <v>7.6923076923076941E-2</v>
      </c>
      <c r="F43" s="94">
        <f t="shared" si="4"/>
        <v>7.6923076923076927E-2</v>
      </c>
      <c r="G43" s="94">
        <f t="shared" si="4"/>
        <v>7.6923076923076941E-2</v>
      </c>
      <c r="H43" s="94">
        <f t="shared" si="4"/>
        <v>7.6923076923076927E-2</v>
      </c>
      <c r="I43" s="94">
        <f t="shared" si="4"/>
        <v>7.6923076923076941E-2</v>
      </c>
      <c r="J43" s="94">
        <f t="shared" si="4"/>
        <v>7.6923076923076927E-2</v>
      </c>
      <c r="K43" s="109">
        <f t="shared" si="4"/>
        <v>0.28402366863905337</v>
      </c>
      <c r="L43" s="95">
        <f>SUM(B43:K43)-C46</f>
        <v>1.0000000000000002</v>
      </c>
    </row>
    <row r="44" spans="1:12" ht="16" thickBot="1" x14ac:dyDescent="0.25">
      <c r="A44" s="107" t="s">
        <v>45</v>
      </c>
      <c r="B44" s="110">
        <f>B41-B39</f>
        <v>-2.0482476103777878E-2</v>
      </c>
      <c r="C44" s="71">
        <f t="shared" ref="C44:K44" si="5">C41-C39</f>
        <v>-1.0468821119708691E-2</v>
      </c>
      <c r="D44" s="71">
        <f t="shared" si="5"/>
        <v>4.5516613563950648E-4</v>
      </c>
      <c r="E44" s="71">
        <f t="shared" si="5"/>
        <v>2.2758306781975463E-3</v>
      </c>
      <c r="F44" s="71">
        <f t="shared" si="5"/>
        <v>4.0964952207555791E-3</v>
      </c>
      <c r="G44" s="71">
        <f t="shared" si="5"/>
        <v>1.6841147018661812E-2</v>
      </c>
      <c r="H44" s="71">
        <f t="shared" si="5"/>
        <v>-4.5516613563950648E-4</v>
      </c>
      <c r="I44" s="71">
        <f t="shared" si="5"/>
        <v>-1.0468821119708691E-2</v>
      </c>
      <c r="J44" s="71">
        <f t="shared" si="5"/>
        <v>-2.9585798816568053E-2</v>
      </c>
      <c r="K44" s="72">
        <f t="shared" si="5"/>
        <v>-0.10923987255348208</v>
      </c>
      <c r="L44" s="96">
        <f>SUM(B44:K44)</f>
        <v>-0.15703231679563046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340" t="s">
        <v>11</v>
      </c>
      <c r="B46" s="341"/>
      <c r="C46" s="34">
        <f>IF(EV!H41&lt;0,-Prob!C40,Prob!C40)</f>
        <v>-4.7337278106508882E-2</v>
      </c>
    </row>
    <row r="47" spans="1:12" x14ac:dyDescent="0.2">
      <c r="C47" s="92">
        <f>SUM(B44:K44)</f>
        <v>-0.15703231679563046</v>
      </c>
    </row>
    <row r="48" spans="1:12" x14ac:dyDescent="0.2">
      <c r="B48" s="41" t="s">
        <v>2</v>
      </c>
      <c r="C48" s="92">
        <f>C47+C46</f>
        <v>-0.20436959490213935</v>
      </c>
    </row>
  </sheetData>
  <sheetProtection sheet="1" objects="1" scenarios="1"/>
  <mergeCells count="6">
    <mergeCell ref="M3:N3"/>
    <mergeCell ref="M4:N4"/>
    <mergeCell ref="M5:N5"/>
    <mergeCell ref="A46:B46"/>
    <mergeCell ref="M6:N6"/>
    <mergeCell ref="M7:N7"/>
  </mergeCells>
  <phoneticPr fontId="14" type="noConversion"/>
  <conditionalFormatting sqref="B2:K16 B18:K26 B28:K37 B39:K45">
    <cfRule type="containsText" dxfId="106" priority="19" operator="containsText" text="R">
      <formula>NOT(ISERROR(SEARCH("R",B2)))</formula>
    </cfRule>
    <cfRule type="containsText" dxfId="105" priority="20" operator="containsText" text="D">
      <formula>NOT(ISERROR(SEARCH("D",B2)))</formula>
    </cfRule>
    <cfRule type="containsText" dxfId="104" priority="21" operator="containsText" text="S">
      <formula>NOT(ISERROR(SEARCH("S",B2)))</formula>
    </cfRule>
    <cfRule type="containsText" dxfId="103" priority="22" operator="containsText" text="H">
      <formula>NOT(ISERROR(SEARCH("H",B2)))</formula>
    </cfRule>
  </conditionalFormatting>
  <conditionalFormatting sqref="B2:K16 B18:K26 B28:K37 B39:K45">
    <cfRule type="containsText" dxfId="102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101" priority="8" operator="containsText" text="R">
      <formula>NOT(ISERROR(SEARCH("R",C46)))</formula>
    </cfRule>
    <cfRule type="containsText" dxfId="100" priority="9" operator="containsText" text="D">
      <formula>NOT(ISERROR(SEARCH("D",C46)))</formula>
    </cfRule>
    <cfRule type="containsText" dxfId="99" priority="10" operator="containsText" text="S">
      <formula>NOT(ISERROR(SEARCH("S",C46)))</formula>
    </cfRule>
    <cfRule type="containsText" dxfId="98" priority="11" operator="containsText" text="H">
      <formula>NOT(ISERROR(SEARCH("H",C46)))</formula>
    </cfRule>
  </conditionalFormatting>
  <conditionalFormatting sqref="C46">
    <cfRule type="containsText" dxfId="97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E7" sqref="E7"/>
    </sheetView>
  </sheetViews>
  <sheetFormatPr baseColWidth="10" defaultColWidth="11" defaultRowHeight="16" x14ac:dyDescent="0.2"/>
  <cols>
    <col min="5" max="5" width="13.33203125" bestFit="1" customWidth="1"/>
    <col min="10" max="10" width="12.6640625" bestFit="1" customWidth="1"/>
    <col min="18" max="18" width="11" customWidth="1"/>
    <col min="19" max="19" width="10.83203125" customWidth="1"/>
  </cols>
  <sheetData>
    <row r="1" spans="1:19" x14ac:dyDescent="0.2">
      <c r="A1" s="53" t="s">
        <v>41</v>
      </c>
      <c r="B1" s="53">
        <f>Rules!C22</f>
        <v>0.3978152025489306</v>
      </c>
      <c r="C1" s="53" t="s">
        <v>42</v>
      </c>
      <c r="D1" s="53">
        <f>Rules!C21</f>
        <v>0.60218479745106923</v>
      </c>
      <c r="E1" s="53" t="s">
        <v>170</v>
      </c>
      <c r="F1" s="53">
        <v>-1</v>
      </c>
      <c r="G1" s="53" t="s">
        <v>171</v>
      </c>
      <c r="H1" s="53">
        <f>Rules!A29</f>
        <v>1.5003715654173615</v>
      </c>
    </row>
    <row r="2" spans="1:19" x14ac:dyDescent="0.2">
      <c r="A2" s="53" t="s">
        <v>174</v>
      </c>
      <c r="B2" s="279">
        <v>2</v>
      </c>
      <c r="C2" s="53" t="s">
        <v>175</v>
      </c>
      <c r="D2" s="279">
        <v>1</v>
      </c>
      <c r="E2" s="53" t="s">
        <v>190</v>
      </c>
      <c r="F2" s="279">
        <v>6</v>
      </c>
      <c r="G2" s="53" t="s">
        <v>57</v>
      </c>
      <c r="H2" s="279">
        <v>100</v>
      </c>
      <c r="S2" t="s">
        <v>187</v>
      </c>
    </row>
    <row r="3" spans="1:19" x14ac:dyDescent="0.2">
      <c r="A3" s="53" t="s">
        <v>176</v>
      </c>
      <c r="B3" s="279">
        <v>10000</v>
      </c>
      <c r="C3" s="53" t="s">
        <v>180</v>
      </c>
      <c r="D3" s="279" t="s">
        <v>57</v>
      </c>
      <c r="E3" s="53" t="s">
        <v>184</v>
      </c>
      <c r="F3" s="279">
        <v>2</v>
      </c>
      <c r="G3" s="53" t="s">
        <v>185</v>
      </c>
      <c r="H3" s="279">
        <v>1</v>
      </c>
      <c r="S3" t="s">
        <v>181</v>
      </c>
    </row>
    <row r="4" spans="1:19" x14ac:dyDescent="0.2">
      <c r="S4" t="s">
        <v>188</v>
      </c>
    </row>
    <row r="5" spans="1:19" x14ac:dyDescent="0.2">
      <c r="A5" s="53" t="s">
        <v>69</v>
      </c>
      <c r="B5" s="53" t="s">
        <v>173</v>
      </c>
      <c r="C5" s="53" t="s">
        <v>172</v>
      </c>
      <c r="D5" s="53" t="s">
        <v>38</v>
      </c>
      <c r="E5" s="53" t="s">
        <v>177</v>
      </c>
      <c r="F5" s="53" t="s">
        <v>179</v>
      </c>
      <c r="G5" s="53" t="s">
        <v>178</v>
      </c>
      <c r="H5" s="53" t="s">
        <v>176</v>
      </c>
      <c r="S5" t="s">
        <v>189</v>
      </c>
    </row>
    <row r="6" spans="1:19" x14ac:dyDescent="0.2">
      <c r="A6" s="1">
        <v>0</v>
      </c>
      <c r="B6" s="1"/>
      <c r="C6" s="1"/>
      <c r="D6" s="1">
        <v>0</v>
      </c>
      <c r="E6" s="1">
        <v>1</v>
      </c>
      <c r="F6" s="1">
        <f>H3</f>
        <v>1</v>
      </c>
      <c r="G6" s="1"/>
      <c r="H6" s="1">
        <f>$B$3</f>
        <v>10000</v>
      </c>
      <c r="S6" t="s">
        <v>57</v>
      </c>
    </row>
    <row r="7" spans="1:19" x14ac:dyDescent="0.2">
      <c r="A7" s="1">
        <v>1</v>
      </c>
      <c r="B7" s="1">
        <f ca="1">RAND()</f>
        <v>2.5324871006930927E-2</v>
      </c>
      <c r="C7" s="1">
        <f ca="1">IF(B7&lt;$D$1,$F$1,$H$1)</f>
        <v>-1</v>
      </c>
      <c r="D7" s="1">
        <f ca="1">IF($D$3=$S$2,IF(C7&lt;0,IF(E7&gt;E6,0-1,D6-1),IF(C7&gt;0,IF(AND(E6=1,D6=0),D6,IF(E7&lt;E6,0+1,D6+1)),D6)),
IF($D$3=$S$4,IF(C7&lt;0,IF(D6=$F$2,0+1,D6+1),IF(C7&gt;0,D6-1,D6)),
IF($D$3=$S$5,IF(C7&lt;0,IF(D6=$F$2,0+1,D6+1),IF(C7&gt;0,D6-1,D6)),
IF($D$3=$S$6,IF(C7&lt;0,IF(D6=$B$2,0,D6+1),IF(C7&gt;0,IF(D6=-$D$2,1,D6-1),D6)),
))))</f>
        <v>1</v>
      </c>
      <c r="E7" s="1">
        <f ca="1">IF($D$3=$S$2,IF(AND(D6=-$B$2,C7&lt;0),IF(E6=$F$2,1,E6+1),IF(AND(D6=$D$2,C7&gt;0),IF(E6=1,1,E6-1),E6)),
IF($D$3=$S$6,IF(AND(D6=-$B$2,C7&lt;0),IF(E6=$F$2,1,E6+1),IF(AND(D6=$D$2,C7&gt;0),IF(E6=1,1,E6-1),E6)),)
)</f>
        <v>1</v>
      </c>
      <c r="F7" s="1">
        <f>IF($D$3=$S$2,IF(IF(E7&gt;E6,ROUNDUP(F6*$F$3,0),IF(E7&lt;E6,IF(AND(E6=$F$2,E7=1),1,ROUNDDOWN(F6/$F$3,0)),F6))=0,1,IF(E7&gt;E6,ROUNDUP(F6*$F$3,0),IF(E7&lt;E6,IF(AND(E6=$F$2,E7=1),1,ROUNDDOWN(F6/$F$3,0)),F6))),
IF($D$3=$S$4,IF(C6&lt;0,IF(F6=$F$2,$H$3,F6+$F$3),IF(AND(C6&gt;0,F6&gt;1),F6-$F$3,F6)),
IF($D$3=$S$5,IF(C6&lt;0,F6+F5,IF(C6&gt;0,F6-F5,F6)),
IF($D$3=$S$6,IF(F6=POWER(2,$F$2),1,IF(C6&lt;0,$F$3*F6,IF(AND(C6&gt;0,F6&gt;1),F6/$F$3,F6))),
F6))))</f>
        <v>1</v>
      </c>
      <c r="G7" s="1">
        <f>F7*$H$2</f>
        <v>100</v>
      </c>
      <c r="H7" s="1">
        <f t="shared" ref="H7:H14" ca="1" si="0">H6+G7*C7</f>
        <v>9900</v>
      </c>
    </row>
    <row r="8" spans="1:19" x14ac:dyDescent="0.2">
      <c r="A8" s="1">
        <v>2</v>
      </c>
      <c r="B8" s="1">
        <f t="shared" ref="B8:B71" ca="1" si="1">RAND()</f>
        <v>0.16980743504402696</v>
      </c>
      <c r="C8" s="1">
        <f t="shared" ref="C8:C71" ca="1" si="2">IF(B8&lt;$D$1,$F$1,$H$1)</f>
        <v>-1</v>
      </c>
      <c r="D8" s="1">
        <f t="shared" ref="D8:D71" ca="1" si="3">IF($D$3=$S$2,IF(C8&lt;0,IF(E8&gt;E7,0-1,D7-1),IF(C8&gt;0,IF(AND(E7=1,D7=0),D7,IF(E8&lt;E7,0+1,D7+1)),D7)),
IF($D$3=$S$4,IF(C8&lt;0,IF(D7=$F$2,0+1,D7+1),IF(C8&gt;0,D7-1,D7)),
IF($D$3=$S$5,IF(C8&lt;0,IF(D7=$F$2,0+1,D7+1),IF(C8&gt;0,D7-1,D7)),
IF($D$3=$S$6,IF(C8&lt;0,IF(D7=$B$2,0,D7+1),IF(C8&gt;0,IF(D7=-$D$2,1,D7-1),D7)),
))))</f>
        <v>2</v>
      </c>
      <c r="E8" s="1">
        <f t="shared" ref="E8:E71" ca="1" si="4">IF($D$3=$S$2,IF(AND(D7=-$B$2,C8&lt;0),IF(E7=$F$2,1,E7+1),IF(AND(D7=$D$2,C8&gt;0),IF(E7=1,1,E7-1),E7)),
IF($D$3=$S$6,IF(AND(D7=-$B$2,C8&lt;0),IF(E7=$F$2,1,E7+1),IF(AND(D7=$D$2,C8&gt;0),IF(E7=1,1,E7-1),E7)),)
)</f>
        <v>1</v>
      </c>
      <c r="F8" s="1">
        <f t="shared" ref="F8:F71" ca="1" si="5">IF($D$3=$S$2,IF(IF(E8&gt;E7,ROUNDUP(F7*$F$3,0),IF(E8&lt;E7,IF(AND(E7=$F$2,E8=1),1,ROUNDDOWN(F7/$F$3,0)),F7))=0,1,IF(E8&gt;E7,ROUNDUP(F7*$F$3,0),IF(E8&lt;E7,IF(AND(E7=$F$2,E8=1),1,ROUNDDOWN(F7/$F$3,0)),F7))),
IF($D$3=$S$4,IF(C7&lt;0,IF(F7=$F$2,$H$3,F7+$F$3),IF(AND(C7&gt;0,F7&gt;1),F7-$F$3,F7)),
IF($D$3=$S$5,IF(C7&lt;0,F7+F6,IF(C7&gt;0,F7-F6,F7)),
IF($D$3=$S$6,IF(F7=POWER(2,$F$2),1,IF(C7&lt;0,$F$3*F7,IF(AND(C7&gt;0,F7&gt;1),F7/$F$3,F7))),
F7))))</f>
        <v>2</v>
      </c>
      <c r="G8" s="1">
        <f t="shared" ref="G8:G71" ca="1" si="6">F8*$H$2</f>
        <v>200</v>
      </c>
      <c r="H8" s="1">
        <f t="shared" ca="1" si="0"/>
        <v>9700</v>
      </c>
    </row>
    <row r="9" spans="1:19" x14ac:dyDescent="0.2">
      <c r="A9" s="1">
        <v>3</v>
      </c>
      <c r="B9" s="1">
        <f t="shared" ca="1" si="1"/>
        <v>0.86912729611532191</v>
      </c>
      <c r="C9" s="1">
        <f t="shared" ca="1" si="2"/>
        <v>1.5003715654173615</v>
      </c>
      <c r="D9" s="1">
        <f t="shared" ca="1" si="3"/>
        <v>1</v>
      </c>
      <c r="E9" s="1">
        <f t="shared" ca="1" si="4"/>
        <v>1</v>
      </c>
      <c r="F9" s="1">
        <f t="shared" ca="1" si="5"/>
        <v>4</v>
      </c>
      <c r="G9" s="1">
        <f t="shared" ca="1" si="6"/>
        <v>400</v>
      </c>
      <c r="H9" s="1">
        <f t="shared" ca="1" si="0"/>
        <v>10300.148626166945</v>
      </c>
    </row>
    <row r="10" spans="1:19" x14ac:dyDescent="0.2">
      <c r="A10" s="1">
        <v>4</v>
      </c>
      <c r="B10" s="1">
        <f t="shared" ca="1" si="1"/>
        <v>0.45590175432245017</v>
      </c>
      <c r="C10" s="1">
        <f t="shared" ca="1" si="2"/>
        <v>-1</v>
      </c>
      <c r="D10" s="1">
        <f t="shared" ca="1" si="3"/>
        <v>2</v>
      </c>
      <c r="E10" s="1">
        <f t="shared" ca="1" si="4"/>
        <v>1</v>
      </c>
      <c r="F10" s="1">
        <f t="shared" ca="1" si="5"/>
        <v>2</v>
      </c>
      <c r="G10" s="1">
        <f t="shared" ca="1" si="6"/>
        <v>200</v>
      </c>
      <c r="H10" s="1">
        <f t="shared" ca="1" si="0"/>
        <v>10100.148626166945</v>
      </c>
    </row>
    <row r="11" spans="1:19" x14ac:dyDescent="0.2">
      <c r="A11" s="1">
        <v>5</v>
      </c>
      <c r="B11" s="1">
        <f t="shared" ca="1" si="1"/>
        <v>0.10256548835458013</v>
      </c>
      <c r="C11" s="1">
        <f t="shared" ca="1" si="2"/>
        <v>-1</v>
      </c>
      <c r="D11" s="1">
        <f t="shared" ca="1" si="3"/>
        <v>0</v>
      </c>
      <c r="E11" s="1">
        <f t="shared" ca="1" si="4"/>
        <v>1</v>
      </c>
      <c r="F11" s="1">
        <f t="shared" ca="1" si="5"/>
        <v>4</v>
      </c>
      <c r="G11" s="1">
        <f t="shared" ca="1" si="6"/>
        <v>400</v>
      </c>
      <c r="H11" s="1">
        <f t="shared" ca="1" si="0"/>
        <v>9700.1486261669452</v>
      </c>
    </row>
    <row r="12" spans="1:19" x14ac:dyDescent="0.2">
      <c r="A12" s="1">
        <v>6</v>
      </c>
      <c r="B12" s="1">
        <f t="shared" ca="1" si="1"/>
        <v>0.14672735082185751</v>
      </c>
      <c r="C12" s="1">
        <f t="shared" ca="1" si="2"/>
        <v>-1</v>
      </c>
      <c r="D12" s="1">
        <f t="shared" ca="1" si="3"/>
        <v>1</v>
      </c>
      <c r="E12" s="1">
        <f t="shared" ca="1" si="4"/>
        <v>1</v>
      </c>
      <c r="F12" s="1">
        <f t="shared" ca="1" si="5"/>
        <v>8</v>
      </c>
      <c r="G12" s="1">
        <f t="shared" ca="1" si="6"/>
        <v>800</v>
      </c>
      <c r="H12" s="1">
        <f t="shared" ca="1" si="0"/>
        <v>8900.1486261669452</v>
      </c>
    </row>
    <row r="13" spans="1:19" x14ac:dyDescent="0.2">
      <c r="A13" s="1">
        <v>7</v>
      </c>
      <c r="B13" s="1">
        <f t="shared" ca="1" si="1"/>
        <v>0.38762025042357329</v>
      </c>
      <c r="C13" s="1">
        <f t="shared" ca="1" si="2"/>
        <v>-1</v>
      </c>
      <c r="D13" s="1">
        <f t="shared" ca="1" si="3"/>
        <v>2</v>
      </c>
      <c r="E13" s="1">
        <f t="shared" ca="1" si="4"/>
        <v>1</v>
      </c>
      <c r="F13" s="1">
        <f t="shared" ca="1" si="5"/>
        <v>16</v>
      </c>
      <c r="G13" s="1">
        <f t="shared" ca="1" si="6"/>
        <v>1600</v>
      </c>
      <c r="H13" s="1">
        <f t="shared" ca="1" si="0"/>
        <v>7300.1486261669452</v>
      </c>
    </row>
    <row r="14" spans="1:19" x14ac:dyDescent="0.2">
      <c r="A14" s="1">
        <v>8</v>
      </c>
      <c r="B14" s="1">
        <f t="shared" ca="1" si="1"/>
        <v>0.48347169842815707</v>
      </c>
      <c r="C14" s="1">
        <f t="shared" ca="1" si="2"/>
        <v>-1</v>
      </c>
      <c r="D14" s="1">
        <f t="shared" ca="1" si="3"/>
        <v>0</v>
      </c>
      <c r="E14" s="1">
        <f t="shared" ca="1" si="4"/>
        <v>1</v>
      </c>
      <c r="F14" s="1">
        <f t="shared" ca="1" si="5"/>
        <v>32</v>
      </c>
      <c r="G14" s="1">
        <f t="shared" ca="1" si="6"/>
        <v>3200</v>
      </c>
      <c r="H14" s="1">
        <f t="shared" ca="1" si="0"/>
        <v>4100.1486261669452</v>
      </c>
    </row>
    <row r="15" spans="1:19" x14ac:dyDescent="0.2">
      <c r="A15" s="1">
        <v>9</v>
      </c>
      <c r="B15" s="1">
        <f t="shared" ca="1" si="1"/>
        <v>0.57863265777621642</v>
      </c>
      <c r="C15" s="1">
        <f t="shared" ca="1" si="2"/>
        <v>-1</v>
      </c>
      <c r="D15" s="1">
        <f t="shared" ca="1" si="3"/>
        <v>1</v>
      </c>
      <c r="E15" s="1">
        <f t="shared" ca="1" si="4"/>
        <v>1</v>
      </c>
      <c r="F15" s="1">
        <f t="shared" ca="1" si="5"/>
        <v>64</v>
      </c>
      <c r="G15" s="1">
        <f t="shared" ca="1" si="6"/>
        <v>6400</v>
      </c>
      <c r="H15" s="1">
        <f t="shared" ref="H15:H23" ca="1" si="7">H14+G15*C15</f>
        <v>-2299.8513738330548</v>
      </c>
    </row>
    <row r="16" spans="1:19" x14ac:dyDescent="0.2">
      <c r="A16" s="1">
        <v>10</v>
      </c>
      <c r="B16" s="1">
        <f t="shared" ca="1" si="1"/>
        <v>0.82638192713657932</v>
      </c>
      <c r="C16" s="1">
        <f t="shared" ca="1" si="2"/>
        <v>1.5003715654173615</v>
      </c>
      <c r="D16" s="1">
        <f t="shared" ca="1" si="3"/>
        <v>0</v>
      </c>
      <c r="E16" s="1">
        <f t="shared" ca="1" si="4"/>
        <v>1</v>
      </c>
      <c r="F16" s="1">
        <f t="shared" ca="1" si="5"/>
        <v>1</v>
      </c>
      <c r="G16" s="1">
        <f t="shared" ca="1" si="6"/>
        <v>100</v>
      </c>
      <c r="H16" s="1">
        <f t="shared" ca="1" si="7"/>
        <v>-2149.8142172913185</v>
      </c>
    </row>
    <row r="17" spans="1:11" x14ac:dyDescent="0.2">
      <c r="A17" s="1">
        <v>11</v>
      </c>
      <c r="B17" s="1">
        <f t="shared" ca="1" si="1"/>
        <v>0.29281384463489857</v>
      </c>
      <c r="C17" s="1">
        <f t="shared" ca="1" si="2"/>
        <v>-1</v>
      </c>
      <c r="D17" s="1">
        <f t="shared" ca="1" si="3"/>
        <v>1</v>
      </c>
      <c r="E17" s="1">
        <f t="shared" ca="1" si="4"/>
        <v>1</v>
      </c>
      <c r="F17" s="1">
        <f t="shared" ca="1" si="5"/>
        <v>1</v>
      </c>
      <c r="G17" s="1">
        <f t="shared" ca="1" si="6"/>
        <v>100</v>
      </c>
      <c r="H17" s="1">
        <f t="shared" ca="1" si="7"/>
        <v>-2249.8142172913185</v>
      </c>
    </row>
    <row r="18" spans="1:11" x14ac:dyDescent="0.2">
      <c r="A18" s="1">
        <v>12</v>
      </c>
      <c r="B18" s="1">
        <f t="shared" ca="1" si="1"/>
        <v>0.11800417477605563</v>
      </c>
      <c r="C18" s="1">
        <f t="shared" ca="1" si="2"/>
        <v>-1</v>
      </c>
      <c r="D18" s="1">
        <f t="shared" ca="1" si="3"/>
        <v>2</v>
      </c>
      <c r="E18" s="1">
        <f t="shared" ca="1" si="4"/>
        <v>1</v>
      </c>
      <c r="F18" s="1">
        <f t="shared" ca="1" si="5"/>
        <v>2</v>
      </c>
      <c r="G18" s="1">
        <f t="shared" ca="1" si="6"/>
        <v>200</v>
      </c>
      <c r="H18" s="1">
        <f t="shared" ca="1" si="7"/>
        <v>-2449.8142172913185</v>
      </c>
    </row>
    <row r="19" spans="1:11" x14ac:dyDescent="0.2">
      <c r="A19" s="1">
        <v>13</v>
      </c>
      <c r="B19" s="1">
        <f t="shared" ca="1" si="1"/>
        <v>0.79419604297518365</v>
      </c>
      <c r="C19" s="1">
        <f t="shared" ca="1" si="2"/>
        <v>1.5003715654173615</v>
      </c>
      <c r="D19" s="1">
        <f t="shared" ca="1" si="3"/>
        <v>1</v>
      </c>
      <c r="E19" s="1">
        <f t="shared" ca="1" si="4"/>
        <v>1</v>
      </c>
      <c r="F19" s="1">
        <f t="shared" ca="1" si="5"/>
        <v>4</v>
      </c>
      <c r="G19" s="1">
        <f t="shared" ca="1" si="6"/>
        <v>400</v>
      </c>
      <c r="H19" s="1">
        <f t="shared" ca="1" si="7"/>
        <v>-1849.6655911243738</v>
      </c>
    </row>
    <row r="20" spans="1:11" x14ac:dyDescent="0.2">
      <c r="A20" s="1">
        <v>14</v>
      </c>
      <c r="B20" s="1">
        <f t="shared" ca="1" si="1"/>
        <v>0.62620679369683008</v>
      </c>
      <c r="C20" s="1">
        <f t="shared" ca="1" si="2"/>
        <v>1.5003715654173615</v>
      </c>
      <c r="D20" s="1">
        <f t="shared" ca="1" si="3"/>
        <v>0</v>
      </c>
      <c r="E20" s="1">
        <f t="shared" ca="1" si="4"/>
        <v>1</v>
      </c>
      <c r="F20" s="1">
        <f t="shared" ca="1" si="5"/>
        <v>2</v>
      </c>
      <c r="G20" s="1">
        <f t="shared" ca="1" si="6"/>
        <v>200</v>
      </c>
      <c r="H20" s="1">
        <f t="shared" ca="1" si="7"/>
        <v>-1549.5912780409014</v>
      </c>
    </row>
    <row r="21" spans="1:11" x14ac:dyDescent="0.2">
      <c r="A21" s="1">
        <v>15</v>
      </c>
      <c r="B21" s="1">
        <f t="shared" ca="1" si="1"/>
        <v>0.46582055892795171</v>
      </c>
      <c r="C21" s="1">
        <f t="shared" ca="1" si="2"/>
        <v>-1</v>
      </c>
      <c r="D21" s="1">
        <f t="shared" ca="1" si="3"/>
        <v>1</v>
      </c>
      <c r="E21" s="1">
        <f t="shared" ca="1" si="4"/>
        <v>1</v>
      </c>
      <c r="F21" s="1">
        <f t="shared" ca="1" si="5"/>
        <v>1</v>
      </c>
      <c r="G21" s="1">
        <f t="shared" ca="1" si="6"/>
        <v>100</v>
      </c>
      <c r="H21" s="1">
        <f t="shared" ca="1" si="7"/>
        <v>-1649.5912780409014</v>
      </c>
    </row>
    <row r="22" spans="1:11" x14ac:dyDescent="0.2">
      <c r="A22" s="1">
        <v>16</v>
      </c>
      <c r="B22" s="1">
        <f t="shared" ca="1" si="1"/>
        <v>0.89981014013732552</v>
      </c>
      <c r="C22" s="1">
        <f t="shared" ca="1" si="2"/>
        <v>1.5003715654173615</v>
      </c>
      <c r="D22" s="1">
        <f t="shared" ca="1" si="3"/>
        <v>0</v>
      </c>
      <c r="E22" s="1">
        <f t="shared" ca="1" si="4"/>
        <v>1</v>
      </c>
      <c r="F22" s="1">
        <f t="shared" ca="1" si="5"/>
        <v>2</v>
      </c>
      <c r="G22" s="1">
        <f t="shared" ca="1" si="6"/>
        <v>200</v>
      </c>
      <c r="H22" s="1">
        <f t="shared" ca="1" si="7"/>
        <v>-1349.5169649574291</v>
      </c>
      <c r="J22" s="53" t="s">
        <v>186</v>
      </c>
      <c r="K22" s="1">
        <f ca="1">AVERAGE(H7:H1000)</f>
        <v>-6950.7865827401456</v>
      </c>
    </row>
    <row r="23" spans="1:11" x14ac:dyDescent="0.2">
      <c r="A23" s="1">
        <v>17</v>
      </c>
      <c r="B23" s="1">
        <f t="shared" ca="1" si="1"/>
        <v>0.58890419637463376</v>
      </c>
      <c r="C23" s="1">
        <f t="shared" ca="1" si="2"/>
        <v>-1</v>
      </c>
      <c r="D23" s="1">
        <f t="shared" ca="1" si="3"/>
        <v>1</v>
      </c>
      <c r="E23" s="1">
        <f t="shared" ca="1" si="4"/>
        <v>1</v>
      </c>
      <c r="F23" s="1">
        <f t="shared" ca="1" si="5"/>
        <v>1</v>
      </c>
      <c r="G23" s="1">
        <f t="shared" ca="1" si="6"/>
        <v>100</v>
      </c>
      <c r="H23" s="1">
        <f t="shared" ca="1" si="7"/>
        <v>-1449.5169649574291</v>
      </c>
      <c r="J23" s="53" t="s">
        <v>166</v>
      </c>
      <c r="K23" s="1">
        <f ca="1">MAX(E6:E1000)</f>
        <v>1</v>
      </c>
    </row>
    <row r="24" spans="1:11" x14ac:dyDescent="0.2">
      <c r="A24" s="1">
        <v>18</v>
      </c>
      <c r="B24" s="1">
        <f t="shared" ca="1" si="1"/>
        <v>8.1145965171739776E-2</v>
      </c>
      <c r="C24" s="1">
        <f t="shared" ca="1" si="2"/>
        <v>-1</v>
      </c>
      <c r="D24" s="1">
        <f t="shared" ca="1" si="3"/>
        <v>2</v>
      </c>
      <c r="E24" s="1">
        <f t="shared" ca="1" si="4"/>
        <v>1</v>
      </c>
      <c r="F24" s="1">
        <f t="shared" ca="1" si="5"/>
        <v>2</v>
      </c>
      <c r="G24" s="1">
        <f t="shared" ca="1" si="6"/>
        <v>200</v>
      </c>
      <c r="H24" s="1">
        <f t="shared" ref="H24:H35" ca="1" si="8">H23+G24*C24</f>
        <v>-1649.5169649574291</v>
      </c>
      <c r="J24" s="53" t="s">
        <v>182</v>
      </c>
      <c r="K24" s="1">
        <f ca="1">SUM(G7:G1000)</f>
        <v>997700</v>
      </c>
    </row>
    <row r="25" spans="1:11" x14ac:dyDescent="0.2">
      <c r="A25" s="1">
        <v>19</v>
      </c>
      <c r="B25" s="1">
        <f t="shared" ca="1" si="1"/>
        <v>0.93502711887485146</v>
      </c>
      <c r="C25" s="1">
        <f t="shared" ca="1" si="2"/>
        <v>1.5003715654173615</v>
      </c>
      <c r="D25" s="1">
        <f t="shared" ca="1" si="3"/>
        <v>1</v>
      </c>
      <c r="E25" s="1">
        <f t="shared" ca="1" si="4"/>
        <v>1</v>
      </c>
      <c r="F25" s="1">
        <f t="shared" ca="1" si="5"/>
        <v>4</v>
      </c>
      <c r="G25" s="1">
        <f t="shared" ca="1" si="6"/>
        <v>400</v>
      </c>
      <c r="H25" s="1">
        <f t="shared" ca="1" si="8"/>
        <v>-1049.3683387904844</v>
      </c>
      <c r="J25" s="53" t="s">
        <v>183</v>
      </c>
      <c r="K25" s="1">
        <f ca="1">H1000-H6</f>
        <v>-3302.2284335153181</v>
      </c>
    </row>
    <row r="26" spans="1:11" x14ac:dyDescent="0.2">
      <c r="A26" s="1">
        <v>20</v>
      </c>
      <c r="B26" s="1">
        <f t="shared" ca="1" si="1"/>
        <v>0.72104422642785493</v>
      </c>
      <c r="C26" s="1">
        <f t="shared" ca="1" si="2"/>
        <v>1.5003715654173615</v>
      </c>
      <c r="D26" s="1">
        <f t="shared" ca="1" si="3"/>
        <v>0</v>
      </c>
      <c r="E26" s="1">
        <f t="shared" ca="1" si="4"/>
        <v>1</v>
      </c>
      <c r="F26" s="1">
        <f t="shared" ca="1" si="5"/>
        <v>2</v>
      </c>
      <c r="G26" s="1">
        <f t="shared" ca="1" si="6"/>
        <v>200</v>
      </c>
      <c r="H26" s="1">
        <f t="shared" ca="1" si="8"/>
        <v>-749.294025707012</v>
      </c>
      <c r="J26" s="53" t="s">
        <v>60</v>
      </c>
      <c r="K26" s="1">
        <f ca="1">K25/K24</f>
        <v>-3.309841067971653E-3</v>
      </c>
    </row>
    <row r="27" spans="1:11" x14ac:dyDescent="0.2">
      <c r="A27" s="1">
        <v>21</v>
      </c>
      <c r="B27" s="1">
        <f t="shared" ca="1" si="1"/>
        <v>8.0509279066693584E-2</v>
      </c>
      <c r="C27" s="1">
        <f t="shared" ca="1" si="2"/>
        <v>-1</v>
      </c>
      <c r="D27" s="1">
        <f t="shared" ca="1" si="3"/>
        <v>1</v>
      </c>
      <c r="E27" s="1">
        <f t="shared" ca="1" si="4"/>
        <v>1</v>
      </c>
      <c r="F27" s="1">
        <f t="shared" ca="1" si="5"/>
        <v>1</v>
      </c>
      <c r="G27" s="1">
        <f t="shared" ca="1" si="6"/>
        <v>100</v>
      </c>
      <c r="H27" s="1">
        <f t="shared" ca="1" si="8"/>
        <v>-849.294025707012</v>
      </c>
    </row>
    <row r="28" spans="1:11" x14ac:dyDescent="0.2">
      <c r="A28" s="1">
        <v>22</v>
      </c>
      <c r="B28" s="1">
        <f t="shared" ca="1" si="1"/>
        <v>0.16798252555376869</v>
      </c>
      <c r="C28" s="1">
        <f t="shared" ca="1" si="2"/>
        <v>-1</v>
      </c>
      <c r="D28" s="1">
        <f t="shared" ca="1" si="3"/>
        <v>2</v>
      </c>
      <c r="E28" s="1">
        <f t="shared" ca="1" si="4"/>
        <v>1</v>
      </c>
      <c r="F28" s="1">
        <f t="shared" ca="1" si="5"/>
        <v>2</v>
      </c>
      <c r="G28" s="1">
        <f t="shared" ca="1" si="6"/>
        <v>200</v>
      </c>
      <c r="H28" s="1">
        <f t="shared" ca="1" si="8"/>
        <v>-1049.294025707012</v>
      </c>
    </row>
    <row r="29" spans="1:11" x14ac:dyDescent="0.2">
      <c r="A29" s="1">
        <v>23</v>
      </c>
      <c r="B29" s="1">
        <f t="shared" ca="1" si="1"/>
        <v>0.32689020794945256</v>
      </c>
      <c r="C29" s="1">
        <f t="shared" ca="1" si="2"/>
        <v>-1</v>
      </c>
      <c r="D29" s="1">
        <f t="shared" ca="1" si="3"/>
        <v>0</v>
      </c>
      <c r="E29" s="1">
        <f t="shared" ca="1" si="4"/>
        <v>1</v>
      </c>
      <c r="F29" s="1">
        <f t="shared" ca="1" si="5"/>
        <v>4</v>
      </c>
      <c r="G29" s="1">
        <f t="shared" ca="1" si="6"/>
        <v>400</v>
      </c>
      <c r="H29" s="1">
        <f t="shared" ca="1" si="8"/>
        <v>-1449.294025707012</v>
      </c>
    </row>
    <row r="30" spans="1:11" x14ac:dyDescent="0.2">
      <c r="A30" s="1">
        <v>24</v>
      </c>
      <c r="B30" s="1">
        <f t="shared" ca="1" si="1"/>
        <v>0.6022334103912208</v>
      </c>
      <c r="C30" s="1">
        <f t="shared" ca="1" si="2"/>
        <v>1.5003715654173615</v>
      </c>
      <c r="D30" s="1">
        <f t="shared" ca="1" si="3"/>
        <v>-1</v>
      </c>
      <c r="E30" s="1">
        <f t="shared" ca="1" si="4"/>
        <v>1</v>
      </c>
      <c r="F30" s="1">
        <f t="shared" ca="1" si="5"/>
        <v>8</v>
      </c>
      <c r="G30" s="1">
        <f t="shared" ca="1" si="6"/>
        <v>800</v>
      </c>
      <c r="H30" s="1">
        <f t="shared" ca="1" si="8"/>
        <v>-248.99677337312278</v>
      </c>
    </row>
    <row r="31" spans="1:11" x14ac:dyDescent="0.2">
      <c r="A31" s="1">
        <v>25</v>
      </c>
      <c r="B31" s="1">
        <f t="shared" ca="1" si="1"/>
        <v>0.81959870847728478</v>
      </c>
      <c r="C31" s="1">
        <f t="shared" ca="1" si="2"/>
        <v>1.5003715654173615</v>
      </c>
      <c r="D31" s="1">
        <f t="shared" ca="1" si="3"/>
        <v>1</v>
      </c>
      <c r="E31" s="1">
        <f t="shared" ca="1" si="4"/>
        <v>1</v>
      </c>
      <c r="F31" s="1">
        <f t="shared" ca="1" si="5"/>
        <v>4</v>
      </c>
      <c r="G31" s="1">
        <f t="shared" ca="1" si="6"/>
        <v>400</v>
      </c>
      <c r="H31" s="1">
        <f t="shared" ca="1" si="8"/>
        <v>351.15185279382183</v>
      </c>
    </row>
    <row r="32" spans="1:11" x14ac:dyDescent="0.2">
      <c r="A32" s="1">
        <v>26</v>
      </c>
      <c r="B32" s="1">
        <f t="shared" ca="1" si="1"/>
        <v>0.76715198154328657</v>
      </c>
      <c r="C32" s="1">
        <f t="shared" ca="1" si="2"/>
        <v>1.5003715654173615</v>
      </c>
      <c r="D32" s="1">
        <f t="shared" ca="1" si="3"/>
        <v>0</v>
      </c>
      <c r="E32" s="1">
        <f t="shared" ca="1" si="4"/>
        <v>1</v>
      </c>
      <c r="F32" s="1">
        <f t="shared" ca="1" si="5"/>
        <v>2</v>
      </c>
      <c r="G32" s="1">
        <f t="shared" ca="1" si="6"/>
        <v>200</v>
      </c>
      <c r="H32" s="1">
        <f t="shared" ca="1" si="8"/>
        <v>651.22616587729408</v>
      </c>
    </row>
    <row r="33" spans="1:8" x14ac:dyDescent="0.2">
      <c r="A33" s="1">
        <v>27</v>
      </c>
      <c r="B33" s="1">
        <f t="shared" ca="1" si="1"/>
        <v>0.13323147718976003</v>
      </c>
      <c r="C33" s="1">
        <f t="shared" ca="1" si="2"/>
        <v>-1</v>
      </c>
      <c r="D33" s="1">
        <f t="shared" ca="1" si="3"/>
        <v>1</v>
      </c>
      <c r="E33" s="1">
        <f t="shared" ca="1" si="4"/>
        <v>1</v>
      </c>
      <c r="F33" s="1">
        <f t="shared" ca="1" si="5"/>
        <v>1</v>
      </c>
      <c r="G33" s="1">
        <f t="shared" ca="1" si="6"/>
        <v>100</v>
      </c>
      <c r="H33" s="1">
        <f t="shared" ca="1" si="8"/>
        <v>551.22616587729408</v>
      </c>
    </row>
    <row r="34" spans="1:8" x14ac:dyDescent="0.2">
      <c r="A34" s="1">
        <v>28</v>
      </c>
      <c r="B34" s="1">
        <f t="shared" ca="1" si="1"/>
        <v>0.65333925712465568</v>
      </c>
      <c r="C34" s="1">
        <f t="shared" ca="1" si="2"/>
        <v>1.5003715654173615</v>
      </c>
      <c r="D34" s="1">
        <f t="shared" ca="1" si="3"/>
        <v>0</v>
      </c>
      <c r="E34" s="1">
        <f t="shared" ca="1" si="4"/>
        <v>1</v>
      </c>
      <c r="F34" s="1">
        <f t="shared" ca="1" si="5"/>
        <v>2</v>
      </c>
      <c r="G34" s="1">
        <f t="shared" ca="1" si="6"/>
        <v>200</v>
      </c>
      <c r="H34" s="1">
        <f t="shared" ca="1" si="8"/>
        <v>851.30047896076644</v>
      </c>
    </row>
    <row r="35" spans="1:8" x14ac:dyDescent="0.2">
      <c r="A35" s="1">
        <v>29</v>
      </c>
      <c r="B35" s="1">
        <f t="shared" ca="1" si="1"/>
        <v>0.21233337508084049</v>
      </c>
      <c r="C35" s="1">
        <f t="shared" ca="1" si="2"/>
        <v>-1</v>
      </c>
      <c r="D35" s="1">
        <f t="shared" ca="1" si="3"/>
        <v>1</v>
      </c>
      <c r="E35" s="1">
        <f t="shared" ca="1" si="4"/>
        <v>1</v>
      </c>
      <c r="F35" s="1">
        <f t="shared" ca="1" si="5"/>
        <v>1</v>
      </c>
      <c r="G35" s="1">
        <f t="shared" ca="1" si="6"/>
        <v>100</v>
      </c>
      <c r="H35" s="1">
        <f t="shared" ca="1" si="8"/>
        <v>751.30047896076644</v>
      </c>
    </row>
    <row r="36" spans="1:8" x14ac:dyDescent="0.2">
      <c r="A36" s="1">
        <v>30</v>
      </c>
      <c r="B36" s="1">
        <f t="shared" ca="1" si="1"/>
        <v>8.0671309856845674E-3</v>
      </c>
      <c r="C36" s="1">
        <f t="shared" ca="1" si="2"/>
        <v>-1</v>
      </c>
      <c r="D36" s="1">
        <f t="shared" ca="1" si="3"/>
        <v>2</v>
      </c>
      <c r="E36" s="1">
        <f t="shared" ca="1" si="4"/>
        <v>1</v>
      </c>
      <c r="F36" s="1">
        <f t="shared" ca="1" si="5"/>
        <v>2</v>
      </c>
      <c r="G36" s="1">
        <f t="shared" ca="1" si="6"/>
        <v>200</v>
      </c>
      <c r="H36" s="1">
        <f t="shared" ref="H36:H99" ca="1" si="9">H35+G36*C36</f>
        <v>551.30047896076644</v>
      </c>
    </row>
    <row r="37" spans="1:8" x14ac:dyDescent="0.2">
      <c r="A37" s="1">
        <v>31</v>
      </c>
      <c r="B37" s="1">
        <f t="shared" ca="1" si="1"/>
        <v>0.92579301871798225</v>
      </c>
      <c r="C37" s="1">
        <f t="shared" ca="1" si="2"/>
        <v>1.5003715654173615</v>
      </c>
      <c r="D37" s="1">
        <f t="shared" ca="1" si="3"/>
        <v>1</v>
      </c>
      <c r="E37" s="1">
        <f t="shared" ca="1" si="4"/>
        <v>1</v>
      </c>
      <c r="F37" s="1">
        <f t="shared" ca="1" si="5"/>
        <v>4</v>
      </c>
      <c r="G37" s="1">
        <f t="shared" ca="1" si="6"/>
        <v>400</v>
      </c>
      <c r="H37" s="1">
        <f t="shared" ca="1" si="9"/>
        <v>1151.4491051277109</v>
      </c>
    </row>
    <row r="38" spans="1:8" x14ac:dyDescent="0.2">
      <c r="A38" s="1">
        <v>32</v>
      </c>
      <c r="B38" s="1">
        <f t="shared" ca="1" si="1"/>
        <v>0.25359977957358881</v>
      </c>
      <c r="C38" s="1">
        <f t="shared" ca="1" si="2"/>
        <v>-1</v>
      </c>
      <c r="D38" s="1">
        <f t="shared" ca="1" si="3"/>
        <v>2</v>
      </c>
      <c r="E38" s="1">
        <f t="shared" ca="1" si="4"/>
        <v>1</v>
      </c>
      <c r="F38" s="1">
        <f t="shared" ca="1" si="5"/>
        <v>2</v>
      </c>
      <c r="G38" s="1">
        <f t="shared" ca="1" si="6"/>
        <v>200</v>
      </c>
      <c r="H38" s="1">
        <f t="shared" ca="1" si="9"/>
        <v>951.44910512771094</v>
      </c>
    </row>
    <row r="39" spans="1:8" x14ac:dyDescent="0.2">
      <c r="A39" s="1">
        <v>33</v>
      </c>
      <c r="B39" s="1">
        <f t="shared" ca="1" si="1"/>
        <v>0.44259693102096354</v>
      </c>
      <c r="C39" s="1">
        <f t="shared" ca="1" si="2"/>
        <v>-1</v>
      </c>
      <c r="D39" s="1">
        <f t="shared" ca="1" si="3"/>
        <v>0</v>
      </c>
      <c r="E39" s="1">
        <f t="shared" ca="1" si="4"/>
        <v>1</v>
      </c>
      <c r="F39" s="1">
        <f t="shared" ca="1" si="5"/>
        <v>4</v>
      </c>
      <c r="G39" s="1">
        <f t="shared" ca="1" si="6"/>
        <v>400</v>
      </c>
      <c r="H39" s="1">
        <f t="shared" ca="1" si="9"/>
        <v>551.44910512771094</v>
      </c>
    </row>
    <row r="40" spans="1:8" x14ac:dyDescent="0.2">
      <c r="A40" s="1">
        <v>34</v>
      </c>
      <c r="B40" s="1">
        <f t="shared" ca="1" si="1"/>
        <v>0.35415348935940849</v>
      </c>
      <c r="C40" s="1">
        <f t="shared" ca="1" si="2"/>
        <v>-1</v>
      </c>
      <c r="D40" s="1">
        <f t="shared" ca="1" si="3"/>
        <v>1</v>
      </c>
      <c r="E40" s="1">
        <f t="shared" ca="1" si="4"/>
        <v>1</v>
      </c>
      <c r="F40" s="1">
        <f t="shared" ca="1" si="5"/>
        <v>8</v>
      </c>
      <c r="G40" s="1">
        <f t="shared" ca="1" si="6"/>
        <v>800</v>
      </c>
      <c r="H40" s="1">
        <f t="shared" ca="1" si="9"/>
        <v>-248.55089487228906</v>
      </c>
    </row>
    <row r="41" spans="1:8" x14ac:dyDescent="0.2">
      <c r="A41" s="1">
        <v>35</v>
      </c>
      <c r="B41" s="1">
        <f t="shared" ca="1" si="1"/>
        <v>0.91461138739243586</v>
      </c>
      <c r="C41" s="1">
        <f t="shared" ca="1" si="2"/>
        <v>1.5003715654173615</v>
      </c>
      <c r="D41" s="1">
        <f t="shared" ca="1" si="3"/>
        <v>0</v>
      </c>
      <c r="E41" s="1">
        <f t="shared" ca="1" si="4"/>
        <v>1</v>
      </c>
      <c r="F41" s="1">
        <f t="shared" ca="1" si="5"/>
        <v>16</v>
      </c>
      <c r="G41" s="1">
        <f t="shared" ca="1" si="6"/>
        <v>1600</v>
      </c>
      <c r="H41" s="1">
        <f t="shared" ca="1" si="9"/>
        <v>2152.0436097954894</v>
      </c>
    </row>
    <row r="42" spans="1:8" x14ac:dyDescent="0.2">
      <c r="A42" s="1">
        <v>36</v>
      </c>
      <c r="B42" s="1">
        <f t="shared" ca="1" si="1"/>
        <v>0.649994601370535</v>
      </c>
      <c r="C42" s="1">
        <f t="shared" ca="1" si="2"/>
        <v>1.5003715654173615</v>
      </c>
      <c r="D42" s="1">
        <f t="shared" ca="1" si="3"/>
        <v>-1</v>
      </c>
      <c r="E42" s="1">
        <f t="shared" ca="1" si="4"/>
        <v>1</v>
      </c>
      <c r="F42" s="1">
        <f t="shared" ca="1" si="5"/>
        <v>8</v>
      </c>
      <c r="G42" s="1">
        <f t="shared" ca="1" si="6"/>
        <v>800</v>
      </c>
      <c r="H42" s="1">
        <f t="shared" ca="1" si="9"/>
        <v>3352.3408621293784</v>
      </c>
    </row>
    <row r="43" spans="1:8" x14ac:dyDescent="0.2">
      <c r="A43" s="1">
        <v>37</v>
      </c>
      <c r="B43" s="1">
        <f t="shared" ca="1" si="1"/>
        <v>0.63561246525594273</v>
      </c>
      <c r="C43" s="1">
        <f t="shared" ca="1" si="2"/>
        <v>1.5003715654173615</v>
      </c>
      <c r="D43" s="1">
        <f t="shared" ca="1" si="3"/>
        <v>1</v>
      </c>
      <c r="E43" s="1">
        <f t="shared" ca="1" si="4"/>
        <v>1</v>
      </c>
      <c r="F43" s="1">
        <f t="shared" ca="1" si="5"/>
        <v>4</v>
      </c>
      <c r="G43" s="1">
        <f t="shared" ca="1" si="6"/>
        <v>400</v>
      </c>
      <c r="H43" s="1">
        <f t="shared" ca="1" si="9"/>
        <v>3952.4894882963231</v>
      </c>
    </row>
    <row r="44" spans="1:8" x14ac:dyDescent="0.2">
      <c r="A44" s="1">
        <v>38</v>
      </c>
      <c r="B44" s="1">
        <f t="shared" ca="1" si="1"/>
        <v>0.18153139402581064</v>
      </c>
      <c r="C44" s="1">
        <f t="shared" ca="1" si="2"/>
        <v>-1</v>
      </c>
      <c r="D44" s="1">
        <f t="shared" ca="1" si="3"/>
        <v>2</v>
      </c>
      <c r="E44" s="1">
        <f t="shared" ca="1" si="4"/>
        <v>1</v>
      </c>
      <c r="F44" s="1">
        <f t="shared" ca="1" si="5"/>
        <v>2</v>
      </c>
      <c r="G44" s="1">
        <f t="shared" ca="1" si="6"/>
        <v>200</v>
      </c>
      <c r="H44" s="1">
        <f t="shared" ca="1" si="9"/>
        <v>3752.4894882963231</v>
      </c>
    </row>
    <row r="45" spans="1:8" x14ac:dyDescent="0.2">
      <c r="A45" s="1">
        <v>39</v>
      </c>
      <c r="B45" s="1">
        <f t="shared" ca="1" si="1"/>
        <v>0.9560841223666432</v>
      </c>
      <c r="C45" s="1">
        <f t="shared" ca="1" si="2"/>
        <v>1.5003715654173615</v>
      </c>
      <c r="D45" s="1">
        <f t="shared" ca="1" si="3"/>
        <v>1</v>
      </c>
      <c r="E45" s="1">
        <f t="shared" ca="1" si="4"/>
        <v>1</v>
      </c>
      <c r="F45" s="1">
        <f t="shared" ca="1" si="5"/>
        <v>4</v>
      </c>
      <c r="G45" s="1">
        <f t="shared" ca="1" si="6"/>
        <v>400</v>
      </c>
      <c r="H45" s="1">
        <f t="shared" ca="1" si="9"/>
        <v>4352.6381144632678</v>
      </c>
    </row>
    <row r="46" spans="1:8" x14ac:dyDescent="0.2">
      <c r="A46" s="1">
        <v>40</v>
      </c>
      <c r="B46" s="1">
        <f t="shared" ca="1" si="1"/>
        <v>0.7655969359272814</v>
      </c>
      <c r="C46" s="1">
        <f t="shared" ca="1" si="2"/>
        <v>1.5003715654173615</v>
      </c>
      <c r="D46" s="1">
        <f t="shared" ca="1" si="3"/>
        <v>0</v>
      </c>
      <c r="E46" s="1">
        <f t="shared" ca="1" si="4"/>
        <v>1</v>
      </c>
      <c r="F46" s="1">
        <f t="shared" ca="1" si="5"/>
        <v>2</v>
      </c>
      <c r="G46" s="1">
        <f t="shared" ca="1" si="6"/>
        <v>200</v>
      </c>
      <c r="H46" s="1">
        <f t="shared" ca="1" si="9"/>
        <v>4652.7124275467404</v>
      </c>
    </row>
    <row r="47" spans="1:8" x14ac:dyDescent="0.2">
      <c r="A47" s="1">
        <v>41</v>
      </c>
      <c r="B47" s="1">
        <f t="shared" ca="1" si="1"/>
        <v>0.48563972991926063</v>
      </c>
      <c r="C47" s="1">
        <f t="shared" ca="1" si="2"/>
        <v>-1</v>
      </c>
      <c r="D47" s="1">
        <f t="shared" ca="1" si="3"/>
        <v>1</v>
      </c>
      <c r="E47" s="1">
        <f t="shared" ca="1" si="4"/>
        <v>1</v>
      </c>
      <c r="F47" s="1">
        <f t="shared" ca="1" si="5"/>
        <v>1</v>
      </c>
      <c r="G47" s="1">
        <f t="shared" ca="1" si="6"/>
        <v>100</v>
      </c>
      <c r="H47" s="1">
        <f t="shared" ca="1" si="9"/>
        <v>4552.7124275467404</v>
      </c>
    </row>
    <row r="48" spans="1:8" x14ac:dyDescent="0.2">
      <c r="A48" s="1">
        <v>42</v>
      </c>
      <c r="B48" s="1">
        <f t="shared" ca="1" si="1"/>
        <v>0.73875668727201649</v>
      </c>
      <c r="C48" s="1">
        <f t="shared" ca="1" si="2"/>
        <v>1.5003715654173615</v>
      </c>
      <c r="D48" s="1">
        <f t="shared" ca="1" si="3"/>
        <v>0</v>
      </c>
      <c r="E48" s="1">
        <f t="shared" ca="1" si="4"/>
        <v>1</v>
      </c>
      <c r="F48" s="1">
        <f t="shared" ca="1" si="5"/>
        <v>2</v>
      </c>
      <c r="G48" s="1">
        <f t="shared" ca="1" si="6"/>
        <v>200</v>
      </c>
      <c r="H48" s="1">
        <f t="shared" ca="1" si="9"/>
        <v>4852.786740630213</v>
      </c>
    </row>
    <row r="49" spans="1:8" x14ac:dyDescent="0.2">
      <c r="A49" s="1">
        <v>43</v>
      </c>
      <c r="B49" s="1">
        <f t="shared" ca="1" si="1"/>
        <v>0.28542116112785409</v>
      </c>
      <c r="C49" s="1">
        <f t="shared" ca="1" si="2"/>
        <v>-1</v>
      </c>
      <c r="D49" s="1">
        <f t="shared" ca="1" si="3"/>
        <v>1</v>
      </c>
      <c r="E49" s="1">
        <f t="shared" ca="1" si="4"/>
        <v>1</v>
      </c>
      <c r="F49" s="1">
        <f t="shared" ca="1" si="5"/>
        <v>1</v>
      </c>
      <c r="G49" s="1">
        <f t="shared" ca="1" si="6"/>
        <v>100</v>
      </c>
      <c r="H49" s="1">
        <f t="shared" ca="1" si="9"/>
        <v>4752.786740630213</v>
      </c>
    </row>
    <row r="50" spans="1:8" x14ac:dyDescent="0.2">
      <c r="A50" s="1">
        <v>44</v>
      </c>
      <c r="B50" s="1">
        <f t="shared" ca="1" si="1"/>
        <v>0.5682420425450001</v>
      </c>
      <c r="C50" s="1">
        <f t="shared" ca="1" si="2"/>
        <v>-1</v>
      </c>
      <c r="D50" s="1">
        <f t="shared" ca="1" si="3"/>
        <v>2</v>
      </c>
      <c r="E50" s="1">
        <f t="shared" ca="1" si="4"/>
        <v>1</v>
      </c>
      <c r="F50" s="1">
        <f t="shared" ca="1" si="5"/>
        <v>2</v>
      </c>
      <c r="G50" s="1">
        <f t="shared" ca="1" si="6"/>
        <v>200</v>
      </c>
      <c r="H50" s="1">
        <f t="shared" ca="1" si="9"/>
        <v>4552.786740630213</v>
      </c>
    </row>
    <row r="51" spans="1:8" x14ac:dyDescent="0.2">
      <c r="A51" s="1">
        <v>45</v>
      </c>
      <c r="B51" s="1">
        <f t="shared" ca="1" si="1"/>
        <v>0.95130039930688537</v>
      </c>
      <c r="C51" s="1">
        <f t="shared" ca="1" si="2"/>
        <v>1.5003715654173615</v>
      </c>
      <c r="D51" s="1">
        <f t="shared" ca="1" si="3"/>
        <v>1</v>
      </c>
      <c r="E51" s="1">
        <f t="shared" ca="1" si="4"/>
        <v>1</v>
      </c>
      <c r="F51" s="1">
        <f t="shared" ca="1" si="5"/>
        <v>4</v>
      </c>
      <c r="G51" s="1">
        <f t="shared" ca="1" si="6"/>
        <v>400</v>
      </c>
      <c r="H51" s="1">
        <f t="shared" ca="1" si="9"/>
        <v>5152.9353667971573</v>
      </c>
    </row>
    <row r="52" spans="1:8" x14ac:dyDescent="0.2">
      <c r="A52" s="1">
        <v>46</v>
      </c>
      <c r="B52" s="1">
        <f t="shared" ca="1" si="1"/>
        <v>0.2563926093894292</v>
      </c>
      <c r="C52" s="1">
        <f t="shared" ca="1" si="2"/>
        <v>-1</v>
      </c>
      <c r="D52" s="1">
        <f t="shared" ca="1" si="3"/>
        <v>2</v>
      </c>
      <c r="E52" s="1">
        <f t="shared" ca="1" si="4"/>
        <v>1</v>
      </c>
      <c r="F52" s="1">
        <f t="shared" ca="1" si="5"/>
        <v>2</v>
      </c>
      <c r="G52" s="1">
        <f t="shared" ca="1" si="6"/>
        <v>200</v>
      </c>
      <c r="H52" s="1">
        <f t="shared" ca="1" si="9"/>
        <v>4952.9353667971573</v>
      </c>
    </row>
    <row r="53" spans="1:8" x14ac:dyDescent="0.2">
      <c r="A53" s="1">
        <v>47</v>
      </c>
      <c r="B53" s="1">
        <f t="shared" ca="1" si="1"/>
        <v>0.78173975886998825</v>
      </c>
      <c r="C53" s="1">
        <f t="shared" ca="1" si="2"/>
        <v>1.5003715654173615</v>
      </c>
      <c r="D53" s="1">
        <f t="shared" ca="1" si="3"/>
        <v>1</v>
      </c>
      <c r="E53" s="1">
        <f t="shared" ca="1" si="4"/>
        <v>1</v>
      </c>
      <c r="F53" s="1">
        <f t="shared" ca="1" si="5"/>
        <v>4</v>
      </c>
      <c r="G53" s="1">
        <f t="shared" ca="1" si="6"/>
        <v>400</v>
      </c>
      <c r="H53" s="1">
        <f t="shared" ca="1" si="9"/>
        <v>5553.0839929641015</v>
      </c>
    </row>
    <row r="54" spans="1:8" x14ac:dyDescent="0.2">
      <c r="A54" s="1">
        <v>48</v>
      </c>
      <c r="B54" s="1">
        <f t="shared" ca="1" si="1"/>
        <v>0.29294245126894447</v>
      </c>
      <c r="C54" s="1">
        <f t="shared" ca="1" si="2"/>
        <v>-1</v>
      </c>
      <c r="D54" s="1">
        <f t="shared" ca="1" si="3"/>
        <v>2</v>
      </c>
      <c r="E54" s="1">
        <f t="shared" ca="1" si="4"/>
        <v>1</v>
      </c>
      <c r="F54" s="1">
        <f t="shared" ca="1" si="5"/>
        <v>2</v>
      </c>
      <c r="G54" s="1">
        <f t="shared" ca="1" si="6"/>
        <v>200</v>
      </c>
      <c r="H54" s="1">
        <f t="shared" ca="1" si="9"/>
        <v>5353.0839929641015</v>
      </c>
    </row>
    <row r="55" spans="1:8" x14ac:dyDescent="0.2">
      <c r="A55" s="1">
        <v>49</v>
      </c>
      <c r="B55" s="1">
        <f t="shared" ca="1" si="1"/>
        <v>8.5551725878442286E-2</v>
      </c>
      <c r="C55" s="1">
        <f t="shared" ca="1" si="2"/>
        <v>-1</v>
      </c>
      <c r="D55" s="1">
        <f t="shared" ca="1" si="3"/>
        <v>0</v>
      </c>
      <c r="E55" s="1">
        <f t="shared" ca="1" si="4"/>
        <v>1</v>
      </c>
      <c r="F55" s="1">
        <f t="shared" ca="1" si="5"/>
        <v>4</v>
      </c>
      <c r="G55" s="1">
        <f t="shared" ca="1" si="6"/>
        <v>400</v>
      </c>
      <c r="H55" s="1">
        <f t="shared" ca="1" si="9"/>
        <v>4953.0839929641015</v>
      </c>
    </row>
    <row r="56" spans="1:8" x14ac:dyDescent="0.2">
      <c r="A56" s="1">
        <v>50</v>
      </c>
      <c r="B56" s="1">
        <f t="shared" ca="1" si="1"/>
        <v>0.33395600963838068</v>
      </c>
      <c r="C56" s="1">
        <f t="shared" ca="1" si="2"/>
        <v>-1</v>
      </c>
      <c r="D56" s="1">
        <f t="shared" ca="1" si="3"/>
        <v>1</v>
      </c>
      <c r="E56" s="1">
        <f t="shared" ca="1" si="4"/>
        <v>1</v>
      </c>
      <c r="F56" s="1">
        <f t="shared" ca="1" si="5"/>
        <v>8</v>
      </c>
      <c r="G56" s="1">
        <f t="shared" ca="1" si="6"/>
        <v>800</v>
      </c>
      <c r="H56" s="1">
        <f t="shared" ca="1" si="9"/>
        <v>4153.0839929641015</v>
      </c>
    </row>
    <row r="57" spans="1:8" x14ac:dyDescent="0.2">
      <c r="A57" s="1">
        <v>51</v>
      </c>
      <c r="B57" s="1">
        <f t="shared" ca="1" si="1"/>
        <v>0.15324807228666759</v>
      </c>
      <c r="C57" s="1">
        <f t="shared" ca="1" si="2"/>
        <v>-1</v>
      </c>
      <c r="D57" s="1">
        <f t="shared" ca="1" si="3"/>
        <v>2</v>
      </c>
      <c r="E57" s="1">
        <f t="shared" ca="1" si="4"/>
        <v>1</v>
      </c>
      <c r="F57" s="1">
        <f t="shared" ca="1" si="5"/>
        <v>16</v>
      </c>
      <c r="G57" s="1">
        <f t="shared" ca="1" si="6"/>
        <v>1600</v>
      </c>
      <c r="H57" s="1">
        <f t="shared" ca="1" si="9"/>
        <v>2553.0839929641015</v>
      </c>
    </row>
    <row r="58" spans="1:8" x14ac:dyDescent="0.2">
      <c r="A58" s="1">
        <v>52</v>
      </c>
      <c r="B58" s="1">
        <f t="shared" ca="1" si="1"/>
        <v>0.17847664759167392</v>
      </c>
      <c r="C58" s="1">
        <f t="shared" ca="1" si="2"/>
        <v>-1</v>
      </c>
      <c r="D58" s="1">
        <f t="shared" ca="1" si="3"/>
        <v>0</v>
      </c>
      <c r="E58" s="1">
        <f t="shared" ca="1" si="4"/>
        <v>1</v>
      </c>
      <c r="F58" s="1">
        <f t="shared" ca="1" si="5"/>
        <v>32</v>
      </c>
      <c r="G58" s="1">
        <f t="shared" ca="1" si="6"/>
        <v>3200</v>
      </c>
      <c r="H58" s="1">
        <f t="shared" ca="1" si="9"/>
        <v>-646.91600703589847</v>
      </c>
    </row>
    <row r="59" spans="1:8" x14ac:dyDescent="0.2">
      <c r="A59" s="1">
        <v>53</v>
      </c>
      <c r="B59" s="1">
        <f t="shared" ca="1" si="1"/>
        <v>0.99746257741127087</v>
      </c>
      <c r="C59" s="1">
        <f t="shared" ca="1" si="2"/>
        <v>1.5003715654173615</v>
      </c>
      <c r="D59" s="1">
        <f t="shared" ca="1" si="3"/>
        <v>-1</v>
      </c>
      <c r="E59" s="1">
        <f t="shared" ca="1" si="4"/>
        <v>1</v>
      </c>
      <c r="F59" s="1">
        <f t="shared" ca="1" si="5"/>
        <v>64</v>
      </c>
      <c r="G59" s="1">
        <f t="shared" ca="1" si="6"/>
        <v>6400</v>
      </c>
      <c r="H59" s="1">
        <f t="shared" ca="1" si="9"/>
        <v>8955.4620116352162</v>
      </c>
    </row>
    <row r="60" spans="1:8" x14ac:dyDescent="0.2">
      <c r="A60" s="1">
        <v>54</v>
      </c>
      <c r="B60" s="1">
        <f t="shared" ca="1" si="1"/>
        <v>0.14907534029375058</v>
      </c>
      <c r="C60" s="1">
        <f t="shared" ca="1" si="2"/>
        <v>-1</v>
      </c>
      <c r="D60" s="1">
        <f t="shared" ca="1" si="3"/>
        <v>0</v>
      </c>
      <c r="E60" s="1">
        <f t="shared" ca="1" si="4"/>
        <v>1</v>
      </c>
      <c r="F60" s="1">
        <f t="shared" ca="1" si="5"/>
        <v>1</v>
      </c>
      <c r="G60" s="1">
        <f t="shared" ca="1" si="6"/>
        <v>100</v>
      </c>
      <c r="H60" s="1">
        <f t="shared" ca="1" si="9"/>
        <v>8855.4620116352162</v>
      </c>
    </row>
    <row r="61" spans="1:8" x14ac:dyDescent="0.2">
      <c r="A61" s="1">
        <v>55</v>
      </c>
      <c r="B61" s="1">
        <f t="shared" ca="1" si="1"/>
        <v>0.51344733965745382</v>
      </c>
      <c r="C61" s="1">
        <f t="shared" ca="1" si="2"/>
        <v>-1</v>
      </c>
      <c r="D61" s="1">
        <f t="shared" ca="1" si="3"/>
        <v>1</v>
      </c>
      <c r="E61" s="1">
        <f t="shared" ca="1" si="4"/>
        <v>1</v>
      </c>
      <c r="F61" s="1">
        <f t="shared" ca="1" si="5"/>
        <v>2</v>
      </c>
      <c r="G61" s="1">
        <f t="shared" ca="1" si="6"/>
        <v>200</v>
      </c>
      <c r="H61" s="1">
        <f t="shared" ca="1" si="9"/>
        <v>8655.4620116352162</v>
      </c>
    </row>
    <row r="62" spans="1:8" x14ac:dyDescent="0.2">
      <c r="A62" s="1">
        <v>56</v>
      </c>
      <c r="B62" s="1">
        <f t="shared" ca="1" si="1"/>
        <v>0.69090539242225923</v>
      </c>
      <c r="C62" s="1">
        <f t="shared" ca="1" si="2"/>
        <v>1.5003715654173615</v>
      </c>
      <c r="D62" s="1">
        <f t="shared" ca="1" si="3"/>
        <v>0</v>
      </c>
      <c r="E62" s="1">
        <f t="shared" ca="1" si="4"/>
        <v>1</v>
      </c>
      <c r="F62" s="1">
        <f t="shared" ca="1" si="5"/>
        <v>4</v>
      </c>
      <c r="G62" s="1">
        <f t="shared" ca="1" si="6"/>
        <v>400</v>
      </c>
      <c r="H62" s="1">
        <f t="shared" ca="1" si="9"/>
        <v>9255.6106378021614</v>
      </c>
    </row>
    <row r="63" spans="1:8" x14ac:dyDescent="0.2">
      <c r="A63" s="1">
        <v>57</v>
      </c>
      <c r="B63" s="1">
        <f t="shared" ca="1" si="1"/>
        <v>0.12876350684528337</v>
      </c>
      <c r="C63" s="1">
        <f t="shared" ca="1" si="2"/>
        <v>-1</v>
      </c>
      <c r="D63" s="1">
        <f t="shared" ca="1" si="3"/>
        <v>1</v>
      </c>
      <c r="E63" s="1">
        <f t="shared" ca="1" si="4"/>
        <v>1</v>
      </c>
      <c r="F63" s="1">
        <f t="shared" ca="1" si="5"/>
        <v>2</v>
      </c>
      <c r="G63" s="1">
        <f t="shared" ca="1" si="6"/>
        <v>200</v>
      </c>
      <c r="H63" s="1">
        <f t="shared" ca="1" si="9"/>
        <v>9055.6106378021614</v>
      </c>
    </row>
    <row r="64" spans="1:8" x14ac:dyDescent="0.2">
      <c r="A64" s="1">
        <v>58</v>
      </c>
      <c r="B64" s="1">
        <f t="shared" ca="1" si="1"/>
        <v>0.97432837222395852</v>
      </c>
      <c r="C64" s="1">
        <f t="shared" ca="1" si="2"/>
        <v>1.5003715654173615</v>
      </c>
      <c r="D64" s="1">
        <f t="shared" ca="1" si="3"/>
        <v>0</v>
      </c>
      <c r="E64" s="1">
        <f t="shared" ca="1" si="4"/>
        <v>1</v>
      </c>
      <c r="F64" s="1">
        <f t="shared" ca="1" si="5"/>
        <v>4</v>
      </c>
      <c r="G64" s="1">
        <f t="shared" ca="1" si="6"/>
        <v>400</v>
      </c>
      <c r="H64" s="1">
        <f t="shared" ca="1" si="9"/>
        <v>9655.7592639691065</v>
      </c>
    </row>
    <row r="65" spans="1:8" x14ac:dyDescent="0.2">
      <c r="A65" s="1">
        <v>59</v>
      </c>
      <c r="B65" s="1">
        <f t="shared" ca="1" si="1"/>
        <v>0.32841729066509895</v>
      </c>
      <c r="C65" s="1">
        <f t="shared" ca="1" si="2"/>
        <v>-1</v>
      </c>
      <c r="D65" s="1">
        <f t="shared" ca="1" si="3"/>
        <v>1</v>
      </c>
      <c r="E65" s="1">
        <f t="shared" ca="1" si="4"/>
        <v>1</v>
      </c>
      <c r="F65" s="1">
        <f t="shared" ca="1" si="5"/>
        <v>2</v>
      </c>
      <c r="G65" s="1">
        <f t="shared" ca="1" si="6"/>
        <v>200</v>
      </c>
      <c r="H65" s="1">
        <f t="shared" ca="1" si="9"/>
        <v>9455.7592639691065</v>
      </c>
    </row>
    <row r="66" spans="1:8" x14ac:dyDescent="0.2">
      <c r="A66" s="1">
        <v>60</v>
      </c>
      <c r="B66" s="1">
        <f t="shared" ca="1" si="1"/>
        <v>0.52768143342072082</v>
      </c>
      <c r="C66" s="1">
        <f t="shared" ca="1" si="2"/>
        <v>-1</v>
      </c>
      <c r="D66" s="1">
        <f t="shared" ca="1" si="3"/>
        <v>2</v>
      </c>
      <c r="E66" s="1">
        <f t="shared" ca="1" si="4"/>
        <v>1</v>
      </c>
      <c r="F66" s="1">
        <f t="shared" ca="1" si="5"/>
        <v>4</v>
      </c>
      <c r="G66" s="1">
        <f t="shared" ca="1" si="6"/>
        <v>400</v>
      </c>
      <c r="H66" s="1">
        <f t="shared" ca="1" si="9"/>
        <v>9055.7592639691065</v>
      </c>
    </row>
    <row r="67" spans="1:8" x14ac:dyDescent="0.2">
      <c r="A67" s="1">
        <v>61</v>
      </c>
      <c r="B67" s="1">
        <f t="shared" ca="1" si="1"/>
        <v>0.21396449347266511</v>
      </c>
      <c r="C67" s="1">
        <f t="shared" ca="1" si="2"/>
        <v>-1</v>
      </c>
      <c r="D67" s="1">
        <f t="shared" ca="1" si="3"/>
        <v>0</v>
      </c>
      <c r="E67" s="1">
        <f t="shared" ca="1" si="4"/>
        <v>1</v>
      </c>
      <c r="F67" s="1">
        <f t="shared" ca="1" si="5"/>
        <v>8</v>
      </c>
      <c r="G67" s="1">
        <f t="shared" ca="1" si="6"/>
        <v>800</v>
      </c>
      <c r="H67" s="1">
        <f t="shared" ca="1" si="9"/>
        <v>8255.7592639691065</v>
      </c>
    </row>
    <row r="68" spans="1:8" x14ac:dyDescent="0.2">
      <c r="A68" s="1">
        <v>62</v>
      </c>
      <c r="B68" s="1">
        <f t="shared" ca="1" si="1"/>
        <v>7.6223750420345571E-4</v>
      </c>
      <c r="C68" s="1">
        <f t="shared" ca="1" si="2"/>
        <v>-1</v>
      </c>
      <c r="D68" s="1">
        <f t="shared" ca="1" si="3"/>
        <v>1</v>
      </c>
      <c r="E68" s="1">
        <f t="shared" ca="1" si="4"/>
        <v>1</v>
      </c>
      <c r="F68" s="1">
        <f t="shared" ca="1" si="5"/>
        <v>16</v>
      </c>
      <c r="G68" s="1">
        <f t="shared" ca="1" si="6"/>
        <v>1600</v>
      </c>
      <c r="H68" s="1">
        <f t="shared" ca="1" si="9"/>
        <v>6655.7592639691065</v>
      </c>
    </row>
    <row r="69" spans="1:8" x14ac:dyDescent="0.2">
      <c r="A69" s="1">
        <v>63</v>
      </c>
      <c r="B69" s="1">
        <f t="shared" ca="1" si="1"/>
        <v>0.40962732302788396</v>
      </c>
      <c r="C69" s="1">
        <f t="shared" ca="1" si="2"/>
        <v>-1</v>
      </c>
      <c r="D69" s="1">
        <f t="shared" ca="1" si="3"/>
        <v>2</v>
      </c>
      <c r="E69" s="1">
        <f t="shared" ca="1" si="4"/>
        <v>1</v>
      </c>
      <c r="F69" s="1">
        <f t="shared" ca="1" si="5"/>
        <v>32</v>
      </c>
      <c r="G69" s="1">
        <f t="shared" ca="1" si="6"/>
        <v>3200</v>
      </c>
      <c r="H69" s="1">
        <f t="shared" ca="1" si="9"/>
        <v>3455.7592639691065</v>
      </c>
    </row>
    <row r="70" spans="1:8" x14ac:dyDescent="0.2">
      <c r="A70" s="1">
        <v>64</v>
      </c>
      <c r="B70" s="1">
        <f t="shared" ca="1" si="1"/>
        <v>0.37800762010791744</v>
      </c>
      <c r="C70" s="1">
        <f t="shared" ca="1" si="2"/>
        <v>-1</v>
      </c>
      <c r="D70" s="1">
        <f t="shared" ca="1" si="3"/>
        <v>0</v>
      </c>
      <c r="E70" s="1">
        <f t="shared" ca="1" si="4"/>
        <v>1</v>
      </c>
      <c r="F70" s="1">
        <f t="shared" ca="1" si="5"/>
        <v>64</v>
      </c>
      <c r="G70" s="1">
        <f t="shared" ca="1" si="6"/>
        <v>6400</v>
      </c>
      <c r="H70" s="1">
        <f t="shared" ca="1" si="9"/>
        <v>-2944.2407360308935</v>
      </c>
    </row>
    <row r="71" spans="1:8" x14ac:dyDescent="0.2">
      <c r="A71" s="1">
        <v>65</v>
      </c>
      <c r="B71" s="1">
        <f t="shared" ca="1" si="1"/>
        <v>0.89304917902121084</v>
      </c>
      <c r="C71" s="1">
        <f t="shared" ca="1" si="2"/>
        <v>1.5003715654173615</v>
      </c>
      <c r="D71" s="1">
        <f t="shared" ca="1" si="3"/>
        <v>-1</v>
      </c>
      <c r="E71" s="1">
        <f t="shared" ca="1" si="4"/>
        <v>1</v>
      </c>
      <c r="F71" s="1">
        <f t="shared" ca="1" si="5"/>
        <v>1</v>
      </c>
      <c r="G71" s="1">
        <f t="shared" ca="1" si="6"/>
        <v>100</v>
      </c>
      <c r="H71" s="1">
        <f t="shared" ca="1" si="9"/>
        <v>-2794.2035794891572</v>
      </c>
    </row>
    <row r="72" spans="1:8" x14ac:dyDescent="0.2">
      <c r="A72" s="1">
        <v>66</v>
      </c>
      <c r="B72" s="1">
        <f t="shared" ref="B72:B135" ca="1" si="10">RAND()</f>
        <v>0.93913696094660404</v>
      </c>
      <c r="C72" s="1">
        <f t="shared" ref="C72:C135" ca="1" si="11">IF(B72&lt;$D$1,$F$1,$H$1)</f>
        <v>1.5003715654173615</v>
      </c>
      <c r="D72" s="1">
        <f t="shared" ref="D72:D135" ca="1" si="12">IF($D$3=$S$2,IF(C72&lt;0,IF(E72&gt;E71,0-1,D71-1),IF(C72&gt;0,IF(AND(E71=1,D71=0),D71,IF(E72&lt;E71,0+1,D71+1)),D71)),
IF($D$3=$S$4,IF(C72&lt;0,IF(D71=$F$2,0+1,D71+1),IF(C72&gt;0,D71-1,D71)),
IF($D$3=$S$5,IF(C72&lt;0,IF(D71=$F$2,0+1,D71+1),IF(C72&gt;0,D71-1,D71)),
IF($D$3=$S$6,IF(C72&lt;0,IF(D71=$B$2,0,D71+1),IF(C72&gt;0,IF(D71=-$D$2,1,D71-1),D71)),
))))</f>
        <v>1</v>
      </c>
      <c r="E72" s="1">
        <f t="shared" ref="E72:E135" ca="1" si="13">IF($D$3=$S$2,IF(AND(D71=-$B$2,C72&lt;0),IF(E71=$F$2,1,E71+1),IF(AND(D71=$D$2,C72&gt;0),IF(E71=1,1,E71-1),E71)),
IF($D$3=$S$6,IF(AND(D71=-$B$2,C72&lt;0),IF(E71=$F$2,1,E71+1),IF(AND(D71=$D$2,C72&gt;0),IF(E71=1,1,E71-1),E71)),)
)</f>
        <v>1</v>
      </c>
      <c r="F72" s="1">
        <f t="shared" ref="F72:F135" ca="1" si="14">IF($D$3=$S$2,IF(IF(E72&gt;E71,ROUNDUP(F71*$F$3,0),IF(E72&lt;E71,IF(AND(E71=$F$2,E72=1),1,ROUNDDOWN(F71/$F$3,0)),F71))=0,1,IF(E72&gt;E71,ROUNDUP(F71*$F$3,0),IF(E72&lt;E71,IF(AND(E71=$F$2,E72=1),1,ROUNDDOWN(F71/$F$3,0)),F71))),
IF($D$3=$S$4,IF(C71&lt;0,IF(F71=$F$2,$H$3,F71+$F$3),IF(AND(C71&gt;0,F71&gt;1),F71-$F$3,F71)),
IF($D$3=$S$5,IF(C71&lt;0,F71+F70,IF(C71&gt;0,F71-F70,F71)),
IF($D$3=$S$6,IF(F71=POWER(2,$F$2),1,IF(C71&lt;0,$F$3*F71,IF(AND(C71&gt;0,F71&gt;1),F71/$F$3,F71))),
F71))))</f>
        <v>1</v>
      </c>
      <c r="G72" s="1">
        <f t="shared" ref="G72:G135" ca="1" si="15">F72*$H$2</f>
        <v>100</v>
      </c>
      <c r="H72" s="1">
        <f t="shared" ca="1" si="9"/>
        <v>-2644.1664229474209</v>
      </c>
    </row>
    <row r="73" spans="1:8" x14ac:dyDescent="0.2">
      <c r="A73" s="1">
        <v>67</v>
      </c>
      <c r="B73" s="1">
        <f t="shared" ca="1" si="10"/>
        <v>5.377868337417202E-2</v>
      </c>
      <c r="C73" s="1">
        <f t="shared" ca="1" si="11"/>
        <v>-1</v>
      </c>
      <c r="D73" s="1">
        <f t="shared" ca="1" si="12"/>
        <v>2</v>
      </c>
      <c r="E73" s="1">
        <f t="shared" ca="1" si="13"/>
        <v>1</v>
      </c>
      <c r="F73" s="1">
        <f t="shared" ca="1" si="14"/>
        <v>1</v>
      </c>
      <c r="G73" s="1">
        <f t="shared" ca="1" si="15"/>
        <v>100</v>
      </c>
      <c r="H73" s="1">
        <f t="shared" ca="1" si="9"/>
        <v>-2744.1664229474209</v>
      </c>
    </row>
    <row r="74" spans="1:8" x14ac:dyDescent="0.2">
      <c r="A74" s="1">
        <v>68</v>
      </c>
      <c r="B74" s="1">
        <f t="shared" ca="1" si="10"/>
        <v>0.86247631170167782</v>
      </c>
      <c r="C74" s="1">
        <f t="shared" ca="1" si="11"/>
        <v>1.5003715654173615</v>
      </c>
      <c r="D74" s="1">
        <f t="shared" ca="1" si="12"/>
        <v>1</v>
      </c>
      <c r="E74" s="1">
        <f t="shared" ca="1" si="13"/>
        <v>1</v>
      </c>
      <c r="F74" s="1">
        <f t="shared" ca="1" si="14"/>
        <v>2</v>
      </c>
      <c r="G74" s="1">
        <f t="shared" ca="1" si="15"/>
        <v>200</v>
      </c>
      <c r="H74" s="1">
        <f t="shared" ca="1" si="9"/>
        <v>-2444.0921098639487</v>
      </c>
    </row>
    <row r="75" spans="1:8" x14ac:dyDescent="0.2">
      <c r="A75" s="1">
        <v>69</v>
      </c>
      <c r="B75" s="1">
        <f t="shared" ca="1" si="10"/>
        <v>0.10227745755741613</v>
      </c>
      <c r="C75" s="1">
        <f t="shared" ca="1" si="11"/>
        <v>-1</v>
      </c>
      <c r="D75" s="1">
        <f t="shared" ca="1" si="12"/>
        <v>2</v>
      </c>
      <c r="E75" s="1">
        <f t="shared" ca="1" si="13"/>
        <v>1</v>
      </c>
      <c r="F75" s="1">
        <f t="shared" ca="1" si="14"/>
        <v>1</v>
      </c>
      <c r="G75" s="1">
        <f t="shared" ca="1" si="15"/>
        <v>100</v>
      </c>
      <c r="H75" s="1">
        <f t="shared" ca="1" si="9"/>
        <v>-2544.0921098639487</v>
      </c>
    </row>
    <row r="76" spans="1:8" x14ac:dyDescent="0.2">
      <c r="A76" s="1">
        <v>70</v>
      </c>
      <c r="B76" s="1">
        <f t="shared" ca="1" si="10"/>
        <v>4.6131775209173331E-2</v>
      </c>
      <c r="C76" s="1">
        <f t="shared" ca="1" si="11"/>
        <v>-1</v>
      </c>
      <c r="D76" s="1">
        <f t="shared" ca="1" si="12"/>
        <v>0</v>
      </c>
      <c r="E76" s="1">
        <f t="shared" ca="1" si="13"/>
        <v>1</v>
      </c>
      <c r="F76" s="1">
        <f t="shared" ca="1" si="14"/>
        <v>2</v>
      </c>
      <c r="G76" s="1">
        <f t="shared" ca="1" si="15"/>
        <v>200</v>
      </c>
      <c r="H76" s="1">
        <f t="shared" ca="1" si="9"/>
        <v>-2744.0921098639487</v>
      </c>
    </row>
    <row r="77" spans="1:8" x14ac:dyDescent="0.2">
      <c r="A77" s="1">
        <v>71</v>
      </c>
      <c r="B77" s="1">
        <f t="shared" ca="1" si="10"/>
        <v>0.19395490761715739</v>
      </c>
      <c r="C77" s="1">
        <f t="shared" ca="1" si="11"/>
        <v>-1</v>
      </c>
      <c r="D77" s="1">
        <f t="shared" ca="1" si="12"/>
        <v>1</v>
      </c>
      <c r="E77" s="1">
        <f t="shared" ca="1" si="13"/>
        <v>1</v>
      </c>
      <c r="F77" s="1">
        <f t="shared" ca="1" si="14"/>
        <v>4</v>
      </c>
      <c r="G77" s="1">
        <f t="shared" ca="1" si="15"/>
        <v>400</v>
      </c>
      <c r="H77" s="1">
        <f t="shared" ca="1" si="9"/>
        <v>-3144.0921098639487</v>
      </c>
    </row>
    <row r="78" spans="1:8" x14ac:dyDescent="0.2">
      <c r="A78" s="1">
        <v>72</v>
      </c>
      <c r="B78" s="1">
        <f t="shared" ca="1" si="10"/>
        <v>9.6349671180731566E-2</v>
      </c>
      <c r="C78" s="1">
        <f t="shared" ca="1" si="11"/>
        <v>-1</v>
      </c>
      <c r="D78" s="1">
        <f t="shared" ca="1" si="12"/>
        <v>2</v>
      </c>
      <c r="E78" s="1">
        <f t="shared" ca="1" si="13"/>
        <v>1</v>
      </c>
      <c r="F78" s="1">
        <f t="shared" ca="1" si="14"/>
        <v>8</v>
      </c>
      <c r="G78" s="1">
        <f t="shared" ca="1" si="15"/>
        <v>800</v>
      </c>
      <c r="H78" s="1">
        <f t="shared" ca="1" si="9"/>
        <v>-3944.0921098639487</v>
      </c>
    </row>
    <row r="79" spans="1:8" x14ac:dyDescent="0.2">
      <c r="A79" s="1">
        <v>73</v>
      </c>
      <c r="B79" s="1">
        <f t="shared" ca="1" si="10"/>
        <v>0.92881327266721991</v>
      </c>
      <c r="C79" s="1">
        <f t="shared" ca="1" si="11"/>
        <v>1.5003715654173615</v>
      </c>
      <c r="D79" s="1">
        <f t="shared" ca="1" si="12"/>
        <v>1</v>
      </c>
      <c r="E79" s="1">
        <f t="shared" ca="1" si="13"/>
        <v>1</v>
      </c>
      <c r="F79" s="1">
        <f t="shared" ca="1" si="14"/>
        <v>16</v>
      </c>
      <c r="G79" s="1">
        <f t="shared" ca="1" si="15"/>
        <v>1600</v>
      </c>
      <c r="H79" s="1">
        <f t="shared" ca="1" si="9"/>
        <v>-1543.4976051961703</v>
      </c>
    </row>
    <row r="80" spans="1:8" x14ac:dyDescent="0.2">
      <c r="A80" s="1">
        <v>74</v>
      </c>
      <c r="B80" s="1">
        <f t="shared" ca="1" si="10"/>
        <v>0.1958469169610072</v>
      </c>
      <c r="C80" s="1">
        <f t="shared" ca="1" si="11"/>
        <v>-1</v>
      </c>
      <c r="D80" s="1">
        <f t="shared" ca="1" si="12"/>
        <v>2</v>
      </c>
      <c r="E80" s="1">
        <f t="shared" ca="1" si="13"/>
        <v>1</v>
      </c>
      <c r="F80" s="1">
        <f t="shared" ca="1" si="14"/>
        <v>8</v>
      </c>
      <c r="G80" s="1">
        <f t="shared" ca="1" si="15"/>
        <v>800</v>
      </c>
      <c r="H80" s="1">
        <f t="shared" ca="1" si="9"/>
        <v>-2343.4976051961703</v>
      </c>
    </row>
    <row r="81" spans="1:8" x14ac:dyDescent="0.2">
      <c r="A81" s="1">
        <v>75</v>
      </c>
      <c r="B81" s="1">
        <f t="shared" ca="1" si="10"/>
        <v>0.1374790032528459</v>
      </c>
      <c r="C81" s="1">
        <f t="shared" ca="1" si="11"/>
        <v>-1</v>
      </c>
      <c r="D81" s="1">
        <f t="shared" ca="1" si="12"/>
        <v>0</v>
      </c>
      <c r="E81" s="1">
        <f t="shared" ca="1" si="13"/>
        <v>1</v>
      </c>
      <c r="F81" s="1">
        <f t="shared" ca="1" si="14"/>
        <v>16</v>
      </c>
      <c r="G81" s="1">
        <f t="shared" ca="1" si="15"/>
        <v>1600</v>
      </c>
      <c r="H81" s="1">
        <f t="shared" ca="1" si="9"/>
        <v>-3943.4976051961703</v>
      </c>
    </row>
    <row r="82" spans="1:8" x14ac:dyDescent="0.2">
      <c r="A82" s="1">
        <v>76</v>
      </c>
      <c r="B82" s="1">
        <f t="shared" ca="1" si="10"/>
        <v>0.48554442721173574</v>
      </c>
      <c r="C82" s="1">
        <f t="shared" ca="1" si="11"/>
        <v>-1</v>
      </c>
      <c r="D82" s="1">
        <f t="shared" ca="1" si="12"/>
        <v>1</v>
      </c>
      <c r="E82" s="1">
        <f t="shared" ca="1" si="13"/>
        <v>1</v>
      </c>
      <c r="F82" s="1">
        <f t="shared" ca="1" si="14"/>
        <v>32</v>
      </c>
      <c r="G82" s="1">
        <f t="shared" ca="1" si="15"/>
        <v>3200</v>
      </c>
      <c r="H82" s="1">
        <f t="shared" ca="1" si="9"/>
        <v>-7143.4976051961703</v>
      </c>
    </row>
    <row r="83" spans="1:8" x14ac:dyDescent="0.2">
      <c r="A83" s="1">
        <v>77</v>
      </c>
      <c r="B83" s="1">
        <f t="shared" ca="1" si="10"/>
        <v>0.85962246650382557</v>
      </c>
      <c r="C83" s="1">
        <f t="shared" ca="1" si="11"/>
        <v>1.5003715654173615</v>
      </c>
      <c r="D83" s="1">
        <f t="shared" ca="1" si="12"/>
        <v>0</v>
      </c>
      <c r="E83" s="1">
        <f t="shared" ca="1" si="13"/>
        <v>1</v>
      </c>
      <c r="F83" s="1">
        <f t="shared" ca="1" si="14"/>
        <v>64</v>
      </c>
      <c r="G83" s="1">
        <f t="shared" ca="1" si="15"/>
        <v>6400</v>
      </c>
      <c r="H83" s="1">
        <f t="shared" ca="1" si="9"/>
        <v>2458.8804134749435</v>
      </c>
    </row>
    <row r="84" spans="1:8" x14ac:dyDescent="0.2">
      <c r="A84" s="1">
        <v>78</v>
      </c>
      <c r="B84" s="1">
        <f t="shared" ca="1" si="10"/>
        <v>1.22303848639711E-2</v>
      </c>
      <c r="C84" s="1">
        <f t="shared" ca="1" si="11"/>
        <v>-1</v>
      </c>
      <c r="D84" s="1">
        <f t="shared" ca="1" si="12"/>
        <v>1</v>
      </c>
      <c r="E84" s="1">
        <f t="shared" ca="1" si="13"/>
        <v>1</v>
      </c>
      <c r="F84" s="1">
        <f t="shared" ca="1" si="14"/>
        <v>1</v>
      </c>
      <c r="G84" s="1">
        <f t="shared" ca="1" si="15"/>
        <v>100</v>
      </c>
      <c r="H84" s="1">
        <f t="shared" ca="1" si="9"/>
        <v>2358.8804134749435</v>
      </c>
    </row>
    <row r="85" spans="1:8" x14ac:dyDescent="0.2">
      <c r="A85" s="1">
        <v>79</v>
      </c>
      <c r="B85" s="1">
        <f t="shared" ca="1" si="10"/>
        <v>0.61425779650022805</v>
      </c>
      <c r="C85" s="1">
        <f t="shared" ca="1" si="11"/>
        <v>1.5003715654173615</v>
      </c>
      <c r="D85" s="1">
        <f t="shared" ca="1" si="12"/>
        <v>0</v>
      </c>
      <c r="E85" s="1">
        <f t="shared" ca="1" si="13"/>
        <v>1</v>
      </c>
      <c r="F85" s="1">
        <f t="shared" ca="1" si="14"/>
        <v>2</v>
      </c>
      <c r="G85" s="1">
        <f t="shared" ca="1" si="15"/>
        <v>200</v>
      </c>
      <c r="H85" s="1">
        <f t="shared" ca="1" si="9"/>
        <v>2658.9547265584156</v>
      </c>
    </row>
    <row r="86" spans="1:8" x14ac:dyDescent="0.2">
      <c r="A86" s="1">
        <v>80</v>
      </c>
      <c r="B86" s="1">
        <f t="shared" ca="1" si="10"/>
        <v>0.92930893742960885</v>
      </c>
      <c r="C86" s="1">
        <f t="shared" ca="1" si="11"/>
        <v>1.5003715654173615</v>
      </c>
      <c r="D86" s="1">
        <f t="shared" ca="1" si="12"/>
        <v>-1</v>
      </c>
      <c r="E86" s="1">
        <f t="shared" ca="1" si="13"/>
        <v>1</v>
      </c>
      <c r="F86" s="1">
        <f t="shared" ca="1" si="14"/>
        <v>1</v>
      </c>
      <c r="G86" s="1">
        <f t="shared" ca="1" si="15"/>
        <v>100</v>
      </c>
      <c r="H86" s="1">
        <f t="shared" ca="1" si="9"/>
        <v>2808.9918831001519</v>
      </c>
    </row>
    <row r="87" spans="1:8" x14ac:dyDescent="0.2">
      <c r="A87" s="1">
        <v>81</v>
      </c>
      <c r="B87" s="1">
        <f t="shared" ca="1" si="10"/>
        <v>0.70909160445942776</v>
      </c>
      <c r="C87" s="1">
        <f t="shared" ca="1" si="11"/>
        <v>1.5003715654173615</v>
      </c>
      <c r="D87" s="1">
        <f t="shared" ca="1" si="12"/>
        <v>1</v>
      </c>
      <c r="E87" s="1">
        <f t="shared" ca="1" si="13"/>
        <v>1</v>
      </c>
      <c r="F87" s="1">
        <f t="shared" ca="1" si="14"/>
        <v>1</v>
      </c>
      <c r="G87" s="1">
        <f t="shared" ca="1" si="15"/>
        <v>100</v>
      </c>
      <c r="H87" s="1">
        <f t="shared" ca="1" si="9"/>
        <v>2959.0290396418882</v>
      </c>
    </row>
    <row r="88" spans="1:8" x14ac:dyDescent="0.2">
      <c r="A88" s="1">
        <v>82</v>
      </c>
      <c r="B88" s="1">
        <f t="shared" ca="1" si="10"/>
        <v>0.59551434859245056</v>
      </c>
      <c r="C88" s="1">
        <f t="shared" ca="1" si="11"/>
        <v>-1</v>
      </c>
      <c r="D88" s="1">
        <f t="shared" ca="1" si="12"/>
        <v>2</v>
      </c>
      <c r="E88" s="1">
        <f t="shared" ca="1" si="13"/>
        <v>1</v>
      </c>
      <c r="F88" s="1">
        <f t="shared" ca="1" si="14"/>
        <v>1</v>
      </c>
      <c r="G88" s="1">
        <f t="shared" ca="1" si="15"/>
        <v>100</v>
      </c>
      <c r="H88" s="1">
        <f t="shared" ca="1" si="9"/>
        <v>2859.0290396418882</v>
      </c>
    </row>
    <row r="89" spans="1:8" x14ac:dyDescent="0.2">
      <c r="A89" s="1">
        <v>83</v>
      </c>
      <c r="B89" s="1">
        <f t="shared" ca="1" si="10"/>
        <v>0.41187911544626432</v>
      </c>
      <c r="C89" s="1">
        <f t="shared" ca="1" si="11"/>
        <v>-1</v>
      </c>
      <c r="D89" s="1">
        <f t="shared" ca="1" si="12"/>
        <v>0</v>
      </c>
      <c r="E89" s="1">
        <f t="shared" ca="1" si="13"/>
        <v>1</v>
      </c>
      <c r="F89" s="1">
        <f t="shared" ca="1" si="14"/>
        <v>2</v>
      </c>
      <c r="G89" s="1">
        <f t="shared" ca="1" si="15"/>
        <v>200</v>
      </c>
      <c r="H89" s="1">
        <f t="shared" ca="1" si="9"/>
        <v>2659.0290396418882</v>
      </c>
    </row>
    <row r="90" spans="1:8" x14ac:dyDescent="0.2">
      <c r="A90" s="1">
        <v>84</v>
      </c>
      <c r="B90" s="1">
        <f t="shared" ca="1" si="10"/>
        <v>0.4655845144821007</v>
      </c>
      <c r="C90" s="1">
        <f t="shared" ca="1" si="11"/>
        <v>-1</v>
      </c>
      <c r="D90" s="1">
        <f t="shared" ca="1" si="12"/>
        <v>1</v>
      </c>
      <c r="E90" s="1">
        <f t="shared" ca="1" si="13"/>
        <v>1</v>
      </c>
      <c r="F90" s="1">
        <f t="shared" ca="1" si="14"/>
        <v>4</v>
      </c>
      <c r="G90" s="1">
        <f t="shared" ca="1" si="15"/>
        <v>400</v>
      </c>
      <c r="H90" s="1">
        <f t="shared" ca="1" si="9"/>
        <v>2259.0290396418882</v>
      </c>
    </row>
    <row r="91" spans="1:8" x14ac:dyDescent="0.2">
      <c r="A91" s="1">
        <v>85</v>
      </c>
      <c r="B91" s="1">
        <f t="shared" ca="1" si="10"/>
        <v>0.80954031860885911</v>
      </c>
      <c r="C91" s="1">
        <f t="shared" ca="1" si="11"/>
        <v>1.5003715654173615</v>
      </c>
      <c r="D91" s="1">
        <f t="shared" ca="1" si="12"/>
        <v>0</v>
      </c>
      <c r="E91" s="1">
        <f t="shared" ca="1" si="13"/>
        <v>1</v>
      </c>
      <c r="F91" s="1">
        <f t="shared" ca="1" si="14"/>
        <v>8</v>
      </c>
      <c r="G91" s="1">
        <f t="shared" ca="1" si="15"/>
        <v>800</v>
      </c>
      <c r="H91" s="1">
        <f t="shared" ca="1" si="9"/>
        <v>3459.3262919757772</v>
      </c>
    </row>
    <row r="92" spans="1:8" x14ac:dyDescent="0.2">
      <c r="A92" s="1">
        <v>86</v>
      </c>
      <c r="B92" s="1">
        <f t="shared" ca="1" si="10"/>
        <v>0.96127639875673043</v>
      </c>
      <c r="C92" s="1">
        <f t="shared" ca="1" si="11"/>
        <v>1.5003715654173615</v>
      </c>
      <c r="D92" s="1">
        <f t="shared" ca="1" si="12"/>
        <v>-1</v>
      </c>
      <c r="E92" s="1">
        <f t="shared" ca="1" si="13"/>
        <v>1</v>
      </c>
      <c r="F92" s="1">
        <f t="shared" ca="1" si="14"/>
        <v>4</v>
      </c>
      <c r="G92" s="1">
        <f t="shared" ca="1" si="15"/>
        <v>400</v>
      </c>
      <c r="H92" s="1">
        <f t="shared" ca="1" si="9"/>
        <v>4059.4749181427219</v>
      </c>
    </row>
    <row r="93" spans="1:8" x14ac:dyDescent="0.2">
      <c r="A93" s="1">
        <v>87</v>
      </c>
      <c r="B93" s="1">
        <f t="shared" ca="1" si="10"/>
        <v>0.41125524726254625</v>
      </c>
      <c r="C93" s="1">
        <f t="shared" ca="1" si="11"/>
        <v>-1</v>
      </c>
      <c r="D93" s="1">
        <f t="shared" ca="1" si="12"/>
        <v>0</v>
      </c>
      <c r="E93" s="1">
        <f t="shared" ca="1" si="13"/>
        <v>1</v>
      </c>
      <c r="F93" s="1">
        <f t="shared" ca="1" si="14"/>
        <v>2</v>
      </c>
      <c r="G93" s="1">
        <f t="shared" ca="1" si="15"/>
        <v>200</v>
      </c>
      <c r="H93" s="1">
        <f t="shared" ca="1" si="9"/>
        <v>3859.4749181427219</v>
      </c>
    </row>
    <row r="94" spans="1:8" x14ac:dyDescent="0.2">
      <c r="A94" s="1">
        <v>88</v>
      </c>
      <c r="B94" s="1">
        <f t="shared" ca="1" si="10"/>
        <v>0.29968041039581383</v>
      </c>
      <c r="C94" s="1">
        <f t="shared" ca="1" si="11"/>
        <v>-1</v>
      </c>
      <c r="D94" s="1">
        <f t="shared" ca="1" si="12"/>
        <v>1</v>
      </c>
      <c r="E94" s="1">
        <f t="shared" ca="1" si="13"/>
        <v>1</v>
      </c>
      <c r="F94" s="1">
        <f t="shared" ca="1" si="14"/>
        <v>4</v>
      </c>
      <c r="G94" s="1">
        <f t="shared" ca="1" si="15"/>
        <v>400</v>
      </c>
      <c r="H94" s="1">
        <f t="shared" ca="1" si="9"/>
        <v>3459.4749181427219</v>
      </c>
    </row>
    <row r="95" spans="1:8" x14ac:dyDescent="0.2">
      <c r="A95" s="1">
        <v>89</v>
      </c>
      <c r="B95" s="1">
        <f t="shared" ca="1" si="10"/>
        <v>0.70114336437292368</v>
      </c>
      <c r="C95" s="1">
        <f t="shared" ca="1" si="11"/>
        <v>1.5003715654173615</v>
      </c>
      <c r="D95" s="1">
        <f t="shared" ca="1" si="12"/>
        <v>0</v>
      </c>
      <c r="E95" s="1">
        <f t="shared" ca="1" si="13"/>
        <v>1</v>
      </c>
      <c r="F95" s="1">
        <f t="shared" ca="1" si="14"/>
        <v>8</v>
      </c>
      <c r="G95" s="1">
        <f t="shared" ca="1" si="15"/>
        <v>800</v>
      </c>
      <c r="H95" s="1">
        <f t="shared" ca="1" si="9"/>
        <v>4659.7721704766109</v>
      </c>
    </row>
    <row r="96" spans="1:8" x14ac:dyDescent="0.2">
      <c r="A96" s="1">
        <v>90</v>
      </c>
      <c r="B96" s="1">
        <f t="shared" ca="1" si="10"/>
        <v>1.4852107812880933E-2</v>
      </c>
      <c r="C96" s="1">
        <f t="shared" ca="1" si="11"/>
        <v>-1</v>
      </c>
      <c r="D96" s="1">
        <f t="shared" ca="1" si="12"/>
        <v>1</v>
      </c>
      <c r="E96" s="1">
        <f t="shared" ca="1" si="13"/>
        <v>1</v>
      </c>
      <c r="F96" s="1">
        <f t="shared" ca="1" si="14"/>
        <v>4</v>
      </c>
      <c r="G96" s="1">
        <f t="shared" ca="1" si="15"/>
        <v>400</v>
      </c>
      <c r="H96" s="1">
        <f t="shared" ca="1" si="9"/>
        <v>4259.7721704766109</v>
      </c>
    </row>
    <row r="97" spans="1:8" x14ac:dyDescent="0.2">
      <c r="A97" s="1">
        <v>91</v>
      </c>
      <c r="B97" s="1">
        <f t="shared" ca="1" si="10"/>
        <v>0.27520297992387244</v>
      </c>
      <c r="C97" s="1">
        <f t="shared" ca="1" si="11"/>
        <v>-1</v>
      </c>
      <c r="D97" s="1">
        <f t="shared" ca="1" si="12"/>
        <v>2</v>
      </c>
      <c r="E97" s="1">
        <f t="shared" ca="1" si="13"/>
        <v>1</v>
      </c>
      <c r="F97" s="1">
        <f t="shared" ca="1" si="14"/>
        <v>8</v>
      </c>
      <c r="G97" s="1">
        <f t="shared" ca="1" si="15"/>
        <v>800</v>
      </c>
      <c r="H97" s="1">
        <f t="shared" ca="1" si="9"/>
        <v>3459.7721704766109</v>
      </c>
    </row>
    <row r="98" spans="1:8" x14ac:dyDescent="0.2">
      <c r="A98" s="1">
        <v>92</v>
      </c>
      <c r="B98" s="1">
        <f t="shared" ca="1" si="10"/>
        <v>0.86517309524879882</v>
      </c>
      <c r="C98" s="1">
        <f t="shared" ca="1" si="11"/>
        <v>1.5003715654173615</v>
      </c>
      <c r="D98" s="1">
        <f t="shared" ca="1" si="12"/>
        <v>1</v>
      </c>
      <c r="E98" s="1">
        <f t="shared" ca="1" si="13"/>
        <v>1</v>
      </c>
      <c r="F98" s="1">
        <f t="shared" ca="1" si="14"/>
        <v>16</v>
      </c>
      <c r="G98" s="1">
        <f t="shared" ca="1" si="15"/>
        <v>1600</v>
      </c>
      <c r="H98" s="1">
        <f t="shared" ca="1" si="9"/>
        <v>5860.3666751443889</v>
      </c>
    </row>
    <row r="99" spans="1:8" x14ac:dyDescent="0.2">
      <c r="A99" s="1">
        <v>93</v>
      </c>
      <c r="B99" s="1">
        <f t="shared" ca="1" si="10"/>
        <v>0.77907220412667477</v>
      </c>
      <c r="C99" s="1">
        <f t="shared" ca="1" si="11"/>
        <v>1.5003715654173615</v>
      </c>
      <c r="D99" s="1">
        <f t="shared" ca="1" si="12"/>
        <v>0</v>
      </c>
      <c r="E99" s="1">
        <f t="shared" ca="1" si="13"/>
        <v>1</v>
      </c>
      <c r="F99" s="1">
        <f t="shared" ca="1" si="14"/>
        <v>8</v>
      </c>
      <c r="G99" s="1">
        <f t="shared" ca="1" si="15"/>
        <v>800</v>
      </c>
      <c r="H99" s="1">
        <f t="shared" ca="1" si="9"/>
        <v>7060.6639274782783</v>
      </c>
    </row>
    <row r="100" spans="1:8" x14ac:dyDescent="0.2">
      <c r="A100" s="1">
        <v>94</v>
      </c>
      <c r="B100" s="1">
        <f t="shared" ca="1" si="10"/>
        <v>9.9751905356087245E-2</v>
      </c>
      <c r="C100" s="1">
        <f t="shared" ca="1" si="11"/>
        <v>-1</v>
      </c>
      <c r="D100" s="1">
        <f t="shared" ca="1" si="12"/>
        <v>1</v>
      </c>
      <c r="E100" s="1">
        <f t="shared" ca="1" si="13"/>
        <v>1</v>
      </c>
      <c r="F100" s="1">
        <f t="shared" ca="1" si="14"/>
        <v>4</v>
      </c>
      <c r="G100" s="1">
        <f t="shared" ca="1" si="15"/>
        <v>400</v>
      </c>
      <c r="H100" s="1">
        <f t="shared" ref="H100:H110" ca="1" si="16">H99+G100*C100</f>
        <v>6660.6639274782783</v>
      </c>
    </row>
    <row r="101" spans="1:8" x14ac:dyDescent="0.2">
      <c r="A101" s="1">
        <v>95</v>
      </c>
      <c r="B101" s="1">
        <f t="shared" ca="1" si="10"/>
        <v>0.89366456479192602</v>
      </c>
      <c r="C101" s="1">
        <f t="shared" ca="1" si="11"/>
        <v>1.5003715654173615</v>
      </c>
      <c r="D101" s="1">
        <f t="shared" ca="1" si="12"/>
        <v>0</v>
      </c>
      <c r="E101" s="1">
        <f t="shared" ca="1" si="13"/>
        <v>1</v>
      </c>
      <c r="F101" s="1">
        <f t="shared" ca="1" si="14"/>
        <v>8</v>
      </c>
      <c r="G101" s="1">
        <f t="shared" ca="1" si="15"/>
        <v>800</v>
      </c>
      <c r="H101" s="1">
        <f t="shared" ca="1" si="16"/>
        <v>7860.9611798121678</v>
      </c>
    </row>
    <row r="102" spans="1:8" x14ac:dyDescent="0.2">
      <c r="A102" s="1">
        <v>96</v>
      </c>
      <c r="B102" s="1">
        <f t="shared" ca="1" si="10"/>
        <v>0.57893006629946198</v>
      </c>
      <c r="C102" s="1">
        <f t="shared" ca="1" si="11"/>
        <v>-1</v>
      </c>
      <c r="D102" s="1">
        <f t="shared" ca="1" si="12"/>
        <v>1</v>
      </c>
      <c r="E102" s="1">
        <f t="shared" ca="1" si="13"/>
        <v>1</v>
      </c>
      <c r="F102" s="1">
        <f t="shared" ca="1" si="14"/>
        <v>4</v>
      </c>
      <c r="G102" s="1">
        <f t="shared" ca="1" si="15"/>
        <v>400</v>
      </c>
      <c r="H102" s="1">
        <f t="shared" ca="1" si="16"/>
        <v>7460.9611798121678</v>
      </c>
    </row>
    <row r="103" spans="1:8" x14ac:dyDescent="0.2">
      <c r="A103" s="1">
        <v>97</v>
      </c>
      <c r="B103" s="1">
        <f t="shared" ca="1" si="10"/>
        <v>0.79613130503265106</v>
      </c>
      <c r="C103" s="1">
        <f t="shared" ca="1" si="11"/>
        <v>1.5003715654173615</v>
      </c>
      <c r="D103" s="1">
        <f t="shared" ca="1" si="12"/>
        <v>0</v>
      </c>
      <c r="E103" s="1">
        <f t="shared" ca="1" si="13"/>
        <v>1</v>
      </c>
      <c r="F103" s="1">
        <f t="shared" ca="1" si="14"/>
        <v>8</v>
      </c>
      <c r="G103" s="1">
        <f t="shared" ca="1" si="15"/>
        <v>800</v>
      </c>
      <c r="H103" s="1">
        <f t="shared" ca="1" si="16"/>
        <v>8661.2584321460563</v>
      </c>
    </row>
    <row r="104" spans="1:8" x14ac:dyDescent="0.2">
      <c r="A104" s="1">
        <v>98</v>
      </c>
      <c r="B104" s="1">
        <f t="shared" ca="1" si="10"/>
        <v>0.89994554799242465</v>
      </c>
      <c r="C104" s="1">
        <f t="shared" ca="1" si="11"/>
        <v>1.5003715654173615</v>
      </c>
      <c r="D104" s="1">
        <f t="shared" ca="1" si="12"/>
        <v>-1</v>
      </c>
      <c r="E104" s="1">
        <f t="shared" ca="1" si="13"/>
        <v>1</v>
      </c>
      <c r="F104" s="1">
        <f t="shared" ca="1" si="14"/>
        <v>4</v>
      </c>
      <c r="G104" s="1">
        <f t="shared" ca="1" si="15"/>
        <v>400</v>
      </c>
      <c r="H104" s="1">
        <f t="shared" ca="1" si="16"/>
        <v>9261.4070583130015</v>
      </c>
    </row>
    <row r="105" spans="1:8" x14ac:dyDescent="0.2">
      <c r="A105" s="1">
        <v>99</v>
      </c>
      <c r="B105" s="1">
        <f t="shared" ca="1" si="10"/>
        <v>0.98106987765826426</v>
      </c>
      <c r="C105" s="1">
        <f t="shared" ca="1" si="11"/>
        <v>1.5003715654173615</v>
      </c>
      <c r="D105" s="1">
        <f t="shared" ca="1" si="12"/>
        <v>1</v>
      </c>
      <c r="E105" s="1">
        <f t="shared" ca="1" si="13"/>
        <v>1</v>
      </c>
      <c r="F105" s="1">
        <f t="shared" ca="1" si="14"/>
        <v>2</v>
      </c>
      <c r="G105" s="1">
        <f t="shared" ca="1" si="15"/>
        <v>200</v>
      </c>
      <c r="H105" s="1">
        <f t="shared" ca="1" si="16"/>
        <v>9561.4813713964741</v>
      </c>
    </row>
    <row r="106" spans="1:8" x14ac:dyDescent="0.2">
      <c r="A106" s="1">
        <v>100</v>
      </c>
      <c r="B106" s="1">
        <f t="shared" ca="1" si="10"/>
        <v>0.45564997342403901</v>
      </c>
      <c r="C106" s="1">
        <f t="shared" ca="1" si="11"/>
        <v>-1</v>
      </c>
      <c r="D106" s="1">
        <f t="shared" ca="1" si="12"/>
        <v>2</v>
      </c>
      <c r="E106" s="1">
        <f t="shared" ca="1" si="13"/>
        <v>1</v>
      </c>
      <c r="F106" s="1">
        <f t="shared" ca="1" si="14"/>
        <v>1</v>
      </c>
      <c r="G106" s="1">
        <f t="shared" ca="1" si="15"/>
        <v>100</v>
      </c>
      <c r="H106" s="1">
        <f t="shared" ca="1" si="16"/>
        <v>9461.4813713964741</v>
      </c>
    </row>
    <row r="107" spans="1:8" x14ac:dyDescent="0.2">
      <c r="A107" s="1">
        <v>101</v>
      </c>
      <c r="B107" s="1">
        <f t="shared" ca="1" si="10"/>
        <v>0.35783040559265433</v>
      </c>
      <c r="C107" s="1">
        <f t="shared" ca="1" si="11"/>
        <v>-1</v>
      </c>
      <c r="D107" s="1">
        <f t="shared" ca="1" si="12"/>
        <v>0</v>
      </c>
      <c r="E107" s="1">
        <f t="shared" ca="1" si="13"/>
        <v>1</v>
      </c>
      <c r="F107" s="1">
        <f t="shared" ca="1" si="14"/>
        <v>2</v>
      </c>
      <c r="G107" s="1">
        <f t="shared" ca="1" si="15"/>
        <v>200</v>
      </c>
      <c r="H107" s="1">
        <f t="shared" ca="1" si="16"/>
        <v>9261.4813713964741</v>
      </c>
    </row>
    <row r="108" spans="1:8" x14ac:dyDescent="0.2">
      <c r="A108" s="1">
        <v>102</v>
      </c>
      <c r="B108" s="1">
        <f t="shared" ca="1" si="10"/>
        <v>0.15551548853848529</v>
      </c>
      <c r="C108" s="1">
        <f t="shared" ca="1" si="11"/>
        <v>-1</v>
      </c>
      <c r="D108" s="1">
        <f t="shared" ca="1" si="12"/>
        <v>1</v>
      </c>
      <c r="E108" s="1">
        <f t="shared" ca="1" si="13"/>
        <v>1</v>
      </c>
      <c r="F108" s="1">
        <f t="shared" ca="1" si="14"/>
        <v>4</v>
      </c>
      <c r="G108" s="1">
        <f t="shared" ca="1" si="15"/>
        <v>400</v>
      </c>
      <c r="H108" s="1">
        <f t="shared" ca="1" si="16"/>
        <v>8861.4813713964741</v>
      </c>
    </row>
    <row r="109" spans="1:8" x14ac:dyDescent="0.2">
      <c r="A109" s="1">
        <v>103</v>
      </c>
      <c r="B109" s="1">
        <f t="shared" ca="1" si="10"/>
        <v>0.90015691578557577</v>
      </c>
      <c r="C109" s="1">
        <f t="shared" ca="1" si="11"/>
        <v>1.5003715654173615</v>
      </c>
      <c r="D109" s="1">
        <f t="shared" ca="1" si="12"/>
        <v>0</v>
      </c>
      <c r="E109" s="1">
        <f t="shared" ca="1" si="13"/>
        <v>1</v>
      </c>
      <c r="F109" s="1">
        <f t="shared" ca="1" si="14"/>
        <v>8</v>
      </c>
      <c r="G109" s="1">
        <f t="shared" ca="1" si="15"/>
        <v>800</v>
      </c>
      <c r="H109" s="1">
        <f t="shared" ca="1" si="16"/>
        <v>10061.778623730363</v>
      </c>
    </row>
    <row r="110" spans="1:8" x14ac:dyDescent="0.2">
      <c r="A110" s="1">
        <v>104</v>
      </c>
      <c r="B110" s="1">
        <f t="shared" ca="1" si="10"/>
        <v>0.42841132822207595</v>
      </c>
      <c r="C110" s="1">
        <f t="shared" ca="1" si="11"/>
        <v>-1</v>
      </c>
      <c r="D110" s="1">
        <f t="shared" ca="1" si="12"/>
        <v>1</v>
      </c>
      <c r="E110" s="1">
        <f t="shared" ca="1" si="13"/>
        <v>1</v>
      </c>
      <c r="F110" s="1">
        <f t="shared" ca="1" si="14"/>
        <v>4</v>
      </c>
      <c r="G110" s="1">
        <f t="shared" ca="1" si="15"/>
        <v>400</v>
      </c>
      <c r="H110" s="1">
        <f t="shared" ca="1" si="16"/>
        <v>9661.7786237303626</v>
      </c>
    </row>
    <row r="111" spans="1:8" x14ac:dyDescent="0.2">
      <c r="A111" s="1">
        <v>105</v>
      </c>
      <c r="B111" s="1">
        <f t="shared" ca="1" si="10"/>
        <v>0.48526954520136323</v>
      </c>
      <c r="C111" s="1">
        <f t="shared" ca="1" si="11"/>
        <v>-1</v>
      </c>
      <c r="D111" s="1">
        <f t="shared" ca="1" si="12"/>
        <v>2</v>
      </c>
      <c r="E111" s="1">
        <f t="shared" ca="1" si="13"/>
        <v>1</v>
      </c>
      <c r="F111" s="1">
        <f t="shared" ca="1" si="14"/>
        <v>8</v>
      </c>
      <c r="G111" s="1">
        <f t="shared" ca="1" si="15"/>
        <v>800</v>
      </c>
      <c r="H111" s="1">
        <f t="shared" ref="H111:H153" ca="1" si="17">H110+G111*C111</f>
        <v>8861.7786237303626</v>
      </c>
    </row>
    <row r="112" spans="1:8" x14ac:dyDescent="0.2">
      <c r="A112" s="1">
        <v>106</v>
      </c>
      <c r="B112" s="1">
        <f t="shared" ca="1" si="10"/>
        <v>0.33178251445510687</v>
      </c>
      <c r="C112" s="1">
        <f t="shared" ca="1" si="11"/>
        <v>-1</v>
      </c>
      <c r="D112" s="1">
        <f t="shared" ca="1" si="12"/>
        <v>0</v>
      </c>
      <c r="E112" s="1">
        <f t="shared" ca="1" si="13"/>
        <v>1</v>
      </c>
      <c r="F112" s="1">
        <f t="shared" ca="1" si="14"/>
        <v>16</v>
      </c>
      <c r="G112" s="1">
        <f t="shared" ca="1" si="15"/>
        <v>1600</v>
      </c>
      <c r="H112" s="1">
        <f t="shared" ca="1" si="17"/>
        <v>7261.7786237303626</v>
      </c>
    </row>
    <row r="113" spans="1:8" x14ac:dyDescent="0.2">
      <c r="A113" s="1">
        <v>107</v>
      </c>
      <c r="B113" s="1">
        <f t="shared" ca="1" si="10"/>
        <v>0.93742315120925512</v>
      </c>
      <c r="C113" s="1">
        <f t="shared" ca="1" si="11"/>
        <v>1.5003715654173615</v>
      </c>
      <c r="D113" s="1">
        <f t="shared" ca="1" si="12"/>
        <v>-1</v>
      </c>
      <c r="E113" s="1">
        <f t="shared" ca="1" si="13"/>
        <v>1</v>
      </c>
      <c r="F113" s="1">
        <f t="shared" ca="1" si="14"/>
        <v>32</v>
      </c>
      <c r="G113" s="1">
        <f t="shared" ca="1" si="15"/>
        <v>3200</v>
      </c>
      <c r="H113" s="1">
        <f t="shared" ca="1" si="17"/>
        <v>12062.96763306592</v>
      </c>
    </row>
    <row r="114" spans="1:8" x14ac:dyDescent="0.2">
      <c r="A114" s="1">
        <v>108</v>
      </c>
      <c r="B114" s="1">
        <f t="shared" ca="1" si="10"/>
        <v>0.46373528105109241</v>
      </c>
      <c r="C114" s="1">
        <f t="shared" ca="1" si="11"/>
        <v>-1</v>
      </c>
      <c r="D114" s="1">
        <f t="shared" ca="1" si="12"/>
        <v>0</v>
      </c>
      <c r="E114" s="1">
        <f t="shared" ca="1" si="13"/>
        <v>1</v>
      </c>
      <c r="F114" s="1">
        <f t="shared" ca="1" si="14"/>
        <v>16</v>
      </c>
      <c r="G114" s="1">
        <f t="shared" ca="1" si="15"/>
        <v>1600</v>
      </c>
      <c r="H114" s="1">
        <f t="shared" ca="1" si="17"/>
        <v>10462.96763306592</v>
      </c>
    </row>
    <row r="115" spans="1:8" x14ac:dyDescent="0.2">
      <c r="A115" s="1">
        <v>109</v>
      </c>
      <c r="B115" s="1">
        <f t="shared" ca="1" si="10"/>
        <v>0.11631091844917774</v>
      </c>
      <c r="C115" s="1">
        <f t="shared" ca="1" si="11"/>
        <v>-1</v>
      </c>
      <c r="D115" s="1">
        <f t="shared" ca="1" si="12"/>
        <v>1</v>
      </c>
      <c r="E115" s="1">
        <f t="shared" ca="1" si="13"/>
        <v>1</v>
      </c>
      <c r="F115" s="1">
        <f t="shared" ca="1" si="14"/>
        <v>32</v>
      </c>
      <c r="G115" s="1">
        <f t="shared" ca="1" si="15"/>
        <v>3200</v>
      </c>
      <c r="H115" s="1">
        <f t="shared" ca="1" si="17"/>
        <v>7262.9676330659204</v>
      </c>
    </row>
    <row r="116" spans="1:8" x14ac:dyDescent="0.2">
      <c r="A116" s="1">
        <v>110</v>
      </c>
      <c r="B116" s="1">
        <f t="shared" ca="1" si="10"/>
        <v>0.68807023632113606</v>
      </c>
      <c r="C116" s="1">
        <f t="shared" ca="1" si="11"/>
        <v>1.5003715654173615</v>
      </c>
      <c r="D116" s="1">
        <f t="shared" ca="1" si="12"/>
        <v>0</v>
      </c>
      <c r="E116" s="1">
        <f t="shared" ca="1" si="13"/>
        <v>1</v>
      </c>
      <c r="F116" s="1">
        <f t="shared" ca="1" si="14"/>
        <v>64</v>
      </c>
      <c r="G116" s="1">
        <f t="shared" ca="1" si="15"/>
        <v>6400</v>
      </c>
      <c r="H116" s="1">
        <f t="shared" ca="1" si="17"/>
        <v>16865.345651737036</v>
      </c>
    </row>
    <row r="117" spans="1:8" x14ac:dyDescent="0.2">
      <c r="A117" s="1">
        <v>111</v>
      </c>
      <c r="B117" s="1">
        <f t="shared" ca="1" si="10"/>
        <v>0.493708627917266</v>
      </c>
      <c r="C117" s="1">
        <f t="shared" ca="1" si="11"/>
        <v>-1</v>
      </c>
      <c r="D117" s="1">
        <f t="shared" ca="1" si="12"/>
        <v>1</v>
      </c>
      <c r="E117" s="1">
        <f t="shared" ca="1" si="13"/>
        <v>1</v>
      </c>
      <c r="F117" s="1">
        <f t="shared" ca="1" si="14"/>
        <v>1</v>
      </c>
      <c r="G117" s="1">
        <f t="shared" ca="1" si="15"/>
        <v>100</v>
      </c>
      <c r="H117" s="1">
        <f t="shared" ca="1" si="17"/>
        <v>16765.345651737036</v>
      </c>
    </row>
    <row r="118" spans="1:8" x14ac:dyDescent="0.2">
      <c r="A118" s="1">
        <v>112</v>
      </c>
      <c r="B118" s="1">
        <f t="shared" ca="1" si="10"/>
        <v>0.92127899127957402</v>
      </c>
      <c r="C118" s="1">
        <f t="shared" ca="1" si="11"/>
        <v>1.5003715654173615</v>
      </c>
      <c r="D118" s="1">
        <f t="shared" ca="1" si="12"/>
        <v>0</v>
      </c>
      <c r="E118" s="1">
        <f t="shared" ca="1" si="13"/>
        <v>1</v>
      </c>
      <c r="F118" s="1">
        <f t="shared" ca="1" si="14"/>
        <v>2</v>
      </c>
      <c r="G118" s="1">
        <f t="shared" ca="1" si="15"/>
        <v>200</v>
      </c>
      <c r="H118" s="1">
        <f t="shared" ca="1" si="17"/>
        <v>17065.419964820507</v>
      </c>
    </row>
    <row r="119" spans="1:8" x14ac:dyDescent="0.2">
      <c r="A119" s="1">
        <v>113</v>
      </c>
      <c r="B119" s="1">
        <f t="shared" ca="1" si="10"/>
        <v>0.73890100605250353</v>
      </c>
      <c r="C119" s="1">
        <f t="shared" ca="1" si="11"/>
        <v>1.5003715654173615</v>
      </c>
      <c r="D119" s="1">
        <f t="shared" ca="1" si="12"/>
        <v>-1</v>
      </c>
      <c r="E119" s="1">
        <f t="shared" ca="1" si="13"/>
        <v>1</v>
      </c>
      <c r="F119" s="1">
        <f t="shared" ca="1" si="14"/>
        <v>1</v>
      </c>
      <c r="G119" s="1">
        <f t="shared" ca="1" si="15"/>
        <v>100</v>
      </c>
      <c r="H119" s="1">
        <f t="shared" ca="1" si="17"/>
        <v>17215.457121362244</v>
      </c>
    </row>
    <row r="120" spans="1:8" x14ac:dyDescent="0.2">
      <c r="A120" s="1">
        <v>114</v>
      </c>
      <c r="B120" s="1">
        <f t="shared" ca="1" si="10"/>
        <v>0.95645501868972604</v>
      </c>
      <c r="C120" s="1">
        <f t="shared" ca="1" si="11"/>
        <v>1.5003715654173615</v>
      </c>
      <c r="D120" s="1">
        <f t="shared" ca="1" si="12"/>
        <v>1</v>
      </c>
      <c r="E120" s="1">
        <f t="shared" ca="1" si="13"/>
        <v>1</v>
      </c>
      <c r="F120" s="1">
        <f t="shared" ca="1" si="14"/>
        <v>1</v>
      </c>
      <c r="G120" s="1">
        <f t="shared" ca="1" si="15"/>
        <v>100</v>
      </c>
      <c r="H120" s="1">
        <f t="shared" ca="1" si="17"/>
        <v>17365.494277903981</v>
      </c>
    </row>
    <row r="121" spans="1:8" x14ac:dyDescent="0.2">
      <c r="A121" s="1">
        <v>115</v>
      </c>
      <c r="B121" s="1">
        <f t="shared" ca="1" si="10"/>
        <v>0.71252860481328273</v>
      </c>
      <c r="C121" s="1">
        <f t="shared" ca="1" si="11"/>
        <v>1.5003715654173615</v>
      </c>
      <c r="D121" s="1">
        <f t="shared" ca="1" si="12"/>
        <v>0</v>
      </c>
      <c r="E121" s="1">
        <f t="shared" ca="1" si="13"/>
        <v>1</v>
      </c>
      <c r="F121" s="1">
        <f t="shared" ca="1" si="14"/>
        <v>1</v>
      </c>
      <c r="G121" s="1">
        <f t="shared" ca="1" si="15"/>
        <v>100</v>
      </c>
      <c r="H121" s="1">
        <f t="shared" ca="1" si="17"/>
        <v>17515.531434445718</v>
      </c>
    </row>
    <row r="122" spans="1:8" x14ac:dyDescent="0.2">
      <c r="A122" s="1">
        <v>116</v>
      </c>
      <c r="B122" s="1">
        <f t="shared" ca="1" si="10"/>
        <v>0.56090973336084726</v>
      </c>
      <c r="C122" s="1">
        <f t="shared" ca="1" si="11"/>
        <v>-1</v>
      </c>
      <c r="D122" s="1">
        <f t="shared" ca="1" si="12"/>
        <v>1</v>
      </c>
      <c r="E122" s="1">
        <f t="shared" ca="1" si="13"/>
        <v>1</v>
      </c>
      <c r="F122" s="1">
        <f t="shared" ca="1" si="14"/>
        <v>1</v>
      </c>
      <c r="G122" s="1">
        <f t="shared" ca="1" si="15"/>
        <v>100</v>
      </c>
      <c r="H122" s="1">
        <f t="shared" ca="1" si="17"/>
        <v>17415.531434445718</v>
      </c>
    </row>
    <row r="123" spans="1:8" x14ac:dyDescent="0.2">
      <c r="A123" s="1">
        <v>117</v>
      </c>
      <c r="B123" s="1">
        <f t="shared" ca="1" si="10"/>
        <v>0.19220948034389429</v>
      </c>
      <c r="C123" s="1">
        <f t="shared" ca="1" si="11"/>
        <v>-1</v>
      </c>
      <c r="D123" s="1">
        <f t="shared" ca="1" si="12"/>
        <v>2</v>
      </c>
      <c r="E123" s="1">
        <f t="shared" ca="1" si="13"/>
        <v>1</v>
      </c>
      <c r="F123" s="1">
        <f t="shared" ca="1" si="14"/>
        <v>2</v>
      </c>
      <c r="G123" s="1">
        <f t="shared" ca="1" si="15"/>
        <v>200</v>
      </c>
      <c r="H123" s="1">
        <f t="shared" ca="1" si="17"/>
        <v>17215.531434445718</v>
      </c>
    </row>
    <row r="124" spans="1:8" x14ac:dyDescent="0.2">
      <c r="A124" s="1">
        <v>118</v>
      </c>
      <c r="B124" s="1">
        <f t="shared" ca="1" si="10"/>
        <v>0.28281347665786094</v>
      </c>
      <c r="C124" s="1">
        <f t="shared" ca="1" si="11"/>
        <v>-1</v>
      </c>
      <c r="D124" s="1">
        <f t="shared" ca="1" si="12"/>
        <v>0</v>
      </c>
      <c r="E124" s="1">
        <f t="shared" ca="1" si="13"/>
        <v>1</v>
      </c>
      <c r="F124" s="1">
        <f t="shared" ca="1" si="14"/>
        <v>4</v>
      </c>
      <c r="G124" s="1">
        <f t="shared" ca="1" si="15"/>
        <v>400</v>
      </c>
      <c r="H124" s="1">
        <f t="shared" ca="1" si="17"/>
        <v>16815.531434445718</v>
      </c>
    </row>
    <row r="125" spans="1:8" x14ac:dyDescent="0.2">
      <c r="A125" s="1">
        <v>119</v>
      </c>
      <c r="B125" s="1">
        <f t="shared" ca="1" si="10"/>
        <v>0.62023454949772172</v>
      </c>
      <c r="C125" s="1">
        <f t="shared" ca="1" si="11"/>
        <v>1.5003715654173615</v>
      </c>
      <c r="D125" s="1">
        <f t="shared" ca="1" si="12"/>
        <v>-1</v>
      </c>
      <c r="E125" s="1">
        <f t="shared" ca="1" si="13"/>
        <v>1</v>
      </c>
      <c r="F125" s="1">
        <f t="shared" ca="1" si="14"/>
        <v>8</v>
      </c>
      <c r="G125" s="1">
        <f t="shared" ca="1" si="15"/>
        <v>800</v>
      </c>
      <c r="H125" s="1">
        <f t="shared" ca="1" si="17"/>
        <v>18015.828686779609</v>
      </c>
    </row>
    <row r="126" spans="1:8" x14ac:dyDescent="0.2">
      <c r="A126" s="1">
        <v>120</v>
      </c>
      <c r="B126" s="1">
        <f t="shared" ca="1" si="10"/>
        <v>0.19186536525680575</v>
      </c>
      <c r="C126" s="1">
        <f t="shared" ca="1" si="11"/>
        <v>-1</v>
      </c>
      <c r="D126" s="1">
        <f t="shared" ca="1" si="12"/>
        <v>0</v>
      </c>
      <c r="E126" s="1">
        <f t="shared" ca="1" si="13"/>
        <v>1</v>
      </c>
      <c r="F126" s="1">
        <f t="shared" ca="1" si="14"/>
        <v>4</v>
      </c>
      <c r="G126" s="1">
        <f t="shared" ca="1" si="15"/>
        <v>400</v>
      </c>
      <c r="H126" s="1">
        <f t="shared" ca="1" si="17"/>
        <v>17615.828686779609</v>
      </c>
    </row>
    <row r="127" spans="1:8" x14ac:dyDescent="0.2">
      <c r="A127" s="1">
        <v>121</v>
      </c>
      <c r="B127" s="1">
        <f t="shared" ca="1" si="10"/>
        <v>9.1384978628314739E-2</v>
      </c>
      <c r="C127" s="1">
        <f t="shared" ca="1" si="11"/>
        <v>-1</v>
      </c>
      <c r="D127" s="1">
        <f t="shared" ca="1" si="12"/>
        <v>1</v>
      </c>
      <c r="E127" s="1">
        <f t="shared" ca="1" si="13"/>
        <v>1</v>
      </c>
      <c r="F127" s="1">
        <f t="shared" ca="1" si="14"/>
        <v>8</v>
      </c>
      <c r="G127" s="1">
        <f t="shared" ca="1" si="15"/>
        <v>800</v>
      </c>
      <c r="H127" s="1">
        <f t="shared" ca="1" si="17"/>
        <v>16815.828686779609</v>
      </c>
    </row>
    <row r="128" spans="1:8" x14ac:dyDescent="0.2">
      <c r="A128" s="1">
        <v>122</v>
      </c>
      <c r="B128" s="1">
        <f t="shared" ca="1" si="10"/>
        <v>0.24925825015977598</v>
      </c>
      <c r="C128" s="1">
        <f t="shared" ca="1" si="11"/>
        <v>-1</v>
      </c>
      <c r="D128" s="1">
        <f t="shared" ca="1" si="12"/>
        <v>2</v>
      </c>
      <c r="E128" s="1">
        <f t="shared" ca="1" si="13"/>
        <v>1</v>
      </c>
      <c r="F128" s="1">
        <f t="shared" ca="1" si="14"/>
        <v>16</v>
      </c>
      <c r="G128" s="1">
        <f t="shared" ca="1" si="15"/>
        <v>1600</v>
      </c>
      <c r="H128" s="1">
        <f t="shared" ca="1" si="17"/>
        <v>15215.828686779609</v>
      </c>
    </row>
    <row r="129" spans="1:8" x14ac:dyDescent="0.2">
      <c r="A129" s="1">
        <v>123</v>
      </c>
      <c r="B129" s="1">
        <f t="shared" ca="1" si="10"/>
        <v>0.16173841306882464</v>
      </c>
      <c r="C129" s="1">
        <f t="shared" ca="1" si="11"/>
        <v>-1</v>
      </c>
      <c r="D129" s="1">
        <f t="shared" ca="1" si="12"/>
        <v>0</v>
      </c>
      <c r="E129" s="1">
        <f t="shared" ca="1" si="13"/>
        <v>1</v>
      </c>
      <c r="F129" s="1">
        <f t="shared" ca="1" si="14"/>
        <v>32</v>
      </c>
      <c r="G129" s="1">
        <f t="shared" ca="1" si="15"/>
        <v>3200</v>
      </c>
      <c r="H129" s="1">
        <f t="shared" ca="1" si="17"/>
        <v>12015.828686779609</v>
      </c>
    </row>
    <row r="130" spans="1:8" x14ac:dyDescent="0.2">
      <c r="A130" s="1">
        <v>124</v>
      </c>
      <c r="B130" s="1">
        <f t="shared" ca="1" si="10"/>
        <v>0.4382200487867296</v>
      </c>
      <c r="C130" s="1">
        <f t="shared" ca="1" si="11"/>
        <v>-1</v>
      </c>
      <c r="D130" s="1">
        <f t="shared" ca="1" si="12"/>
        <v>1</v>
      </c>
      <c r="E130" s="1">
        <f t="shared" ca="1" si="13"/>
        <v>1</v>
      </c>
      <c r="F130" s="1">
        <f t="shared" ca="1" si="14"/>
        <v>64</v>
      </c>
      <c r="G130" s="1">
        <f t="shared" ca="1" si="15"/>
        <v>6400</v>
      </c>
      <c r="H130" s="1">
        <f t="shared" ca="1" si="17"/>
        <v>5615.8286867796087</v>
      </c>
    </row>
    <row r="131" spans="1:8" x14ac:dyDescent="0.2">
      <c r="A131" s="1">
        <v>125</v>
      </c>
      <c r="B131" s="1">
        <f t="shared" ca="1" si="10"/>
        <v>0.13073254040876325</v>
      </c>
      <c r="C131" s="1">
        <f t="shared" ca="1" si="11"/>
        <v>-1</v>
      </c>
      <c r="D131" s="1">
        <f t="shared" ca="1" si="12"/>
        <v>2</v>
      </c>
      <c r="E131" s="1">
        <f t="shared" ca="1" si="13"/>
        <v>1</v>
      </c>
      <c r="F131" s="1">
        <f t="shared" ca="1" si="14"/>
        <v>1</v>
      </c>
      <c r="G131" s="1">
        <f t="shared" ca="1" si="15"/>
        <v>100</v>
      </c>
      <c r="H131" s="1">
        <f t="shared" ca="1" si="17"/>
        <v>5515.8286867796087</v>
      </c>
    </row>
    <row r="132" spans="1:8" x14ac:dyDescent="0.2">
      <c r="A132" s="1">
        <v>126</v>
      </c>
      <c r="B132" s="1">
        <f t="shared" ca="1" si="10"/>
        <v>0.4098010841928128</v>
      </c>
      <c r="C132" s="1">
        <f t="shared" ca="1" si="11"/>
        <v>-1</v>
      </c>
      <c r="D132" s="1">
        <f t="shared" ca="1" si="12"/>
        <v>0</v>
      </c>
      <c r="E132" s="1">
        <f t="shared" ca="1" si="13"/>
        <v>1</v>
      </c>
      <c r="F132" s="1">
        <f t="shared" ca="1" si="14"/>
        <v>2</v>
      </c>
      <c r="G132" s="1">
        <f t="shared" ca="1" si="15"/>
        <v>200</v>
      </c>
      <c r="H132" s="1">
        <f t="shared" ca="1" si="17"/>
        <v>5315.8286867796087</v>
      </c>
    </row>
    <row r="133" spans="1:8" x14ac:dyDescent="0.2">
      <c r="A133" s="1">
        <v>127</v>
      </c>
      <c r="B133" s="1">
        <f t="shared" ca="1" si="10"/>
        <v>0.17519142533634946</v>
      </c>
      <c r="C133" s="1">
        <f t="shared" ca="1" si="11"/>
        <v>-1</v>
      </c>
      <c r="D133" s="1">
        <f t="shared" ca="1" si="12"/>
        <v>1</v>
      </c>
      <c r="E133" s="1">
        <f t="shared" ca="1" si="13"/>
        <v>1</v>
      </c>
      <c r="F133" s="1">
        <f t="shared" ca="1" si="14"/>
        <v>4</v>
      </c>
      <c r="G133" s="1">
        <f t="shared" ca="1" si="15"/>
        <v>400</v>
      </c>
      <c r="H133" s="1">
        <f t="shared" ca="1" si="17"/>
        <v>4915.8286867796087</v>
      </c>
    </row>
    <row r="134" spans="1:8" x14ac:dyDescent="0.2">
      <c r="A134" s="1">
        <v>128</v>
      </c>
      <c r="B134" s="1">
        <f t="shared" ca="1" si="10"/>
        <v>0.32106719255482319</v>
      </c>
      <c r="C134" s="1">
        <f t="shared" ca="1" si="11"/>
        <v>-1</v>
      </c>
      <c r="D134" s="1">
        <f t="shared" ca="1" si="12"/>
        <v>2</v>
      </c>
      <c r="E134" s="1">
        <f t="shared" ca="1" si="13"/>
        <v>1</v>
      </c>
      <c r="F134" s="1">
        <f t="shared" ca="1" si="14"/>
        <v>8</v>
      </c>
      <c r="G134" s="1">
        <f t="shared" ca="1" si="15"/>
        <v>800</v>
      </c>
      <c r="H134" s="1">
        <f t="shared" ca="1" si="17"/>
        <v>4115.8286867796087</v>
      </c>
    </row>
    <row r="135" spans="1:8" x14ac:dyDescent="0.2">
      <c r="A135" s="1">
        <v>129</v>
      </c>
      <c r="B135" s="1">
        <f t="shared" ca="1" si="10"/>
        <v>3.2128078542553395E-2</v>
      </c>
      <c r="C135" s="1">
        <f t="shared" ca="1" si="11"/>
        <v>-1</v>
      </c>
      <c r="D135" s="1">
        <f t="shared" ca="1" si="12"/>
        <v>0</v>
      </c>
      <c r="E135" s="1">
        <f t="shared" ca="1" si="13"/>
        <v>1</v>
      </c>
      <c r="F135" s="1">
        <f t="shared" ca="1" si="14"/>
        <v>16</v>
      </c>
      <c r="G135" s="1">
        <f t="shared" ca="1" si="15"/>
        <v>1600</v>
      </c>
      <c r="H135" s="1">
        <f t="shared" ca="1" si="17"/>
        <v>2515.8286867796087</v>
      </c>
    </row>
    <row r="136" spans="1:8" x14ac:dyDescent="0.2">
      <c r="A136" s="1">
        <v>130</v>
      </c>
      <c r="B136" s="1">
        <f t="shared" ref="B136:B199" ca="1" si="18">RAND()</f>
        <v>0.93323604327367415</v>
      </c>
      <c r="C136" s="1">
        <f t="shared" ref="C136:C156" ca="1" si="19">IF(B136&lt;$D$1,$F$1,$H$1)</f>
        <v>1.5003715654173615</v>
      </c>
      <c r="D136" s="1">
        <f t="shared" ref="D136:D199" ca="1" si="20">IF($D$3=$S$2,IF(C136&lt;0,IF(E136&gt;E135,0-1,D135-1),IF(C136&gt;0,IF(AND(E135=1,D135=0),D135,IF(E136&lt;E135,0+1,D135+1)),D135)),
IF($D$3=$S$4,IF(C136&lt;0,IF(D135=$F$2,0+1,D135+1),IF(C136&gt;0,D135-1,D135)),
IF($D$3=$S$5,IF(C136&lt;0,IF(D135=$F$2,0+1,D135+1),IF(C136&gt;0,D135-1,D135)),
IF($D$3=$S$6,IF(C136&lt;0,IF(D135=$B$2,0,D135+1),IF(C136&gt;0,IF(D135=-$D$2,1,D135-1),D135)),
))))</f>
        <v>-1</v>
      </c>
      <c r="E136" s="1">
        <f t="shared" ref="E136:E199" ca="1" si="21">IF($D$3=$S$2,IF(AND(D135=-$B$2,C136&lt;0),IF(E135=$F$2,1,E135+1),IF(AND(D135=$D$2,C136&gt;0),IF(E135=1,1,E135-1),E135)),
IF($D$3=$S$6,IF(AND(D135=-$B$2,C136&lt;0),IF(E135=$F$2,1,E135+1),IF(AND(D135=$D$2,C136&gt;0),IF(E135=1,1,E135-1),E135)),)
)</f>
        <v>1</v>
      </c>
      <c r="F136" s="1">
        <f t="shared" ref="F136:F199" ca="1" si="22">IF($D$3=$S$2,IF(IF(E136&gt;E135,ROUNDUP(F135*$F$3,0),IF(E136&lt;E135,IF(AND(E135=$F$2,E136=1),1,ROUNDDOWN(F135/$F$3,0)),F135))=0,1,IF(E136&gt;E135,ROUNDUP(F135*$F$3,0),IF(E136&lt;E135,IF(AND(E135=$F$2,E136=1),1,ROUNDDOWN(F135/$F$3,0)),F135))),
IF($D$3=$S$4,IF(C135&lt;0,IF(F135=$F$2,$H$3,F135+$F$3),IF(AND(C135&gt;0,F135&gt;1),F135-$F$3,F135)),
IF($D$3=$S$5,IF(C135&lt;0,F135+F134,IF(C135&gt;0,F135-F134,F135)),
IF($D$3=$S$6,IF(F135=POWER(2,$F$2),1,IF(C135&lt;0,$F$3*F135,IF(AND(C135&gt;0,F135&gt;1),F135/$F$3,F135))),
F135))))</f>
        <v>32</v>
      </c>
      <c r="G136" s="1">
        <f t="shared" ref="G136:G156" ca="1" si="23">F136*$H$2</f>
        <v>3200</v>
      </c>
      <c r="H136" s="1">
        <f t="shared" ca="1" si="17"/>
        <v>7317.0176961151656</v>
      </c>
    </row>
    <row r="137" spans="1:8" x14ac:dyDescent="0.2">
      <c r="A137" s="1">
        <v>131</v>
      </c>
      <c r="B137" s="1">
        <f t="shared" ca="1" si="18"/>
        <v>0.32611234252545929</v>
      </c>
      <c r="C137" s="1">
        <f t="shared" ca="1" si="19"/>
        <v>-1</v>
      </c>
      <c r="D137" s="1">
        <f t="shared" ca="1" si="20"/>
        <v>0</v>
      </c>
      <c r="E137" s="1">
        <f t="shared" ca="1" si="21"/>
        <v>1</v>
      </c>
      <c r="F137" s="1">
        <f t="shared" ca="1" si="22"/>
        <v>16</v>
      </c>
      <c r="G137" s="1">
        <f t="shared" ca="1" si="23"/>
        <v>1600</v>
      </c>
      <c r="H137" s="1">
        <f t="shared" ca="1" si="17"/>
        <v>5717.0176961151656</v>
      </c>
    </row>
    <row r="138" spans="1:8" x14ac:dyDescent="0.2">
      <c r="A138" s="1">
        <v>132</v>
      </c>
      <c r="B138" s="1">
        <f t="shared" ca="1" si="18"/>
        <v>0.81805587700696913</v>
      </c>
      <c r="C138" s="1">
        <f t="shared" ca="1" si="19"/>
        <v>1.5003715654173615</v>
      </c>
      <c r="D138" s="1">
        <f t="shared" ca="1" si="20"/>
        <v>-1</v>
      </c>
      <c r="E138" s="1">
        <f t="shared" ca="1" si="21"/>
        <v>1</v>
      </c>
      <c r="F138" s="1">
        <f t="shared" ca="1" si="22"/>
        <v>32</v>
      </c>
      <c r="G138" s="1">
        <f t="shared" ca="1" si="23"/>
        <v>3200</v>
      </c>
      <c r="H138" s="1">
        <f t="shared" ca="1" si="17"/>
        <v>10518.206705450722</v>
      </c>
    </row>
    <row r="139" spans="1:8" x14ac:dyDescent="0.2">
      <c r="A139" s="1">
        <v>133</v>
      </c>
      <c r="B139" s="1">
        <f t="shared" ca="1" si="18"/>
        <v>0.95301321148658336</v>
      </c>
      <c r="C139" s="1">
        <f t="shared" ca="1" si="19"/>
        <v>1.5003715654173615</v>
      </c>
      <c r="D139" s="1">
        <f t="shared" ca="1" si="20"/>
        <v>1</v>
      </c>
      <c r="E139" s="1">
        <f t="shared" ca="1" si="21"/>
        <v>1</v>
      </c>
      <c r="F139" s="1">
        <f t="shared" ca="1" si="22"/>
        <v>16</v>
      </c>
      <c r="G139" s="1">
        <f t="shared" ca="1" si="23"/>
        <v>1600</v>
      </c>
      <c r="H139" s="1">
        <f t="shared" ca="1" si="17"/>
        <v>12918.801210118501</v>
      </c>
    </row>
    <row r="140" spans="1:8" x14ac:dyDescent="0.2">
      <c r="A140" s="1">
        <v>134</v>
      </c>
      <c r="B140" s="1">
        <f t="shared" ca="1" si="18"/>
        <v>0.19735782455797468</v>
      </c>
      <c r="C140" s="1">
        <f t="shared" ca="1" si="19"/>
        <v>-1</v>
      </c>
      <c r="D140" s="1">
        <f t="shared" ca="1" si="20"/>
        <v>2</v>
      </c>
      <c r="E140" s="1">
        <f t="shared" ca="1" si="21"/>
        <v>1</v>
      </c>
      <c r="F140" s="1">
        <f t="shared" ca="1" si="22"/>
        <v>8</v>
      </c>
      <c r="G140" s="1">
        <f t="shared" ca="1" si="23"/>
        <v>800</v>
      </c>
      <c r="H140" s="1">
        <f t="shared" ca="1" si="17"/>
        <v>12118.801210118501</v>
      </c>
    </row>
    <row r="141" spans="1:8" x14ac:dyDescent="0.2">
      <c r="A141" s="1">
        <v>135</v>
      </c>
      <c r="B141" s="1">
        <f t="shared" ca="1" si="18"/>
        <v>0.95395924512418195</v>
      </c>
      <c r="C141" s="1">
        <f t="shared" ca="1" si="19"/>
        <v>1.5003715654173615</v>
      </c>
      <c r="D141" s="1">
        <f t="shared" ca="1" si="20"/>
        <v>1</v>
      </c>
      <c r="E141" s="1">
        <f t="shared" ca="1" si="21"/>
        <v>1</v>
      </c>
      <c r="F141" s="1">
        <f t="shared" ca="1" si="22"/>
        <v>16</v>
      </c>
      <c r="G141" s="1">
        <f t="shared" ca="1" si="23"/>
        <v>1600</v>
      </c>
      <c r="H141" s="1">
        <f t="shared" ca="1" si="17"/>
        <v>14519.39571478628</v>
      </c>
    </row>
    <row r="142" spans="1:8" x14ac:dyDescent="0.2">
      <c r="A142" s="1">
        <v>136</v>
      </c>
      <c r="B142" s="1">
        <f t="shared" ca="1" si="18"/>
        <v>0.65104774967497459</v>
      </c>
      <c r="C142" s="1">
        <f t="shared" ca="1" si="19"/>
        <v>1.5003715654173615</v>
      </c>
      <c r="D142" s="1">
        <f t="shared" ca="1" si="20"/>
        <v>0</v>
      </c>
      <c r="E142" s="1">
        <f t="shared" ca="1" si="21"/>
        <v>1</v>
      </c>
      <c r="F142" s="1">
        <f t="shared" ca="1" si="22"/>
        <v>8</v>
      </c>
      <c r="G142" s="1">
        <f t="shared" ca="1" si="23"/>
        <v>800</v>
      </c>
      <c r="H142" s="1">
        <f t="shared" ca="1" si="17"/>
        <v>15719.692967120169</v>
      </c>
    </row>
    <row r="143" spans="1:8" x14ac:dyDescent="0.2">
      <c r="A143" s="1">
        <v>137</v>
      </c>
      <c r="B143" s="1">
        <f t="shared" ca="1" si="18"/>
        <v>4.6726014590680154E-2</v>
      </c>
      <c r="C143" s="1">
        <f t="shared" ca="1" si="19"/>
        <v>-1</v>
      </c>
      <c r="D143" s="1">
        <f t="shared" ca="1" si="20"/>
        <v>1</v>
      </c>
      <c r="E143" s="1">
        <f t="shared" ca="1" si="21"/>
        <v>1</v>
      </c>
      <c r="F143" s="1">
        <f t="shared" ca="1" si="22"/>
        <v>4</v>
      </c>
      <c r="G143" s="1">
        <f t="shared" ca="1" si="23"/>
        <v>400</v>
      </c>
      <c r="H143" s="1">
        <f t="shared" ca="1" si="17"/>
        <v>15319.692967120169</v>
      </c>
    </row>
    <row r="144" spans="1:8" x14ac:dyDescent="0.2">
      <c r="A144" s="1">
        <v>138</v>
      </c>
      <c r="B144" s="1">
        <f t="shared" ca="1" si="18"/>
        <v>0.11581134453391317</v>
      </c>
      <c r="C144" s="1">
        <f t="shared" ca="1" si="19"/>
        <v>-1</v>
      </c>
      <c r="D144" s="1">
        <f t="shared" ca="1" si="20"/>
        <v>2</v>
      </c>
      <c r="E144" s="1">
        <f t="shared" ca="1" si="21"/>
        <v>1</v>
      </c>
      <c r="F144" s="1">
        <f t="shared" ca="1" si="22"/>
        <v>8</v>
      </c>
      <c r="G144" s="1">
        <f t="shared" ca="1" si="23"/>
        <v>800</v>
      </c>
      <c r="H144" s="1">
        <f t="shared" ca="1" si="17"/>
        <v>14519.692967120169</v>
      </c>
    </row>
    <row r="145" spans="1:8" x14ac:dyDescent="0.2">
      <c r="A145" s="1">
        <v>139</v>
      </c>
      <c r="B145" s="1">
        <f t="shared" ca="1" si="18"/>
        <v>8.3156103702152873E-2</v>
      </c>
      <c r="C145" s="1">
        <f t="shared" ca="1" si="19"/>
        <v>-1</v>
      </c>
      <c r="D145" s="1">
        <f t="shared" ca="1" si="20"/>
        <v>0</v>
      </c>
      <c r="E145" s="1">
        <f t="shared" ca="1" si="21"/>
        <v>1</v>
      </c>
      <c r="F145" s="1">
        <f t="shared" ca="1" si="22"/>
        <v>16</v>
      </c>
      <c r="G145" s="1">
        <f t="shared" ca="1" si="23"/>
        <v>1600</v>
      </c>
      <c r="H145" s="1">
        <f t="shared" ca="1" si="17"/>
        <v>12919.692967120169</v>
      </c>
    </row>
    <row r="146" spans="1:8" x14ac:dyDescent="0.2">
      <c r="A146" s="1">
        <v>140</v>
      </c>
      <c r="B146" s="1">
        <f t="shared" ca="1" si="18"/>
        <v>0.25595480208099719</v>
      </c>
      <c r="C146" s="1">
        <f t="shared" ca="1" si="19"/>
        <v>-1</v>
      </c>
      <c r="D146" s="1">
        <f t="shared" ca="1" si="20"/>
        <v>1</v>
      </c>
      <c r="E146" s="1">
        <f t="shared" ca="1" si="21"/>
        <v>1</v>
      </c>
      <c r="F146" s="1">
        <f t="shared" ca="1" si="22"/>
        <v>32</v>
      </c>
      <c r="G146" s="1">
        <f t="shared" ca="1" si="23"/>
        <v>3200</v>
      </c>
      <c r="H146" s="1">
        <f t="shared" ca="1" si="17"/>
        <v>9719.6929671201688</v>
      </c>
    </row>
    <row r="147" spans="1:8" x14ac:dyDescent="0.2">
      <c r="A147" s="1">
        <v>141</v>
      </c>
      <c r="B147" s="1">
        <f t="shared" ca="1" si="18"/>
        <v>6.3546101250413156E-2</v>
      </c>
      <c r="C147" s="1">
        <f t="shared" ca="1" si="19"/>
        <v>-1</v>
      </c>
      <c r="D147" s="1">
        <f t="shared" ca="1" si="20"/>
        <v>2</v>
      </c>
      <c r="E147" s="1">
        <f t="shared" ca="1" si="21"/>
        <v>1</v>
      </c>
      <c r="F147" s="1">
        <f t="shared" ca="1" si="22"/>
        <v>64</v>
      </c>
      <c r="G147" s="1">
        <f t="shared" ca="1" si="23"/>
        <v>6400</v>
      </c>
      <c r="H147" s="1">
        <f t="shared" ca="1" si="17"/>
        <v>3319.6929671201688</v>
      </c>
    </row>
    <row r="148" spans="1:8" x14ac:dyDescent="0.2">
      <c r="A148" s="1">
        <v>142</v>
      </c>
      <c r="B148" s="1">
        <f t="shared" ca="1" si="18"/>
        <v>0.96644684795149649</v>
      </c>
      <c r="C148" s="1">
        <f t="shared" ca="1" si="19"/>
        <v>1.5003715654173615</v>
      </c>
      <c r="D148" s="1">
        <f t="shared" ca="1" si="20"/>
        <v>1</v>
      </c>
      <c r="E148" s="1">
        <f t="shared" ca="1" si="21"/>
        <v>1</v>
      </c>
      <c r="F148" s="1">
        <f t="shared" ca="1" si="22"/>
        <v>1</v>
      </c>
      <c r="G148" s="1">
        <f t="shared" ca="1" si="23"/>
        <v>100</v>
      </c>
      <c r="H148" s="1">
        <f t="shared" ca="1" si="17"/>
        <v>3469.7301236619051</v>
      </c>
    </row>
    <row r="149" spans="1:8" x14ac:dyDescent="0.2">
      <c r="A149" s="1">
        <v>143</v>
      </c>
      <c r="B149" s="1">
        <f t="shared" ca="1" si="18"/>
        <v>0.71396273106103192</v>
      </c>
      <c r="C149" s="1">
        <f t="shared" ca="1" si="19"/>
        <v>1.5003715654173615</v>
      </c>
      <c r="D149" s="1">
        <f t="shared" ca="1" si="20"/>
        <v>0</v>
      </c>
      <c r="E149" s="1">
        <f t="shared" ca="1" si="21"/>
        <v>1</v>
      </c>
      <c r="F149" s="1">
        <f t="shared" ca="1" si="22"/>
        <v>1</v>
      </c>
      <c r="G149" s="1">
        <f t="shared" ca="1" si="23"/>
        <v>100</v>
      </c>
      <c r="H149" s="1">
        <f t="shared" ca="1" si="17"/>
        <v>3619.7672802036413</v>
      </c>
    </row>
    <row r="150" spans="1:8" x14ac:dyDescent="0.2">
      <c r="A150" s="1">
        <v>144</v>
      </c>
      <c r="B150" s="1">
        <f t="shared" ca="1" si="18"/>
        <v>0.31385047280411671</v>
      </c>
      <c r="C150" s="1">
        <f t="shared" ca="1" si="19"/>
        <v>-1</v>
      </c>
      <c r="D150" s="1">
        <f t="shared" ca="1" si="20"/>
        <v>1</v>
      </c>
      <c r="E150" s="1">
        <f t="shared" ca="1" si="21"/>
        <v>1</v>
      </c>
      <c r="F150" s="1">
        <f t="shared" ca="1" si="22"/>
        <v>1</v>
      </c>
      <c r="G150" s="1">
        <f t="shared" ca="1" si="23"/>
        <v>100</v>
      </c>
      <c r="H150" s="1">
        <f t="shared" ca="1" si="17"/>
        <v>3519.7672802036413</v>
      </c>
    </row>
    <row r="151" spans="1:8" x14ac:dyDescent="0.2">
      <c r="A151" s="1">
        <v>145</v>
      </c>
      <c r="B151" s="1">
        <f t="shared" ca="1" si="18"/>
        <v>0.20305778512281702</v>
      </c>
      <c r="C151" s="1">
        <f t="shared" ca="1" si="19"/>
        <v>-1</v>
      </c>
      <c r="D151" s="1">
        <f t="shared" ca="1" si="20"/>
        <v>2</v>
      </c>
      <c r="E151" s="1">
        <f t="shared" ca="1" si="21"/>
        <v>1</v>
      </c>
      <c r="F151" s="1">
        <f t="shared" ca="1" si="22"/>
        <v>2</v>
      </c>
      <c r="G151" s="1">
        <f t="shared" ca="1" si="23"/>
        <v>200</v>
      </c>
      <c r="H151" s="1">
        <f t="shared" ca="1" si="17"/>
        <v>3319.7672802036413</v>
      </c>
    </row>
    <row r="152" spans="1:8" x14ac:dyDescent="0.2">
      <c r="A152" s="1">
        <v>146</v>
      </c>
      <c r="B152" s="1">
        <f t="shared" ca="1" si="18"/>
        <v>0.13420847698579563</v>
      </c>
      <c r="C152" s="1">
        <f t="shared" ca="1" si="19"/>
        <v>-1</v>
      </c>
      <c r="D152" s="1">
        <f t="shared" ca="1" si="20"/>
        <v>0</v>
      </c>
      <c r="E152" s="1">
        <f t="shared" ca="1" si="21"/>
        <v>1</v>
      </c>
      <c r="F152" s="1">
        <f t="shared" ca="1" si="22"/>
        <v>4</v>
      </c>
      <c r="G152" s="1">
        <f t="shared" ca="1" si="23"/>
        <v>400</v>
      </c>
      <c r="H152" s="1">
        <f t="shared" ca="1" si="17"/>
        <v>2919.7672802036413</v>
      </c>
    </row>
    <row r="153" spans="1:8" x14ac:dyDescent="0.2">
      <c r="A153" s="1">
        <v>147</v>
      </c>
      <c r="B153" s="1">
        <f t="shared" ca="1" si="18"/>
        <v>0.16222464949903936</v>
      </c>
      <c r="C153" s="1">
        <f t="shared" ca="1" si="19"/>
        <v>-1</v>
      </c>
      <c r="D153" s="1">
        <f t="shared" ca="1" si="20"/>
        <v>1</v>
      </c>
      <c r="E153" s="1">
        <f t="shared" ca="1" si="21"/>
        <v>1</v>
      </c>
      <c r="F153" s="1">
        <f t="shared" ca="1" si="22"/>
        <v>8</v>
      </c>
      <c r="G153" s="1">
        <f t="shared" ca="1" si="23"/>
        <v>800</v>
      </c>
      <c r="H153" s="1">
        <f t="shared" ca="1" si="17"/>
        <v>2119.7672802036413</v>
      </c>
    </row>
    <row r="154" spans="1:8" x14ac:dyDescent="0.2">
      <c r="A154" s="1">
        <v>148</v>
      </c>
      <c r="B154" s="1">
        <f t="shared" ca="1" si="18"/>
        <v>0.68818860805347193</v>
      </c>
      <c r="C154" s="1">
        <f t="shared" ca="1" si="19"/>
        <v>1.5003715654173615</v>
      </c>
      <c r="D154" s="1">
        <f t="shared" ca="1" si="20"/>
        <v>0</v>
      </c>
      <c r="E154" s="1">
        <f t="shared" ca="1" si="21"/>
        <v>1</v>
      </c>
      <c r="F154" s="1">
        <f t="shared" ca="1" si="22"/>
        <v>16</v>
      </c>
      <c r="G154" s="1">
        <f t="shared" ca="1" si="23"/>
        <v>1600</v>
      </c>
      <c r="H154" s="1">
        <f t="shared" ref="H154:H156" ca="1" si="24">H153+G154*C154</f>
        <v>4520.3617848714202</v>
      </c>
    </row>
    <row r="155" spans="1:8" x14ac:dyDescent="0.2">
      <c r="A155" s="1">
        <v>149</v>
      </c>
      <c r="B155" s="1">
        <f t="shared" ca="1" si="18"/>
        <v>0.36033291473717399</v>
      </c>
      <c r="C155" s="1">
        <f t="shared" ca="1" si="19"/>
        <v>-1</v>
      </c>
      <c r="D155" s="1">
        <f t="shared" ca="1" si="20"/>
        <v>1</v>
      </c>
      <c r="E155" s="1">
        <f t="shared" ca="1" si="21"/>
        <v>1</v>
      </c>
      <c r="F155" s="1">
        <f t="shared" ca="1" si="22"/>
        <v>8</v>
      </c>
      <c r="G155" s="1">
        <f t="shared" ca="1" si="23"/>
        <v>800</v>
      </c>
      <c r="H155" s="1">
        <f t="shared" ca="1" si="24"/>
        <v>3720.3617848714202</v>
      </c>
    </row>
    <row r="156" spans="1:8" x14ac:dyDescent="0.2">
      <c r="A156" s="1">
        <v>150</v>
      </c>
      <c r="B156" s="1">
        <f t="shared" ca="1" si="18"/>
        <v>0.83000530356693525</v>
      </c>
      <c r="C156" s="1">
        <f t="shared" ca="1" si="19"/>
        <v>1.5003715654173615</v>
      </c>
      <c r="D156" s="1">
        <f t="shared" ca="1" si="20"/>
        <v>0</v>
      </c>
      <c r="E156" s="1">
        <f t="shared" ca="1" si="21"/>
        <v>1</v>
      </c>
      <c r="F156" s="1">
        <f t="shared" ca="1" si="22"/>
        <v>16</v>
      </c>
      <c r="G156" s="1">
        <f t="shared" ca="1" si="23"/>
        <v>1600</v>
      </c>
      <c r="H156" s="1">
        <f t="shared" ca="1" si="24"/>
        <v>6120.9562895391991</v>
      </c>
    </row>
    <row r="157" spans="1:8" x14ac:dyDescent="0.2">
      <c r="A157" s="1">
        <v>151</v>
      </c>
      <c r="B157" s="1">
        <f t="shared" ca="1" si="18"/>
        <v>0.11693350970359073</v>
      </c>
      <c r="C157" s="1">
        <f t="shared" ref="C157:C220" ca="1" si="25">IF(B157&lt;$D$1,$F$1,$H$1)</f>
        <v>-1</v>
      </c>
      <c r="D157" s="1">
        <f t="shared" ca="1" si="20"/>
        <v>1</v>
      </c>
      <c r="E157" s="1">
        <f t="shared" ca="1" si="21"/>
        <v>1</v>
      </c>
      <c r="F157" s="1">
        <f t="shared" ca="1" si="22"/>
        <v>8</v>
      </c>
      <c r="G157" s="1">
        <f t="shared" ref="G157:G220" ca="1" si="26">F157*$H$2</f>
        <v>800</v>
      </c>
      <c r="H157" s="1">
        <f t="shared" ref="H157:H220" ca="1" si="27">H156+G157*C157</f>
        <v>5320.9562895391991</v>
      </c>
    </row>
    <row r="158" spans="1:8" x14ac:dyDescent="0.2">
      <c r="A158" s="1">
        <v>152</v>
      </c>
      <c r="B158" s="1">
        <f t="shared" ca="1" si="18"/>
        <v>0.26178403982608811</v>
      </c>
      <c r="C158" s="1">
        <f t="shared" ca="1" si="25"/>
        <v>-1</v>
      </c>
      <c r="D158" s="1">
        <f t="shared" ca="1" si="20"/>
        <v>2</v>
      </c>
      <c r="E158" s="1">
        <f t="shared" ca="1" si="21"/>
        <v>1</v>
      </c>
      <c r="F158" s="1">
        <f t="shared" ca="1" si="22"/>
        <v>16</v>
      </c>
      <c r="G158" s="1">
        <f t="shared" ca="1" si="26"/>
        <v>1600</v>
      </c>
      <c r="H158" s="1">
        <f t="shared" ca="1" si="27"/>
        <v>3720.9562895391991</v>
      </c>
    </row>
    <row r="159" spans="1:8" x14ac:dyDescent="0.2">
      <c r="A159" s="1">
        <v>153</v>
      </c>
      <c r="B159" s="1">
        <f t="shared" ca="1" si="18"/>
        <v>0.42463820200200852</v>
      </c>
      <c r="C159" s="1">
        <f t="shared" ca="1" si="25"/>
        <v>-1</v>
      </c>
      <c r="D159" s="1">
        <f t="shared" ca="1" si="20"/>
        <v>0</v>
      </c>
      <c r="E159" s="1">
        <f t="shared" ca="1" si="21"/>
        <v>1</v>
      </c>
      <c r="F159" s="1">
        <f t="shared" ca="1" si="22"/>
        <v>32</v>
      </c>
      <c r="G159" s="1">
        <f t="shared" ca="1" si="26"/>
        <v>3200</v>
      </c>
      <c r="H159" s="1">
        <f t="shared" ca="1" si="27"/>
        <v>520.95628953919913</v>
      </c>
    </row>
    <row r="160" spans="1:8" x14ac:dyDescent="0.2">
      <c r="A160" s="1">
        <v>154</v>
      </c>
      <c r="B160" s="1">
        <f t="shared" ca="1" si="18"/>
        <v>0.25031358643045931</v>
      </c>
      <c r="C160" s="1">
        <f t="shared" ca="1" si="25"/>
        <v>-1</v>
      </c>
      <c r="D160" s="1">
        <f t="shared" ca="1" si="20"/>
        <v>1</v>
      </c>
      <c r="E160" s="1">
        <f t="shared" ca="1" si="21"/>
        <v>1</v>
      </c>
      <c r="F160" s="1">
        <f t="shared" ca="1" si="22"/>
        <v>64</v>
      </c>
      <c r="G160" s="1">
        <f t="shared" ca="1" si="26"/>
        <v>6400</v>
      </c>
      <c r="H160" s="1">
        <f t="shared" ca="1" si="27"/>
        <v>-5879.0437104608009</v>
      </c>
    </row>
    <row r="161" spans="1:8" x14ac:dyDescent="0.2">
      <c r="A161" s="1">
        <v>155</v>
      </c>
      <c r="B161" s="1">
        <f t="shared" ca="1" si="18"/>
        <v>0.88233213088263729</v>
      </c>
      <c r="C161" s="1">
        <f t="shared" ca="1" si="25"/>
        <v>1.5003715654173615</v>
      </c>
      <c r="D161" s="1">
        <f t="shared" ca="1" si="20"/>
        <v>0</v>
      </c>
      <c r="E161" s="1">
        <f t="shared" ca="1" si="21"/>
        <v>1</v>
      </c>
      <c r="F161" s="1">
        <f t="shared" ca="1" si="22"/>
        <v>1</v>
      </c>
      <c r="G161" s="1">
        <f t="shared" ca="1" si="26"/>
        <v>100</v>
      </c>
      <c r="H161" s="1">
        <f t="shared" ca="1" si="27"/>
        <v>-5729.0065539190646</v>
      </c>
    </row>
    <row r="162" spans="1:8" x14ac:dyDescent="0.2">
      <c r="A162" s="1">
        <v>156</v>
      </c>
      <c r="B162" s="1">
        <f t="shared" ca="1" si="18"/>
        <v>0.54932151151462416</v>
      </c>
      <c r="C162" s="1">
        <f t="shared" ca="1" si="25"/>
        <v>-1</v>
      </c>
      <c r="D162" s="1">
        <f t="shared" ca="1" si="20"/>
        <v>1</v>
      </c>
      <c r="E162" s="1">
        <f t="shared" ca="1" si="21"/>
        <v>1</v>
      </c>
      <c r="F162" s="1">
        <f t="shared" ca="1" si="22"/>
        <v>1</v>
      </c>
      <c r="G162" s="1">
        <f t="shared" ca="1" si="26"/>
        <v>100</v>
      </c>
      <c r="H162" s="1">
        <f t="shared" ca="1" si="27"/>
        <v>-5829.0065539190646</v>
      </c>
    </row>
    <row r="163" spans="1:8" x14ac:dyDescent="0.2">
      <c r="A163" s="1">
        <v>157</v>
      </c>
      <c r="B163" s="1">
        <f t="shared" ca="1" si="18"/>
        <v>0.1056479844764735</v>
      </c>
      <c r="C163" s="1">
        <f t="shared" ca="1" si="25"/>
        <v>-1</v>
      </c>
      <c r="D163" s="1">
        <f t="shared" ca="1" si="20"/>
        <v>2</v>
      </c>
      <c r="E163" s="1">
        <f t="shared" ca="1" si="21"/>
        <v>1</v>
      </c>
      <c r="F163" s="1">
        <f t="shared" ca="1" si="22"/>
        <v>2</v>
      </c>
      <c r="G163" s="1">
        <f t="shared" ca="1" si="26"/>
        <v>200</v>
      </c>
      <c r="H163" s="1">
        <f t="shared" ca="1" si="27"/>
        <v>-6029.0065539190646</v>
      </c>
    </row>
    <row r="164" spans="1:8" x14ac:dyDescent="0.2">
      <c r="A164" s="1">
        <v>158</v>
      </c>
      <c r="B164" s="1">
        <f t="shared" ca="1" si="18"/>
        <v>0.45990438900022279</v>
      </c>
      <c r="C164" s="1">
        <f t="shared" ca="1" si="25"/>
        <v>-1</v>
      </c>
      <c r="D164" s="1">
        <f t="shared" ca="1" si="20"/>
        <v>0</v>
      </c>
      <c r="E164" s="1">
        <f t="shared" ca="1" si="21"/>
        <v>1</v>
      </c>
      <c r="F164" s="1">
        <f t="shared" ca="1" si="22"/>
        <v>4</v>
      </c>
      <c r="G164" s="1">
        <f t="shared" ca="1" si="26"/>
        <v>400</v>
      </c>
      <c r="H164" s="1">
        <f t="shared" ca="1" si="27"/>
        <v>-6429.0065539190646</v>
      </c>
    </row>
    <row r="165" spans="1:8" x14ac:dyDescent="0.2">
      <c r="A165" s="1">
        <v>159</v>
      </c>
      <c r="B165" s="1">
        <f t="shared" ca="1" si="18"/>
        <v>0.23360150395665746</v>
      </c>
      <c r="C165" s="1">
        <f t="shared" ca="1" si="25"/>
        <v>-1</v>
      </c>
      <c r="D165" s="1">
        <f t="shared" ca="1" si="20"/>
        <v>1</v>
      </c>
      <c r="E165" s="1">
        <f t="shared" ca="1" si="21"/>
        <v>1</v>
      </c>
      <c r="F165" s="1">
        <f t="shared" ca="1" si="22"/>
        <v>8</v>
      </c>
      <c r="G165" s="1">
        <f t="shared" ca="1" si="26"/>
        <v>800</v>
      </c>
      <c r="H165" s="1">
        <f t="shared" ca="1" si="27"/>
        <v>-7229.0065539190646</v>
      </c>
    </row>
    <row r="166" spans="1:8" x14ac:dyDescent="0.2">
      <c r="A166" s="1">
        <v>160</v>
      </c>
      <c r="B166" s="1">
        <f t="shared" ca="1" si="18"/>
        <v>0.5899765961065403</v>
      </c>
      <c r="C166" s="1">
        <f t="shared" ca="1" si="25"/>
        <v>-1</v>
      </c>
      <c r="D166" s="1">
        <f t="shared" ca="1" si="20"/>
        <v>2</v>
      </c>
      <c r="E166" s="1">
        <f t="shared" ca="1" si="21"/>
        <v>1</v>
      </c>
      <c r="F166" s="1">
        <f t="shared" ca="1" si="22"/>
        <v>16</v>
      </c>
      <c r="G166" s="1">
        <f t="shared" ca="1" si="26"/>
        <v>1600</v>
      </c>
      <c r="H166" s="1">
        <f t="shared" ca="1" si="27"/>
        <v>-8829.0065539190655</v>
      </c>
    </row>
    <row r="167" spans="1:8" x14ac:dyDescent="0.2">
      <c r="A167" s="1">
        <v>161</v>
      </c>
      <c r="B167" s="1">
        <f t="shared" ca="1" si="18"/>
        <v>9.4727048784033818E-2</v>
      </c>
      <c r="C167" s="1">
        <f t="shared" ca="1" si="25"/>
        <v>-1</v>
      </c>
      <c r="D167" s="1">
        <f t="shared" ca="1" si="20"/>
        <v>0</v>
      </c>
      <c r="E167" s="1">
        <f t="shared" ca="1" si="21"/>
        <v>1</v>
      </c>
      <c r="F167" s="1">
        <f t="shared" ca="1" si="22"/>
        <v>32</v>
      </c>
      <c r="G167" s="1">
        <f t="shared" ca="1" si="26"/>
        <v>3200</v>
      </c>
      <c r="H167" s="1">
        <f t="shared" ca="1" si="27"/>
        <v>-12029.006553919065</v>
      </c>
    </row>
    <row r="168" spans="1:8" x14ac:dyDescent="0.2">
      <c r="A168" s="1">
        <v>162</v>
      </c>
      <c r="B168" s="1">
        <f t="shared" ca="1" si="18"/>
        <v>5.1530684850442543E-2</v>
      </c>
      <c r="C168" s="1">
        <f t="shared" ca="1" si="25"/>
        <v>-1</v>
      </c>
      <c r="D168" s="1">
        <f t="shared" ca="1" si="20"/>
        <v>1</v>
      </c>
      <c r="E168" s="1">
        <f t="shared" ca="1" si="21"/>
        <v>1</v>
      </c>
      <c r="F168" s="1">
        <f t="shared" ca="1" si="22"/>
        <v>64</v>
      </c>
      <c r="G168" s="1">
        <f t="shared" ca="1" si="26"/>
        <v>6400</v>
      </c>
      <c r="H168" s="1">
        <f t="shared" ca="1" si="27"/>
        <v>-18429.006553919065</v>
      </c>
    </row>
    <row r="169" spans="1:8" x14ac:dyDescent="0.2">
      <c r="A169" s="1">
        <v>163</v>
      </c>
      <c r="B169" s="1">
        <f t="shared" ca="1" si="18"/>
        <v>0.32517536503874434</v>
      </c>
      <c r="C169" s="1">
        <f t="shared" ca="1" si="25"/>
        <v>-1</v>
      </c>
      <c r="D169" s="1">
        <f t="shared" ca="1" si="20"/>
        <v>2</v>
      </c>
      <c r="E169" s="1">
        <f t="shared" ca="1" si="21"/>
        <v>1</v>
      </c>
      <c r="F169" s="1">
        <f t="shared" ca="1" si="22"/>
        <v>1</v>
      </c>
      <c r="G169" s="1">
        <f t="shared" ca="1" si="26"/>
        <v>100</v>
      </c>
      <c r="H169" s="1">
        <f t="shared" ca="1" si="27"/>
        <v>-18529.006553919065</v>
      </c>
    </row>
    <row r="170" spans="1:8" x14ac:dyDescent="0.2">
      <c r="A170" s="1">
        <v>164</v>
      </c>
      <c r="B170" s="1">
        <f t="shared" ca="1" si="18"/>
        <v>0.38773478535226691</v>
      </c>
      <c r="C170" s="1">
        <f t="shared" ca="1" si="25"/>
        <v>-1</v>
      </c>
      <c r="D170" s="1">
        <f t="shared" ca="1" si="20"/>
        <v>0</v>
      </c>
      <c r="E170" s="1">
        <f t="shared" ca="1" si="21"/>
        <v>1</v>
      </c>
      <c r="F170" s="1">
        <f t="shared" ca="1" si="22"/>
        <v>2</v>
      </c>
      <c r="G170" s="1">
        <f t="shared" ca="1" si="26"/>
        <v>200</v>
      </c>
      <c r="H170" s="1">
        <f t="shared" ca="1" si="27"/>
        <v>-18729.006553919065</v>
      </c>
    </row>
    <row r="171" spans="1:8" x14ac:dyDescent="0.2">
      <c r="A171" s="1">
        <v>165</v>
      </c>
      <c r="B171" s="1">
        <f t="shared" ca="1" si="18"/>
        <v>0.81317662297139359</v>
      </c>
      <c r="C171" s="1">
        <f t="shared" ca="1" si="25"/>
        <v>1.5003715654173615</v>
      </c>
      <c r="D171" s="1">
        <f t="shared" ca="1" si="20"/>
        <v>-1</v>
      </c>
      <c r="E171" s="1">
        <f t="shared" ca="1" si="21"/>
        <v>1</v>
      </c>
      <c r="F171" s="1">
        <f t="shared" ca="1" si="22"/>
        <v>4</v>
      </c>
      <c r="G171" s="1">
        <f t="shared" ca="1" si="26"/>
        <v>400</v>
      </c>
      <c r="H171" s="1">
        <f t="shared" ca="1" si="27"/>
        <v>-18128.85792775212</v>
      </c>
    </row>
    <row r="172" spans="1:8" x14ac:dyDescent="0.2">
      <c r="A172" s="1">
        <v>166</v>
      </c>
      <c r="B172" s="1">
        <f t="shared" ca="1" si="18"/>
        <v>0.28243346946038994</v>
      </c>
      <c r="C172" s="1">
        <f t="shared" ca="1" si="25"/>
        <v>-1</v>
      </c>
      <c r="D172" s="1">
        <f t="shared" ca="1" si="20"/>
        <v>0</v>
      </c>
      <c r="E172" s="1">
        <f t="shared" ca="1" si="21"/>
        <v>1</v>
      </c>
      <c r="F172" s="1">
        <f t="shared" ca="1" si="22"/>
        <v>2</v>
      </c>
      <c r="G172" s="1">
        <f t="shared" ca="1" si="26"/>
        <v>200</v>
      </c>
      <c r="H172" s="1">
        <f t="shared" ca="1" si="27"/>
        <v>-18328.85792775212</v>
      </c>
    </row>
    <row r="173" spans="1:8" x14ac:dyDescent="0.2">
      <c r="A173" s="1">
        <v>167</v>
      </c>
      <c r="B173" s="1">
        <f t="shared" ca="1" si="18"/>
        <v>0.62226209888422213</v>
      </c>
      <c r="C173" s="1">
        <f t="shared" ca="1" si="25"/>
        <v>1.5003715654173615</v>
      </c>
      <c r="D173" s="1">
        <f t="shared" ca="1" si="20"/>
        <v>-1</v>
      </c>
      <c r="E173" s="1">
        <f t="shared" ca="1" si="21"/>
        <v>1</v>
      </c>
      <c r="F173" s="1">
        <f t="shared" ca="1" si="22"/>
        <v>4</v>
      </c>
      <c r="G173" s="1">
        <f t="shared" ca="1" si="26"/>
        <v>400</v>
      </c>
      <c r="H173" s="1">
        <f t="shared" ca="1" si="27"/>
        <v>-17728.709301585175</v>
      </c>
    </row>
    <row r="174" spans="1:8" x14ac:dyDescent="0.2">
      <c r="A174" s="1">
        <v>168</v>
      </c>
      <c r="B174" s="1">
        <f t="shared" ca="1" si="18"/>
        <v>0.8915594690860047</v>
      </c>
      <c r="C174" s="1">
        <f t="shared" ca="1" si="25"/>
        <v>1.5003715654173615</v>
      </c>
      <c r="D174" s="1">
        <f t="shared" ca="1" si="20"/>
        <v>1</v>
      </c>
      <c r="E174" s="1">
        <f t="shared" ca="1" si="21"/>
        <v>1</v>
      </c>
      <c r="F174" s="1">
        <f t="shared" ca="1" si="22"/>
        <v>2</v>
      </c>
      <c r="G174" s="1">
        <f t="shared" ca="1" si="26"/>
        <v>200</v>
      </c>
      <c r="H174" s="1">
        <f t="shared" ca="1" si="27"/>
        <v>-17428.634988501704</v>
      </c>
    </row>
    <row r="175" spans="1:8" x14ac:dyDescent="0.2">
      <c r="A175" s="1">
        <v>169</v>
      </c>
      <c r="B175" s="1">
        <f t="shared" ca="1" si="18"/>
        <v>0.83409884892087405</v>
      </c>
      <c r="C175" s="1">
        <f t="shared" ca="1" si="25"/>
        <v>1.5003715654173615</v>
      </c>
      <c r="D175" s="1">
        <f t="shared" ca="1" si="20"/>
        <v>0</v>
      </c>
      <c r="E175" s="1">
        <f t="shared" ca="1" si="21"/>
        <v>1</v>
      </c>
      <c r="F175" s="1">
        <f t="shared" ca="1" si="22"/>
        <v>1</v>
      </c>
      <c r="G175" s="1">
        <f t="shared" ca="1" si="26"/>
        <v>100</v>
      </c>
      <c r="H175" s="1">
        <f t="shared" ca="1" si="27"/>
        <v>-17278.597831959967</v>
      </c>
    </row>
    <row r="176" spans="1:8" x14ac:dyDescent="0.2">
      <c r="A176" s="1">
        <v>170</v>
      </c>
      <c r="B176" s="1">
        <f t="shared" ca="1" si="18"/>
        <v>0.68283416953907983</v>
      </c>
      <c r="C176" s="1">
        <f t="shared" ca="1" si="25"/>
        <v>1.5003715654173615</v>
      </c>
      <c r="D176" s="1">
        <f t="shared" ca="1" si="20"/>
        <v>-1</v>
      </c>
      <c r="E176" s="1">
        <f t="shared" ca="1" si="21"/>
        <v>1</v>
      </c>
      <c r="F176" s="1">
        <f t="shared" ca="1" si="22"/>
        <v>1</v>
      </c>
      <c r="G176" s="1">
        <f t="shared" ca="1" si="26"/>
        <v>100</v>
      </c>
      <c r="H176" s="1">
        <f t="shared" ca="1" si="27"/>
        <v>-17128.56067541823</v>
      </c>
    </row>
    <row r="177" spans="1:8" x14ac:dyDescent="0.2">
      <c r="A177" s="1">
        <v>171</v>
      </c>
      <c r="B177" s="1">
        <f t="shared" ca="1" si="18"/>
        <v>0.26780472097509511</v>
      </c>
      <c r="C177" s="1">
        <f t="shared" ca="1" si="25"/>
        <v>-1</v>
      </c>
      <c r="D177" s="1">
        <f t="shared" ca="1" si="20"/>
        <v>0</v>
      </c>
      <c r="E177" s="1">
        <f t="shared" ca="1" si="21"/>
        <v>1</v>
      </c>
      <c r="F177" s="1">
        <f t="shared" ca="1" si="22"/>
        <v>1</v>
      </c>
      <c r="G177" s="1">
        <f t="shared" ca="1" si="26"/>
        <v>100</v>
      </c>
      <c r="H177" s="1">
        <f t="shared" ca="1" si="27"/>
        <v>-17228.56067541823</v>
      </c>
    </row>
    <row r="178" spans="1:8" x14ac:dyDescent="0.2">
      <c r="A178" s="1">
        <v>172</v>
      </c>
      <c r="B178" s="1">
        <f t="shared" ca="1" si="18"/>
        <v>0.13696409843709334</v>
      </c>
      <c r="C178" s="1">
        <f t="shared" ca="1" si="25"/>
        <v>-1</v>
      </c>
      <c r="D178" s="1">
        <f t="shared" ca="1" si="20"/>
        <v>1</v>
      </c>
      <c r="E178" s="1">
        <f t="shared" ca="1" si="21"/>
        <v>1</v>
      </c>
      <c r="F178" s="1">
        <f t="shared" ca="1" si="22"/>
        <v>2</v>
      </c>
      <c r="G178" s="1">
        <f t="shared" ca="1" si="26"/>
        <v>200</v>
      </c>
      <c r="H178" s="1">
        <f t="shared" ca="1" si="27"/>
        <v>-17428.56067541823</v>
      </c>
    </row>
    <row r="179" spans="1:8" x14ac:dyDescent="0.2">
      <c r="A179" s="1">
        <v>173</v>
      </c>
      <c r="B179" s="1">
        <f t="shared" ca="1" si="18"/>
        <v>0.88300102584397788</v>
      </c>
      <c r="C179" s="1">
        <f t="shared" ca="1" si="25"/>
        <v>1.5003715654173615</v>
      </c>
      <c r="D179" s="1">
        <f t="shared" ca="1" si="20"/>
        <v>0</v>
      </c>
      <c r="E179" s="1">
        <f t="shared" ca="1" si="21"/>
        <v>1</v>
      </c>
      <c r="F179" s="1">
        <f t="shared" ca="1" si="22"/>
        <v>4</v>
      </c>
      <c r="G179" s="1">
        <f t="shared" ca="1" si="26"/>
        <v>400</v>
      </c>
      <c r="H179" s="1">
        <f t="shared" ca="1" si="27"/>
        <v>-16828.412049251285</v>
      </c>
    </row>
    <row r="180" spans="1:8" x14ac:dyDescent="0.2">
      <c r="A180" s="1">
        <v>174</v>
      </c>
      <c r="B180" s="1">
        <f t="shared" ca="1" si="18"/>
        <v>0.85118353341346364</v>
      </c>
      <c r="C180" s="1">
        <f t="shared" ca="1" si="25"/>
        <v>1.5003715654173615</v>
      </c>
      <c r="D180" s="1">
        <f t="shared" ca="1" si="20"/>
        <v>-1</v>
      </c>
      <c r="E180" s="1">
        <f t="shared" ca="1" si="21"/>
        <v>1</v>
      </c>
      <c r="F180" s="1">
        <f t="shared" ca="1" si="22"/>
        <v>2</v>
      </c>
      <c r="G180" s="1">
        <f t="shared" ca="1" si="26"/>
        <v>200</v>
      </c>
      <c r="H180" s="1">
        <f t="shared" ca="1" si="27"/>
        <v>-16528.337736167814</v>
      </c>
    </row>
    <row r="181" spans="1:8" x14ac:dyDescent="0.2">
      <c r="A181" s="1">
        <v>175</v>
      </c>
      <c r="B181" s="1">
        <f t="shared" ca="1" si="18"/>
        <v>0.84953505568639598</v>
      </c>
      <c r="C181" s="1">
        <f t="shared" ca="1" si="25"/>
        <v>1.5003715654173615</v>
      </c>
      <c r="D181" s="1">
        <f t="shared" ca="1" si="20"/>
        <v>1</v>
      </c>
      <c r="E181" s="1">
        <f t="shared" ca="1" si="21"/>
        <v>1</v>
      </c>
      <c r="F181" s="1">
        <f t="shared" ca="1" si="22"/>
        <v>1</v>
      </c>
      <c r="G181" s="1">
        <f t="shared" ca="1" si="26"/>
        <v>100</v>
      </c>
      <c r="H181" s="1">
        <f t="shared" ca="1" si="27"/>
        <v>-16378.300579626079</v>
      </c>
    </row>
    <row r="182" spans="1:8" x14ac:dyDescent="0.2">
      <c r="A182" s="1">
        <v>176</v>
      </c>
      <c r="B182" s="1">
        <f t="shared" ca="1" si="18"/>
        <v>0.86559443770797473</v>
      </c>
      <c r="C182" s="1">
        <f t="shared" ca="1" si="25"/>
        <v>1.5003715654173615</v>
      </c>
      <c r="D182" s="1">
        <f t="shared" ca="1" si="20"/>
        <v>0</v>
      </c>
      <c r="E182" s="1">
        <f t="shared" ca="1" si="21"/>
        <v>1</v>
      </c>
      <c r="F182" s="1">
        <f t="shared" ca="1" si="22"/>
        <v>1</v>
      </c>
      <c r="G182" s="1">
        <f t="shared" ca="1" si="26"/>
        <v>100</v>
      </c>
      <c r="H182" s="1">
        <f t="shared" ca="1" si="27"/>
        <v>-16228.263423084343</v>
      </c>
    </row>
    <row r="183" spans="1:8" x14ac:dyDescent="0.2">
      <c r="A183" s="1">
        <v>177</v>
      </c>
      <c r="B183" s="1">
        <f t="shared" ca="1" si="18"/>
        <v>5.6529080676884669E-2</v>
      </c>
      <c r="C183" s="1">
        <f t="shared" ca="1" si="25"/>
        <v>-1</v>
      </c>
      <c r="D183" s="1">
        <f t="shared" ca="1" si="20"/>
        <v>1</v>
      </c>
      <c r="E183" s="1">
        <f t="shared" ca="1" si="21"/>
        <v>1</v>
      </c>
      <c r="F183" s="1">
        <f t="shared" ca="1" si="22"/>
        <v>1</v>
      </c>
      <c r="G183" s="1">
        <f t="shared" ca="1" si="26"/>
        <v>100</v>
      </c>
      <c r="H183" s="1">
        <f t="shared" ca="1" si="27"/>
        <v>-16328.263423084343</v>
      </c>
    </row>
    <row r="184" spans="1:8" x14ac:dyDescent="0.2">
      <c r="A184" s="1">
        <v>178</v>
      </c>
      <c r="B184" s="1">
        <f t="shared" ca="1" si="18"/>
        <v>0.22654439622311051</v>
      </c>
      <c r="C184" s="1">
        <f t="shared" ca="1" si="25"/>
        <v>-1</v>
      </c>
      <c r="D184" s="1">
        <f t="shared" ca="1" si="20"/>
        <v>2</v>
      </c>
      <c r="E184" s="1">
        <f t="shared" ca="1" si="21"/>
        <v>1</v>
      </c>
      <c r="F184" s="1">
        <f t="shared" ca="1" si="22"/>
        <v>2</v>
      </c>
      <c r="G184" s="1">
        <f t="shared" ca="1" si="26"/>
        <v>200</v>
      </c>
      <c r="H184" s="1">
        <f t="shared" ca="1" si="27"/>
        <v>-16528.263423084343</v>
      </c>
    </row>
    <row r="185" spans="1:8" x14ac:dyDescent="0.2">
      <c r="A185" s="1">
        <v>179</v>
      </c>
      <c r="B185" s="1">
        <f t="shared" ca="1" si="18"/>
        <v>0.10448529298056075</v>
      </c>
      <c r="C185" s="1">
        <f t="shared" ca="1" si="25"/>
        <v>-1</v>
      </c>
      <c r="D185" s="1">
        <f t="shared" ca="1" si="20"/>
        <v>0</v>
      </c>
      <c r="E185" s="1">
        <f t="shared" ca="1" si="21"/>
        <v>1</v>
      </c>
      <c r="F185" s="1">
        <f t="shared" ca="1" si="22"/>
        <v>4</v>
      </c>
      <c r="G185" s="1">
        <f t="shared" ca="1" si="26"/>
        <v>400</v>
      </c>
      <c r="H185" s="1">
        <f t="shared" ca="1" si="27"/>
        <v>-16928.263423084343</v>
      </c>
    </row>
    <row r="186" spans="1:8" x14ac:dyDescent="0.2">
      <c r="A186" s="1">
        <v>180</v>
      </c>
      <c r="B186" s="1">
        <f t="shared" ca="1" si="18"/>
        <v>0.37204189094868456</v>
      </c>
      <c r="C186" s="1">
        <f t="shared" ca="1" si="25"/>
        <v>-1</v>
      </c>
      <c r="D186" s="1">
        <f t="shared" ca="1" si="20"/>
        <v>1</v>
      </c>
      <c r="E186" s="1">
        <f t="shared" ca="1" si="21"/>
        <v>1</v>
      </c>
      <c r="F186" s="1">
        <f t="shared" ca="1" si="22"/>
        <v>8</v>
      </c>
      <c r="G186" s="1">
        <f t="shared" ca="1" si="26"/>
        <v>800</v>
      </c>
      <c r="H186" s="1">
        <f t="shared" ca="1" si="27"/>
        <v>-17728.263423084343</v>
      </c>
    </row>
    <row r="187" spans="1:8" x14ac:dyDescent="0.2">
      <c r="A187" s="1">
        <v>181</v>
      </c>
      <c r="B187" s="1">
        <f t="shared" ca="1" si="18"/>
        <v>0.55714556685286754</v>
      </c>
      <c r="C187" s="1">
        <f t="shared" ca="1" si="25"/>
        <v>-1</v>
      </c>
      <c r="D187" s="1">
        <f t="shared" ca="1" si="20"/>
        <v>2</v>
      </c>
      <c r="E187" s="1">
        <f t="shared" ca="1" si="21"/>
        <v>1</v>
      </c>
      <c r="F187" s="1">
        <f t="shared" ca="1" si="22"/>
        <v>16</v>
      </c>
      <c r="G187" s="1">
        <f t="shared" ca="1" si="26"/>
        <v>1600</v>
      </c>
      <c r="H187" s="1">
        <f t="shared" ca="1" si="27"/>
        <v>-19328.263423084343</v>
      </c>
    </row>
    <row r="188" spans="1:8" x14ac:dyDescent="0.2">
      <c r="A188" s="1">
        <v>182</v>
      </c>
      <c r="B188" s="1">
        <f t="shared" ca="1" si="18"/>
        <v>0.7793328034398771</v>
      </c>
      <c r="C188" s="1">
        <f t="shared" ca="1" si="25"/>
        <v>1.5003715654173615</v>
      </c>
      <c r="D188" s="1">
        <f t="shared" ca="1" si="20"/>
        <v>1</v>
      </c>
      <c r="E188" s="1">
        <f t="shared" ca="1" si="21"/>
        <v>1</v>
      </c>
      <c r="F188" s="1">
        <f t="shared" ca="1" si="22"/>
        <v>32</v>
      </c>
      <c r="G188" s="1">
        <f t="shared" ca="1" si="26"/>
        <v>3200</v>
      </c>
      <c r="H188" s="1">
        <f t="shared" ca="1" si="27"/>
        <v>-14527.074413748785</v>
      </c>
    </row>
    <row r="189" spans="1:8" x14ac:dyDescent="0.2">
      <c r="A189" s="1">
        <v>183</v>
      </c>
      <c r="B189" s="1">
        <f t="shared" ca="1" si="18"/>
        <v>0.91894888387657825</v>
      </c>
      <c r="C189" s="1">
        <f t="shared" ca="1" si="25"/>
        <v>1.5003715654173615</v>
      </c>
      <c r="D189" s="1">
        <f t="shared" ca="1" si="20"/>
        <v>0</v>
      </c>
      <c r="E189" s="1">
        <f t="shared" ca="1" si="21"/>
        <v>1</v>
      </c>
      <c r="F189" s="1">
        <f t="shared" ca="1" si="22"/>
        <v>16</v>
      </c>
      <c r="G189" s="1">
        <f t="shared" ca="1" si="26"/>
        <v>1600</v>
      </c>
      <c r="H189" s="1">
        <f t="shared" ca="1" si="27"/>
        <v>-12126.479909081007</v>
      </c>
    </row>
    <row r="190" spans="1:8" x14ac:dyDescent="0.2">
      <c r="A190" s="1">
        <v>184</v>
      </c>
      <c r="B190" s="1">
        <f t="shared" ca="1" si="18"/>
        <v>0.64106676470551605</v>
      </c>
      <c r="C190" s="1">
        <f t="shared" ca="1" si="25"/>
        <v>1.5003715654173615</v>
      </c>
      <c r="D190" s="1">
        <f t="shared" ca="1" si="20"/>
        <v>-1</v>
      </c>
      <c r="E190" s="1">
        <f t="shared" ca="1" si="21"/>
        <v>1</v>
      </c>
      <c r="F190" s="1">
        <f t="shared" ca="1" si="22"/>
        <v>8</v>
      </c>
      <c r="G190" s="1">
        <f t="shared" ca="1" si="26"/>
        <v>800</v>
      </c>
      <c r="H190" s="1">
        <f t="shared" ca="1" si="27"/>
        <v>-10926.182656747118</v>
      </c>
    </row>
    <row r="191" spans="1:8" x14ac:dyDescent="0.2">
      <c r="A191" s="1">
        <v>185</v>
      </c>
      <c r="B191" s="1">
        <f t="shared" ca="1" si="18"/>
        <v>0.2928076673712412</v>
      </c>
      <c r="C191" s="1">
        <f t="shared" ca="1" si="25"/>
        <v>-1</v>
      </c>
      <c r="D191" s="1">
        <f t="shared" ca="1" si="20"/>
        <v>0</v>
      </c>
      <c r="E191" s="1">
        <f t="shared" ca="1" si="21"/>
        <v>1</v>
      </c>
      <c r="F191" s="1">
        <f t="shared" ca="1" si="22"/>
        <v>4</v>
      </c>
      <c r="G191" s="1">
        <f t="shared" ca="1" si="26"/>
        <v>400</v>
      </c>
      <c r="H191" s="1">
        <f t="shared" ca="1" si="27"/>
        <v>-11326.182656747118</v>
      </c>
    </row>
    <row r="192" spans="1:8" x14ac:dyDescent="0.2">
      <c r="A192" s="1">
        <v>186</v>
      </c>
      <c r="B192" s="1">
        <f t="shared" ca="1" si="18"/>
        <v>0.14713924216420249</v>
      </c>
      <c r="C192" s="1">
        <f t="shared" ca="1" si="25"/>
        <v>-1</v>
      </c>
      <c r="D192" s="1">
        <f t="shared" ca="1" si="20"/>
        <v>1</v>
      </c>
      <c r="E192" s="1">
        <f t="shared" ca="1" si="21"/>
        <v>1</v>
      </c>
      <c r="F192" s="1">
        <f t="shared" ca="1" si="22"/>
        <v>8</v>
      </c>
      <c r="G192" s="1">
        <f t="shared" ca="1" si="26"/>
        <v>800</v>
      </c>
      <c r="H192" s="1">
        <f t="shared" ca="1" si="27"/>
        <v>-12126.182656747118</v>
      </c>
    </row>
    <row r="193" spans="1:8" x14ac:dyDescent="0.2">
      <c r="A193" s="1">
        <v>187</v>
      </c>
      <c r="B193" s="1">
        <f t="shared" ca="1" si="18"/>
        <v>0.45054882312129629</v>
      </c>
      <c r="C193" s="1">
        <f t="shared" ca="1" si="25"/>
        <v>-1</v>
      </c>
      <c r="D193" s="1">
        <f t="shared" ca="1" si="20"/>
        <v>2</v>
      </c>
      <c r="E193" s="1">
        <f t="shared" ca="1" si="21"/>
        <v>1</v>
      </c>
      <c r="F193" s="1">
        <f t="shared" ca="1" si="22"/>
        <v>16</v>
      </c>
      <c r="G193" s="1">
        <f t="shared" ca="1" si="26"/>
        <v>1600</v>
      </c>
      <c r="H193" s="1">
        <f t="shared" ca="1" si="27"/>
        <v>-13726.182656747118</v>
      </c>
    </row>
    <row r="194" spans="1:8" x14ac:dyDescent="0.2">
      <c r="A194" s="1">
        <v>188</v>
      </c>
      <c r="B194" s="1">
        <f t="shared" ca="1" si="18"/>
        <v>0.34925699453151771</v>
      </c>
      <c r="C194" s="1">
        <f t="shared" ca="1" si="25"/>
        <v>-1</v>
      </c>
      <c r="D194" s="1">
        <f t="shared" ca="1" si="20"/>
        <v>0</v>
      </c>
      <c r="E194" s="1">
        <f t="shared" ca="1" si="21"/>
        <v>1</v>
      </c>
      <c r="F194" s="1">
        <f t="shared" ca="1" si="22"/>
        <v>32</v>
      </c>
      <c r="G194" s="1">
        <f t="shared" ca="1" si="26"/>
        <v>3200</v>
      </c>
      <c r="H194" s="1">
        <f t="shared" ca="1" si="27"/>
        <v>-16926.182656747118</v>
      </c>
    </row>
    <row r="195" spans="1:8" x14ac:dyDescent="0.2">
      <c r="A195" s="1">
        <v>189</v>
      </c>
      <c r="B195" s="1">
        <f t="shared" ca="1" si="18"/>
        <v>0.78098012004385764</v>
      </c>
      <c r="C195" s="1">
        <f t="shared" ca="1" si="25"/>
        <v>1.5003715654173615</v>
      </c>
      <c r="D195" s="1">
        <f t="shared" ca="1" si="20"/>
        <v>-1</v>
      </c>
      <c r="E195" s="1">
        <f t="shared" ca="1" si="21"/>
        <v>1</v>
      </c>
      <c r="F195" s="1">
        <f t="shared" ca="1" si="22"/>
        <v>64</v>
      </c>
      <c r="G195" s="1">
        <f t="shared" ca="1" si="26"/>
        <v>6400</v>
      </c>
      <c r="H195" s="1">
        <f t="shared" ca="1" si="27"/>
        <v>-7323.8046380760043</v>
      </c>
    </row>
    <row r="196" spans="1:8" x14ac:dyDescent="0.2">
      <c r="A196" s="1">
        <v>190</v>
      </c>
      <c r="B196" s="1">
        <f t="shared" ca="1" si="18"/>
        <v>2.0366812118764233E-2</v>
      </c>
      <c r="C196" s="1">
        <f t="shared" ca="1" si="25"/>
        <v>-1</v>
      </c>
      <c r="D196" s="1">
        <f t="shared" ca="1" si="20"/>
        <v>0</v>
      </c>
      <c r="E196" s="1">
        <f t="shared" ca="1" si="21"/>
        <v>1</v>
      </c>
      <c r="F196" s="1">
        <f t="shared" ca="1" si="22"/>
        <v>1</v>
      </c>
      <c r="G196" s="1">
        <f t="shared" ca="1" si="26"/>
        <v>100</v>
      </c>
      <c r="H196" s="1">
        <f t="shared" ca="1" si="27"/>
        <v>-7423.8046380760043</v>
      </c>
    </row>
    <row r="197" spans="1:8" x14ac:dyDescent="0.2">
      <c r="A197" s="1">
        <v>191</v>
      </c>
      <c r="B197" s="1">
        <f t="shared" ca="1" si="18"/>
        <v>0.94960241170085236</v>
      </c>
      <c r="C197" s="1">
        <f t="shared" ca="1" si="25"/>
        <v>1.5003715654173615</v>
      </c>
      <c r="D197" s="1">
        <f t="shared" ca="1" si="20"/>
        <v>-1</v>
      </c>
      <c r="E197" s="1">
        <f t="shared" ca="1" si="21"/>
        <v>1</v>
      </c>
      <c r="F197" s="1">
        <f t="shared" ca="1" si="22"/>
        <v>2</v>
      </c>
      <c r="G197" s="1">
        <f t="shared" ca="1" si="26"/>
        <v>200</v>
      </c>
      <c r="H197" s="1">
        <f t="shared" ca="1" si="27"/>
        <v>-7123.7303249925317</v>
      </c>
    </row>
    <row r="198" spans="1:8" x14ac:dyDescent="0.2">
      <c r="A198" s="1">
        <v>192</v>
      </c>
      <c r="B198" s="1">
        <f t="shared" ca="1" si="18"/>
        <v>6.922423785922005E-3</v>
      </c>
      <c r="C198" s="1">
        <f t="shared" ca="1" si="25"/>
        <v>-1</v>
      </c>
      <c r="D198" s="1">
        <f t="shared" ca="1" si="20"/>
        <v>0</v>
      </c>
      <c r="E198" s="1">
        <f t="shared" ca="1" si="21"/>
        <v>1</v>
      </c>
      <c r="F198" s="1">
        <f t="shared" ca="1" si="22"/>
        <v>1</v>
      </c>
      <c r="G198" s="1">
        <f t="shared" ca="1" si="26"/>
        <v>100</v>
      </c>
      <c r="H198" s="1">
        <f t="shared" ca="1" si="27"/>
        <v>-7223.7303249925317</v>
      </c>
    </row>
    <row r="199" spans="1:8" x14ac:dyDescent="0.2">
      <c r="A199" s="1">
        <v>193</v>
      </c>
      <c r="B199" s="1">
        <f t="shared" ca="1" si="18"/>
        <v>6.3209399923170206E-2</v>
      </c>
      <c r="C199" s="1">
        <f t="shared" ca="1" si="25"/>
        <v>-1</v>
      </c>
      <c r="D199" s="1">
        <f t="shared" ca="1" si="20"/>
        <v>1</v>
      </c>
      <c r="E199" s="1">
        <f t="shared" ca="1" si="21"/>
        <v>1</v>
      </c>
      <c r="F199" s="1">
        <f t="shared" ca="1" si="22"/>
        <v>2</v>
      </c>
      <c r="G199" s="1">
        <f t="shared" ca="1" si="26"/>
        <v>200</v>
      </c>
      <c r="H199" s="1">
        <f t="shared" ca="1" si="27"/>
        <v>-7423.7303249925317</v>
      </c>
    </row>
    <row r="200" spans="1:8" x14ac:dyDescent="0.2">
      <c r="A200" s="1">
        <v>194</v>
      </c>
      <c r="B200" s="1">
        <f t="shared" ref="B200:B263" ca="1" si="28">RAND()</f>
        <v>0.2554942534272896</v>
      </c>
      <c r="C200" s="1">
        <f t="shared" ca="1" si="25"/>
        <v>-1</v>
      </c>
      <c r="D200" s="1">
        <f t="shared" ref="D200:D263" ca="1" si="29">IF($D$3=$S$2,IF(C200&lt;0,IF(E200&gt;E199,0-1,D199-1),IF(C200&gt;0,IF(AND(E199=1,D199=0),D199,IF(E200&lt;E199,0+1,D199+1)),D199)),
IF($D$3=$S$4,IF(C200&lt;0,IF(D199=$F$2,0+1,D199+1),IF(C200&gt;0,D199-1,D199)),
IF($D$3=$S$5,IF(C200&lt;0,IF(D199=$F$2,0+1,D199+1),IF(C200&gt;0,D199-1,D199)),
IF($D$3=$S$6,IF(C200&lt;0,IF(D199=$B$2,0,D199+1),IF(C200&gt;0,IF(D199=-$D$2,1,D199-1),D199)),
))))</f>
        <v>2</v>
      </c>
      <c r="E200" s="1">
        <f t="shared" ref="E200:E263" ca="1" si="30">IF($D$3=$S$2,IF(AND(D199=-$B$2,C200&lt;0),IF(E199=$F$2,1,E199+1),IF(AND(D199=$D$2,C200&gt;0),IF(E199=1,1,E199-1),E199)),
IF($D$3=$S$6,IF(AND(D199=-$B$2,C200&lt;0),IF(E199=$F$2,1,E199+1),IF(AND(D199=$D$2,C200&gt;0),IF(E199=1,1,E199-1),E199)),)
)</f>
        <v>1</v>
      </c>
      <c r="F200" s="1">
        <f t="shared" ref="F200:F263" ca="1" si="31">IF($D$3=$S$2,IF(IF(E200&gt;E199,ROUNDUP(F199*$F$3,0),IF(E200&lt;E199,IF(AND(E199=$F$2,E200=1),1,ROUNDDOWN(F199/$F$3,0)),F199))=0,1,IF(E200&gt;E199,ROUNDUP(F199*$F$3,0),IF(E200&lt;E199,IF(AND(E199=$F$2,E200=1),1,ROUNDDOWN(F199/$F$3,0)),F199))),
IF($D$3=$S$4,IF(C199&lt;0,IF(F199=$F$2,$H$3,F199+$F$3),IF(AND(C199&gt;0,F199&gt;1),F199-$F$3,F199)),
IF($D$3=$S$5,IF(C199&lt;0,F199+F198,IF(C199&gt;0,F199-F198,F199)),
IF($D$3=$S$6,IF(F199=POWER(2,$F$2),1,IF(C199&lt;0,$F$3*F199,IF(AND(C199&gt;0,F199&gt;1),F199/$F$3,F199))),
F199))))</f>
        <v>4</v>
      </c>
      <c r="G200" s="1">
        <f t="shared" ca="1" si="26"/>
        <v>400</v>
      </c>
      <c r="H200" s="1">
        <f t="shared" ca="1" si="27"/>
        <v>-7823.7303249925317</v>
      </c>
    </row>
    <row r="201" spans="1:8" x14ac:dyDescent="0.2">
      <c r="A201" s="1">
        <v>195</v>
      </c>
      <c r="B201" s="1">
        <f t="shared" ca="1" si="28"/>
        <v>0.72608603200276711</v>
      </c>
      <c r="C201" s="1">
        <f t="shared" ca="1" si="25"/>
        <v>1.5003715654173615</v>
      </c>
      <c r="D201" s="1">
        <f t="shared" ca="1" si="29"/>
        <v>1</v>
      </c>
      <c r="E201" s="1">
        <f t="shared" ca="1" si="30"/>
        <v>1</v>
      </c>
      <c r="F201" s="1">
        <f t="shared" ca="1" si="31"/>
        <v>8</v>
      </c>
      <c r="G201" s="1">
        <f t="shared" ca="1" si="26"/>
        <v>800</v>
      </c>
      <c r="H201" s="1">
        <f t="shared" ca="1" si="27"/>
        <v>-6623.4330726586422</v>
      </c>
    </row>
    <row r="202" spans="1:8" x14ac:dyDescent="0.2">
      <c r="A202" s="1">
        <v>196</v>
      </c>
      <c r="B202" s="1">
        <f t="shared" ca="1" si="28"/>
        <v>0.77375854285283108</v>
      </c>
      <c r="C202" s="1">
        <f t="shared" ca="1" si="25"/>
        <v>1.5003715654173615</v>
      </c>
      <c r="D202" s="1">
        <f t="shared" ca="1" si="29"/>
        <v>0</v>
      </c>
      <c r="E202" s="1">
        <f t="shared" ca="1" si="30"/>
        <v>1</v>
      </c>
      <c r="F202" s="1">
        <f t="shared" ca="1" si="31"/>
        <v>4</v>
      </c>
      <c r="G202" s="1">
        <f t="shared" ca="1" si="26"/>
        <v>400</v>
      </c>
      <c r="H202" s="1">
        <f t="shared" ca="1" si="27"/>
        <v>-6023.284446491698</v>
      </c>
    </row>
    <row r="203" spans="1:8" x14ac:dyDescent="0.2">
      <c r="A203" s="1">
        <v>197</v>
      </c>
      <c r="B203" s="1">
        <f t="shared" ca="1" si="28"/>
        <v>0.40194014329247074</v>
      </c>
      <c r="C203" s="1">
        <f t="shared" ca="1" si="25"/>
        <v>-1</v>
      </c>
      <c r="D203" s="1">
        <f t="shared" ca="1" si="29"/>
        <v>1</v>
      </c>
      <c r="E203" s="1">
        <f t="shared" ca="1" si="30"/>
        <v>1</v>
      </c>
      <c r="F203" s="1">
        <f t="shared" ca="1" si="31"/>
        <v>2</v>
      </c>
      <c r="G203" s="1">
        <f t="shared" ca="1" si="26"/>
        <v>200</v>
      </c>
      <c r="H203" s="1">
        <f t="shared" ca="1" si="27"/>
        <v>-6223.284446491698</v>
      </c>
    </row>
    <row r="204" spans="1:8" x14ac:dyDescent="0.2">
      <c r="A204" s="1">
        <v>198</v>
      </c>
      <c r="B204" s="1">
        <f t="shared" ca="1" si="28"/>
        <v>0.74057843276212798</v>
      </c>
      <c r="C204" s="1">
        <f t="shared" ca="1" si="25"/>
        <v>1.5003715654173615</v>
      </c>
      <c r="D204" s="1">
        <f t="shared" ca="1" si="29"/>
        <v>0</v>
      </c>
      <c r="E204" s="1">
        <f t="shared" ca="1" si="30"/>
        <v>1</v>
      </c>
      <c r="F204" s="1">
        <f t="shared" ca="1" si="31"/>
        <v>4</v>
      </c>
      <c r="G204" s="1">
        <f t="shared" ca="1" si="26"/>
        <v>400</v>
      </c>
      <c r="H204" s="1">
        <f t="shared" ca="1" si="27"/>
        <v>-5623.1358203247537</v>
      </c>
    </row>
    <row r="205" spans="1:8" x14ac:dyDescent="0.2">
      <c r="A205" s="1">
        <v>199</v>
      </c>
      <c r="B205" s="1">
        <f t="shared" ca="1" si="28"/>
        <v>0.84687160048102261</v>
      </c>
      <c r="C205" s="1">
        <f t="shared" ca="1" si="25"/>
        <v>1.5003715654173615</v>
      </c>
      <c r="D205" s="1">
        <f t="shared" ca="1" si="29"/>
        <v>-1</v>
      </c>
      <c r="E205" s="1">
        <f t="shared" ca="1" si="30"/>
        <v>1</v>
      </c>
      <c r="F205" s="1">
        <f t="shared" ca="1" si="31"/>
        <v>2</v>
      </c>
      <c r="G205" s="1">
        <f t="shared" ca="1" si="26"/>
        <v>200</v>
      </c>
      <c r="H205" s="1">
        <f t="shared" ca="1" si="27"/>
        <v>-5323.0615072412811</v>
      </c>
    </row>
    <row r="206" spans="1:8" x14ac:dyDescent="0.2">
      <c r="A206" s="1">
        <v>200</v>
      </c>
      <c r="B206" s="1">
        <f t="shared" ca="1" si="28"/>
        <v>0.4051891098495245</v>
      </c>
      <c r="C206" s="1">
        <f t="shared" ca="1" si="25"/>
        <v>-1</v>
      </c>
      <c r="D206" s="1">
        <f t="shared" ca="1" si="29"/>
        <v>0</v>
      </c>
      <c r="E206" s="1">
        <f t="shared" ca="1" si="30"/>
        <v>1</v>
      </c>
      <c r="F206" s="1">
        <f t="shared" ca="1" si="31"/>
        <v>1</v>
      </c>
      <c r="G206" s="1">
        <f t="shared" ca="1" si="26"/>
        <v>100</v>
      </c>
      <c r="H206" s="1">
        <f t="shared" ca="1" si="27"/>
        <v>-5423.0615072412811</v>
      </c>
    </row>
    <row r="207" spans="1:8" x14ac:dyDescent="0.2">
      <c r="A207" s="1">
        <v>201</v>
      </c>
      <c r="B207" s="1">
        <f t="shared" ca="1" si="28"/>
        <v>0.38615908962679235</v>
      </c>
      <c r="C207" s="1">
        <f t="shared" ca="1" si="25"/>
        <v>-1</v>
      </c>
      <c r="D207" s="1">
        <f t="shared" ca="1" si="29"/>
        <v>1</v>
      </c>
      <c r="E207" s="1">
        <f t="shared" ca="1" si="30"/>
        <v>1</v>
      </c>
      <c r="F207" s="1">
        <f t="shared" ca="1" si="31"/>
        <v>2</v>
      </c>
      <c r="G207" s="1">
        <f t="shared" ca="1" si="26"/>
        <v>200</v>
      </c>
      <c r="H207" s="1">
        <f t="shared" ca="1" si="27"/>
        <v>-5623.0615072412811</v>
      </c>
    </row>
    <row r="208" spans="1:8" x14ac:dyDescent="0.2">
      <c r="A208" s="1">
        <v>202</v>
      </c>
      <c r="B208" s="1">
        <f t="shared" ca="1" si="28"/>
        <v>0.1703199153540268</v>
      </c>
      <c r="C208" s="1">
        <f t="shared" ca="1" si="25"/>
        <v>-1</v>
      </c>
      <c r="D208" s="1">
        <f t="shared" ca="1" si="29"/>
        <v>2</v>
      </c>
      <c r="E208" s="1">
        <f t="shared" ca="1" si="30"/>
        <v>1</v>
      </c>
      <c r="F208" s="1">
        <f t="shared" ca="1" si="31"/>
        <v>4</v>
      </c>
      <c r="G208" s="1">
        <f t="shared" ca="1" si="26"/>
        <v>400</v>
      </c>
      <c r="H208" s="1">
        <f t="shared" ca="1" si="27"/>
        <v>-6023.0615072412811</v>
      </c>
    </row>
    <row r="209" spans="1:8" x14ac:dyDescent="0.2">
      <c r="A209" s="1">
        <v>203</v>
      </c>
      <c r="B209" s="1">
        <f t="shared" ca="1" si="28"/>
        <v>0.93314945964125118</v>
      </c>
      <c r="C209" s="1">
        <f t="shared" ca="1" si="25"/>
        <v>1.5003715654173615</v>
      </c>
      <c r="D209" s="1">
        <f t="shared" ca="1" si="29"/>
        <v>1</v>
      </c>
      <c r="E209" s="1">
        <f t="shared" ca="1" si="30"/>
        <v>1</v>
      </c>
      <c r="F209" s="1">
        <f t="shared" ca="1" si="31"/>
        <v>8</v>
      </c>
      <c r="G209" s="1">
        <f t="shared" ca="1" si="26"/>
        <v>800</v>
      </c>
      <c r="H209" s="1">
        <f t="shared" ca="1" si="27"/>
        <v>-4822.7642549073917</v>
      </c>
    </row>
    <row r="210" spans="1:8" x14ac:dyDescent="0.2">
      <c r="A210" s="1">
        <v>204</v>
      </c>
      <c r="B210" s="1">
        <f t="shared" ca="1" si="28"/>
        <v>0.14060538461593108</v>
      </c>
      <c r="C210" s="1">
        <f t="shared" ca="1" si="25"/>
        <v>-1</v>
      </c>
      <c r="D210" s="1">
        <f t="shared" ca="1" si="29"/>
        <v>2</v>
      </c>
      <c r="E210" s="1">
        <f t="shared" ca="1" si="30"/>
        <v>1</v>
      </c>
      <c r="F210" s="1">
        <f t="shared" ca="1" si="31"/>
        <v>4</v>
      </c>
      <c r="G210" s="1">
        <f t="shared" ca="1" si="26"/>
        <v>400</v>
      </c>
      <c r="H210" s="1">
        <f t="shared" ca="1" si="27"/>
        <v>-5222.7642549073917</v>
      </c>
    </row>
    <row r="211" spans="1:8" x14ac:dyDescent="0.2">
      <c r="A211" s="1">
        <v>205</v>
      </c>
      <c r="B211" s="1">
        <f t="shared" ca="1" si="28"/>
        <v>0.91614729950015461</v>
      </c>
      <c r="C211" s="1">
        <f t="shared" ca="1" si="25"/>
        <v>1.5003715654173615</v>
      </c>
      <c r="D211" s="1">
        <f t="shared" ca="1" si="29"/>
        <v>1</v>
      </c>
      <c r="E211" s="1">
        <f t="shared" ca="1" si="30"/>
        <v>1</v>
      </c>
      <c r="F211" s="1">
        <f t="shared" ca="1" si="31"/>
        <v>8</v>
      </c>
      <c r="G211" s="1">
        <f t="shared" ca="1" si="26"/>
        <v>800</v>
      </c>
      <c r="H211" s="1">
        <f t="shared" ca="1" si="27"/>
        <v>-4022.4670025735022</v>
      </c>
    </row>
    <row r="212" spans="1:8" x14ac:dyDescent="0.2">
      <c r="A212" s="1">
        <v>206</v>
      </c>
      <c r="B212" s="1">
        <f t="shared" ca="1" si="28"/>
        <v>0.62768925844370649</v>
      </c>
      <c r="C212" s="1">
        <f t="shared" ca="1" si="25"/>
        <v>1.5003715654173615</v>
      </c>
      <c r="D212" s="1">
        <f t="shared" ca="1" si="29"/>
        <v>0</v>
      </c>
      <c r="E212" s="1">
        <f t="shared" ca="1" si="30"/>
        <v>1</v>
      </c>
      <c r="F212" s="1">
        <f t="shared" ca="1" si="31"/>
        <v>4</v>
      </c>
      <c r="G212" s="1">
        <f t="shared" ca="1" si="26"/>
        <v>400</v>
      </c>
      <c r="H212" s="1">
        <f t="shared" ca="1" si="27"/>
        <v>-3422.3183764065575</v>
      </c>
    </row>
    <row r="213" spans="1:8" x14ac:dyDescent="0.2">
      <c r="A213" s="1">
        <v>207</v>
      </c>
      <c r="B213" s="1">
        <f t="shared" ca="1" si="28"/>
        <v>0.46437196137490666</v>
      </c>
      <c r="C213" s="1">
        <f t="shared" ca="1" si="25"/>
        <v>-1</v>
      </c>
      <c r="D213" s="1">
        <f t="shared" ca="1" si="29"/>
        <v>1</v>
      </c>
      <c r="E213" s="1">
        <f t="shared" ca="1" si="30"/>
        <v>1</v>
      </c>
      <c r="F213" s="1">
        <f t="shared" ca="1" si="31"/>
        <v>2</v>
      </c>
      <c r="G213" s="1">
        <f t="shared" ca="1" si="26"/>
        <v>200</v>
      </c>
      <c r="H213" s="1">
        <f t="shared" ca="1" si="27"/>
        <v>-3622.3183764065575</v>
      </c>
    </row>
    <row r="214" spans="1:8" x14ac:dyDescent="0.2">
      <c r="A214" s="1">
        <v>208</v>
      </c>
      <c r="B214" s="1">
        <f t="shared" ca="1" si="28"/>
        <v>0.80757412121142069</v>
      </c>
      <c r="C214" s="1">
        <f t="shared" ca="1" si="25"/>
        <v>1.5003715654173615</v>
      </c>
      <c r="D214" s="1">
        <f t="shared" ca="1" si="29"/>
        <v>0</v>
      </c>
      <c r="E214" s="1">
        <f t="shared" ca="1" si="30"/>
        <v>1</v>
      </c>
      <c r="F214" s="1">
        <f t="shared" ca="1" si="31"/>
        <v>4</v>
      </c>
      <c r="G214" s="1">
        <f t="shared" ca="1" si="26"/>
        <v>400</v>
      </c>
      <c r="H214" s="1">
        <f t="shared" ca="1" si="27"/>
        <v>-3022.1697502396128</v>
      </c>
    </row>
    <row r="215" spans="1:8" x14ac:dyDescent="0.2">
      <c r="A215" s="1">
        <v>209</v>
      </c>
      <c r="B215" s="1">
        <f t="shared" ca="1" si="28"/>
        <v>0.84184847690309317</v>
      </c>
      <c r="C215" s="1">
        <f t="shared" ca="1" si="25"/>
        <v>1.5003715654173615</v>
      </c>
      <c r="D215" s="1">
        <f t="shared" ca="1" si="29"/>
        <v>-1</v>
      </c>
      <c r="E215" s="1">
        <f t="shared" ca="1" si="30"/>
        <v>1</v>
      </c>
      <c r="F215" s="1">
        <f t="shared" ca="1" si="31"/>
        <v>2</v>
      </c>
      <c r="G215" s="1">
        <f t="shared" ca="1" si="26"/>
        <v>200</v>
      </c>
      <c r="H215" s="1">
        <f t="shared" ca="1" si="27"/>
        <v>-2722.0954371561406</v>
      </c>
    </row>
    <row r="216" spans="1:8" x14ac:dyDescent="0.2">
      <c r="A216" s="1">
        <v>210</v>
      </c>
      <c r="B216" s="1">
        <f t="shared" ca="1" si="28"/>
        <v>0.77171490189867686</v>
      </c>
      <c r="C216" s="1">
        <f t="shared" ca="1" si="25"/>
        <v>1.5003715654173615</v>
      </c>
      <c r="D216" s="1">
        <f t="shared" ca="1" si="29"/>
        <v>1</v>
      </c>
      <c r="E216" s="1">
        <f t="shared" ca="1" si="30"/>
        <v>1</v>
      </c>
      <c r="F216" s="1">
        <f t="shared" ca="1" si="31"/>
        <v>1</v>
      </c>
      <c r="G216" s="1">
        <f t="shared" ca="1" si="26"/>
        <v>100</v>
      </c>
      <c r="H216" s="1">
        <f t="shared" ca="1" si="27"/>
        <v>-2572.0582806144043</v>
      </c>
    </row>
    <row r="217" spans="1:8" x14ac:dyDescent="0.2">
      <c r="A217" s="1">
        <v>211</v>
      </c>
      <c r="B217" s="1">
        <f t="shared" ca="1" si="28"/>
        <v>0.92477100376709798</v>
      </c>
      <c r="C217" s="1">
        <f t="shared" ca="1" si="25"/>
        <v>1.5003715654173615</v>
      </c>
      <c r="D217" s="1">
        <f t="shared" ca="1" si="29"/>
        <v>0</v>
      </c>
      <c r="E217" s="1">
        <f t="shared" ca="1" si="30"/>
        <v>1</v>
      </c>
      <c r="F217" s="1">
        <f t="shared" ca="1" si="31"/>
        <v>1</v>
      </c>
      <c r="G217" s="1">
        <f t="shared" ca="1" si="26"/>
        <v>100</v>
      </c>
      <c r="H217" s="1">
        <f t="shared" ca="1" si="27"/>
        <v>-2422.021124072668</v>
      </c>
    </row>
    <row r="218" spans="1:8" x14ac:dyDescent="0.2">
      <c r="A218" s="1">
        <v>212</v>
      </c>
      <c r="B218" s="1">
        <f t="shared" ca="1" si="28"/>
        <v>0.51175401674951615</v>
      </c>
      <c r="C218" s="1">
        <f t="shared" ca="1" si="25"/>
        <v>-1</v>
      </c>
      <c r="D218" s="1">
        <f t="shared" ca="1" si="29"/>
        <v>1</v>
      </c>
      <c r="E218" s="1">
        <f t="shared" ca="1" si="30"/>
        <v>1</v>
      </c>
      <c r="F218" s="1">
        <f t="shared" ca="1" si="31"/>
        <v>1</v>
      </c>
      <c r="G218" s="1">
        <f t="shared" ca="1" si="26"/>
        <v>100</v>
      </c>
      <c r="H218" s="1">
        <f t="shared" ca="1" si="27"/>
        <v>-2522.021124072668</v>
      </c>
    </row>
    <row r="219" spans="1:8" x14ac:dyDescent="0.2">
      <c r="A219" s="1">
        <v>213</v>
      </c>
      <c r="B219" s="1">
        <f t="shared" ca="1" si="28"/>
        <v>0.9855179261970729</v>
      </c>
      <c r="C219" s="1">
        <f t="shared" ca="1" si="25"/>
        <v>1.5003715654173615</v>
      </c>
      <c r="D219" s="1">
        <f t="shared" ca="1" si="29"/>
        <v>0</v>
      </c>
      <c r="E219" s="1">
        <f t="shared" ca="1" si="30"/>
        <v>1</v>
      </c>
      <c r="F219" s="1">
        <f t="shared" ca="1" si="31"/>
        <v>2</v>
      </c>
      <c r="G219" s="1">
        <f t="shared" ca="1" si="26"/>
        <v>200</v>
      </c>
      <c r="H219" s="1">
        <f t="shared" ca="1" si="27"/>
        <v>-2221.9468109891959</v>
      </c>
    </row>
    <row r="220" spans="1:8" x14ac:dyDescent="0.2">
      <c r="A220" s="1">
        <v>214</v>
      </c>
      <c r="B220" s="1">
        <f t="shared" ca="1" si="28"/>
        <v>0.9322223066369969</v>
      </c>
      <c r="C220" s="1">
        <f t="shared" ca="1" si="25"/>
        <v>1.5003715654173615</v>
      </c>
      <c r="D220" s="1">
        <f t="shared" ca="1" si="29"/>
        <v>-1</v>
      </c>
      <c r="E220" s="1">
        <f t="shared" ca="1" si="30"/>
        <v>1</v>
      </c>
      <c r="F220" s="1">
        <f t="shared" ca="1" si="31"/>
        <v>1</v>
      </c>
      <c r="G220" s="1">
        <f t="shared" ca="1" si="26"/>
        <v>100</v>
      </c>
      <c r="H220" s="1">
        <f t="shared" ca="1" si="27"/>
        <v>-2071.9096544474596</v>
      </c>
    </row>
    <row r="221" spans="1:8" x14ac:dyDescent="0.2">
      <c r="A221" s="1">
        <v>215</v>
      </c>
      <c r="B221" s="1">
        <f t="shared" ca="1" si="28"/>
        <v>0.88487137246190095</v>
      </c>
      <c r="C221" s="1">
        <f t="shared" ref="C221:C284" ca="1" si="32">IF(B221&lt;$D$1,$F$1,$H$1)</f>
        <v>1.5003715654173615</v>
      </c>
      <c r="D221" s="1">
        <f t="shared" ca="1" si="29"/>
        <v>1</v>
      </c>
      <c r="E221" s="1">
        <f t="shared" ca="1" si="30"/>
        <v>1</v>
      </c>
      <c r="F221" s="1">
        <f t="shared" ca="1" si="31"/>
        <v>1</v>
      </c>
      <c r="G221" s="1">
        <f t="shared" ref="G221:G284" ca="1" si="33">F221*$H$2</f>
        <v>100</v>
      </c>
      <c r="H221" s="1">
        <f t="shared" ref="H221:H284" ca="1" si="34">H220+G221*C221</f>
        <v>-1921.8724979057235</v>
      </c>
    </row>
    <row r="222" spans="1:8" x14ac:dyDescent="0.2">
      <c r="A222" s="1">
        <v>216</v>
      </c>
      <c r="B222" s="1">
        <f t="shared" ca="1" si="28"/>
        <v>0.29583437667891999</v>
      </c>
      <c r="C222" s="1">
        <f t="shared" ca="1" si="32"/>
        <v>-1</v>
      </c>
      <c r="D222" s="1">
        <f t="shared" ca="1" si="29"/>
        <v>2</v>
      </c>
      <c r="E222" s="1">
        <f t="shared" ca="1" si="30"/>
        <v>1</v>
      </c>
      <c r="F222" s="1">
        <f t="shared" ca="1" si="31"/>
        <v>1</v>
      </c>
      <c r="G222" s="1">
        <f t="shared" ca="1" si="33"/>
        <v>100</v>
      </c>
      <c r="H222" s="1">
        <f t="shared" ca="1" si="34"/>
        <v>-2021.8724979057235</v>
      </c>
    </row>
    <row r="223" spans="1:8" x14ac:dyDescent="0.2">
      <c r="A223" s="1">
        <v>217</v>
      </c>
      <c r="B223" s="1">
        <f t="shared" ca="1" si="28"/>
        <v>0.86584157911541604</v>
      </c>
      <c r="C223" s="1">
        <f t="shared" ca="1" si="32"/>
        <v>1.5003715654173615</v>
      </c>
      <c r="D223" s="1">
        <f t="shared" ca="1" si="29"/>
        <v>1</v>
      </c>
      <c r="E223" s="1">
        <f t="shared" ca="1" si="30"/>
        <v>1</v>
      </c>
      <c r="F223" s="1">
        <f t="shared" ca="1" si="31"/>
        <v>2</v>
      </c>
      <c r="G223" s="1">
        <f t="shared" ca="1" si="33"/>
        <v>200</v>
      </c>
      <c r="H223" s="1">
        <f t="shared" ca="1" si="34"/>
        <v>-1721.7981848222512</v>
      </c>
    </row>
    <row r="224" spans="1:8" x14ac:dyDescent="0.2">
      <c r="A224" s="1">
        <v>218</v>
      </c>
      <c r="B224" s="1">
        <f t="shared" ca="1" si="28"/>
        <v>0.37462286861920935</v>
      </c>
      <c r="C224" s="1">
        <f t="shared" ca="1" si="32"/>
        <v>-1</v>
      </c>
      <c r="D224" s="1">
        <f t="shared" ca="1" si="29"/>
        <v>2</v>
      </c>
      <c r="E224" s="1">
        <f t="shared" ca="1" si="30"/>
        <v>1</v>
      </c>
      <c r="F224" s="1">
        <f t="shared" ca="1" si="31"/>
        <v>1</v>
      </c>
      <c r="G224" s="1">
        <f t="shared" ca="1" si="33"/>
        <v>100</v>
      </c>
      <c r="H224" s="1">
        <f t="shared" ca="1" si="34"/>
        <v>-1821.7981848222512</v>
      </c>
    </row>
    <row r="225" spans="1:8" x14ac:dyDescent="0.2">
      <c r="A225" s="1">
        <v>219</v>
      </c>
      <c r="B225" s="1">
        <f t="shared" ca="1" si="28"/>
        <v>0.34942394021015377</v>
      </c>
      <c r="C225" s="1">
        <f t="shared" ca="1" si="32"/>
        <v>-1</v>
      </c>
      <c r="D225" s="1">
        <f t="shared" ca="1" si="29"/>
        <v>0</v>
      </c>
      <c r="E225" s="1">
        <f t="shared" ca="1" si="30"/>
        <v>1</v>
      </c>
      <c r="F225" s="1">
        <f t="shared" ca="1" si="31"/>
        <v>2</v>
      </c>
      <c r="G225" s="1">
        <f t="shared" ca="1" si="33"/>
        <v>200</v>
      </c>
      <c r="H225" s="1">
        <f t="shared" ca="1" si="34"/>
        <v>-2021.7981848222512</v>
      </c>
    </row>
    <row r="226" spans="1:8" x14ac:dyDescent="0.2">
      <c r="A226" s="1">
        <v>220</v>
      </c>
      <c r="B226" s="1">
        <f t="shared" ca="1" si="28"/>
        <v>0.70161833822916597</v>
      </c>
      <c r="C226" s="1">
        <f t="shared" ca="1" si="32"/>
        <v>1.5003715654173615</v>
      </c>
      <c r="D226" s="1">
        <f t="shared" ca="1" si="29"/>
        <v>-1</v>
      </c>
      <c r="E226" s="1">
        <f t="shared" ca="1" si="30"/>
        <v>1</v>
      </c>
      <c r="F226" s="1">
        <f t="shared" ca="1" si="31"/>
        <v>4</v>
      </c>
      <c r="G226" s="1">
        <f t="shared" ca="1" si="33"/>
        <v>400</v>
      </c>
      <c r="H226" s="1">
        <f t="shared" ca="1" si="34"/>
        <v>-1421.6495586553065</v>
      </c>
    </row>
    <row r="227" spans="1:8" x14ac:dyDescent="0.2">
      <c r="A227" s="1">
        <v>221</v>
      </c>
      <c r="B227" s="1">
        <f t="shared" ca="1" si="28"/>
        <v>0.3852996348576172</v>
      </c>
      <c r="C227" s="1">
        <f t="shared" ca="1" si="32"/>
        <v>-1</v>
      </c>
      <c r="D227" s="1">
        <f t="shared" ca="1" si="29"/>
        <v>0</v>
      </c>
      <c r="E227" s="1">
        <f t="shared" ca="1" si="30"/>
        <v>1</v>
      </c>
      <c r="F227" s="1">
        <f t="shared" ca="1" si="31"/>
        <v>2</v>
      </c>
      <c r="G227" s="1">
        <f t="shared" ca="1" si="33"/>
        <v>200</v>
      </c>
      <c r="H227" s="1">
        <f t="shared" ca="1" si="34"/>
        <v>-1621.6495586553065</v>
      </c>
    </row>
    <row r="228" spans="1:8" x14ac:dyDescent="0.2">
      <c r="A228" s="1">
        <v>222</v>
      </c>
      <c r="B228" s="1">
        <f t="shared" ca="1" si="28"/>
        <v>0.93436779705460216</v>
      </c>
      <c r="C228" s="1">
        <f t="shared" ca="1" si="32"/>
        <v>1.5003715654173615</v>
      </c>
      <c r="D228" s="1">
        <f t="shared" ca="1" si="29"/>
        <v>-1</v>
      </c>
      <c r="E228" s="1">
        <f t="shared" ca="1" si="30"/>
        <v>1</v>
      </c>
      <c r="F228" s="1">
        <f t="shared" ca="1" si="31"/>
        <v>4</v>
      </c>
      <c r="G228" s="1">
        <f t="shared" ca="1" si="33"/>
        <v>400</v>
      </c>
      <c r="H228" s="1">
        <f t="shared" ca="1" si="34"/>
        <v>-1021.5009324883619</v>
      </c>
    </row>
    <row r="229" spans="1:8" x14ac:dyDescent="0.2">
      <c r="A229" s="1">
        <v>223</v>
      </c>
      <c r="B229" s="1">
        <f t="shared" ca="1" si="28"/>
        <v>0.5925366835200313</v>
      </c>
      <c r="C229" s="1">
        <f t="shared" ca="1" si="32"/>
        <v>-1</v>
      </c>
      <c r="D229" s="1">
        <f t="shared" ca="1" si="29"/>
        <v>0</v>
      </c>
      <c r="E229" s="1">
        <f t="shared" ca="1" si="30"/>
        <v>1</v>
      </c>
      <c r="F229" s="1">
        <f t="shared" ca="1" si="31"/>
        <v>2</v>
      </c>
      <c r="G229" s="1">
        <f t="shared" ca="1" si="33"/>
        <v>200</v>
      </c>
      <c r="H229" s="1">
        <f t="shared" ca="1" si="34"/>
        <v>-1221.5009324883617</v>
      </c>
    </row>
    <row r="230" spans="1:8" x14ac:dyDescent="0.2">
      <c r="A230" s="1">
        <v>224</v>
      </c>
      <c r="B230" s="1">
        <f t="shared" ca="1" si="28"/>
        <v>0.58544983495602199</v>
      </c>
      <c r="C230" s="1">
        <f t="shared" ca="1" si="32"/>
        <v>-1</v>
      </c>
      <c r="D230" s="1">
        <f t="shared" ca="1" si="29"/>
        <v>1</v>
      </c>
      <c r="E230" s="1">
        <f t="shared" ca="1" si="30"/>
        <v>1</v>
      </c>
      <c r="F230" s="1">
        <f t="shared" ca="1" si="31"/>
        <v>4</v>
      </c>
      <c r="G230" s="1">
        <f t="shared" ca="1" si="33"/>
        <v>400</v>
      </c>
      <c r="H230" s="1">
        <f t="shared" ca="1" si="34"/>
        <v>-1621.5009324883617</v>
      </c>
    </row>
    <row r="231" spans="1:8" x14ac:dyDescent="0.2">
      <c r="A231" s="1">
        <v>225</v>
      </c>
      <c r="B231" s="1">
        <f t="shared" ca="1" si="28"/>
        <v>0.65606757417404094</v>
      </c>
      <c r="C231" s="1">
        <f t="shared" ca="1" si="32"/>
        <v>1.5003715654173615</v>
      </c>
      <c r="D231" s="1">
        <f t="shared" ca="1" si="29"/>
        <v>0</v>
      </c>
      <c r="E231" s="1">
        <f t="shared" ca="1" si="30"/>
        <v>1</v>
      </c>
      <c r="F231" s="1">
        <f t="shared" ca="1" si="31"/>
        <v>8</v>
      </c>
      <c r="G231" s="1">
        <f t="shared" ca="1" si="33"/>
        <v>800</v>
      </c>
      <c r="H231" s="1">
        <f t="shared" ca="1" si="34"/>
        <v>-421.20368015447252</v>
      </c>
    </row>
    <row r="232" spans="1:8" x14ac:dyDescent="0.2">
      <c r="A232" s="1">
        <v>226</v>
      </c>
      <c r="B232" s="1">
        <f t="shared" ca="1" si="28"/>
        <v>0.89978675658801754</v>
      </c>
      <c r="C232" s="1">
        <f t="shared" ca="1" si="32"/>
        <v>1.5003715654173615</v>
      </c>
      <c r="D232" s="1">
        <f t="shared" ca="1" si="29"/>
        <v>-1</v>
      </c>
      <c r="E232" s="1">
        <f t="shared" ca="1" si="30"/>
        <v>1</v>
      </c>
      <c r="F232" s="1">
        <f t="shared" ca="1" si="31"/>
        <v>4</v>
      </c>
      <c r="G232" s="1">
        <f t="shared" ca="1" si="33"/>
        <v>400</v>
      </c>
      <c r="H232" s="1">
        <f t="shared" ca="1" si="34"/>
        <v>178.94494601247209</v>
      </c>
    </row>
    <row r="233" spans="1:8" x14ac:dyDescent="0.2">
      <c r="A233" s="1">
        <v>227</v>
      </c>
      <c r="B233" s="1">
        <f t="shared" ca="1" si="28"/>
        <v>0.47609011496581666</v>
      </c>
      <c r="C233" s="1">
        <f t="shared" ca="1" si="32"/>
        <v>-1</v>
      </c>
      <c r="D233" s="1">
        <f t="shared" ca="1" si="29"/>
        <v>0</v>
      </c>
      <c r="E233" s="1">
        <f t="shared" ca="1" si="30"/>
        <v>1</v>
      </c>
      <c r="F233" s="1">
        <f t="shared" ca="1" si="31"/>
        <v>2</v>
      </c>
      <c r="G233" s="1">
        <f t="shared" ca="1" si="33"/>
        <v>200</v>
      </c>
      <c r="H233" s="1">
        <f t="shared" ca="1" si="34"/>
        <v>-21.055053987527913</v>
      </c>
    </row>
    <row r="234" spans="1:8" x14ac:dyDescent="0.2">
      <c r="A234" s="1">
        <v>228</v>
      </c>
      <c r="B234" s="1">
        <f t="shared" ca="1" si="28"/>
        <v>0.46529716133612864</v>
      </c>
      <c r="C234" s="1">
        <f t="shared" ca="1" si="32"/>
        <v>-1</v>
      </c>
      <c r="D234" s="1">
        <f t="shared" ca="1" si="29"/>
        <v>1</v>
      </c>
      <c r="E234" s="1">
        <f t="shared" ca="1" si="30"/>
        <v>1</v>
      </c>
      <c r="F234" s="1">
        <f t="shared" ca="1" si="31"/>
        <v>4</v>
      </c>
      <c r="G234" s="1">
        <f t="shared" ca="1" si="33"/>
        <v>400</v>
      </c>
      <c r="H234" s="1">
        <f t="shared" ca="1" si="34"/>
        <v>-421.05505398752791</v>
      </c>
    </row>
    <row r="235" spans="1:8" x14ac:dyDescent="0.2">
      <c r="A235" s="1">
        <v>229</v>
      </c>
      <c r="B235" s="1">
        <f t="shared" ca="1" si="28"/>
        <v>0.783627267056757</v>
      </c>
      <c r="C235" s="1">
        <f t="shared" ca="1" si="32"/>
        <v>1.5003715654173615</v>
      </c>
      <c r="D235" s="1">
        <f t="shared" ca="1" si="29"/>
        <v>0</v>
      </c>
      <c r="E235" s="1">
        <f t="shared" ca="1" si="30"/>
        <v>1</v>
      </c>
      <c r="F235" s="1">
        <f t="shared" ca="1" si="31"/>
        <v>8</v>
      </c>
      <c r="G235" s="1">
        <f t="shared" ca="1" si="33"/>
        <v>800</v>
      </c>
      <c r="H235" s="1">
        <f t="shared" ca="1" si="34"/>
        <v>779.24219834636131</v>
      </c>
    </row>
    <row r="236" spans="1:8" x14ac:dyDescent="0.2">
      <c r="A236" s="1">
        <v>230</v>
      </c>
      <c r="B236" s="1">
        <f t="shared" ca="1" si="28"/>
        <v>0.9970711386428025</v>
      </c>
      <c r="C236" s="1">
        <f t="shared" ca="1" si="32"/>
        <v>1.5003715654173615</v>
      </c>
      <c r="D236" s="1">
        <f t="shared" ca="1" si="29"/>
        <v>-1</v>
      </c>
      <c r="E236" s="1">
        <f t="shared" ca="1" si="30"/>
        <v>1</v>
      </c>
      <c r="F236" s="1">
        <f t="shared" ca="1" si="31"/>
        <v>4</v>
      </c>
      <c r="G236" s="1">
        <f t="shared" ca="1" si="33"/>
        <v>400</v>
      </c>
      <c r="H236" s="1">
        <f t="shared" ca="1" si="34"/>
        <v>1379.3908245133059</v>
      </c>
    </row>
    <row r="237" spans="1:8" x14ac:dyDescent="0.2">
      <c r="A237" s="1">
        <v>231</v>
      </c>
      <c r="B237" s="1">
        <f t="shared" ca="1" si="28"/>
        <v>9.8966286702871109E-2</v>
      </c>
      <c r="C237" s="1">
        <f t="shared" ca="1" si="32"/>
        <v>-1</v>
      </c>
      <c r="D237" s="1">
        <f t="shared" ca="1" si="29"/>
        <v>0</v>
      </c>
      <c r="E237" s="1">
        <f t="shared" ca="1" si="30"/>
        <v>1</v>
      </c>
      <c r="F237" s="1">
        <f t="shared" ca="1" si="31"/>
        <v>2</v>
      </c>
      <c r="G237" s="1">
        <f t="shared" ca="1" si="33"/>
        <v>200</v>
      </c>
      <c r="H237" s="1">
        <f t="shared" ca="1" si="34"/>
        <v>1179.3908245133059</v>
      </c>
    </row>
    <row r="238" spans="1:8" x14ac:dyDescent="0.2">
      <c r="A238" s="1">
        <v>232</v>
      </c>
      <c r="B238" s="1">
        <f t="shared" ca="1" si="28"/>
        <v>0.41872270245377741</v>
      </c>
      <c r="C238" s="1">
        <f t="shared" ca="1" si="32"/>
        <v>-1</v>
      </c>
      <c r="D238" s="1">
        <f t="shared" ca="1" si="29"/>
        <v>1</v>
      </c>
      <c r="E238" s="1">
        <f t="shared" ca="1" si="30"/>
        <v>1</v>
      </c>
      <c r="F238" s="1">
        <f t="shared" ca="1" si="31"/>
        <v>4</v>
      </c>
      <c r="G238" s="1">
        <f t="shared" ca="1" si="33"/>
        <v>400</v>
      </c>
      <c r="H238" s="1">
        <f t="shared" ca="1" si="34"/>
        <v>779.39082451330592</v>
      </c>
    </row>
    <row r="239" spans="1:8" x14ac:dyDescent="0.2">
      <c r="A239" s="1">
        <v>233</v>
      </c>
      <c r="B239" s="1">
        <f t="shared" ca="1" si="28"/>
        <v>7.8870014731107219E-3</v>
      </c>
      <c r="C239" s="1">
        <f t="shared" ca="1" si="32"/>
        <v>-1</v>
      </c>
      <c r="D239" s="1">
        <f t="shared" ca="1" si="29"/>
        <v>2</v>
      </c>
      <c r="E239" s="1">
        <f t="shared" ca="1" si="30"/>
        <v>1</v>
      </c>
      <c r="F239" s="1">
        <f t="shared" ca="1" si="31"/>
        <v>8</v>
      </c>
      <c r="G239" s="1">
        <f t="shared" ca="1" si="33"/>
        <v>800</v>
      </c>
      <c r="H239" s="1">
        <f t="shared" ca="1" si="34"/>
        <v>-20.609175486694085</v>
      </c>
    </row>
    <row r="240" spans="1:8" x14ac:dyDescent="0.2">
      <c r="A240" s="1">
        <v>234</v>
      </c>
      <c r="B240" s="1">
        <f t="shared" ca="1" si="28"/>
        <v>0.7115712329210141</v>
      </c>
      <c r="C240" s="1">
        <f t="shared" ca="1" si="32"/>
        <v>1.5003715654173615</v>
      </c>
      <c r="D240" s="1">
        <f t="shared" ca="1" si="29"/>
        <v>1</v>
      </c>
      <c r="E240" s="1">
        <f t="shared" ca="1" si="30"/>
        <v>1</v>
      </c>
      <c r="F240" s="1">
        <f t="shared" ca="1" si="31"/>
        <v>16</v>
      </c>
      <c r="G240" s="1">
        <f t="shared" ca="1" si="33"/>
        <v>1600</v>
      </c>
      <c r="H240" s="1">
        <f t="shared" ca="1" si="34"/>
        <v>2379.9853291810841</v>
      </c>
    </row>
    <row r="241" spans="1:8" x14ac:dyDescent="0.2">
      <c r="A241" s="1">
        <v>235</v>
      </c>
      <c r="B241" s="1">
        <f t="shared" ca="1" si="28"/>
        <v>0.70967025488221258</v>
      </c>
      <c r="C241" s="1">
        <f t="shared" ca="1" si="32"/>
        <v>1.5003715654173615</v>
      </c>
      <c r="D241" s="1">
        <f t="shared" ca="1" si="29"/>
        <v>0</v>
      </c>
      <c r="E241" s="1">
        <f t="shared" ca="1" si="30"/>
        <v>1</v>
      </c>
      <c r="F241" s="1">
        <f t="shared" ca="1" si="31"/>
        <v>8</v>
      </c>
      <c r="G241" s="1">
        <f t="shared" ca="1" si="33"/>
        <v>800</v>
      </c>
      <c r="H241" s="1">
        <f t="shared" ca="1" si="34"/>
        <v>3580.2825815149736</v>
      </c>
    </row>
    <row r="242" spans="1:8" x14ac:dyDescent="0.2">
      <c r="A242" s="1">
        <v>236</v>
      </c>
      <c r="B242" s="1">
        <f t="shared" ca="1" si="28"/>
        <v>0.19552161083119457</v>
      </c>
      <c r="C242" s="1">
        <f t="shared" ca="1" si="32"/>
        <v>-1</v>
      </c>
      <c r="D242" s="1">
        <f t="shared" ca="1" si="29"/>
        <v>1</v>
      </c>
      <c r="E242" s="1">
        <f t="shared" ca="1" si="30"/>
        <v>1</v>
      </c>
      <c r="F242" s="1">
        <f t="shared" ca="1" si="31"/>
        <v>4</v>
      </c>
      <c r="G242" s="1">
        <f t="shared" ca="1" si="33"/>
        <v>400</v>
      </c>
      <c r="H242" s="1">
        <f t="shared" ca="1" si="34"/>
        <v>3180.2825815149736</v>
      </c>
    </row>
    <row r="243" spans="1:8" x14ac:dyDescent="0.2">
      <c r="A243" s="1">
        <v>237</v>
      </c>
      <c r="B243" s="1">
        <f t="shared" ca="1" si="28"/>
        <v>0.76697879809791569</v>
      </c>
      <c r="C243" s="1">
        <f t="shared" ca="1" si="32"/>
        <v>1.5003715654173615</v>
      </c>
      <c r="D243" s="1">
        <f t="shared" ca="1" si="29"/>
        <v>0</v>
      </c>
      <c r="E243" s="1">
        <f t="shared" ca="1" si="30"/>
        <v>1</v>
      </c>
      <c r="F243" s="1">
        <f t="shared" ca="1" si="31"/>
        <v>8</v>
      </c>
      <c r="G243" s="1">
        <f t="shared" ca="1" si="33"/>
        <v>800</v>
      </c>
      <c r="H243" s="1">
        <f t="shared" ca="1" si="34"/>
        <v>4380.579833848863</v>
      </c>
    </row>
    <row r="244" spans="1:8" x14ac:dyDescent="0.2">
      <c r="A244" s="1">
        <v>238</v>
      </c>
      <c r="B244" s="1">
        <f t="shared" ca="1" si="28"/>
        <v>0.59569450833581716</v>
      </c>
      <c r="C244" s="1">
        <f t="shared" ca="1" si="32"/>
        <v>-1</v>
      </c>
      <c r="D244" s="1">
        <f t="shared" ca="1" si="29"/>
        <v>1</v>
      </c>
      <c r="E244" s="1">
        <f t="shared" ca="1" si="30"/>
        <v>1</v>
      </c>
      <c r="F244" s="1">
        <f t="shared" ca="1" si="31"/>
        <v>4</v>
      </c>
      <c r="G244" s="1">
        <f t="shared" ca="1" si="33"/>
        <v>400</v>
      </c>
      <c r="H244" s="1">
        <f t="shared" ca="1" si="34"/>
        <v>3980.579833848863</v>
      </c>
    </row>
    <row r="245" spans="1:8" x14ac:dyDescent="0.2">
      <c r="A245" s="1">
        <v>239</v>
      </c>
      <c r="B245" s="1">
        <f t="shared" ca="1" si="28"/>
        <v>0.98865699146577968</v>
      </c>
      <c r="C245" s="1">
        <f t="shared" ca="1" si="32"/>
        <v>1.5003715654173615</v>
      </c>
      <c r="D245" s="1">
        <f t="shared" ca="1" si="29"/>
        <v>0</v>
      </c>
      <c r="E245" s="1">
        <f t="shared" ca="1" si="30"/>
        <v>1</v>
      </c>
      <c r="F245" s="1">
        <f t="shared" ca="1" si="31"/>
        <v>8</v>
      </c>
      <c r="G245" s="1">
        <f t="shared" ca="1" si="33"/>
        <v>800</v>
      </c>
      <c r="H245" s="1">
        <f t="shared" ca="1" si="34"/>
        <v>5180.8770861827525</v>
      </c>
    </row>
    <row r="246" spans="1:8" x14ac:dyDescent="0.2">
      <c r="A246" s="1">
        <v>240</v>
      </c>
      <c r="B246" s="1">
        <f t="shared" ca="1" si="28"/>
        <v>0.87940637482549555</v>
      </c>
      <c r="C246" s="1">
        <f t="shared" ca="1" si="32"/>
        <v>1.5003715654173615</v>
      </c>
      <c r="D246" s="1">
        <f t="shared" ca="1" si="29"/>
        <v>-1</v>
      </c>
      <c r="E246" s="1">
        <f t="shared" ca="1" si="30"/>
        <v>1</v>
      </c>
      <c r="F246" s="1">
        <f t="shared" ca="1" si="31"/>
        <v>4</v>
      </c>
      <c r="G246" s="1">
        <f t="shared" ca="1" si="33"/>
        <v>400</v>
      </c>
      <c r="H246" s="1">
        <f t="shared" ca="1" si="34"/>
        <v>5781.0257123496967</v>
      </c>
    </row>
    <row r="247" spans="1:8" x14ac:dyDescent="0.2">
      <c r="A247" s="1">
        <v>241</v>
      </c>
      <c r="B247" s="1">
        <f t="shared" ca="1" si="28"/>
        <v>0.28923101850668642</v>
      </c>
      <c r="C247" s="1">
        <f t="shared" ca="1" si="32"/>
        <v>-1</v>
      </c>
      <c r="D247" s="1">
        <f t="shared" ca="1" si="29"/>
        <v>0</v>
      </c>
      <c r="E247" s="1">
        <f t="shared" ca="1" si="30"/>
        <v>1</v>
      </c>
      <c r="F247" s="1">
        <f t="shared" ca="1" si="31"/>
        <v>2</v>
      </c>
      <c r="G247" s="1">
        <f t="shared" ca="1" si="33"/>
        <v>200</v>
      </c>
      <c r="H247" s="1">
        <f t="shared" ca="1" si="34"/>
        <v>5581.0257123496967</v>
      </c>
    </row>
    <row r="248" spans="1:8" x14ac:dyDescent="0.2">
      <c r="A248" s="1">
        <v>242</v>
      </c>
      <c r="B248" s="1">
        <f t="shared" ca="1" si="28"/>
        <v>0.35961995655737244</v>
      </c>
      <c r="C248" s="1">
        <f t="shared" ca="1" si="32"/>
        <v>-1</v>
      </c>
      <c r="D248" s="1">
        <f t="shared" ca="1" si="29"/>
        <v>1</v>
      </c>
      <c r="E248" s="1">
        <f t="shared" ca="1" si="30"/>
        <v>1</v>
      </c>
      <c r="F248" s="1">
        <f t="shared" ca="1" si="31"/>
        <v>4</v>
      </c>
      <c r="G248" s="1">
        <f t="shared" ca="1" si="33"/>
        <v>400</v>
      </c>
      <c r="H248" s="1">
        <f t="shared" ca="1" si="34"/>
        <v>5181.0257123496967</v>
      </c>
    </row>
    <row r="249" spans="1:8" x14ac:dyDescent="0.2">
      <c r="A249" s="1">
        <v>243</v>
      </c>
      <c r="B249" s="1">
        <f t="shared" ca="1" si="28"/>
        <v>0.45763643143103672</v>
      </c>
      <c r="C249" s="1">
        <f t="shared" ca="1" si="32"/>
        <v>-1</v>
      </c>
      <c r="D249" s="1">
        <f t="shared" ca="1" si="29"/>
        <v>2</v>
      </c>
      <c r="E249" s="1">
        <f t="shared" ca="1" si="30"/>
        <v>1</v>
      </c>
      <c r="F249" s="1">
        <f t="shared" ca="1" si="31"/>
        <v>8</v>
      </c>
      <c r="G249" s="1">
        <f t="shared" ca="1" si="33"/>
        <v>800</v>
      </c>
      <c r="H249" s="1">
        <f t="shared" ca="1" si="34"/>
        <v>4381.0257123496967</v>
      </c>
    </row>
    <row r="250" spans="1:8" x14ac:dyDescent="0.2">
      <c r="A250" s="1">
        <v>244</v>
      </c>
      <c r="B250" s="1">
        <f t="shared" ca="1" si="28"/>
        <v>0.54672337433110141</v>
      </c>
      <c r="C250" s="1">
        <f t="shared" ca="1" si="32"/>
        <v>-1</v>
      </c>
      <c r="D250" s="1">
        <f t="shared" ca="1" si="29"/>
        <v>0</v>
      </c>
      <c r="E250" s="1">
        <f t="shared" ca="1" si="30"/>
        <v>1</v>
      </c>
      <c r="F250" s="1">
        <f t="shared" ca="1" si="31"/>
        <v>16</v>
      </c>
      <c r="G250" s="1">
        <f t="shared" ca="1" si="33"/>
        <v>1600</v>
      </c>
      <c r="H250" s="1">
        <f t="shared" ca="1" si="34"/>
        <v>2781.0257123496967</v>
      </c>
    </row>
    <row r="251" spans="1:8" x14ac:dyDescent="0.2">
      <c r="A251" s="1">
        <v>245</v>
      </c>
      <c r="B251" s="1">
        <f t="shared" ca="1" si="28"/>
        <v>0.27821976377435909</v>
      </c>
      <c r="C251" s="1">
        <f t="shared" ca="1" si="32"/>
        <v>-1</v>
      </c>
      <c r="D251" s="1">
        <f t="shared" ca="1" si="29"/>
        <v>1</v>
      </c>
      <c r="E251" s="1">
        <f t="shared" ca="1" si="30"/>
        <v>1</v>
      </c>
      <c r="F251" s="1">
        <f t="shared" ca="1" si="31"/>
        <v>32</v>
      </c>
      <c r="G251" s="1">
        <f t="shared" ca="1" si="33"/>
        <v>3200</v>
      </c>
      <c r="H251" s="1">
        <f t="shared" ca="1" si="34"/>
        <v>-418.97428765030327</v>
      </c>
    </row>
    <row r="252" spans="1:8" x14ac:dyDescent="0.2">
      <c r="A252" s="1">
        <v>246</v>
      </c>
      <c r="B252" s="1">
        <f t="shared" ca="1" si="28"/>
        <v>0.10585075352012197</v>
      </c>
      <c r="C252" s="1">
        <f t="shared" ca="1" si="32"/>
        <v>-1</v>
      </c>
      <c r="D252" s="1">
        <f t="shared" ca="1" si="29"/>
        <v>2</v>
      </c>
      <c r="E252" s="1">
        <f t="shared" ca="1" si="30"/>
        <v>1</v>
      </c>
      <c r="F252" s="1">
        <f t="shared" ca="1" si="31"/>
        <v>64</v>
      </c>
      <c r="G252" s="1">
        <f t="shared" ca="1" si="33"/>
        <v>6400</v>
      </c>
      <c r="H252" s="1">
        <f t="shared" ca="1" si="34"/>
        <v>-6818.9742876503033</v>
      </c>
    </row>
    <row r="253" spans="1:8" x14ac:dyDescent="0.2">
      <c r="A253" s="1">
        <v>247</v>
      </c>
      <c r="B253" s="1">
        <f t="shared" ca="1" si="28"/>
        <v>9.7036719957295459E-2</v>
      </c>
      <c r="C253" s="1">
        <f t="shared" ca="1" si="32"/>
        <v>-1</v>
      </c>
      <c r="D253" s="1">
        <f t="shared" ca="1" si="29"/>
        <v>0</v>
      </c>
      <c r="E253" s="1">
        <f t="shared" ca="1" si="30"/>
        <v>1</v>
      </c>
      <c r="F253" s="1">
        <f t="shared" ca="1" si="31"/>
        <v>1</v>
      </c>
      <c r="G253" s="1">
        <f t="shared" ca="1" si="33"/>
        <v>100</v>
      </c>
      <c r="H253" s="1">
        <f t="shared" ca="1" si="34"/>
        <v>-6918.9742876503033</v>
      </c>
    </row>
    <row r="254" spans="1:8" x14ac:dyDescent="0.2">
      <c r="A254" s="1">
        <v>248</v>
      </c>
      <c r="B254" s="1">
        <f t="shared" ca="1" si="28"/>
        <v>0.7939917331524039</v>
      </c>
      <c r="C254" s="1">
        <f t="shared" ca="1" si="32"/>
        <v>1.5003715654173615</v>
      </c>
      <c r="D254" s="1">
        <f t="shared" ca="1" si="29"/>
        <v>-1</v>
      </c>
      <c r="E254" s="1">
        <f t="shared" ca="1" si="30"/>
        <v>1</v>
      </c>
      <c r="F254" s="1">
        <f t="shared" ca="1" si="31"/>
        <v>2</v>
      </c>
      <c r="G254" s="1">
        <f t="shared" ca="1" si="33"/>
        <v>200</v>
      </c>
      <c r="H254" s="1">
        <f t="shared" ca="1" si="34"/>
        <v>-6618.8999745668307</v>
      </c>
    </row>
    <row r="255" spans="1:8" x14ac:dyDescent="0.2">
      <c r="A255" s="1">
        <v>249</v>
      </c>
      <c r="B255" s="1">
        <f t="shared" ca="1" si="28"/>
        <v>0.65306446708885924</v>
      </c>
      <c r="C255" s="1">
        <f t="shared" ca="1" si="32"/>
        <v>1.5003715654173615</v>
      </c>
      <c r="D255" s="1">
        <f t="shared" ca="1" si="29"/>
        <v>1</v>
      </c>
      <c r="E255" s="1">
        <f t="shared" ca="1" si="30"/>
        <v>1</v>
      </c>
      <c r="F255" s="1">
        <f t="shared" ca="1" si="31"/>
        <v>1</v>
      </c>
      <c r="G255" s="1">
        <f t="shared" ca="1" si="33"/>
        <v>100</v>
      </c>
      <c r="H255" s="1">
        <f t="shared" ca="1" si="34"/>
        <v>-6468.8628180250944</v>
      </c>
    </row>
    <row r="256" spans="1:8" x14ac:dyDescent="0.2">
      <c r="A256" s="1">
        <v>250</v>
      </c>
      <c r="B256" s="1">
        <f t="shared" ca="1" si="28"/>
        <v>0.11200325285220569</v>
      </c>
      <c r="C256" s="1">
        <f t="shared" ca="1" si="32"/>
        <v>-1</v>
      </c>
      <c r="D256" s="1">
        <f t="shared" ca="1" si="29"/>
        <v>2</v>
      </c>
      <c r="E256" s="1">
        <f t="shared" ca="1" si="30"/>
        <v>1</v>
      </c>
      <c r="F256" s="1">
        <f t="shared" ca="1" si="31"/>
        <v>1</v>
      </c>
      <c r="G256" s="1">
        <f t="shared" ca="1" si="33"/>
        <v>100</v>
      </c>
      <c r="H256" s="1">
        <f t="shared" ca="1" si="34"/>
        <v>-6568.8628180250944</v>
      </c>
    </row>
    <row r="257" spans="1:8" x14ac:dyDescent="0.2">
      <c r="A257" s="1">
        <v>251</v>
      </c>
      <c r="B257" s="1">
        <f t="shared" ca="1" si="28"/>
        <v>0.61850892771512622</v>
      </c>
      <c r="C257" s="1">
        <f t="shared" ca="1" si="32"/>
        <v>1.5003715654173615</v>
      </c>
      <c r="D257" s="1">
        <f t="shared" ca="1" si="29"/>
        <v>1</v>
      </c>
      <c r="E257" s="1">
        <f t="shared" ca="1" si="30"/>
        <v>1</v>
      </c>
      <c r="F257" s="1">
        <f t="shared" ca="1" si="31"/>
        <v>2</v>
      </c>
      <c r="G257" s="1">
        <f t="shared" ca="1" si="33"/>
        <v>200</v>
      </c>
      <c r="H257" s="1">
        <f t="shared" ca="1" si="34"/>
        <v>-6268.7885049416218</v>
      </c>
    </row>
    <row r="258" spans="1:8" x14ac:dyDescent="0.2">
      <c r="A258" s="1">
        <v>252</v>
      </c>
      <c r="B258" s="1">
        <f t="shared" ca="1" si="28"/>
        <v>0.13240552297900243</v>
      </c>
      <c r="C258" s="1">
        <f t="shared" ca="1" si="32"/>
        <v>-1</v>
      </c>
      <c r="D258" s="1">
        <f t="shared" ca="1" si="29"/>
        <v>2</v>
      </c>
      <c r="E258" s="1">
        <f t="shared" ca="1" si="30"/>
        <v>1</v>
      </c>
      <c r="F258" s="1">
        <f t="shared" ca="1" si="31"/>
        <v>1</v>
      </c>
      <c r="G258" s="1">
        <f t="shared" ca="1" si="33"/>
        <v>100</v>
      </c>
      <c r="H258" s="1">
        <f t="shared" ca="1" si="34"/>
        <v>-6368.7885049416218</v>
      </c>
    </row>
    <row r="259" spans="1:8" x14ac:dyDescent="0.2">
      <c r="A259" s="1">
        <v>253</v>
      </c>
      <c r="B259" s="1">
        <f t="shared" ca="1" si="28"/>
        <v>0.53132153504482171</v>
      </c>
      <c r="C259" s="1">
        <f t="shared" ca="1" si="32"/>
        <v>-1</v>
      </c>
      <c r="D259" s="1">
        <f t="shared" ca="1" si="29"/>
        <v>0</v>
      </c>
      <c r="E259" s="1">
        <f t="shared" ca="1" si="30"/>
        <v>1</v>
      </c>
      <c r="F259" s="1">
        <f t="shared" ca="1" si="31"/>
        <v>2</v>
      </c>
      <c r="G259" s="1">
        <f t="shared" ca="1" si="33"/>
        <v>200</v>
      </c>
      <c r="H259" s="1">
        <f t="shared" ca="1" si="34"/>
        <v>-6568.7885049416218</v>
      </c>
    </row>
    <row r="260" spans="1:8" x14ac:dyDescent="0.2">
      <c r="A260" s="1">
        <v>254</v>
      </c>
      <c r="B260" s="1">
        <f t="shared" ca="1" si="28"/>
        <v>0.70811740867155781</v>
      </c>
      <c r="C260" s="1">
        <f t="shared" ca="1" si="32"/>
        <v>1.5003715654173615</v>
      </c>
      <c r="D260" s="1">
        <f t="shared" ca="1" si="29"/>
        <v>-1</v>
      </c>
      <c r="E260" s="1">
        <f t="shared" ca="1" si="30"/>
        <v>1</v>
      </c>
      <c r="F260" s="1">
        <f t="shared" ca="1" si="31"/>
        <v>4</v>
      </c>
      <c r="G260" s="1">
        <f t="shared" ca="1" si="33"/>
        <v>400</v>
      </c>
      <c r="H260" s="1">
        <f t="shared" ca="1" si="34"/>
        <v>-5968.6398787746775</v>
      </c>
    </row>
    <row r="261" spans="1:8" x14ac:dyDescent="0.2">
      <c r="A261" s="1">
        <v>255</v>
      </c>
      <c r="B261" s="1">
        <f t="shared" ca="1" si="28"/>
        <v>0.86514831733146103</v>
      </c>
      <c r="C261" s="1">
        <f t="shared" ca="1" si="32"/>
        <v>1.5003715654173615</v>
      </c>
      <c r="D261" s="1">
        <f t="shared" ca="1" si="29"/>
        <v>1</v>
      </c>
      <c r="E261" s="1">
        <f t="shared" ca="1" si="30"/>
        <v>1</v>
      </c>
      <c r="F261" s="1">
        <f t="shared" ca="1" si="31"/>
        <v>2</v>
      </c>
      <c r="G261" s="1">
        <f t="shared" ca="1" si="33"/>
        <v>200</v>
      </c>
      <c r="H261" s="1">
        <f t="shared" ca="1" si="34"/>
        <v>-5668.5655656912049</v>
      </c>
    </row>
    <row r="262" spans="1:8" x14ac:dyDescent="0.2">
      <c r="A262" s="1">
        <v>256</v>
      </c>
      <c r="B262" s="1">
        <f t="shared" ca="1" si="28"/>
        <v>0.65657068615520842</v>
      </c>
      <c r="C262" s="1">
        <f t="shared" ca="1" si="32"/>
        <v>1.5003715654173615</v>
      </c>
      <c r="D262" s="1">
        <f t="shared" ca="1" si="29"/>
        <v>0</v>
      </c>
      <c r="E262" s="1">
        <f t="shared" ca="1" si="30"/>
        <v>1</v>
      </c>
      <c r="F262" s="1">
        <f t="shared" ca="1" si="31"/>
        <v>1</v>
      </c>
      <c r="G262" s="1">
        <f t="shared" ca="1" si="33"/>
        <v>100</v>
      </c>
      <c r="H262" s="1">
        <f t="shared" ca="1" si="34"/>
        <v>-5518.5284091494686</v>
      </c>
    </row>
    <row r="263" spans="1:8" x14ac:dyDescent="0.2">
      <c r="A263" s="1">
        <v>257</v>
      </c>
      <c r="B263" s="1">
        <f t="shared" ca="1" si="28"/>
        <v>0.125499988701684</v>
      </c>
      <c r="C263" s="1">
        <f t="shared" ca="1" si="32"/>
        <v>-1</v>
      </c>
      <c r="D263" s="1">
        <f t="shared" ca="1" si="29"/>
        <v>1</v>
      </c>
      <c r="E263" s="1">
        <f t="shared" ca="1" si="30"/>
        <v>1</v>
      </c>
      <c r="F263" s="1">
        <f t="shared" ca="1" si="31"/>
        <v>1</v>
      </c>
      <c r="G263" s="1">
        <f t="shared" ca="1" si="33"/>
        <v>100</v>
      </c>
      <c r="H263" s="1">
        <f t="shared" ca="1" si="34"/>
        <v>-5618.5284091494686</v>
      </c>
    </row>
    <row r="264" spans="1:8" x14ac:dyDescent="0.2">
      <c r="A264" s="1">
        <v>258</v>
      </c>
      <c r="B264" s="1">
        <f t="shared" ref="B264:B327" ca="1" si="35">RAND()</f>
        <v>0.1580089844130973</v>
      </c>
      <c r="C264" s="1">
        <f t="shared" ca="1" si="32"/>
        <v>-1</v>
      </c>
      <c r="D264" s="1">
        <f t="shared" ref="D264:D327" ca="1" si="36">IF($D$3=$S$2,IF(C264&lt;0,IF(E264&gt;E263,0-1,D263-1),IF(C264&gt;0,IF(AND(E263=1,D263=0),D263,IF(E264&lt;E263,0+1,D263+1)),D263)),
IF($D$3=$S$4,IF(C264&lt;0,IF(D263=$F$2,0+1,D263+1),IF(C264&gt;0,D263-1,D263)),
IF($D$3=$S$5,IF(C264&lt;0,IF(D263=$F$2,0+1,D263+1),IF(C264&gt;0,D263-1,D263)),
IF($D$3=$S$6,IF(C264&lt;0,IF(D263=$B$2,0,D263+1),IF(C264&gt;0,IF(D263=-$D$2,1,D263-1),D263)),
))))</f>
        <v>2</v>
      </c>
      <c r="E264" s="1">
        <f t="shared" ref="E264:E327" ca="1" si="37">IF($D$3=$S$2,IF(AND(D263=-$B$2,C264&lt;0),IF(E263=$F$2,1,E263+1),IF(AND(D263=$D$2,C264&gt;0),IF(E263=1,1,E263-1),E263)),
IF($D$3=$S$6,IF(AND(D263=-$B$2,C264&lt;0),IF(E263=$F$2,1,E263+1),IF(AND(D263=$D$2,C264&gt;0),IF(E263=1,1,E263-1),E263)),)
)</f>
        <v>1</v>
      </c>
      <c r="F264" s="1">
        <f t="shared" ref="F264:F327" ca="1" si="38">IF($D$3=$S$2,IF(IF(E264&gt;E263,ROUNDUP(F263*$F$3,0),IF(E264&lt;E263,IF(AND(E263=$F$2,E264=1),1,ROUNDDOWN(F263/$F$3,0)),F263))=0,1,IF(E264&gt;E263,ROUNDUP(F263*$F$3,0),IF(E264&lt;E263,IF(AND(E263=$F$2,E264=1),1,ROUNDDOWN(F263/$F$3,0)),F263))),
IF($D$3=$S$4,IF(C263&lt;0,IF(F263=$F$2,$H$3,F263+$F$3),IF(AND(C263&gt;0,F263&gt;1),F263-$F$3,F263)),
IF($D$3=$S$5,IF(C263&lt;0,F263+F262,IF(C263&gt;0,F263-F262,F263)),
IF($D$3=$S$6,IF(F263=POWER(2,$F$2),1,IF(C263&lt;0,$F$3*F263,IF(AND(C263&gt;0,F263&gt;1),F263/$F$3,F263))),
F263))))</f>
        <v>2</v>
      </c>
      <c r="G264" s="1">
        <f t="shared" ca="1" si="33"/>
        <v>200</v>
      </c>
      <c r="H264" s="1">
        <f t="shared" ca="1" si="34"/>
        <v>-5818.5284091494686</v>
      </c>
    </row>
    <row r="265" spans="1:8" x14ac:dyDescent="0.2">
      <c r="A265" s="1">
        <v>259</v>
      </c>
      <c r="B265" s="1">
        <f t="shared" ca="1" si="35"/>
        <v>0.83935216972210691</v>
      </c>
      <c r="C265" s="1">
        <f t="shared" ca="1" si="32"/>
        <v>1.5003715654173615</v>
      </c>
      <c r="D265" s="1">
        <f t="shared" ca="1" si="36"/>
        <v>1</v>
      </c>
      <c r="E265" s="1">
        <f t="shared" ca="1" si="37"/>
        <v>1</v>
      </c>
      <c r="F265" s="1">
        <f t="shared" ca="1" si="38"/>
        <v>4</v>
      </c>
      <c r="G265" s="1">
        <f t="shared" ca="1" si="33"/>
        <v>400</v>
      </c>
      <c r="H265" s="1">
        <f t="shared" ca="1" si="34"/>
        <v>-5218.3797829825244</v>
      </c>
    </row>
    <row r="266" spans="1:8" x14ac:dyDescent="0.2">
      <c r="A266" s="1">
        <v>260</v>
      </c>
      <c r="B266" s="1">
        <f t="shared" ca="1" si="35"/>
        <v>0.66134950567887929</v>
      </c>
      <c r="C266" s="1">
        <f t="shared" ca="1" si="32"/>
        <v>1.5003715654173615</v>
      </c>
      <c r="D266" s="1">
        <f t="shared" ca="1" si="36"/>
        <v>0</v>
      </c>
      <c r="E266" s="1">
        <f t="shared" ca="1" si="37"/>
        <v>1</v>
      </c>
      <c r="F266" s="1">
        <f t="shared" ca="1" si="38"/>
        <v>2</v>
      </c>
      <c r="G266" s="1">
        <f t="shared" ca="1" si="33"/>
        <v>200</v>
      </c>
      <c r="H266" s="1">
        <f t="shared" ca="1" si="34"/>
        <v>-4918.3054698990518</v>
      </c>
    </row>
    <row r="267" spans="1:8" x14ac:dyDescent="0.2">
      <c r="A267" s="1">
        <v>261</v>
      </c>
      <c r="B267" s="1">
        <f t="shared" ca="1" si="35"/>
        <v>0.74966290742310915</v>
      </c>
      <c r="C267" s="1">
        <f t="shared" ca="1" si="32"/>
        <v>1.5003715654173615</v>
      </c>
      <c r="D267" s="1">
        <f t="shared" ca="1" si="36"/>
        <v>-1</v>
      </c>
      <c r="E267" s="1">
        <f t="shared" ca="1" si="37"/>
        <v>1</v>
      </c>
      <c r="F267" s="1">
        <f t="shared" ca="1" si="38"/>
        <v>1</v>
      </c>
      <c r="G267" s="1">
        <f t="shared" ca="1" si="33"/>
        <v>100</v>
      </c>
      <c r="H267" s="1">
        <f t="shared" ca="1" si="34"/>
        <v>-4768.2683133573155</v>
      </c>
    </row>
    <row r="268" spans="1:8" x14ac:dyDescent="0.2">
      <c r="A268" s="1">
        <v>262</v>
      </c>
      <c r="B268" s="1">
        <f t="shared" ca="1" si="35"/>
        <v>0.74320820049133274</v>
      </c>
      <c r="C268" s="1">
        <f t="shared" ca="1" si="32"/>
        <v>1.5003715654173615</v>
      </c>
      <c r="D268" s="1">
        <f t="shared" ca="1" si="36"/>
        <v>1</v>
      </c>
      <c r="E268" s="1">
        <f t="shared" ca="1" si="37"/>
        <v>1</v>
      </c>
      <c r="F268" s="1">
        <f t="shared" ca="1" si="38"/>
        <v>1</v>
      </c>
      <c r="G268" s="1">
        <f t="shared" ca="1" si="33"/>
        <v>100</v>
      </c>
      <c r="H268" s="1">
        <f t="shared" ca="1" si="34"/>
        <v>-4618.2311568155792</v>
      </c>
    </row>
    <row r="269" spans="1:8" x14ac:dyDescent="0.2">
      <c r="A269" s="1">
        <v>263</v>
      </c>
      <c r="B269" s="1">
        <f t="shared" ca="1" si="35"/>
        <v>0.31916211223841195</v>
      </c>
      <c r="C269" s="1">
        <f t="shared" ca="1" si="32"/>
        <v>-1</v>
      </c>
      <c r="D269" s="1">
        <f t="shared" ca="1" si="36"/>
        <v>2</v>
      </c>
      <c r="E269" s="1">
        <f t="shared" ca="1" si="37"/>
        <v>1</v>
      </c>
      <c r="F269" s="1">
        <f t="shared" ca="1" si="38"/>
        <v>1</v>
      </c>
      <c r="G269" s="1">
        <f t="shared" ca="1" si="33"/>
        <v>100</v>
      </c>
      <c r="H269" s="1">
        <f t="shared" ca="1" si="34"/>
        <v>-4718.2311568155792</v>
      </c>
    </row>
    <row r="270" spans="1:8" x14ac:dyDescent="0.2">
      <c r="A270" s="1">
        <v>264</v>
      </c>
      <c r="B270" s="1">
        <f t="shared" ca="1" si="35"/>
        <v>0.91908529704791964</v>
      </c>
      <c r="C270" s="1">
        <f t="shared" ca="1" si="32"/>
        <v>1.5003715654173615</v>
      </c>
      <c r="D270" s="1">
        <f t="shared" ca="1" si="36"/>
        <v>1</v>
      </c>
      <c r="E270" s="1">
        <f t="shared" ca="1" si="37"/>
        <v>1</v>
      </c>
      <c r="F270" s="1">
        <f t="shared" ca="1" si="38"/>
        <v>2</v>
      </c>
      <c r="G270" s="1">
        <f t="shared" ca="1" si="33"/>
        <v>200</v>
      </c>
      <c r="H270" s="1">
        <f t="shared" ca="1" si="34"/>
        <v>-4418.1568437321066</v>
      </c>
    </row>
    <row r="271" spans="1:8" x14ac:dyDescent="0.2">
      <c r="A271" s="1">
        <v>265</v>
      </c>
      <c r="B271" s="1">
        <f t="shared" ca="1" si="35"/>
        <v>0.54942994393887301</v>
      </c>
      <c r="C271" s="1">
        <f t="shared" ca="1" si="32"/>
        <v>-1</v>
      </c>
      <c r="D271" s="1">
        <f t="shared" ca="1" si="36"/>
        <v>2</v>
      </c>
      <c r="E271" s="1">
        <f t="shared" ca="1" si="37"/>
        <v>1</v>
      </c>
      <c r="F271" s="1">
        <f t="shared" ca="1" si="38"/>
        <v>1</v>
      </c>
      <c r="G271" s="1">
        <f t="shared" ca="1" si="33"/>
        <v>100</v>
      </c>
      <c r="H271" s="1">
        <f t="shared" ca="1" si="34"/>
        <v>-4518.1568437321066</v>
      </c>
    </row>
    <row r="272" spans="1:8" x14ac:dyDescent="0.2">
      <c r="A272" s="1">
        <v>266</v>
      </c>
      <c r="B272" s="1">
        <f t="shared" ca="1" si="35"/>
        <v>0.42210838894524727</v>
      </c>
      <c r="C272" s="1">
        <f t="shared" ca="1" si="32"/>
        <v>-1</v>
      </c>
      <c r="D272" s="1">
        <f t="shared" ca="1" si="36"/>
        <v>0</v>
      </c>
      <c r="E272" s="1">
        <f t="shared" ca="1" si="37"/>
        <v>1</v>
      </c>
      <c r="F272" s="1">
        <f t="shared" ca="1" si="38"/>
        <v>2</v>
      </c>
      <c r="G272" s="1">
        <f t="shared" ca="1" si="33"/>
        <v>200</v>
      </c>
      <c r="H272" s="1">
        <f t="shared" ca="1" si="34"/>
        <v>-4718.1568437321066</v>
      </c>
    </row>
    <row r="273" spans="1:8" x14ac:dyDescent="0.2">
      <c r="A273" s="1">
        <v>267</v>
      </c>
      <c r="B273" s="1">
        <f t="shared" ca="1" si="35"/>
        <v>0.41347076580576958</v>
      </c>
      <c r="C273" s="1">
        <f t="shared" ca="1" si="32"/>
        <v>-1</v>
      </c>
      <c r="D273" s="1">
        <f t="shared" ca="1" si="36"/>
        <v>1</v>
      </c>
      <c r="E273" s="1">
        <f t="shared" ca="1" si="37"/>
        <v>1</v>
      </c>
      <c r="F273" s="1">
        <f t="shared" ca="1" si="38"/>
        <v>4</v>
      </c>
      <c r="G273" s="1">
        <f t="shared" ca="1" si="33"/>
        <v>400</v>
      </c>
      <c r="H273" s="1">
        <f t="shared" ca="1" si="34"/>
        <v>-5118.1568437321066</v>
      </c>
    </row>
    <row r="274" spans="1:8" x14ac:dyDescent="0.2">
      <c r="A274" s="1">
        <v>268</v>
      </c>
      <c r="B274" s="1">
        <f t="shared" ca="1" si="35"/>
        <v>0.95369262791638365</v>
      </c>
      <c r="C274" s="1">
        <f t="shared" ca="1" si="32"/>
        <v>1.5003715654173615</v>
      </c>
      <c r="D274" s="1">
        <f t="shared" ca="1" si="36"/>
        <v>0</v>
      </c>
      <c r="E274" s="1">
        <f t="shared" ca="1" si="37"/>
        <v>1</v>
      </c>
      <c r="F274" s="1">
        <f t="shared" ca="1" si="38"/>
        <v>8</v>
      </c>
      <c r="G274" s="1">
        <f t="shared" ca="1" si="33"/>
        <v>800</v>
      </c>
      <c r="H274" s="1">
        <f t="shared" ca="1" si="34"/>
        <v>-3917.8595913982172</v>
      </c>
    </row>
    <row r="275" spans="1:8" x14ac:dyDescent="0.2">
      <c r="A275" s="1">
        <v>269</v>
      </c>
      <c r="B275" s="1">
        <f t="shared" ca="1" si="35"/>
        <v>0.81483789260072614</v>
      </c>
      <c r="C275" s="1">
        <f t="shared" ca="1" si="32"/>
        <v>1.5003715654173615</v>
      </c>
      <c r="D275" s="1">
        <f t="shared" ca="1" si="36"/>
        <v>-1</v>
      </c>
      <c r="E275" s="1">
        <f t="shared" ca="1" si="37"/>
        <v>1</v>
      </c>
      <c r="F275" s="1">
        <f t="shared" ca="1" si="38"/>
        <v>4</v>
      </c>
      <c r="G275" s="1">
        <f t="shared" ca="1" si="33"/>
        <v>400</v>
      </c>
      <c r="H275" s="1">
        <f t="shared" ca="1" si="34"/>
        <v>-3317.7109652312724</v>
      </c>
    </row>
    <row r="276" spans="1:8" x14ac:dyDescent="0.2">
      <c r="A276" s="1">
        <v>270</v>
      </c>
      <c r="B276" s="1">
        <f t="shared" ca="1" si="35"/>
        <v>0.82826207365434779</v>
      </c>
      <c r="C276" s="1">
        <f t="shared" ca="1" si="32"/>
        <v>1.5003715654173615</v>
      </c>
      <c r="D276" s="1">
        <f t="shared" ca="1" si="36"/>
        <v>1</v>
      </c>
      <c r="E276" s="1">
        <f t="shared" ca="1" si="37"/>
        <v>1</v>
      </c>
      <c r="F276" s="1">
        <f t="shared" ca="1" si="38"/>
        <v>2</v>
      </c>
      <c r="G276" s="1">
        <f t="shared" ca="1" si="33"/>
        <v>200</v>
      </c>
      <c r="H276" s="1">
        <f t="shared" ca="1" si="34"/>
        <v>-3017.6366521478003</v>
      </c>
    </row>
    <row r="277" spans="1:8" x14ac:dyDescent="0.2">
      <c r="A277" s="1">
        <v>271</v>
      </c>
      <c r="B277" s="1">
        <f t="shared" ca="1" si="35"/>
        <v>0.63897925278769729</v>
      </c>
      <c r="C277" s="1">
        <f t="shared" ca="1" si="32"/>
        <v>1.5003715654173615</v>
      </c>
      <c r="D277" s="1">
        <f t="shared" ca="1" si="36"/>
        <v>0</v>
      </c>
      <c r="E277" s="1">
        <f t="shared" ca="1" si="37"/>
        <v>1</v>
      </c>
      <c r="F277" s="1">
        <f t="shared" ca="1" si="38"/>
        <v>1</v>
      </c>
      <c r="G277" s="1">
        <f t="shared" ca="1" si="33"/>
        <v>100</v>
      </c>
      <c r="H277" s="1">
        <f t="shared" ca="1" si="34"/>
        <v>-2867.599495606064</v>
      </c>
    </row>
    <row r="278" spans="1:8" x14ac:dyDescent="0.2">
      <c r="A278" s="1">
        <v>272</v>
      </c>
      <c r="B278" s="1">
        <f t="shared" ca="1" si="35"/>
        <v>0.64397553530297669</v>
      </c>
      <c r="C278" s="1">
        <f t="shared" ca="1" si="32"/>
        <v>1.5003715654173615</v>
      </c>
      <c r="D278" s="1">
        <f t="shared" ca="1" si="36"/>
        <v>-1</v>
      </c>
      <c r="E278" s="1">
        <f t="shared" ca="1" si="37"/>
        <v>1</v>
      </c>
      <c r="F278" s="1">
        <f t="shared" ca="1" si="38"/>
        <v>1</v>
      </c>
      <c r="G278" s="1">
        <f t="shared" ca="1" si="33"/>
        <v>100</v>
      </c>
      <c r="H278" s="1">
        <f t="shared" ca="1" si="34"/>
        <v>-2717.5623390643277</v>
      </c>
    </row>
    <row r="279" spans="1:8" x14ac:dyDescent="0.2">
      <c r="A279" s="1">
        <v>273</v>
      </c>
      <c r="B279" s="1">
        <f t="shared" ca="1" si="35"/>
        <v>0.99208518056835637</v>
      </c>
      <c r="C279" s="1">
        <f t="shared" ca="1" si="32"/>
        <v>1.5003715654173615</v>
      </c>
      <c r="D279" s="1">
        <f t="shared" ca="1" si="36"/>
        <v>1</v>
      </c>
      <c r="E279" s="1">
        <f t="shared" ca="1" si="37"/>
        <v>1</v>
      </c>
      <c r="F279" s="1">
        <f t="shared" ca="1" si="38"/>
        <v>1</v>
      </c>
      <c r="G279" s="1">
        <f t="shared" ca="1" si="33"/>
        <v>100</v>
      </c>
      <c r="H279" s="1">
        <f t="shared" ca="1" si="34"/>
        <v>-2567.5251825225914</v>
      </c>
    </row>
    <row r="280" spans="1:8" x14ac:dyDescent="0.2">
      <c r="A280" s="1">
        <v>274</v>
      </c>
      <c r="B280" s="1">
        <f t="shared" ca="1" si="35"/>
        <v>0.38875782986111651</v>
      </c>
      <c r="C280" s="1">
        <f t="shared" ca="1" si="32"/>
        <v>-1</v>
      </c>
      <c r="D280" s="1">
        <f t="shared" ca="1" si="36"/>
        <v>2</v>
      </c>
      <c r="E280" s="1">
        <f t="shared" ca="1" si="37"/>
        <v>1</v>
      </c>
      <c r="F280" s="1">
        <f t="shared" ca="1" si="38"/>
        <v>1</v>
      </c>
      <c r="G280" s="1">
        <f t="shared" ca="1" si="33"/>
        <v>100</v>
      </c>
      <c r="H280" s="1">
        <f t="shared" ca="1" si="34"/>
        <v>-2667.5251825225914</v>
      </c>
    </row>
    <row r="281" spans="1:8" x14ac:dyDescent="0.2">
      <c r="A281" s="1">
        <v>275</v>
      </c>
      <c r="B281" s="1">
        <f t="shared" ca="1" si="35"/>
        <v>0.6340388970930313</v>
      </c>
      <c r="C281" s="1">
        <f t="shared" ca="1" si="32"/>
        <v>1.5003715654173615</v>
      </c>
      <c r="D281" s="1">
        <f t="shared" ca="1" si="36"/>
        <v>1</v>
      </c>
      <c r="E281" s="1">
        <f t="shared" ca="1" si="37"/>
        <v>1</v>
      </c>
      <c r="F281" s="1">
        <f t="shared" ca="1" si="38"/>
        <v>2</v>
      </c>
      <c r="G281" s="1">
        <f t="shared" ca="1" si="33"/>
        <v>200</v>
      </c>
      <c r="H281" s="1">
        <f t="shared" ca="1" si="34"/>
        <v>-2367.4508694391193</v>
      </c>
    </row>
    <row r="282" spans="1:8" x14ac:dyDescent="0.2">
      <c r="A282" s="1">
        <v>276</v>
      </c>
      <c r="B282" s="1">
        <f t="shared" ca="1" si="35"/>
        <v>0.65507081016129898</v>
      </c>
      <c r="C282" s="1">
        <f t="shared" ca="1" si="32"/>
        <v>1.5003715654173615</v>
      </c>
      <c r="D282" s="1">
        <f t="shared" ca="1" si="36"/>
        <v>0</v>
      </c>
      <c r="E282" s="1">
        <f t="shared" ca="1" si="37"/>
        <v>1</v>
      </c>
      <c r="F282" s="1">
        <f t="shared" ca="1" si="38"/>
        <v>1</v>
      </c>
      <c r="G282" s="1">
        <f t="shared" ca="1" si="33"/>
        <v>100</v>
      </c>
      <c r="H282" s="1">
        <f t="shared" ca="1" si="34"/>
        <v>-2217.413712897383</v>
      </c>
    </row>
    <row r="283" spans="1:8" x14ac:dyDescent="0.2">
      <c r="A283" s="1">
        <v>277</v>
      </c>
      <c r="B283" s="1">
        <f t="shared" ca="1" si="35"/>
        <v>0.4919193221713597</v>
      </c>
      <c r="C283" s="1">
        <f t="shared" ca="1" si="32"/>
        <v>-1</v>
      </c>
      <c r="D283" s="1">
        <f t="shared" ca="1" si="36"/>
        <v>1</v>
      </c>
      <c r="E283" s="1">
        <f t="shared" ca="1" si="37"/>
        <v>1</v>
      </c>
      <c r="F283" s="1">
        <f t="shared" ca="1" si="38"/>
        <v>1</v>
      </c>
      <c r="G283" s="1">
        <f t="shared" ca="1" si="33"/>
        <v>100</v>
      </c>
      <c r="H283" s="1">
        <f t="shared" ca="1" si="34"/>
        <v>-2317.413712897383</v>
      </c>
    </row>
    <row r="284" spans="1:8" x14ac:dyDescent="0.2">
      <c r="A284" s="1">
        <v>278</v>
      </c>
      <c r="B284" s="1">
        <f t="shared" ca="1" si="35"/>
        <v>0.76641662195815818</v>
      </c>
      <c r="C284" s="1">
        <f t="shared" ca="1" si="32"/>
        <v>1.5003715654173615</v>
      </c>
      <c r="D284" s="1">
        <f t="shared" ca="1" si="36"/>
        <v>0</v>
      </c>
      <c r="E284" s="1">
        <f t="shared" ca="1" si="37"/>
        <v>1</v>
      </c>
      <c r="F284" s="1">
        <f t="shared" ca="1" si="38"/>
        <v>2</v>
      </c>
      <c r="G284" s="1">
        <f t="shared" ca="1" si="33"/>
        <v>200</v>
      </c>
      <c r="H284" s="1">
        <f t="shared" ca="1" si="34"/>
        <v>-2017.3393998139106</v>
      </c>
    </row>
    <row r="285" spans="1:8" x14ac:dyDescent="0.2">
      <c r="A285" s="1">
        <v>279</v>
      </c>
      <c r="B285" s="1">
        <f t="shared" ca="1" si="35"/>
        <v>0.56103311237937947</v>
      </c>
      <c r="C285" s="1">
        <f t="shared" ref="C285:C348" ca="1" si="39">IF(B285&lt;$D$1,$F$1,$H$1)</f>
        <v>-1</v>
      </c>
      <c r="D285" s="1">
        <f t="shared" ca="1" si="36"/>
        <v>1</v>
      </c>
      <c r="E285" s="1">
        <f t="shared" ca="1" si="37"/>
        <v>1</v>
      </c>
      <c r="F285" s="1">
        <f t="shared" ca="1" si="38"/>
        <v>1</v>
      </c>
      <c r="G285" s="1">
        <f t="shared" ref="G285:G348" ca="1" si="40">F285*$H$2</f>
        <v>100</v>
      </c>
      <c r="H285" s="1">
        <f t="shared" ref="H285:H348" ca="1" si="41">H284+G285*C285</f>
        <v>-2117.3393998139109</v>
      </c>
    </row>
    <row r="286" spans="1:8" x14ac:dyDescent="0.2">
      <c r="A286" s="1">
        <v>280</v>
      </c>
      <c r="B286" s="1">
        <f t="shared" ca="1" si="35"/>
        <v>0.36520190523337148</v>
      </c>
      <c r="C286" s="1">
        <f t="shared" ca="1" si="39"/>
        <v>-1</v>
      </c>
      <c r="D286" s="1">
        <f t="shared" ca="1" si="36"/>
        <v>2</v>
      </c>
      <c r="E286" s="1">
        <f t="shared" ca="1" si="37"/>
        <v>1</v>
      </c>
      <c r="F286" s="1">
        <f t="shared" ca="1" si="38"/>
        <v>2</v>
      </c>
      <c r="G286" s="1">
        <f t="shared" ca="1" si="40"/>
        <v>200</v>
      </c>
      <c r="H286" s="1">
        <f t="shared" ca="1" si="41"/>
        <v>-2317.3393998139109</v>
      </c>
    </row>
    <row r="287" spans="1:8" x14ac:dyDescent="0.2">
      <c r="A287" s="1">
        <v>281</v>
      </c>
      <c r="B287" s="1">
        <f t="shared" ca="1" si="35"/>
        <v>0.23840234468503096</v>
      </c>
      <c r="C287" s="1">
        <f t="shared" ca="1" si="39"/>
        <v>-1</v>
      </c>
      <c r="D287" s="1">
        <f t="shared" ca="1" si="36"/>
        <v>0</v>
      </c>
      <c r="E287" s="1">
        <f t="shared" ca="1" si="37"/>
        <v>1</v>
      </c>
      <c r="F287" s="1">
        <f t="shared" ca="1" si="38"/>
        <v>4</v>
      </c>
      <c r="G287" s="1">
        <f t="shared" ca="1" si="40"/>
        <v>400</v>
      </c>
      <c r="H287" s="1">
        <f t="shared" ca="1" si="41"/>
        <v>-2717.3393998139109</v>
      </c>
    </row>
    <row r="288" spans="1:8" x14ac:dyDescent="0.2">
      <c r="A288" s="1">
        <v>282</v>
      </c>
      <c r="B288" s="1">
        <f t="shared" ca="1" si="35"/>
        <v>0.75100111182499829</v>
      </c>
      <c r="C288" s="1">
        <f t="shared" ca="1" si="39"/>
        <v>1.5003715654173615</v>
      </c>
      <c r="D288" s="1">
        <f t="shared" ca="1" si="36"/>
        <v>-1</v>
      </c>
      <c r="E288" s="1">
        <f t="shared" ca="1" si="37"/>
        <v>1</v>
      </c>
      <c r="F288" s="1">
        <f t="shared" ca="1" si="38"/>
        <v>8</v>
      </c>
      <c r="G288" s="1">
        <f t="shared" ca="1" si="40"/>
        <v>800</v>
      </c>
      <c r="H288" s="1">
        <f t="shared" ca="1" si="41"/>
        <v>-1517.0421474800216</v>
      </c>
    </row>
    <row r="289" spans="1:8" x14ac:dyDescent="0.2">
      <c r="A289" s="1">
        <v>283</v>
      </c>
      <c r="B289" s="1">
        <f t="shared" ca="1" si="35"/>
        <v>0.64641655167970402</v>
      </c>
      <c r="C289" s="1">
        <f t="shared" ca="1" si="39"/>
        <v>1.5003715654173615</v>
      </c>
      <c r="D289" s="1">
        <f t="shared" ca="1" si="36"/>
        <v>1</v>
      </c>
      <c r="E289" s="1">
        <f t="shared" ca="1" si="37"/>
        <v>1</v>
      </c>
      <c r="F289" s="1">
        <f t="shared" ca="1" si="38"/>
        <v>4</v>
      </c>
      <c r="G289" s="1">
        <f t="shared" ca="1" si="40"/>
        <v>400</v>
      </c>
      <c r="H289" s="1">
        <f t="shared" ca="1" si="41"/>
        <v>-916.89352131307703</v>
      </c>
    </row>
    <row r="290" spans="1:8" x14ac:dyDescent="0.2">
      <c r="A290" s="1">
        <v>284</v>
      </c>
      <c r="B290" s="1">
        <f t="shared" ca="1" si="35"/>
        <v>7.0773262083494659E-2</v>
      </c>
      <c r="C290" s="1">
        <f t="shared" ca="1" si="39"/>
        <v>-1</v>
      </c>
      <c r="D290" s="1">
        <f t="shared" ca="1" si="36"/>
        <v>2</v>
      </c>
      <c r="E290" s="1">
        <f t="shared" ca="1" si="37"/>
        <v>1</v>
      </c>
      <c r="F290" s="1">
        <f t="shared" ca="1" si="38"/>
        <v>2</v>
      </c>
      <c r="G290" s="1">
        <f t="shared" ca="1" si="40"/>
        <v>200</v>
      </c>
      <c r="H290" s="1">
        <f t="shared" ca="1" si="41"/>
        <v>-1116.8935213130771</v>
      </c>
    </row>
    <row r="291" spans="1:8" x14ac:dyDescent="0.2">
      <c r="A291" s="1">
        <v>285</v>
      </c>
      <c r="B291" s="1">
        <f t="shared" ca="1" si="35"/>
        <v>0.8255578017807329</v>
      </c>
      <c r="C291" s="1">
        <f t="shared" ca="1" si="39"/>
        <v>1.5003715654173615</v>
      </c>
      <c r="D291" s="1">
        <f t="shared" ca="1" si="36"/>
        <v>1</v>
      </c>
      <c r="E291" s="1">
        <f t="shared" ca="1" si="37"/>
        <v>1</v>
      </c>
      <c r="F291" s="1">
        <f t="shared" ca="1" si="38"/>
        <v>4</v>
      </c>
      <c r="G291" s="1">
        <f t="shared" ca="1" si="40"/>
        <v>400</v>
      </c>
      <c r="H291" s="1">
        <f t="shared" ca="1" si="41"/>
        <v>-516.74489514613254</v>
      </c>
    </row>
    <row r="292" spans="1:8" x14ac:dyDescent="0.2">
      <c r="A292" s="1">
        <v>286</v>
      </c>
      <c r="B292" s="1">
        <f t="shared" ca="1" si="35"/>
        <v>0.54556683632591285</v>
      </c>
      <c r="C292" s="1">
        <f t="shared" ca="1" si="39"/>
        <v>-1</v>
      </c>
      <c r="D292" s="1">
        <f t="shared" ca="1" si="36"/>
        <v>2</v>
      </c>
      <c r="E292" s="1">
        <f t="shared" ca="1" si="37"/>
        <v>1</v>
      </c>
      <c r="F292" s="1">
        <f t="shared" ca="1" si="38"/>
        <v>2</v>
      </c>
      <c r="G292" s="1">
        <f t="shared" ca="1" si="40"/>
        <v>200</v>
      </c>
      <c r="H292" s="1">
        <f t="shared" ca="1" si="41"/>
        <v>-716.74489514613254</v>
      </c>
    </row>
    <row r="293" spans="1:8" x14ac:dyDescent="0.2">
      <c r="A293" s="1">
        <v>287</v>
      </c>
      <c r="B293" s="1">
        <f t="shared" ca="1" si="35"/>
        <v>0.27654588960504523</v>
      </c>
      <c r="C293" s="1">
        <f t="shared" ca="1" si="39"/>
        <v>-1</v>
      </c>
      <c r="D293" s="1">
        <f t="shared" ca="1" si="36"/>
        <v>0</v>
      </c>
      <c r="E293" s="1">
        <f t="shared" ca="1" si="37"/>
        <v>1</v>
      </c>
      <c r="F293" s="1">
        <f t="shared" ca="1" si="38"/>
        <v>4</v>
      </c>
      <c r="G293" s="1">
        <f t="shared" ca="1" si="40"/>
        <v>400</v>
      </c>
      <c r="H293" s="1">
        <f t="shared" ca="1" si="41"/>
        <v>-1116.7448951461324</v>
      </c>
    </row>
    <row r="294" spans="1:8" x14ac:dyDescent="0.2">
      <c r="A294" s="1">
        <v>288</v>
      </c>
      <c r="B294" s="1">
        <f t="shared" ca="1" si="35"/>
        <v>0.11888110340567593</v>
      </c>
      <c r="C294" s="1">
        <f t="shared" ca="1" si="39"/>
        <v>-1</v>
      </c>
      <c r="D294" s="1">
        <f t="shared" ca="1" si="36"/>
        <v>1</v>
      </c>
      <c r="E294" s="1">
        <f t="shared" ca="1" si="37"/>
        <v>1</v>
      </c>
      <c r="F294" s="1">
        <f t="shared" ca="1" si="38"/>
        <v>8</v>
      </c>
      <c r="G294" s="1">
        <f t="shared" ca="1" si="40"/>
        <v>800</v>
      </c>
      <c r="H294" s="1">
        <f t="shared" ca="1" si="41"/>
        <v>-1916.7448951461324</v>
      </c>
    </row>
    <row r="295" spans="1:8" x14ac:dyDescent="0.2">
      <c r="A295" s="1">
        <v>289</v>
      </c>
      <c r="B295" s="1">
        <f t="shared" ca="1" si="35"/>
        <v>0.91693523927926734</v>
      </c>
      <c r="C295" s="1">
        <f t="shared" ca="1" si="39"/>
        <v>1.5003715654173615</v>
      </c>
      <c r="D295" s="1">
        <f t="shared" ca="1" si="36"/>
        <v>0</v>
      </c>
      <c r="E295" s="1">
        <f t="shared" ca="1" si="37"/>
        <v>1</v>
      </c>
      <c r="F295" s="1">
        <f t="shared" ca="1" si="38"/>
        <v>16</v>
      </c>
      <c r="G295" s="1">
        <f t="shared" ca="1" si="40"/>
        <v>1600</v>
      </c>
      <c r="H295" s="1">
        <f t="shared" ca="1" si="41"/>
        <v>483.84960952164602</v>
      </c>
    </row>
    <row r="296" spans="1:8" x14ac:dyDescent="0.2">
      <c r="A296" s="1">
        <v>290</v>
      </c>
      <c r="B296" s="1">
        <f t="shared" ca="1" si="35"/>
        <v>0.37567135307748345</v>
      </c>
      <c r="C296" s="1">
        <f t="shared" ca="1" si="39"/>
        <v>-1</v>
      </c>
      <c r="D296" s="1">
        <f t="shared" ca="1" si="36"/>
        <v>1</v>
      </c>
      <c r="E296" s="1">
        <f t="shared" ca="1" si="37"/>
        <v>1</v>
      </c>
      <c r="F296" s="1">
        <f t="shared" ca="1" si="38"/>
        <v>8</v>
      </c>
      <c r="G296" s="1">
        <f t="shared" ca="1" si="40"/>
        <v>800</v>
      </c>
      <c r="H296" s="1">
        <f t="shared" ca="1" si="41"/>
        <v>-316.15039047835398</v>
      </c>
    </row>
    <row r="297" spans="1:8" x14ac:dyDescent="0.2">
      <c r="A297" s="1">
        <v>291</v>
      </c>
      <c r="B297" s="1">
        <f t="shared" ca="1" si="35"/>
        <v>0.74499651688502255</v>
      </c>
      <c r="C297" s="1">
        <f t="shared" ca="1" si="39"/>
        <v>1.5003715654173615</v>
      </c>
      <c r="D297" s="1">
        <f t="shared" ca="1" si="36"/>
        <v>0</v>
      </c>
      <c r="E297" s="1">
        <f t="shared" ca="1" si="37"/>
        <v>1</v>
      </c>
      <c r="F297" s="1">
        <f t="shared" ca="1" si="38"/>
        <v>16</v>
      </c>
      <c r="G297" s="1">
        <f t="shared" ca="1" si="40"/>
        <v>1600</v>
      </c>
      <c r="H297" s="1">
        <f t="shared" ca="1" si="41"/>
        <v>2084.4441141894245</v>
      </c>
    </row>
    <row r="298" spans="1:8" x14ac:dyDescent="0.2">
      <c r="A298" s="1">
        <v>292</v>
      </c>
      <c r="B298" s="1">
        <f t="shared" ca="1" si="35"/>
        <v>0.97064292796206686</v>
      </c>
      <c r="C298" s="1">
        <f t="shared" ca="1" si="39"/>
        <v>1.5003715654173615</v>
      </c>
      <c r="D298" s="1">
        <f t="shared" ca="1" si="36"/>
        <v>-1</v>
      </c>
      <c r="E298" s="1">
        <f t="shared" ca="1" si="37"/>
        <v>1</v>
      </c>
      <c r="F298" s="1">
        <f t="shared" ca="1" si="38"/>
        <v>8</v>
      </c>
      <c r="G298" s="1">
        <f t="shared" ca="1" si="40"/>
        <v>800</v>
      </c>
      <c r="H298" s="1">
        <f t="shared" ca="1" si="41"/>
        <v>3284.7413665233134</v>
      </c>
    </row>
    <row r="299" spans="1:8" x14ac:dyDescent="0.2">
      <c r="A299" s="1">
        <v>293</v>
      </c>
      <c r="B299" s="1">
        <f t="shared" ca="1" si="35"/>
        <v>0.46801317791126651</v>
      </c>
      <c r="C299" s="1">
        <f t="shared" ca="1" si="39"/>
        <v>-1</v>
      </c>
      <c r="D299" s="1">
        <f t="shared" ca="1" si="36"/>
        <v>0</v>
      </c>
      <c r="E299" s="1">
        <f t="shared" ca="1" si="37"/>
        <v>1</v>
      </c>
      <c r="F299" s="1">
        <f t="shared" ca="1" si="38"/>
        <v>4</v>
      </c>
      <c r="G299" s="1">
        <f t="shared" ca="1" si="40"/>
        <v>400</v>
      </c>
      <c r="H299" s="1">
        <f t="shared" ca="1" si="41"/>
        <v>2884.7413665233134</v>
      </c>
    </row>
    <row r="300" spans="1:8" x14ac:dyDescent="0.2">
      <c r="A300" s="1">
        <v>294</v>
      </c>
      <c r="B300" s="1">
        <f t="shared" ca="1" si="35"/>
        <v>0.32285865712177808</v>
      </c>
      <c r="C300" s="1">
        <f t="shared" ca="1" si="39"/>
        <v>-1</v>
      </c>
      <c r="D300" s="1">
        <f t="shared" ca="1" si="36"/>
        <v>1</v>
      </c>
      <c r="E300" s="1">
        <f t="shared" ca="1" si="37"/>
        <v>1</v>
      </c>
      <c r="F300" s="1">
        <f t="shared" ca="1" si="38"/>
        <v>8</v>
      </c>
      <c r="G300" s="1">
        <f t="shared" ca="1" si="40"/>
        <v>800</v>
      </c>
      <c r="H300" s="1">
        <f t="shared" ca="1" si="41"/>
        <v>2084.7413665233134</v>
      </c>
    </row>
    <row r="301" spans="1:8" x14ac:dyDescent="0.2">
      <c r="A301" s="1">
        <v>295</v>
      </c>
      <c r="B301" s="1">
        <f t="shared" ca="1" si="35"/>
        <v>0.30034243577513153</v>
      </c>
      <c r="C301" s="1">
        <f t="shared" ca="1" si="39"/>
        <v>-1</v>
      </c>
      <c r="D301" s="1">
        <f t="shared" ca="1" si="36"/>
        <v>2</v>
      </c>
      <c r="E301" s="1">
        <f t="shared" ca="1" si="37"/>
        <v>1</v>
      </c>
      <c r="F301" s="1">
        <f t="shared" ca="1" si="38"/>
        <v>16</v>
      </c>
      <c r="G301" s="1">
        <f t="shared" ca="1" si="40"/>
        <v>1600</v>
      </c>
      <c r="H301" s="1">
        <f t="shared" ca="1" si="41"/>
        <v>484.74136652331345</v>
      </c>
    </row>
    <row r="302" spans="1:8" x14ac:dyDescent="0.2">
      <c r="A302" s="1">
        <v>296</v>
      </c>
      <c r="B302" s="1">
        <f t="shared" ca="1" si="35"/>
        <v>0.63391514488187262</v>
      </c>
      <c r="C302" s="1">
        <f t="shared" ca="1" si="39"/>
        <v>1.5003715654173615</v>
      </c>
      <c r="D302" s="1">
        <f t="shared" ca="1" si="36"/>
        <v>1</v>
      </c>
      <c r="E302" s="1">
        <f t="shared" ca="1" si="37"/>
        <v>1</v>
      </c>
      <c r="F302" s="1">
        <f t="shared" ca="1" si="38"/>
        <v>32</v>
      </c>
      <c r="G302" s="1">
        <f t="shared" ca="1" si="40"/>
        <v>3200</v>
      </c>
      <c r="H302" s="1">
        <f t="shared" ca="1" si="41"/>
        <v>5285.9303758588703</v>
      </c>
    </row>
    <row r="303" spans="1:8" x14ac:dyDescent="0.2">
      <c r="A303" s="1">
        <v>297</v>
      </c>
      <c r="B303" s="1">
        <f t="shared" ca="1" si="35"/>
        <v>0.64159122693304138</v>
      </c>
      <c r="C303" s="1">
        <f t="shared" ca="1" si="39"/>
        <v>1.5003715654173615</v>
      </c>
      <c r="D303" s="1">
        <f t="shared" ca="1" si="36"/>
        <v>0</v>
      </c>
      <c r="E303" s="1">
        <f t="shared" ca="1" si="37"/>
        <v>1</v>
      </c>
      <c r="F303" s="1">
        <f t="shared" ca="1" si="38"/>
        <v>16</v>
      </c>
      <c r="G303" s="1">
        <f t="shared" ca="1" si="40"/>
        <v>1600</v>
      </c>
      <c r="H303" s="1">
        <f t="shared" ca="1" si="41"/>
        <v>7686.5248805266492</v>
      </c>
    </row>
    <row r="304" spans="1:8" x14ac:dyDescent="0.2">
      <c r="A304" s="1">
        <v>298</v>
      </c>
      <c r="B304" s="1">
        <f t="shared" ca="1" si="35"/>
        <v>0.92179670544713965</v>
      </c>
      <c r="C304" s="1">
        <f t="shared" ca="1" si="39"/>
        <v>1.5003715654173615</v>
      </c>
      <c r="D304" s="1">
        <f t="shared" ca="1" si="36"/>
        <v>-1</v>
      </c>
      <c r="E304" s="1">
        <f t="shared" ca="1" si="37"/>
        <v>1</v>
      </c>
      <c r="F304" s="1">
        <f t="shared" ca="1" si="38"/>
        <v>8</v>
      </c>
      <c r="G304" s="1">
        <f t="shared" ca="1" si="40"/>
        <v>800</v>
      </c>
      <c r="H304" s="1">
        <f t="shared" ca="1" si="41"/>
        <v>8886.8221328605377</v>
      </c>
    </row>
    <row r="305" spans="1:8" x14ac:dyDescent="0.2">
      <c r="A305" s="1">
        <v>299</v>
      </c>
      <c r="B305" s="1">
        <f t="shared" ca="1" si="35"/>
        <v>0.92781289800827549</v>
      </c>
      <c r="C305" s="1">
        <f t="shared" ca="1" si="39"/>
        <v>1.5003715654173615</v>
      </c>
      <c r="D305" s="1">
        <f t="shared" ca="1" si="36"/>
        <v>1</v>
      </c>
      <c r="E305" s="1">
        <f t="shared" ca="1" si="37"/>
        <v>1</v>
      </c>
      <c r="F305" s="1">
        <f t="shared" ca="1" si="38"/>
        <v>4</v>
      </c>
      <c r="G305" s="1">
        <f t="shared" ca="1" si="40"/>
        <v>400</v>
      </c>
      <c r="H305" s="1">
        <f t="shared" ca="1" si="41"/>
        <v>9486.9707590274829</v>
      </c>
    </row>
    <row r="306" spans="1:8" x14ac:dyDescent="0.2">
      <c r="A306" s="1">
        <v>300</v>
      </c>
      <c r="B306" s="1">
        <f t="shared" ca="1" si="35"/>
        <v>6.9203363808575835E-2</v>
      </c>
      <c r="C306" s="1">
        <f t="shared" ca="1" si="39"/>
        <v>-1</v>
      </c>
      <c r="D306" s="1">
        <f t="shared" ca="1" si="36"/>
        <v>2</v>
      </c>
      <c r="E306" s="1">
        <f t="shared" ca="1" si="37"/>
        <v>1</v>
      </c>
      <c r="F306" s="1">
        <f t="shared" ca="1" si="38"/>
        <v>2</v>
      </c>
      <c r="G306" s="1">
        <f t="shared" ca="1" si="40"/>
        <v>200</v>
      </c>
      <c r="H306" s="1">
        <f t="shared" ca="1" si="41"/>
        <v>9286.9707590274829</v>
      </c>
    </row>
    <row r="307" spans="1:8" x14ac:dyDescent="0.2">
      <c r="A307" s="1">
        <v>301</v>
      </c>
      <c r="B307" s="1">
        <f t="shared" ca="1" si="35"/>
        <v>0.4966715894356607</v>
      </c>
      <c r="C307" s="1">
        <f t="shared" ca="1" si="39"/>
        <v>-1</v>
      </c>
      <c r="D307" s="1">
        <f t="shared" ca="1" si="36"/>
        <v>0</v>
      </c>
      <c r="E307" s="1">
        <f t="shared" ca="1" si="37"/>
        <v>1</v>
      </c>
      <c r="F307" s="1">
        <f t="shared" ca="1" si="38"/>
        <v>4</v>
      </c>
      <c r="G307" s="1">
        <f t="shared" ca="1" si="40"/>
        <v>400</v>
      </c>
      <c r="H307" s="1">
        <f t="shared" ca="1" si="41"/>
        <v>8886.9707590274829</v>
      </c>
    </row>
    <row r="308" spans="1:8" x14ac:dyDescent="0.2">
      <c r="A308" s="1">
        <v>302</v>
      </c>
      <c r="B308" s="1">
        <f t="shared" ca="1" si="35"/>
        <v>0.46655330636808146</v>
      </c>
      <c r="C308" s="1">
        <f t="shared" ca="1" si="39"/>
        <v>-1</v>
      </c>
      <c r="D308" s="1">
        <f t="shared" ca="1" si="36"/>
        <v>1</v>
      </c>
      <c r="E308" s="1">
        <f t="shared" ca="1" si="37"/>
        <v>1</v>
      </c>
      <c r="F308" s="1">
        <f t="shared" ca="1" si="38"/>
        <v>8</v>
      </c>
      <c r="G308" s="1">
        <f t="shared" ca="1" si="40"/>
        <v>800</v>
      </c>
      <c r="H308" s="1">
        <f t="shared" ca="1" si="41"/>
        <v>8086.9707590274829</v>
      </c>
    </row>
    <row r="309" spans="1:8" x14ac:dyDescent="0.2">
      <c r="A309" s="1">
        <v>303</v>
      </c>
      <c r="B309" s="1">
        <f t="shared" ca="1" si="35"/>
        <v>1.8593355937585709E-2</v>
      </c>
      <c r="C309" s="1">
        <f t="shared" ca="1" si="39"/>
        <v>-1</v>
      </c>
      <c r="D309" s="1">
        <f t="shared" ca="1" si="36"/>
        <v>2</v>
      </c>
      <c r="E309" s="1">
        <f t="shared" ca="1" si="37"/>
        <v>1</v>
      </c>
      <c r="F309" s="1">
        <f t="shared" ca="1" si="38"/>
        <v>16</v>
      </c>
      <c r="G309" s="1">
        <f t="shared" ca="1" si="40"/>
        <v>1600</v>
      </c>
      <c r="H309" s="1">
        <f t="shared" ca="1" si="41"/>
        <v>6486.9707590274829</v>
      </c>
    </row>
    <row r="310" spans="1:8" x14ac:dyDescent="0.2">
      <c r="A310" s="1">
        <v>304</v>
      </c>
      <c r="B310" s="1">
        <f t="shared" ca="1" si="35"/>
        <v>0.67467230090227048</v>
      </c>
      <c r="C310" s="1">
        <f t="shared" ca="1" si="39"/>
        <v>1.5003715654173615</v>
      </c>
      <c r="D310" s="1">
        <f t="shared" ca="1" si="36"/>
        <v>1</v>
      </c>
      <c r="E310" s="1">
        <f t="shared" ca="1" si="37"/>
        <v>1</v>
      </c>
      <c r="F310" s="1">
        <f t="shared" ca="1" si="38"/>
        <v>32</v>
      </c>
      <c r="G310" s="1">
        <f t="shared" ca="1" si="40"/>
        <v>3200</v>
      </c>
      <c r="H310" s="1">
        <f t="shared" ca="1" si="41"/>
        <v>11288.159768363039</v>
      </c>
    </row>
    <row r="311" spans="1:8" x14ac:dyDescent="0.2">
      <c r="A311" s="1">
        <v>305</v>
      </c>
      <c r="B311" s="1">
        <f t="shared" ca="1" si="35"/>
        <v>0.76882530055486054</v>
      </c>
      <c r="C311" s="1">
        <f t="shared" ca="1" si="39"/>
        <v>1.5003715654173615</v>
      </c>
      <c r="D311" s="1">
        <f t="shared" ca="1" si="36"/>
        <v>0</v>
      </c>
      <c r="E311" s="1">
        <f t="shared" ca="1" si="37"/>
        <v>1</v>
      </c>
      <c r="F311" s="1">
        <f t="shared" ca="1" si="38"/>
        <v>16</v>
      </c>
      <c r="G311" s="1">
        <f t="shared" ca="1" si="40"/>
        <v>1600</v>
      </c>
      <c r="H311" s="1">
        <f t="shared" ca="1" si="41"/>
        <v>13688.754273030818</v>
      </c>
    </row>
    <row r="312" spans="1:8" x14ac:dyDescent="0.2">
      <c r="A312" s="1">
        <v>306</v>
      </c>
      <c r="B312" s="1">
        <f t="shared" ca="1" si="35"/>
        <v>0.42471660328953442</v>
      </c>
      <c r="C312" s="1">
        <f t="shared" ca="1" si="39"/>
        <v>-1</v>
      </c>
      <c r="D312" s="1">
        <f t="shared" ca="1" si="36"/>
        <v>1</v>
      </c>
      <c r="E312" s="1">
        <f t="shared" ca="1" si="37"/>
        <v>1</v>
      </c>
      <c r="F312" s="1">
        <f t="shared" ca="1" si="38"/>
        <v>8</v>
      </c>
      <c r="G312" s="1">
        <f t="shared" ca="1" si="40"/>
        <v>800</v>
      </c>
      <c r="H312" s="1">
        <f t="shared" ca="1" si="41"/>
        <v>12888.754273030818</v>
      </c>
    </row>
    <row r="313" spans="1:8" x14ac:dyDescent="0.2">
      <c r="A313" s="1">
        <v>307</v>
      </c>
      <c r="B313" s="1">
        <f t="shared" ca="1" si="35"/>
        <v>0.34935549514767961</v>
      </c>
      <c r="C313" s="1">
        <f t="shared" ca="1" si="39"/>
        <v>-1</v>
      </c>
      <c r="D313" s="1">
        <f t="shared" ca="1" si="36"/>
        <v>2</v>
      </c>
      <c r="E313" s="1">
        <f t="shared" ca="1" si="37"/>
        <v>1</v>
      </c>
      <c r="F313" s="1">
        <f t="shared" ca="1" si="38"/>
        <v>16</v>
      </c>
      <c r="G313" s="1">
        <f t="shared" ca="1" si="40"/>
        <v>1600</v>
      </c>
      <c r="H313" s="1">
        <f t="shared" ca="1" si="41"/>
        <v>11288.754273030818</v>
      </c>
    </row>
    <row r="314" spans="1:8" x14ac:dyDescent="0.2">
      <c r="A314" s="1">
        <v>308</v>
      </c>
      <c r="B314" s="1">
        <f t="shared" ca="1" si="35"/>
        <v>0.26000606724134356</v>
      </c>
      <c r="C314" s="1">
        <f t="shared" ca="1" si="39"/>
        <v>-1</v>
      </c>
      <c r="D314" s="1">
        <f t="shared" ca="1" si="36"/>
        <v>0</v>
      </c>
      <c r="E314" s="1">
        <f t="shared" ca="1" si="37"/>
        <v>1</v>
      </c>
      <c r="F314" s="1">
        <f t="shared" ca="1" si="38"/>
        <v>32</v>
      </c>
      <c r="G314" s="1">
        <f t="shared" ca="1" si="40"/>
        <v>3200</v>
      </c>
      <c r="H314" s="1">
        <f t="shared" ca="1" si="41"/>
        <v>8088.7542730308178</v>
      </c>
    </row>
    <row r="315" spans="1:8" x14ac:dyDescent="0.2">
      <c r="A315" s="1">
        <v>309</v>
      </c>
      <c r="B315" s="1">
        <f t="shared" ca="1" si="35"/>
        <v>0.62368703069903952</v>
      </c>
      <c r="C315" s="1">
        <f t="shared" ca="1" si="39"/>
        <v>1.5003715654173615</v>
      </c>
      <c r="D315" s="1">
        <f t="shared" ca="1" si="36"/>
        <v>-1</v>
      </c>
      <c r="E315" s="1">
        <f t="shared" ca="1" si="37"/>
        <v>1</v>
      </c>
      <c r="F315" s="1">
        <f t="shared" ca="1" si="38"/>
        <v>64</v>
      </c>
      <c r="G315" s="1">
        <f t="shared" ca="1" si="40"/>
        <v>6400</v>
      </c>
      <c r="H315" s="1">
        <f t="shared" ca="1" si="41"/>
        <v>17691.132291701932</v>
      </c>
    </row>
    <row r="316" spans="1:8" x14ac:dyDescent="0.2">
      <c r="A316" s="1">
        <v>310</v>
      </c>
      <c r="B316" s="1">
        <f t="shared" ca="1" si="35"/>
        <v>0.4725584390322024</v>
      </c>
      <c r="C316" s="1">
        <f t="shared" ca="1" si="39"/>
        <v>-1</v>
      </c>
      <c r="D316" s="1">
        <f t="shared" ca="1" si="36"/>
        <v>0</v>
      </c>
      <c r="E316" s="1">
        <f t="shared" ca="1" si="37"/>
        <v>1</v>
      </c>
      <c r="F316" s="1">
        <f t="shared" ca="1" si="38"/>
        <v>1</v>
      </c>
      <c r="G316" s="1">
        <f t="shared" ca="1" si="40"/>
        <v>100</v>
      </c>
      <c r="H316" s="1">
        <f t="shared" ca="1" si="41"/>
        <v>17591.132291701932</v>
      </c>
    </row>
    <row r="317" spans="1:8" x14ac:dyDescent="0.2">
      <c r="A317" s="1">
        <v>311</v>
      </c>
      <c r="B317" s="1">
        <f t="shared" ca="1" si="35"/>
        <v>0.90934285331709974</v>
      </c>
      <c r="C317" s="1">
        <f t="shared" ca="1" si="39"/>
        <v>1.5003715654173615</v>
      </c>
      <c r="D317" s="1">
        <f t="shared" ca="1" si="36"/>
        <v>-1</v>
      </c>
      <c r="E317" s="1">
        <f t="shared" ca="1" si="37"/>
        <v>1</v>
      </c>
      <c r="F317" s="1">
        <f t="shared" ca="1" si="38"/>
        <v>2</v>
      </c>
      <c r="G317" s="1">
        <f t="shared" ca="1" si="40"/>
        <v>200</v>
      </c>
      <c r="H317" s="1">
        <f t="shared" ca="1" si="41"/>
        <v>17891.206604785402</v>
      </c>
    </row>
    <row r="318" spans="1:8" x14ac:dyDescent="0.2">
      <c r="A318" s="1">
        <v>312</v>
      </c>
      <c r="B318" s="1">
        <f t="shared" ca="1" si="35"/>
        <v>0.89616637647095321</v>
      </c>
      <c r="C318" s="1">
        <f t="shared" ca="1" si="39"/>
        <v>1.5003715654173615</v>
      </c>
      <c r="D318" s="1">
        <f t="shared" ca="1" si="36"/>
        <v>1</v>
      </c>
      <c r="E318" s="1">
        <f t="shared" ca="1" si="37"/>
        <v>1</v>
      </c>
      <c r="F318" s="1">
        <f t="shared" ca="1" si="38"/>
        <v>1</v>
      </c>
      <c r="G318" s="1">
        <f t="shared" ca="1" si="40"/>
        <v>100</v>
      </c>
      <c r="H318" s="1">
        <f t="shared" ca="1" si="41"/>
        <v>18041.24376132714</v>
      </c>
    </row>
    <row r="319" spans="1:8" x14ac:dyDescent="0.2">
      <c r="A319" s="1">
        <v>313</v>
      </c>
      <c r="B319" s="1">
        <f t="shared" ca="1" si="35"/>
        <v>0.74605983239061668</v>
      </c>
      <c r="C319" s="1">
        <f t="shared" ca="1" si="39"/>
        <v>1.5003715654173615</v>
      </c>
      <c r="D319" s="1">
        <f t="shared" ca="1" si="36"/>
        <v>0</v>
      </c>
      <c r="E319" s="1">
        <f t="shared" ca="1" si="37"/>
        <v>1</v>
      </c>
      <c r="F319" s="1">
        <f t="shared" ca="1" si="38"/>
        <v>1</v>
      </c>
      <c r="G319" s="1">
        <f t="shared" ca="1" si="40"/>
        <v>100</v>
      </c>
      <c r="H319" s="1">
        <f t="shared" ca="1" si="41"/>
        <v>18191.280917868877</v>
      </c>
    </row>
    <row r="320" spans="1:8" x14ac:dyDescent="0.2">
      <c r="A320" s="1">
        <v>314</v>
      </c>
      <c r="B320" s="1">
        <f t="shared" ca="1" si="35"/>
        <v>0.21264857685374894</v>
      </c>
      <c r="C320" s="1">
        <f t="shared" ca="1" si="39"/>
        <v>-1</v>
      </c>
      <c r="D320" s="1">
        <f t="shared" ca="1" si="36"/>
        <v>1</v>
      </c>
      <c r="E320" s="1">
        <f t="shared" ca="1" si="37"/>
        <v>1</v>
      </c>
      <c r="F320" s="1">
        <f t="shared" ca="1" si="38"/>
        <v>1</v>
      </c>
      <c r="G320" s="1">
        <f t="shared" ca="1" si="40"/>
        <v>100</v>
      </c>
      <c r="H320" s="1">
        <f t="shared" ca="1" si="41"/>
        <v>18091.280917868877</v>
      </c>
    </row>
    <row r="321" spans="1:8" x14ac:dyDescent="0.2">
      <c r="A321" s="1">
        <v>315</v>
      </c>
      <c r="B321" s="1">
        <f t="shared" ca="1" si="35"/>
        <v>0.22279660624374953</v>
      </c>
      <c r="C321" s="1">
        <f t="shared" ca="1" si="39"/>
        <v>-1</v>
      </c>
      <c r="D321" s="1">
        <f t="shared" ca="1" si="36"/>
        <v>2</v>
      </c>
      <c r="E321" s="1">
        <f t="shared" ca="1" si="37"/>
        <v>1</v>
      </c>
      <c r="F321" s="1">
        <f t="shared" ca="1" si="38"/>
        <v>2</v>
      </c>
      <c r="G321" s="1">
        <f t="shared" ca="1" si="40"/>
        <v>200</v>
      </c>
      <c r="H321" s="1">
        <f t="shared" ca="1" si="41"/>
        <v>17891.280917868877</v>
      </c>
    </row>
    <row r="322" spans="1:8" x14ac:dyDescent="0.2">
      <c r="A322" s="1">
        <v>316</v>
      </c>
      <c r="B322" s="1">
        <f t="shared" ca="1" si="35"/>
        <v>0.69721531229530287</v>
      </c>
      <c r="C322" s="1">
        <f t="shared" ca="1" si="39"/>
        <v>1.5003715654173615</v>
      </c>
      <c r="D322" s="1">
        <f t="shared" ca="1" si="36"/>
        <v>1</v>
      </c>
      <c r="E322" s="1">
        <f t="shared" ca="1" si="37"/>
        <v>1</v>
      </c>
      <c r="F322" s="1">
        <f t="shared" ca="1" si="38"/>
        <v>4</v>
      </c>
      <c r="G322" s="1">
        <f t="shared" ca="1" si="40"/>
        <v>400</v>
      </c>
      <c r="H322" s="1">
        <f t="shared" ca="1" si="41"/>
        <v>18491.429544035822</v>
      </c>
    </row>
    <row r="323" spans="1:8" x14ac:dyDescent="0.2">
      <c r="A323" s="1">
        <v>317</v>
      </c>
      <c r="B323" s="1">
        <f t="shared" ca="1" si="35"/>
        <v>0.46369167811825063</v>
      </c>
      <c r="C323" s="1">
        <f t="shared" ca="1" si="39"/>
        <v>-1</v>
      </c>
      <c r="D323" s="1">
        <f t="shared" ca="1" si="36"/>
        <v>2</v>
      </c>
      <c r="E323" s="1">
        <f t="shared" ca="1" si="37"/>
        <v>1</v>
      </c>
      <c r="F323" s="1">
        <f t="shared" ca="1" si="38"/>
        <v>2</v>
      </c>
      <c r="G323" s="1">
        <f t="shared" ca="1" si="40"/>
        <v>200</v>
      </c>
      <c r="H323" s="1">
        <f t="shared" ca="1" si="41"/>
        <v>18291.429544035822</v>
      </c>
    </row>
    <row r="324" spans="1:8" x14ac:dyDescent="0.2">
      <c r="A324" s="1">
        <v>318</v>
      </c>
      <c r="B324" s="1">
        <f t="shared" ca="1" si="35"/>
        <v>0.98820141326886113</v>
      </c>
      <c r="C324" s="1">
        <f t="shared" ca="1" si="39"/>
        <v>1.5003715654173615</v>
      </c>
      <c r="D324" s="1">
        <f t="shared" ca="1" si="36"/>
        <v>1</v>
      </c>
      <c r="E324" s="1">
        <f t="shared" ca="1" si="37"/>
        <v>1</v>
      </c>
      <c r="F324" s="1">
        <f t="shared" ca="1" si="38"/>
        <v>4</v>
      </c>
      <c r="G324" s="1">
        <f t="shared" ca="1" si="40"/>
        <v>400</v>
      </c>
      <c r="H324" s="1">
        <f t="shared" ca="1" si="41"/>
        <v>18891.578170202767</v>
      </c>
    </row>
    <row r="325" spans="1:8" x14ac:dyDescent="0.2">
      <c r="A325" s="1">
        <v>319</v>
      </c>
      <c r="B325" s="1">
        <f t="shared" ca="1" si="35"/>
        <v>0.64397253900124418</v>
      </c>
      <c r="C325" s="1">
        <f t="shared" ca="1" si="39"/>
        <v>1.5003715654173615</v>
      </c>
      <c r="D325" s="1">
        <f t="shared" ca="1" si="36"/>
        <v>0</v>
      </c>
      <c r="E325" s="1">
        <f t="shared" ca="1" si="37"/>
        <v>1</v>
      </c>
      <c r="F325" s="1">
        <f t="shared" ca="1" si="38"/>
        <v>2</v>
      </c>
      <c r="G325" s="1">
        <f t="shared" ca="1" si="40"/>
        <v>200</v>
      </c>
      <c r="H325" s="1">
        <f t="shared" ca="1" si="41"/>
        <v>19191.652483286238</v>
      </c>
    </row>
    <row r="326" spans="1:8" x14ac:dyDescent="0.2">
      <c r="A326" s="1">
        <v>320</v>
      </c>
      <c r="B326" s="1">
        <f t="shared" ca="1" si="35"/>
        <v>0.35598575928075982</v>
      </c>
      <c r="C326" s="1">
        <f t="shared" ca="1" si="39"/>
        <v>-1</v>
      </c>
      <c r="D326" s="1">
        <f t="shared" ca="1" si="36"/>
        <v>1</v>
      </c>
      <c r="E326" s="1">
        <f t="shared" ca="1" si="37"/>
        <v>1</v>
      </c>
      <c r="F326" s="1">
        <f t="shared" ca="1" si="38"/>
        <v>1</v>
      </c>
      <c r="G326" s="1">
        <f t="shared" ca="1" si="40"/>
        <v>100</v>
      </c>
      <c r="H326" s="1">
        <f t="shared" ca="1" si="41"/>
        <v>19091.652483286238</v>
      </c>
    </row>
    <row r="327" spans="1:8" x14ac:dyDescent="0.2">
      <c r="A327" s="1">
        <v>321</v>
      </c>
      <c r="B327" s="1">
        <f t="shared" ca="1" si="35"/>
        <v>0.45540472998760284</v>
      </c>
      <c r="C327" s="1">
        <f t="shared" ca="1" si="39"/>
        <v>-1</v>
      </c>
      <c r="D327" s="1">
        <f t="shared" ca="1" si="36"/>
        <v>2</v>
      </c>
      <c r="E327" s="1">
        <f t="shared" ca="1" si="37"/>
        <v>1</v>
      </c>
      <c r="F327" s="1">
        <f t="shared" ca="1" si="38"/>
        <v>2</v>
      </c>
      <c r="G327" s="1">
        <f t="shared" ca="1" si="40"/>
        <v>200</v>
      </c>
      <c r="H327" s="1">
        <f t="shared" ca="1" si="41"/>
        <v>18891.652483286238</v>
      </c>
    </row>
    <row r="328" spans="1:8" x14ac:dyDescent="0.2">
      <c r="A328" s="1">
        <v>322</v>
      </c>
      <c r="B328" s="1">
        <f t="shared" ref="B328:B391" ca="1" si="42">RAND()</f>
        <v>0.4095062918601271</v>
      </c>
      <c r="C328" s="1">
        <f t="shared" ca="1" si="39"/>
        <v>-1</v>
      </c>
      <c r="D328" s="1">
        <f t="shared" ref="D328:D391" ca="1" si="43">IF($D$3=$S$2,IF(C328&lt;0,IF(E328&gt;E327,0-1,D327-1),IF(C328&gt;0,IF(AND(E327=1,D327=0),D327,IF(E328&lt;E327,0+1,D327+1)),D327)),
IF($D$3=$S$4,IF(C328&lt;0,IF(D327=$F$2,0+1,D327+1),IF(C328&gt;0,D327-1,D327)),
IF($D$3=$S$5,IF(C328&lt;0,IF(D327=$F$2,0+1,D327+1),IF(C328&gt;0,D327-1,D327)),
IF($D$3=$S$6,IF(C328&lt;0,IF(D327=$B$2,0,D327+1),IF(C328&gt;0,IF(D327=-$D$2,1,D327-1),D327)),
))))</f>
        <v>0</v>
      </c>
      <c r="E328" s="1">
        <f t="shared" ref="E328:E391" ca="1" si="44">IF($D$3=$S$2,IF(AND(D327=-$B$2,C328&lt;0),IF(E327=$F$2,1,E327+1),IF(AND(D327=$D$2,C328&gt;0),IF(E327=1,1,E327-1),E327)),
IF($D$3=$S$6,IF(AND(D327=-$B$2,C328&lt;0),IF(E327=$F$2,1,E327+1),IF(AND(D327=$D$2,C328&gt;0),IF(E327=1,1,E327-1),E327)),)
)</f>
        <v>1</v>
      </c>
      <c r="F328" s="1">
        <f t="shared" ref="F328:F391" ca="1" si="45">IF($D$3=$S$2,IF(IF(E328&gt;E327,ROUNDUP(F327*$F$3,0),IF(E328&lt;E327,IF(AND(E327=$F$2,E328=1),1,ROUNDDOWN(F327/$F$3,0)),F327))=0,1,IF(E328&gt;E327,ROUNDUP(F327*$F$3,0),IF(E328&lt;E327,IF(AND(E327=$F$2,E328=1),1,ROUNDDOWN(F327/$F$3,0)),F327))),
IF($D$3=$S$4,IF(C327&lt;0,IF(F327=$F$2,$H$3,F327+$F$3),IF(AND(C327&gt;0,F327&gt;1),F327-$F$3,F327)),
IF($D$3=$S$5,IF(C327&lt;0,F327+F326,IF(C327&gt;0,F327-F326,F327)),
IF($D$3=$S$6,IF(F327=POWER(2,$F$2),1,IF(C327&lt;0,$F$3*F327,IF(AND(C327&gt;0,F327&gt;1),F327/$F$3,F327))),
F327))))</f>
        <v>4</v>
      </c>
      <c r="G328" s="1">
        <f t="shared" ca="1" si="40"/>
        <v>400</v>
      </c>
      <c r="H328" s="1">
        <f t="shared" ca="1" si="41"/>
        <v>18491.652483286238</v>
      </c>
    </row>
    <row r="329" spans="1:8" x14ac:dyDescent="0.2">
      <c r="A329" s="1">
        <v>323</v>
      </c>
      <c r="B329" s="1">
        <f t="shared" ca="1" si="42"/>
        <v>4.9679559358840386E-2</v>
      </c>
      <c r="C329" s="1">
        <f t="shared" ca="1" si="39"/>
        <v>-1</v>
      </c>
      <c r="D329" s="1">
        <f t="shared" ca="1" si="43"/>
        <v>1</v>
      </c>
      <c r="E329" s="1">
        <f t="shared" ca="1" si="44"/>
        <v>1</v>
      </c>
      <c r="F329" s="1">
        <f t="shared" ca="1" si="45"/>
        <v>8</v>
      </c>
      <c r="G329" s="1">
        <f t="shared" ca="1" si="40"/>
        <v>800</v>
      </c>
      <c r="H329" s="1">
        <f t="shared" ca="1" si="41"/>
        <v>17691.652483286238</v>
      </c>
    </row>
    <row r="330" spans="1:8" x14ac:dyDescent="0.2">
      <c r="A330" s="1">
        <v>324</v>
      </c>
      <c r="B330" s="1">
        <f t="shared" ca="1" si="42"/>
        <v>0.6179957755521861</v>
      </c>
      <c r="C330" s="1">
        <f t="shared" ca="1" si="39"/>
        <v>1.5003715654173615</v>
      </c>
      <c r="D330" s="1">
        <f t="shared" ca="1" si="43"/>
        <v>0</v>
      </c>
      <c r="E330" s="1">
        <f t="shared" ca="1" si="44"/>
        <v>1</v>
      </c>
      <c r="F330" s="1">
        <f t="shared" ca="1" si="45"/>
        <v>16</v>
      </c>
      <c r="G330" s="1">
        <f t="shared" ca="1" si="40"/>
        <v>1600</v>
      </c>
      <c r="H330" s="1">
        <f t="shared" ca="1" si="41"/>
        <v>20092.246987954015</v>
      </c>
    </row>
    <row r="331" spans="1:8" x14ac:dyDescent="0.2">
      <c r="A331" s="1">
        <v>325</v>
      </c>
      <c r="B331" s="1">
        <f t="shared" ca="1" si="42"/>
        <v>0.30540705119587797</v>
      </c>
      <c r="C331" s="1">
        <f t="shared" ca="1" si="39"/>
        <v>-1</v>
      </c>
      <c r="D331" s="1">
        <f t="shared" ca="1" si="43"/>
        <v>1</v>
      </c>
      <c r="E331" s="1">
        <f t="shared" ca="1" si="44"/>
        <v>1</v>
      </c>
      <c r="F331" s="1">
        <f t="shared" ca="1" si="45"/>
        <v>8</v>
      </c>
      <c r="G331" s="1">
        <f t="shared" ca="1" si="40"/>
        <v>800</v>
      </c>
      <c r="H331" s="1">
        <f t="shared" ca="1" si="41"/>
        <v>19292.246987954015</v>
      </c>
    </row>
    <row r="332" spans="1:8" x14ac:dyDescent="0.2">
      <c r="A332" s="1">
        <v>326</v>
      </c>
      <c r="B332" s="1">
        <f t="shared" ca="1" si="42"/>
        <v>7.3900418029472004E-2</v>
      </c>
      <c r="C332" s="1">
        <f t="shared" ca="1" si="39"/>
        <v>-1</v>
      </c>
      <c r="D332" s="1">
        <f t="shared" ca="1" si="43"/>
        <v>2</v>
      </c>
      <c r="E332" s="1">
        <f t="shared" ca="1" si="44"/>
        <v>1</v>
      </c>
      <c r="F332" s="1">
        <f t="shared" ca="1" si="45"/>
        <v>16</v>
      </c>
      <c r="G332" s="1">
        <f t="shared" ca="1" si="40"/>
        <v>1600</v>
      </c>
      <c r="H332" s="1">
        <f t="shared" ca="1" si="41"/>
        <v>17692.246987954015</v>
      </c>
    </row>
    <row r="333" spans="1:8" x14ac:dyDescent="0.2">
      <c r="A333" s="1">
        <v>327</v>
      </c>
      <c r="B333" s="1">
        <f t="shared" ca="1" si="42"/>
        <v>0.54307241726471833</v>
      </c>
      <c r="C333" s="1">
        <f t="shared" ca="1" si="39"/>
        <v>-1</v>
      </c>
      <c r="D333" s="1">
        <f t="shared" ca="1" si="43"/>
        <v>0</v>
      </c>
      <c r="E333" s="1">
        <f t="shared" ca="1" si="44"/>
        <v>1</v>
      </c>
      <c r="F333" s="1">
        <f t="shared" ca="1" si="45"/>
        <v>32</v>
      </c>
      <c r="G333" s="1">
        <f t="shared" ca="1" si="40"/>
        <v>3200</v>
      </c>
      <c r="H333" s="1">
        <f t="shared" ca="1" si="41"/>
        <v>14492.246987954015</v>
      </c>
    </row>
    <row r="334" spans="1:8" x14ac:dyDescent="0.2">
      <c r="A334" s="1">
        <v>328</v>
      </c>
      <c r="B334" s="1">
        <f t="shared" ca="1" si="42"/>
        <v>0.42971722489514408</v>
      </c>
      <c r="C334" s="1">
        <f t="shared" ca="1" si="39"/>
        <v>-1</v>
      </c>
      <c r="D334" s="1">
        <f t="shared" ca="1" si="43"/>
        <v>1</v>
      </c>
      <c r="E334" s="1">
        <f t="shared" ca="1" si="44"/>
        <v>1</v>
      </c>
      <c r="F334" s="1">
        <f t="shared" ca="1" si="45"/>
        <v>64</v>
      </c>
      <c r="G334" s="1">
        <f t="shared" ca="1" si="40"/>
        <v>6400</v>
      </c>
      <c r="H334" s="1">
        <f t="shared" ca="1" si="41"/>
        <v>8092.2469879540149</v>
      </c>
    </row>
    <row r="335" spans="1:8" x14ac:dyDescent="0.2">
      <c r="A335" s="1">
        <v>329</v>
      </c>
      <c r="B335" s="1">
        <f t="shared" ca="1" si="42"/>
        <v>0.50284707394177075</v>
      </c>
      <c r="C335" s="1">
        <f t="shared" ca="1" si="39"/>
        <v>-1</v>
      </c>
      <c r="D335" s="1">
        <f t="shared" ca="1" si="43"/>
        <v>2</v>
      </c>
      <c r="E335" s="1">
        <f t="shared" ca="1" si="44"/>
        <v>1</v>
      </c>
      <c r="F335" s="1">
        <f t="shared" ca="1" si="45"/>
        <v>1</v>
      </c>
      <c r="G335" s="1">
        <f t="shared" ca="1" si="40"/>
        <v>100</v>
      </c>
      <c r="H335" s="1">
        <f t="shared" ca="1" si="41"/>
        <v>7992.2469879540149</v>
      </c>
    </row>
    <row r="336" spans="1:8" x14ac:dyDescent="0.2">
      <c r="A336" s="1">
        <v>330</v>
      </c>
      <c r="B336" s="1">
        <f t="shared" ca="1" si="42"/>
        <v>0.87721884543809914</v>
      </c>
      <c r="C336" s="1">
        <f t="shared" ca="1" si="39"/>
        <v>1.5003715654173615</v>
      </c>
      <c r="D336" s="1">
        <f t="shared" ca="1" si="43"/>
        <v>1</v>
      </c>
      <c r="E336" s="1">
        <f t="shared" ca="1" si="44"/>
        <v>1</v>
      </c>
      <c r="F336" s="1">
        <f t="shared" ca="1" si="45"/>
        <v>2</v>
      </c>
      <c r="G336" s="1">
        <f t="shared" ca="1" si="40"/>
        <v>200</v>
      </c>
      <c r="H336" s="1">
        <f t="shared" ca="1" si="41"/>
        <v>8292.3213010374875</v>
      </c>
    </row>
    <row r="337" spans="1:8" x14ac:dyDescent="0.2">
      <c r="A337" s="1">
        <v>331</v>
      </c>
      <c r="B337" s="1">
        <f t="shared" ca="1" si="42"/>
        <v>0.28930655411839667</v>
      </c>
      <c r="C337" s="1">
        <f t="shared" ca="1" si="39"/>
        <v>-1</v>
      </c>
      <c r="D337" s="1">
        <f t="shared" ca="1" si="43"/>
        <v>2</v>
      </c>
      <c r="E337" s="1">
        <f t="shared" ca="1" si="44"/>
        <v>1</v>
      </c>
      <c r="F337" s="1">
        <f t="shared" ca="1" si="45"/>
        <v>1</v>
      </c>
      <c r="G337" s="1">
        <f t="shared" ca="1" si="40"/>
        <v>100</v>
      </c>
      <c r="H337" s="1">
        <f t="shared" ca="1" si="41"/>
        <v>8192.3213010374875</v>
      </c>
    </row>
    <row r="338" spans="1:8" x14ac:dyDescent="0.2">
      <c r="A338" s="1">
        <v>332</v>
      </c>
      <c r="B338" s="1">
        <f t="shared" ca="1" si="42"/>
        <v>5.6411228661001012E-2</v>
      </c>
      <c r="C338" s="1">
        <f t="shared" ca="1" si="39"/>
        <v>-1</v>
      </c>
      <c r="D338" s="1">
        <f t="shared" ca="1" si="43"/>
        <v>0</v>
      </c>
      <c r="E338" s="1">
        <f t="shared" ca="1" si="44"/>
        <v>1</v>
      </c>
      <c r="F338" s="1">
        <f t="shared" ca="1" si="45"/>
        <v>2</v>
      </c>
      <c r="G338" s="1">
        <f t="shared" ca="1" si="40"/>
        <v>200</v>
      </c>
      <c r="H338" s="1">
        <f t="shared" ca="1" si="41"/>
        <v>7992.3213010374875</v>
      </c>
    </row>
    <row r="339" spans="1:8" x14ac:dyDescent="0.2">
      <c r="A339" s="1">
        <v>333</v>
      </c>
      <c r="B339" s="1">
        <f t="shared" ca="1" si="42"/>
        <v>0.53407252923434567</v>
      </c>
      <c r="C339" s="1">
        <f t="shared" ca="1" si="39"/>
        <v>-1</v>
      </c>
      <c r="D339" s="1">
        <f t="shared" ca="1" si="43"/>
        <v>1</v>
      </c>
      <c r="E339" s="1">
        <f t="shared" ca="1" si="44"/>
        <v>1</v>
      </c>
      <c r="F339" s="1">
        <f t="shared" ca="1" si="45"/>
        <v>4</v>
      </c>
      <c r="G339" s="1">
        <f t="shared" ca="1" si="40"/>
        <v>400</v>
      </c>
      <c r="H339" s="1">
        <f t="shared" ca="1" si="41"/>
        <v>7592.3213010374875</v>
      </c>
    </row>
    <row r="340" spans="1:8" x14ac:dyDescent="0.2">
      <c r="A340" s="1">
        <v>334</v>
      </c>
      <c r="B340" s="1">
        <f t="shared" ca="1" si="42"/>
        <v>0.67577167854891285</v>
      </c>
      <c r="C340" s="1">
        <f t="shared" ca="1" si="39"/>
        <v>1.5003715654173615</v>
      </c>
      <c r="D340" s="1">
        <f t="shared" ca="1" si="43"/>
        <v>0</v>
      </c>
      <c r="E340" s="1">
        <f t="shared" ca="1" si="44"/>
        <v>1</v>
      </c>
      <c r="F340" s="1">
        <f t="shared" ca="1" si="45"/>
        <v>8</v>
      </c>
      <c r="G340" s="1">
        <f t="shared" ca="1" si="40"/>
        <v>800</v>
      </c>
      <c r="H340" s="1">
        <f t="shared" ca="1" si="41"/>
        <v>8792.618553371376</v>
      </c>
    </row>
    <row r="341" spans="1:8" x14ac:dyDescent="0.2">
      <c r="A341" s="1">
        <v>335</v>
      </c>
      <c r="B341" s="1">
        <f t="shared" ca="1" si="42"/>
        <v>0.54640547838958631</v>
      </c>
      <c r="C341" s="1">
        <f t="shared" ca="1" si="39"/>
        <v>-1</v>
      </c>
      <c r="D341" s="1">
        <f t="shared" ca="1" si="43"/>
        <v>1</v>
      </c>
      <c r="E341" s="1">
        <f t="shared" ca="1" si="44"/>
        <v>1</v>
      </c>
      <c r="F341" s="1">
        <f t="shared" ca="1" si="45"/>
        <v>4</v>
      </c>
      <c r="G341" s="1">
        <f t="shared" ca="1" si="40"/>
        <v>400</v>
      </c>
      <c r="H341" s="1">
        <f t="shared" ca="1" si="41"/>
        <v>8392.618553371376</v>
      </c>
    </row>
    <row r="342" spans="1:8" x14ac:dyDescent="0.2">
      <c r="A342" s="1">
        <v>336</v>
      </c>
      <c r="B342" s="1">
        <f t="shared" ca="1" si="42"/>
        <v>0.48020745056859626</v>
      </c>
      <c r="C342" s="1">
        <f t="shared" ca="1" si="39"/>
        <v>-1</v>
      </c>
      <c r="D342" s="1">
        <f t="shared" ca="1" si="43"/>
        <v>2</v>
      </c>
      <c r="E342" s="1">
        <f t="shared" ca="1" si="44"/>
        <v>1</v>
      </c>
      <c r="F342" s="1">
        <f t="shared" ca="1" si="45"/>
        <v>8</v>
      </c>
      <c r="G342" s="1">
        <f t="shared" ca="1" si="40"/>
        <v>800</v>
      </c>
      <c r="H342" s="1">
        <f t="shared" ca="1" si="41"/>
        <v>7592.618553371376</v>
      </c>
    </row>
    <row r="343" spans="1:8" x14ac:dyDescent="0.2">
      <c r="A343" s="1">
        <v>337</v>
      </c>
      <c r="B343" s="1">
        <f t="shared" ca="1" si="42"/>
        <v>0.7193361170505006</v>
      </c>
      <c r="C343" s="1">
        <f t="shared" ca="1" si="39"/>
        <v>1.5003715654173615</v>
      </c>
      <c r="D343" s="1">
        <f t="shared" ca="1" si="43"/>
        <v>1</v>
      </c>
      <c r="E343" s="1">
        <f t="shared" ca="1" si="44"/>
        <v>1</v>
      </c>
      <c r="F343" s="1">
        <f t="shared" ca="1" si="45"/>
        <v>16</v>
      </c>
      <c r="G343" s="1">
        <f t="shared" ca="1" si="40"/>
        <v>1600</v>
      </c>
      <c r="H343" s="1">
        <f t="shared" ca="1" si="41"/>
        <v>9993.2130580391549</v>
      </c>
    </row>
    <row r="344" spans="1:8" x14ac:dyDescent="0.2">
      <c r="A344" s="1">
        <v>338</v>
      </c>
      <c r="B344" s="1">
        <f t="shared" ca="1" si="42"/>
        <v>0.18972329183293513</v>
      </c>
      <c r="C344" s="1">
        <f t="shared" ca="1" si="39"/>
        <v>-1</v>
      </c>
      <c r="D344" s="1">
        <f t="shared" ca="1" si="43"/>
        <v>2</v>
      </c>
      <c r="E344" s="1">
        <f t="shared" ca="1" si="44"/>
        <v>1</v>
      </c>
      <c r="F344" s="1">
        <f t="shared" ca="1" si="45"/>
        <v>8</v>
      </c>
      <c r="G344" s="1">
        <f t="shared" ca="1" si="40"/>
        <v>800</v>
      </c>
      <c r="H344" s="1">
        <f t="shared" ca="1" si="41"/>
        <v>9193.2130580391549</v>
      </c>
    </row>
    <row r="345" spans="1:8" x14ac:dyDescent="0.2">
      <c r="A345" s="1">
        <v>339</v>
      </c>
      <c r="B345" s="1">
        <f t="shared" ca="1" si="42"/>
        <v>0.18810814605637616</v>
      </c>
      <c r="C345" s="1">
        <f t="shared" ca="1" si="39"/>
        <v>-1</v>
      </c>
      <c r="D345" s="1">
        <f t="shared" ca="1" si="43"/>
        <v>0</v>
      </c>
      <c r="E345" s="1">
        <f t="shared" ca="1" si="44"/>
        <v>1</v>
      </c>
      <c r="F345" s="1">
        <f t="shared" ca="1" si="45"/>
        <v>16</v>
      </c>
      <c r="G345" s="1">
        <f t="shared" ca="1" si="40"/>
        <v>1600</v>
      </c>
      <c r="H345" s="1">
        <f t="shared" ca="1" si="41"/>
        <v>7593.2130580391549</v>
      </c>
    </row>
    <row r="346" spans="1:8" x14ac:dyDescent="0.2">
      <c r="A346" s="1">
        <v>340</v>
      </c>
      <c r="B346" s="1">
        <f t="shared" ca="1" si="42"/>
        <v>0.28784589744836531</v>
      </c>
      <c r="C346" s="1">
        <f t="shared" ca="1" si="39"/>
        <v>-1</v>
      </c>
      <c r="D346" s="1">
        <f t="shared" ca="1" si="43"/>
        <v>1</v>
      </c>
      <c r="E346" s="1">
        <f t="shared" ca="1" si="44"/>
        <v>1</v>
      </c>
      <c r="F346" s="1">
        <f t="shared" ca="1" si="45"/>
        <v>32</v>
      </c>
      <c r="G346" s="1">
        <f t="shared" ca="1" si="40"/>
        <v>3200</v>
      </c>
      <c r="H346" s="1">
        <f t="shared" ca="1" si="41"/>
        <v>4393.2130580391549</v>
      </c>
    </row>
    <row r="347" spans="1:8" x14ac:dyDescent="0.2">
      <c r="A347" s="1">
        <v>341</v>
      </c>
      <c r="B347" s="1">
        <f t="shared" ca="1" si="42"/>
        <v>0.77054488813983768</v>
      </c>
      <c r="C347" s="1">
        <f t="shared" ca="1" si="39"/>
        <v>1.5003715654173615</v>
      </c>
      <c r="D347" s="1">
        <f t="shared" ca="1" si="43"/>
        <v>0</v>
      </c>
      <c r="E347" s="1">
        <f t="shared" ca="1" si="44"/>
        <v>1</v>
      </c>
      <c r="F347" s="1">
        <f t="shared" ca="1" si="45"/>
        <v>64</v>
      </c>
      <c r="G347" s="1">
        <f t="shared" ca="1" si="40"/>
        <v>6400</v>
      </c>
      <c r="H347" s="1">
        <f t="shared" ca="1" si="41"/>
        <v>13995.591076710269</v>
      </c>
    </row>
    <row r="348" spans="1:8" x14ac:dyDescent="0.2">
      <c r="A348" s="1">
        <v>342</v>
      </c>
      <c r="B348" s="1">
        <f t="shared" ca="1" si="42"/>
        <v>0.73291891611783566</v>
      </c>
      <c r="C348" s="1">
        <f t="shared" ca="1" si="39"/>
        <v>1.5003715654173615</v>
      </c>
      <c r="D348" s="1">
        <f t="shared" ca="1" si="43"/>
        <v>-1</v>
      </c>
      <c r="E348" s="1">
        <f t="shared" ca="1" si="44"/>
        <v>1</v>
      </c>
      <c r="F348" s="1">
        <f t="shared" ca="1" si="45"/>
        <v>1</v>
      </c>
      <c r="G348" s="1">
        <f t="shared" ca="1" si="40"/>
        <v>100</v>
      </c>
      <c r="H348" s="1">
        <f t="shared" ca="1" si="41"/>
        <v>14145.628233252004</v>
      </c>
    </row>
    <row r="349" spans="1:8" x14ac:dyDescent="0.2">
      <c r="A349" s="1">
        <v>343</v>
      </c>
      <c r="B349" s="1">
        <f t="shared" ca="1" si="42"/>
        <v>0.93082590366215312</v>
      </c>
      <c r="C349" s="1">
        <f t="shared" ref="C349:C412" ca="1" si="46">IF(B349&lt;$D$1,$F$1,$H$1)</f>
        <v>1.5003715654173615</v>
      </c>
      <c r="D349" s="1">
        <f t="shared" ca="1" si="43"/>
        <v>1</v>
      </c>
      <c r="E349" s="1">
        <f t="shared" ca="1" si="44"/>
        <v>1</v>
      </c>
      <c r="F349" s="1">
        <f t="shared" ca="1" si="45"/>
        <v>1</v>
      </c>
      <c r="G349" s="1">
        <f t="shared" ref="G349:G412" ca="1" si="47">F349*$H$2</f>
        <v>100</v>
      </c>
      <c r="H349" s="1">
        <f t="shared" ref="H349:H412" ca="1" si="48">H348+G349*C349</f>
        <v>14295.665389793739</v>
      </c>
    </row>
    <row r="350" spans="1:8" x14ac:dyDescent="0.2">
      <c r="A350" s="1">
        <v>344</v>
      </c>
      <c r="B350" s="1">
        <f t="shared" ca="1" si="42"/>
        <v>0.1996117669895292</v>
      </c>
      <c r="C350" s="1">
        <f t="shared" ca="1" si="46"/>
        <v>-1</v>
      </c>
      <c r="D350" s="1">
        <f t="shared" ca="1" si="43"/>
        <v>2</v>
      </c>
      <c r="E350" s="1">
        <f t="shared" ca="1" si="44"/>
        <v>1</v>
      </c>
      <c r="F350" s="1">
        <f t="shared" ca="1" si="45"/>
        <v>1</v>
      </c>
      <c r="G350" s="1">
        <f t="shared" ca="1" si="47"/>
        <v>100</v>
      </c>
      <c r="H350" s="1">
        <f t="shared" ca="1" si="48"/>
        <v>14195.665389793739</v>
      </c>
    </row>
    <row r="351" spans="1:8" x14ac:dyDescent="0.2">
      <c r="A351" s="1">
        <v>345</v>
      </c>
      <c r="B351" s="1">
        <f t="shared" ca="1" si="42"/>
        <v>0.18291505056797108</v>
      </c>
      <c r="C351" s="1">
        <f t="shared" ca="1" si="46"/>
        <v>-1</v>
      </c>
      <c r="D351" s="1">
        <f t="shared" ca="1" si="43"/>
        <v>0</v>
      </c>
      <c r="E351" s="1">
        <f t="shared" ca="1" si="44"/>
        <v>1</v>
      </c>
      <c r="F351" s="1">
        <f t="shared" ca="1" si="45"/>
        <v>2</v>
      </c>
      <c r="G351" s="1">
        <f t="shared" ca="1" si="47"/>
        <v>200</v>
      </c>
      <c r="H351" s="1">
        <f t="shared" ca="1" si="48"/>
        <v>13995.665389793739</v>
      </c>
    </row>
    <row r="352" spans="1:8" x14ac:dyDescent="0.2">
      <c r="A352" s="1">
        <v>346</v>
      </c>
      <c r="B352" s="1">
        <f t="shared" ca="1" si="42"/>
        <v>0.75708754411060319</v>
      </c>
      <c r="C352" s="1">
        <f t="shared" ca="1" si="46"/>
        <v>1.5003715654173615</v>
      </c>
      <c r="D352" s="1">
        <f t="shared" ca="1" si="43"/>
        <v>-1</v>
      </c>
      <c r="E352" s="1">
        <f t="shared" ca="1" si="44"/>
        <v>1</v>
      </c>
      <c r="F352" s="1">
        <f t="shared" ca="1" si="45"/>
        <v>4</v>
      </c>
      <c r="G352" s="1">
        <f t="shared" ca="1" si="47"/>
        <v>400</v>
      </c>
      <c r="H352" s="1">
        <f t="shared" ca="1" si="48"/>
        <v>14595.814015960685</v>
      </c>
    </row>
    <row r="353" spans="1:8" x14ac:dyDescent="0.2">
      <c r="A353" s="1">
        <v>347</v>
      </c>
      <c r="B353" s="1">
        <f t="shared" ca="1" si="42"/>
        <v>0.97606494883214101</v>
      </c>
      <c r="C353" s="1">
        <f t="shared" ca="1" si="46"/>
        <v>1.5003715654173615</v>
      </c>
      <c r="D353" s="1">
        <f t="shared" ca="1" si="43"/>
        <v>1</v>
      </c>
      <c r="E353" s="1">
        <f t="shared" ca="1" si="44"/>
        <v>1</v>
      </c>
      <c r="F353" s="1">
        <f t="shared" ca="1" si="45"/>
        <v>2</v>
      </c>
      <c r="G353" s="1">
        <f t="shared" ca="1" si="47"/>
        <v>200</v>
      </c>
      <c r="H353" s="1">
        <f t="shared" ca="1" si="48"/>
        <v>14895.888329044157</v>
      </c>
    </row>
    <row r="354" spans="1:8" x14ac:dyDescent="0.2">
      <c r="A354" s="1">
        <v>348</v>
      </c>
      <c r="B354" s="1">
        <f t="shared" ca="1" si="42"/>
        <v>0.96030340287365501</v>
      </c>
      <c r="C354" s="1">
        <f t="shared" ca="1" si="46"/>
        <v>1.5003715654173615</v>
      </c>
      <c r="D354" s="1">
        <f t="shared" ca="1" si="43"/>
        <v>0</v>
      </c>
      <c r="E354" s="1">
        <f t="shared" ca="1" si="44"/>
        <v>1</v>
      </c>
      <c r="F354" s="1">
        <f t="shared" ca="1" si="45"/>
        <v>1</v>
      </c>
      <c r="G354" s="1">
        <f t="shared" ca="1" si="47"/>
        <v>100</v>
      </c>
      <c r="H354" s="1">
        <f t="shared" ca="1" si="48"/>
        <v>15045.925485585893</v>
      </c>
    </row>
    <row r="355" spans="1:8" x14ac:dyDescent="0.2">
      <c r="A355" s="1">
        <v>349</v>
      </c>
      <c r="B355" s="1">
        <f t="shared" ca="1" si="42"/>
        <v>9.7061389370215467E-3</v>
      </c>
      <c r="C355" s="1">
        <f t="shared" ca="1" si="46"/>
        <v>-1</v>
      </c>
      <c r="D355" s="1">
        <f t="shared" ca="1" si="43"/>
        <v>1</v>
      </c>
      <c r="E355" s="1">
        <f t="shared" ca="1" si="44"/>
        <v>1</v>
      </c>
      <c r="F355" s="1">
        <f t="shared" ca="1" si="45"/>
        <v>1</v>
      </c>
      <c r="G355" s="1">
        <f t="shared" ca="1" si="47"/>
        <v>100</v>
      </c>
      <c r="H355" s="1">
        <f t="shared" ca="1" si="48"/>
        <v>14945.925485585893</v>
      </c>
    </row>
    <row r="356" spans="1:8" x14ac:dyDescent="0.2">
      <c r="A356" s="1">
        <v>350</v>
      </c>
      <c r="B356" s="1">
        <f t="shared" ca="1" si="42"/>
        <v>0.18858550055525092</v>
      </c>
      <c r="C356" s="1">
        <f t="shared" ca="1" si="46"/>
        <v>-1</v>
      </c>
      <c r="D356" s="1">
        <f t="shared" ca="1" si="43"/>
        <v>2</v>
      </c>
      <c r="E356" s="1">
        <f t="shared" ca="1" si="44"/>
        <v>1</v>
      </c>
      <c r="F356" s="1">
        <f t="shared" ca="1" si="45"/>
        <v>2</v>
      </c>
      <c r="G356" s="1">
        <f t="shared" ca="1" si="47"/>
        <v>200</v>
      </c>
      <c r="H356" s="1">
        <f t="shared" ca="1" si="48"/>
        <v>14745.925485585893</v>
      </c>
    </row>
    <row r="357" spans="1:8" x14ac:dyDescent="0.2">
      <c r="A357" s="1">
        <v>351</v>
      </c>
      <c r="B357" s="1">
        <f t="shared" ca="1" si="42"/>
        <v>0.95147433414050087</v>
      </c>
      <c r="C357" s="1">
        <f t="shared" ca="1" si="46"/>
        <v>1.5003715654173615</v>
      </c>
      <c r="D357" s="1">
        <f t="shared" ca="1" si="43"/>
        <v>1</v>
      </c>
      <c r="E357" s="1">
        <f t="shared" ca="1" si="44"/>
        <v>1</v>
      </c>
      <c r="F357" s="1">
        <f t="shared" ca="1" si="45"/>
        <v>4</v>
      </c>
      <c r="G357" s="1">
        <f t="shared" ca="1" si="47"/>
        <v>400</v>
      </c>
      <c r="H357" s="1">
        <f t="shared" ca="1" si="48"/>
        <v>15346.074111752838</v>
      </c>
    </row>
    <row r="358" spans="1:8" x14ac:dyDescent="0.2">
      <c r="A358" s="1">
        <v>352</v>
      </c>
      <c r="B358" s="1">
        <f t="shared" ca="1" si="42"/>
        <v>0.13675727549725791</v>
      </c>
      <c r="C358" s="1">
        <f t="shared" ca="1" si="46"/>
        <v>-1</v>
      </c>
      <c r="D358" s="1">
        <f t="shared" ca="1" si="43"/>
        <v>2</v>
      </c>
      <c r="E358" s="1">
        <f t="shared" ca="1" si="44"/>
        <v>1</v>
      </c>
      <c r="F358" s="1">
        <f t="shared" ca="1" si="45"/>
        <v>2</v>
      </c>
      <c r="G358" s="1">
        <f t="shared" ca="1" si="47"/>
        <v>200</v>
      </c>
      <c r="H358" s="1">
        <f t="shared" ca="1" si="48"/>
        <v>15146.074111752838</v>
      </c>
    </row>
    <row r="359" spans="1:8" x14ac:dyDescent="0.2">
      <c r="A359" s="1">
        <v>353</v>
      </c>
      <c r="B359" s="1">
        <f t="shared" ca="1" si="42"/>
        <v>0.27901996481026925</v>
      </c>
      <c r="C359" s="1">
        <f t="shared" ca="1" si="46"/>
        <v>-1</v>
      </c>
      <c r="D359" s="1">
        <f t="shared" ca="1" si="43"/>
        <v>0</v>
      </c>
      <c r="E359" s="1">
        <f t="shared" ca="1" si="44"/>
        <v>1</v>
      </c>
      <c r="F359" s="1">
        <f t="shared" ca="1" si="45"/>
        <v>4</v>
      </c>
      <c r="G359" s="1">
        <f t="shared" ca="1" si="47"/>
        <v>400</v>
      </c>
      <c r="H359" s="1">
        <f t="shared" ca="1" si="48"/>
        <v>14746.074111752838</v>
      </c>
    </row>
    <row r="360" spans="1:8" x14ac:dyDescent="0.2">
      <c r="A360" s="1">
        <v>354</v>
      </c>
      <c r="B360" s="1">
        <f t="shared" ca="1" si="42"/>
        <v>0.24369012505616128</v>
      </c>
      <c r="C360" s="1">
        <f t="shared" ca="1" si="46"/>
        <v>-1</v>
      </c>
      <c r="D360" s="1">
        <f t="shared" ca="1" si="43"/>
        <v>1</v>
      </c>
      <c r="E360" s="1">
        <f t="shared" ca="1" si="44"/>
        <v>1</v>
      </c>
      <c r="F360" s="1">
        <f t="shared" ca="1" si="45"/>
        <v>8</v>
      </c>
      <c r="G360" s="1">
        <f t="shared" ca="1" si="47"/>
        <v>800</v>
      </c>
      <c r="H360" s="1">
        <f t="shared" ca="1" si="48"/>
        <v>13946.074111752838</v>
      </c>
    </row>
    <row r="361" spans="1:8" x14ac:dyDescent="0.2">
      <c r="A361" s="1">
        <v>355</v>
      </c>
      <c r="B361" s="1">
        <f t="shared" ca="1" si="42"/>
        <v>0.30636776821413714</v>
      </c>
      <c r="C361" s="1">
        <f t="shared" ca="1" si="46"/>
        <v>-1</v>
      </c>
      <c r="D361" s="1">
        <f t="shared" ca="1" si="43"/>
        <v>2</v>
      </c>
      <c r="E361" s="1">
        <f t="shared" ca="1" si="44"/>
        <v>1</v>
      </c>
      <c r="F361" s="1">
        <f t="shared" ca="1" si="45"/>
        <v>16</v>
      </c>
      <c r="G361" s="1">
        <f t="shared" ca="1" si="47"/>
        <v>1600</v>
      </c>
      <c r="H361" s="1">
        <f t="shared" ca="1" si="48"/>
        <v>12346.074111752838</v>
      </c>
    </row>
    <row r="362" spans="1:8" x14ac:dyDescent="0.2">
      <c r="A362" s="1">
        <v>356</v>
      </c>
      <c r="B362" s="1">
        <f t="shared" ca="1" si="42"/>
        <v>0.10338776951208706</v>
      </c>
      <c r="C362" s="1">
        <f t="shared" ca="1" si="46"/>
        <v>-1</v>
      </c>
      <c r="D362" s="1">
        <f t="shared" ca="1" si="43"/>
        <v>0</v>
      </c>
      <c r="E362" s="1">
        <f t="shared" ca="1" si="44"/>
        <v>1</v>
      </c>
      <c r="F362" s="1">
        <f t="shared" ca="1" si="45"/>
        <v>32</v>
      </c>
      <c r="G362" s="1">
        <f t="shared" ca="1" si="47"/>
        <v>3200</v>
      </c>
      <c r="H362" s="1">
        <f t="shared" ca="1" si="48"/>
        <v>9146.0741117528378</v>
      </c>
    </row>
    <row r="363" spans="1:8" x14ac:dyDescent="0.2">
      <c r="A363" s="1">
        <v>357</v>
      </c>
      <c r="B363" s="1">
        <f t="shared" ca="1" si="42"/>
        <v>0.54843143953850471</v>
      </c>
      <c r="C363" s="1">
        <f t="shared" ca="1" si="46"/>
        <v>-1</v>
      </c>
      <c r="D363" s="1">
        <f t="shared" ca="1" si="43"/>
        <v>1</v>
      </c>
      <c r="E363" s="1">
        <f t="shared" ca="1" si="44"/>
        <v>1</v>
      </c>
      <c r="F363" s="1">
        <f t="shared" ca="1" si="45"/>
        <v>64</v>
      </c>
      <c r="G363" s="1">
        <f t="shared" ca="1" si="47"/>
        <v>6400</v>
      </c>
      <c r="H363" s="1">
        <f t="shared" ca="1" si="48"/>
        <v>2746.0741117528378</v>
      </c>
    </row>
    <row r="364" spans="1:8" x14ac:dyDescent="0.2">
      <c r="A364" s="1">
        <v>358</v>
      </c>
      <c r="B364" s="1">
        <f t="shared" ca="1" si="42"/>
        <v>0.13527922418451088</v>
      </c>
      <c r="C364" s="1">
        <f t="shared" ca="1" si="46"/>
        <v>-1</v>
      </c>
      <c r="D364" s="1">
        <f t="shared" ca="1" si="43"/>
        <v>2</v>
      </c>
      <c r="E364" s="1">
        <f t="shared" ca="1" si="44"/>
        <v>1</v>
      </c>
      <c r="F364" s="1">
        <f t="shared" ca="1" si="45"/>
        <v>1</v>
      </c>
      <c r="G364" s="1">
        <f t="shared" ca="1" si="47"/>
        <v>100</v>
      </c>
      <c r="H364" s="1">
        <f t="shared" ca="1" si="48"/>
        <v>2646.0741117528378</v>
      </c>
    </row>
    <row r="365" spans="1:8" x14ac:dyDescent="0.2">
      <c r="A365" s="1">
        <v>359</v>
      </c>
      <c r="B365" s="1">
        <f t="shared" ca="1" si="42"/>
        <v>0.95385500797172318</v>
      </c>
      <c r="C365" s="1">
        <f t="shared" ca="1" si="46"/>
        <v>1.5003715654173615</v>
      </c>
      <c r="D365" s="1">
        <f t="shared" ca="1" si="43"/>
        <v>1</v>
      </c>
      <c r="E365" s="1">
        <f t="shared" ca="1" si="44"/>
        <v>1</v>
      </c>
      <c r="F365" s="1">
        <f t="shared" ca="1" si="45"/>
        <v>2</v>
      </c>
      <c r="G365" s="1">
        <f t="shared" ca="1" si="47"/>
        <v>200</v>
      </c>
      <c r="H365" s="1">
        <f t="shared" ca="1" si="48"/>
        <v>2946.1484248363099</v>
      </c>
    </row>
    <row r="366" spans="1:8" x14ac:dyDescent="0.2">
      <c r="A366" s="1">
        <v>360</v>
      </c>
      <c r="B366" s="1">
        <f t="shared" ca="1" si="42"/>
        <v>0.84789362730468454</v>
      </c>
      <c r="C366" s="1">
        <f t="shared" ca="1" si="46"/>
        <v>1.5003715654173615</v>
      </c>
      <c r="D366" s="1">
        <f t="shared" ca="1" si="43"/>
        <v>0</v>
      </c>
      <c r="E366" s="1">
        <f t="shared" ca="1" si="44"/>
        <v>1</v>
      </c>
      <c r="F366" s="1">
        <f t="shared" ca="1" si="45"/>
        <v>1</v>
      </c>
      <c r="G366" s="1">
        <f t="shared" ca="1" si="47"/>
        <v>100</v>
      </c>
      <c r="H366" s="1">
        <f t="shared" ca="1" si="48"/>
        <v>3096.1855813780462</v>
      </c>
    </row>
    <row r="367" spans="1:8" x14ac:dyDescent="0.2">
      <c r="A367" s="1">
        <v>361</v>
      </c>
      <c r="B367" s="1">
        <f t="shared" ca="1" si="42"/>
        <v>0.76421223491310086</v>
      </c>
      <c r="C367" s="1">
        <f t="shared" ca="1" si="46"/>
        <v>1.5003715654173615</v>
      </c>
      <c r="D367" s="1">
        <f t="shared" ca="1" si="43"/>
        <v>-1</v>
      </c>
      <c r="E367" s="1">
        <f t="shared" ca="1" si="44"/>
        <v>1</v>
      </c>
      <c r="F367" s="1">
        <f t="shared" ca="1" si="45"/>
        <v>1</v>
      </c>
      <c r="G367" s="1">
        <f t="shared" ca="1" si="47"/>
        <v>100</v>
      </c>
      <c r="H367" s="1">
        <f t="shared" ca="1" si="48"/>
        <v>3246.2227379197825</v>
      </c>
    </row>
    <row r="368" spans="1:8" x14ac:dyDescent="0.2">
      <c r="A368" s="1">
        <v>362</v>
      </c>
      <c r="B368" s="1">
        <f t="shared" ca="1" si="42"/>
        <v>0.43171840459429267</v>
      </c>
      <c r="C368" s="1">
        <f t="shared" ca="1" si="46"/>
        <v>-1</v>
      </c>
      <c r="D368" s="1">
        <f t="shared" ca="1" si="43"/>
        <v>0</v>
      </c>
      <c r="E368" s="1">
        <f t="shared" ca="1" si="44"/>
        <v>1</v>
      </c>
      <c r="F368" s="1">
        <f t="shared" ca="1" si="45"/>
        <v>1</v>
      </c>
      <c r="G368" s="1">
        <f t="shared" ca="1" si="47"/>
        <v>100</v>
      </c>
      <c r="H368" s="1">
        <f t="shared" ca="1" si="48"/>
        <v>3146.2227379197825</v>
      </c>
    </row>
    <row r="369" spans="1:8" x14ac:dyDescent="0.2">
      <c r="A369" s="1">
        <v>363</v>
      </c>
      <c r="B369" s="1">
        <f t="shared" ca="1" si="42"/>
        <v>0.1276569059965097</v>
      </c>
      <c r="C369" s="1">
        <f t="shared" ca="1" si="46"/>
        <v>-1</v>
      </c>
      <c r="D369" s="1">
        <f t="shared" ca="1" si="43"/>
        <v>1</v>
      </c>
      <c r="E369" s="1">
        <f t="shared" ca="1" si="44"/>
        <v>1</v>
      </c>
      <c r="F369" s="1">
        <f t="shared" ca="1" si="45"/>
        <v>2</v>
      </c>
      <c r="G369" s="1">
        <f t="shared" ca="1" si="47"/>
        <v>200</v>
      </c>
      <c r="H369" s="1">
        <f t="shared" ca="1" si="48"/>
        <v>2946.2227379197825</v>
      </c>
    </row>
    <row r="370" spans="1:8" x14ac:dyDescent="0.2">
      <c r="A370" s="1">
        <v>364</v>
      </c>
      <c r="B370" s="1">
        <f t="shared" ca="1" si="42"/>
        <v>0.89111823954906977</v>
      </c>
      <c r="C370" s="1">
        <f t="shared" ca="1" si="46"/>
        <v>1.5003715654173615</v>
      </c>
      <c r="D370" s="1">
        <f t="shared" ca="1" si="43"/>
        <v>0</v>
      </c>
      <c r="E370" s="1">
        <f t="shared" ca="1" si="44"/>
        <v>1</v>
      </c>
      <c r="F370" s="1">
        <f t="shared" ca="1" si="45"/>
        <v>4</v>
      </c>
      <c r="G370" s="1">
        <f t="shared" ca="1" si="47"/>
        <v>400</v>
      </c>
      <c r="H370" s="1">
        <f t="shared" ca="1" si="48"/>
        <v>3546.3713640867272</v>
      </c>
    </row>
    <row r="371" spans="1:8" x14ac:dyDescent="0.2">
      <c r="A371" s="1">
        <v>365</v>
      </c>
      <c r="B371" s="1">
        <f t="shared" ca="1" si="42"/>
        <v>0.46116154994782232</v>
      </c>
      <c r="C371" s="1">
        <f t="shared" ca="1" si="46"/>
        <v>-1</v>
      </c>
      <c r="D371" s="1">
        <f t="shared" ca="1" si="43"/>
        <v>1</v>
      </c>
      <c r="E371" s="1">
        <f t="shared" ca="1" si="44"/>
        <v>1</v>
      </c>
      <c r="F371" s="1">
        <f t="shared" ca="1" si="45"/>
        <v>2</v>
      </c>
      <c r="G371" s="1">
        <f t="shared" ca="1" si="47"/>
        <v>200</v>
      </c>
      <c r="H371" s="1">
        <f t="shared" ca="1" si="48"/>
        <v>3346.3713640867272</v>
      </c>
    </row>
    <row r="372" spans="1:8" x14ac:dyDescent="0.2">
      <c r="A372" s="1">
        <v>366</v>
      </c>
      <c r="B372" s="1">
        <f t="shared" ca="1" si="42"/>
        <v>0.62413575823791645</v>
      </c>
      <c r="C372" s="1">
        <f t="shared" ca="1" si="46"/>
        <v>1.5003715654173615</v>
      </c>
      <c r="D372" s="1">
        <f t="shared" ca="1" si="43"/>
        <v>0</v>
      </c>
      <c r="E372" s="1">
        <f t="shared" ca="1" si="44"/>
        <v>1</v>
      </c>
      <c r="F372" s="1">
        <f t="shared" ca="1" si="45"/>
        <v>4</v>
      </c>
      <c r="G372" s="1">
        <f t="shared" ca="1" si="47"/>
        <v>400</v>
      </c>
      <c r="H372" s="1">
        <f t="shared" ca="1" si="48"/>
        <v>3946.5199902536719</v>
      </c>
    </row>
    <row r="373" spans="1:8" x14ac:dyDescent="0.2">
      <c r="A373" s="1">
        <v>367</v>
      </c>
      <c r="B373" s="1">
        <f t="shared" ca="1" si="42"/>
        <v>4.5259835481738064E-2</v>
      </c>
      <c r="C373" s="1">
        <f t="shared" ca="1" si="46"/>
        <v>-1</v>
      </c>
      <c r="D373" s="1">
        <f t="shared" ca="1" si="43"/>
        <v>1</v>
      </c>
      <c r="E373" s="1">
        <f t="shared" ca="1" si="44"/>
        <v>1</v>
      </c>
      <c r="F373" s="1">
        <f t="shared" ca="1" si="45"/>
        <v>2</v>
      </c>
      <c r="G373" s="1">
        <f t="shared" ca="1" si="47"/>
        <v>200</v>
      </c>
      <c r="H373" s="1">
        <f t="shared" ca="1" si="48"/>
        <v>3746.5199902536719</v>
      </c>
    </row>
    <row r="374" spans="1:8" x14ac:dyDescent="0.2">
      <c r="A374" s="1">
        <v>368</v>
      </c>
      <c r="B374" s="1">
        <f t="shared" ca="1" si="42"/>
        <v>2.4234011018755774E-2</v>
      </c>
      <c r="C374" s="1">
        <f t="shared" ca="1" si="46"/>
        <v>-1</v>
      </c>
      <c r="D374" s="1">
        <f t="shared" ca="1" si="43"/>
        <v>2</v>
      </c>
      <c r="E374" s="1">
        <f t="shared" ca="1" si="44"/>
        <v>1</v>
      </c>
      <c r="F374" s="1">
        <f t="shared" ca="1" si="45"/>
        <v>4</v>
      </c>
      <c r="G374" s="1">
        <f t="shared" ca="1" si="47"/>
        <v>400</v>
      </c>
      <c r="H374" s="1">
        <f t="shared" ca="1" si="48"/>
        <v>3346.5199902536719</v>
      </c>
    </row>
    <row r="375" spans="1:8" x14ac:dyDescent="0.2">
      <c r="A375" s="1">
        <v>369</v>
      </c>
      <c r="B375" s="1">
        <f t="shared" ca="1" si="42"/>
        <v>0.9642132488010916</v>
      </c>
      <c r="C375" s="1">
        <f t="shared" ca="1" si="46"/>
        <v>1.5003715654173615</v>
      </c>
      <c r="D375" s="1">
        <f t="shared" ca="1" si="43"/>
        <v>1</v>
      </c>
      <c r="E375" s="1">
        <f t="shared" ca="1" si="44"/>
        <v>1</v>
      </c>
      <c r="F375" s="1">
        <f t="shared" ca="1" si="45"/>
        <v>8</v>
      </c>
      <c r="G375" s="1">
        <f t="shared" ca="1" si="47"/>
        <v>800</v>
      </c>
      <c r="H375" s="1">
        <f t="shared" ca="1" si="48"/>
        <v>4546.8172425875609</v>
      </c>
    </row>
    <row r="376" spans="1:8" x14ac:dyDescent="0.2">
      <c r="A376" s="1">
        <v>370</v>
      </c>
      <c r="B376" s="1">
        <f t="shared" ca="1" si="42"/>
        <v>0.80977160775742341</v>
      </c>
      <c r="C376" s="1">
        <f t="shared" ca="1" si="46"/>
        <v>1.5003715654173615</v>
      </c>
      <c r="D376" s="1">
        <f t="shared" ca="1" si="43"/>
        <v>0</v>
      </c>
      <c r="E376" s="1">
        <f t="shared" ca="1" si="44"/>
        <v>1</v>
      </c>
      <c r="F376" s="1">
        <f t="shared" ca="1" si="45"/>
        <v>4</v>
      </c>
      <c r="G376" s="1">
        <f t="shared" ca="1" si="47"/>
        <v>400</v>
      </c>
      <c r="H376" s="1">
        <f t="shared" ca="1" si="48"/>
        <v>5146.9658687545052</v>
      </c>
    </row>
    <row r="377" spans="1:8" x14ac:dyDescent="0.2">
      <c r="A377" s="1">
        <v>371</v>
      </c>
      <c r="B377" s="1">
        <f t="shared" ca="1" si="42"/>
        <v>0.62917873858907691</v>
      </c>
      <c r="C377" s="1">
        <f t="shared" ca="1" si="46"/>
        <v>1.5003715654173615</v>
      </c>
      <c r="D377" s="1">
        <f t="shared" ca="1" si="43"/>
        <v>-1</v>
      </c>
      <c r="E377" s="1">
        <f t="shared" ca="1" si="44"/>
        <v>1</v>
      </c>
      <c r="F377" s="1">
        <f t="shared" ca="1" si="45"/>
        <v>2</v>
      </c>
      <c r="G377" s="1">
        <f t="shared" ca="1" si="47"/>
        <v>200</v>
      </c>
      <c r="H377" s="1">
        <f t="shared" ca="1" si="48"/>
        <v>5447.0401818379778</v>
      </c>
    </row>
    <row r="378" spans="1:8" x14ac:dyDescent="0.2">
      <c r="A378" s="1">
        <v>372</v>
      </c>
      <c r="B378" s="1">
        <f t="shared" ca="1" si="42"/>
        <v>0.3690567565058106</v>
      </c>
      <c r="C378" s="1">
        <f t="shared" ca="1" si="46"/>
        <v>-1</v>
      </c>
      <c r="D378" s="1">
        <f t="shared" ca="1" si="43"/>
        <v>0</v>
      </c>
      <c r="E378" s="1">
        <f t="shared" ca="1" si="44"/>
        <v>1</v>
      </c>
      <c r="F378" s="1">
        <f t="shared" ca="1" si="45"/>
        <v>1</v>
      </c>
      <c r="G378" s="1">
        <f t="shared" ca="1" si="47"/>
        <v>100</v>
      </c>
      <c r="H378" s="1">
        <f t="shared" ca="1" si="48"/>
        <v>5347.0401818379778</v>
      </c>
    </row>
    <row r="379" spans="1:8" x14ac:dyDescent="0.2">
      <c r="A379" s="1">
        <v>373</v>
      </c>
      <c r="B379" s="1">
        <f t="shared" ca="1" si="42"/>
        <v>0.85783336022234591</v>
      </c>
      <c r="C379" s="1">
        <f t="shared" ca="1" si="46"/>
        <v>1.5003715654173615</v>
      </c>
      <c r="D379" s="1">
        <f t="shared" ca="1" si="43"/>
        <v>-1</v>
      </c>
      <c r="E379" s="1">
        <f t="shared" ca="1" si="44"/>
        <v>1</v>
      </c>
      <c r="F379" s="1">
        <f t="shared" ca="1" si="45"/>
        <v>2</v>
      </c>
      <c r="G379" s="1">
        <f t="shared" ca="1" si="47"/>
        <v>200</v>
      </c>
      <c r="H379" s="1">
        <f t="shared" ca="1" si="48"/>
        <v>5647.1144949214504</v>
      </c>
    </row>
    <row r="380" spans="1:8" x14ac:dyDescent="0.2">
      <c r="A380" s="1">
        <v>374</v>
      </c>
      <c r="B380" s="1">
        <f t="shared" ca="1" si="42"/>
        <v>0.4234244586805368</v>
      </c>
      <c r="C380" s="1">
        <f t="shared" ca="1" si="46"/>
        <v>-1</v>
      </c>
      <c r="D380" s="1">
        <f t="shared" ca="1" si="43"/>
        <v>0</v>
      </c>
      <c r="E380" s="1">
        <f t="shared" ca="1" si="44"/>
        <v>1</v>
      </c>
      <c r="F380" s="1">
        <f t="shared" ca="1" si="45"/>
        <v>1</v>
      </c>
      <c r="G380" s="1">
        <f t="shared" ca="1" si="47"/>
        <v>100</v>
      </c>
      <c r="H380" s="1">
        <f t="shared" ca="1" si="48"/>
        <v>5547.1144949214504</v>
      </c>
    </row>
    <row r="381" spans="1:8" x14ac:dyDescent="0.2">
      <c r="A381" s="1">
        <v>375</v>
      </c>
      <c r="B381" s="1">
        <f t="shared" ca="1" si="42"/>
        <v>0.33180250184519489</v>
      </c>
      <c r="C381" s="1">
        <f t="shared" ca="1" si="46"/>
        <v>-1</v>
      </c>
      <c r="D381" s="1">
        <f t="shared" ca="1" si="43"/>
        <v>1</v>
      </c>
      <c r="E381" s="1">
        <f t="shared" ca="1" si="44"/>
        <v>1</v>
      </c>
      <c r="F381" s="1">
        <f t="shared" ca="1" si="45"/>
        <v>2</v>
      </c>
      <c r="G381" s="1">
        <f t="shared" ca="1" si="47"/>
        <v>200</v>
      </c>
      <c r="H381" s="1">
        <f t="shared" ca="1" si="48"/>
        <v>5347.1144949214504</v>
      </c>
    </row>
    <row r="382" spans="1:8" x14ac:dyDescent="0.2">
      <c r="A382" s="1">
        <v>376</v>
      </c>
      <c r="B382" s="1">
        <f t="shared" ca="1" si="42"/>
        <v>0.80054382213698372</v>
      </c>
      <c r="C382" s="1">
        <f t="shared" ca="1" si="46"/>
        <v>1.5003715654173615</v>
      </c>
      <c r="D382" s="1">
        <f t="shared" ca="1" si="43"/>
        <v>0</v>
      </c>
      <c r="E382" s="1">
        <f t="shared" ca="1" si="44"/>
        <v>1</v>
      </c>
      <c r="F382" s="1">
        <f t="shared" ca="1" si="45"/>
        <v>4</v>
      </c>
      <c r="G382" s="1">
        <f t="shared" ca="1" si="47"/>
        <v>400</v>
      </c>
      <c r="H382" s="1">
        <f t="shared" ca="1" si="48"/>
        <v>5947.2631210883947</v>
      </c>
    </row>
    <row r="383" spans="1:8" x14ac:dyDescent="0.2">
      <c r="A383" s="1">
        <v>377</v>
      </c>
      <c r="B383" s="1">
        <f t="shared" ca="1" si="42"/>
        <v>0.63167392851227289</v>
      </c>
      <c r="C383" s="1">
        <f t="shared" ca="1" si="46"/>
        <v>1.5003715654173615</v>
      </c>
      <c r="D383" s="1">
        <f t="shared" ca="1" si="43"/>
        <v>-1</v>
      </c>
      <c r="E383" s="1">
        <f t="shared" ca="1" si="44"/>
        <v>1</v>
      </c>
      <c r="F383" s="1">
        <f t="shared" ca="1" si="45"/>
        <v>2</v>
      </c>
      <c r="G383" s="1">
        <f t="shared" ca="1" si="47"/>
        <v>200</v>
      </c>
      <c r="H383" s="1">
        <f t="shared" ca="1" si="48"/>
        <v>6247.3374341718672</v>
      </c>
    </row>
    <row r="384" spans="1:8" x14ac:dyDescent="0.2">
      <c r="A384" s="1">
        <v>378</v>
      </c>
      <c r="B384" s="1">
        <f t="shared" ca="1" si="42"/>
        <v>0.35296016079142944</v>
      </c>
      <c r="C384" s="1">
        <f t="shared" ca="1" si="46"/>
        <v>-1</v>
      </c>
      <c r="D384" s="1">
        <f t="shared" ca="1" si="43"/>
        <v>0</v>
      </c>
      <c r="E384" s="1">
        <f t="shared" ca="1" si="44"/>
        <v>1</v>
      </c>
      <c r="F384" s="1">
        <f t="shared" ca="1" si="45"/>
        <v>1</v>
      </c>
      <c r="G384" s="1">
        <f t="shared" ca="1" si="47"/>
        <v>100</v>
      </c>
      <c r="H384" s="1">
        <f t="shared" ca="1" si="48"/>
        <v>6147.3374341718672</v>
      </c>
    </row>
    <row r="385" spans="1:8" x14ac:dyDescent="0.2">
      <c r="A385" s="1">
        <v>379</v>
      </c>
      <c r="B385" s="1">
        <f t="shared" ca="1" si="42"/>
        <v>0.40431524348821879</v>
      </c>
      <c r="C385" s="1">
        <f t="shared" ca="1" si="46"/>
        <v>-1</v>
      </c>
      <c r="D385" s="1">
        <f t="shared" ca="1" si="43"/>
        <v>1</v>
      </c>
      <c r="E385" s="1">
        <f t="shared" ca="1" si="44"/>
        <v>1</v>
      </c>
      <c r="F385" s="1">
        <f t="shared" ca="1" si="45"/>
        <v>2</v>
      </c>
      <c r="G385" s="1">
        <f t="shared" ca="1" si="47"/>
        <v>200</v>
      </c>
      <c r="H385" s="1">
        <f t="shared" ca="1" si="48"/>
        <v>5947.3374341718672</v>
      </c>
    </row>
    <row r="386" spans="1:8" x14ac:dyDescent="0.2">
      <c r="A386" s="1">
        <v>380</v>
      </c>
      <c r="B386" s="1">
        <f t="shared" ca="1" si="42"/>
        <v>0.292845561566483</v>
      </c>
      <c r="C386" s="1">
        <f t="shared" ca="1" si="46"/>
        <v>-1</v>
      </c>
      <c r="D386" s="1">
        <f t="shared" ca="1" si="43"/>
        <v>2</v>
      </c>
      <c r="E386" s="1">
        <f t="shared" ca="1" si="44"/>
        <v>1</v>
      </c>
      <c r="F386" s="1">
        <f t="shared" ca="1" si="45"/>
        <v>4</v>
      </c>
      <c r="G386" s="1">
        <f t="shared" ca="1" si="47"/>
        <v>400</v>
      </c>
      <c r="H386" s="1">
        <f t="shared" ca="1" si="48"/>
        <v>5547.3374341718672</v>
      </c>
    </row>
    <row r="387" spans="1:8" x14ac:dyDescent="0.2">
      <c r="A387" s="1">
        <v>381</v>
      </c>
      <c r="B387" s="1">
        <f t="shared" ca="1" si="42"/>
        <v>0.47884674291168094</v>
      </c>
      <c r="C387" s="1">
        <f t="shared" ca="1" si="46"/>
        <v>-1</v>
      </c>
      <c r="D387" s="1">
        <f t="shared" ca="1" si="43"/>
        <v>0</v>
      </c>
      <c r="E387" s="1">
        <f t="shared" ca="1" si="44"/>
        <v>1</v>
      </c>
      <c r="F387" s="1">
        <f t="shared" ca="1" si="45"/>
        <v>8</v>
      </c>
      <c r="G387" s="1">
        <f t="shared" ca="1" si="47"/>
        <v>800</v>
      </c>
      <c r="H387" s="1">
        <f t="shared" ca="1" si="48"/>
        <v>4747.3374341718672</v>
      </c>
    </row>
    <row r="388" spans="1:8" x14ac:dyDescent="0.2">
      <c r="A388" s="1">
        <v>382</v>
      </c>
      <c r="B388" s="1">
        <f t="shared" ca="1" si="42"/>
        <v>0.30178644911466668</v>
      </c>
      <c r="C388" s="1">
        <f t="shared" ca="1" si="46"/>
        <v>-1</v>
      </c>
      <c r="D388" s="1">
        <f t="shared" ca="1" si="43"/>
        <v>1</v>
      </c>
      <c r="E388" s="1">
        <f t="shared" ca="1" si="44"/>
        <v>1</v>
      </c>
      <c r="F388" s="1">
        <f t="shared" ca="1" si="45"/>
        <v>16</v>
      </c>
      <c r="G388" s="1">
        <f t="shared" ca="1" si="47"/>
        <v>1600</v>
      </c>
      <c r="H388" s="1">
        <f t="shared" ca="1" si="48"/>
        <v>3147.3374341718672</v>
      </c>
    </row>
    <row r="389" spans="1:8" x14ac:dyDescent="0.2">
      <c r="A389" s="1">
        <v>383</v>
      </c>
      <c r="B389" s="1">
        <f t="shared" ca="1" si="42"/>
        <v>0.74465523504554076</v>
      </c>
      <c r="C389" s="1">
        <f t="shared" ca="1" si="46"/>
        <v>1.5003715654173615</v>
      </c>
      <c r="D389" s="1">
        <f t="shared" ca="1" si="43"/>
        <v>0</v>
      </c>
      <c r="E389" s="1">
        <f t="shared" ca="1" si="44"/>
        <v>1</v>
      </c>
      <c r="F389" s="1">
        <f t="shared" ca="1" si="45"/>
        <v>32</v>
      </c>
      <c r="G389" s="1">
        <f t="shared" ca="1" si="47"/>
        <v>3200</v>
      </c>
      <c r="H389" s="1">
        <f t="shared" ca="1" si="48"/>
        <v>7948.5264435074241</v>
      </c>
    </row>
    <row r="390" spans="1:8" x14ac:dyDescent="0.2">
      <c r="A390" s="1">
        <v>384</v>
      </c>
      <c r="B390" s="1">
        <f t="shared" ca="1" si="42"/>
        <v>0.23142086811565832</v>
      </c>
      <c r="C390" s="1">
        <f t="shared" ca="1" si="46"/>
        <v>-1</v>
      </c>
      <c r="D390" s="1">
        <f t="shared" ca="1" si="43"/>
        <v>1</v>
      </c>
      <c r="E390" s="1">
        <f t="shared" ca="1" si="44"/>
        <v>1</v>
      </c>
      <c r="F390" s="1">
        <f t="shared" ca="1" si="45"/>
        <v>16</v>
      </c>
      <c r="G390" s="1">
        <f t="shared" ca="1" si="47"/>
        <v>1600</v>
      </c>
      <c r="H390" s="1">
        <f t="shared" ca="1" si="48"/>
        <v>6348.5264435074241</v>
      </c>
    </row>
    <row r="391" spans="1:8" x14ac:dyDescent="0.2">
      <c r="A391" s="1">
        <v>385</v>
      </c>
      <c r="B391" s="1">
        <f t="shared" ca="1" si="42"/>
        <v>0.60974358614663293</v>
      </c>
      <c r="C391" s="1">
        <f t="shared" ca="1" si="46"/>
        <v>1.5003715654173615</v>
      </c>
      <c r="D391" s="1">
        <f t="shared" ca="1" si="43"/>
        <v>0</v>
      </c>
      <c r="E391" s="1">
        <f t="shared" ca="1" si="44"/>
        <v>1</v>
      </c>
      <c r="F391" s="1">
        <f t="shared" ca="1" si="45"/>
        <v>32</v>
      </c>
      <c r="G391" s="1">
        <f t="shared" ca="1" si="47"/>
        <v>3200</v>
      </c>
      <c r="H391" s="1">
        <f t="shared" ca="1" si="48"/>
        <v>11149.715452842982</v>
      </c>
    </row>
    <row r="392" spans="1:8" x14ac:dyDescent="0.2">
      <c r="A392" s="1">
        <v>386</v>
      </c>
      <c r="B392" s="1">
        <f t="shared" ref="B392:B455" ca="1" si="49">RAND()</f>
        <v>0.78296223313489954</v>
      </c>
      <c r="C392" s="1">
        <f t="shared" ca="1" si="46"/>
        <v>1.5003715654173615</v>
      </c>
      <c r="D392" s="1">
        <f t="shared" ref="D392:D455" ca="1" si="50">IF($D$3=$S$2,IF(C392&lt;0,IF(E392&gt;E391,0-1,D391-1),IF(C392&gt;0,IF(AND(E391=1,D391=0),D391,IF(E392&lt;E391,0+1,D391+1)),D391)),
IF($D$3=$S$4,IF(C392&lt;0,IF(D391=$F$2,0+1,D391+1),IF(C392&gt;0,D391-1,D391)),
IF($D$3=$S$5,IF(C392&lt;0,IF(D391=$F$2,0+1,D391+1),IF(C392&gt;0,D391-1,D391)),
IF($D$3=$S$6,IF(C392&lt;0,IF(D391=$B$2,0,D391+1),IF(C392&gt;0,IF(D391=-$D$2,1,D391-1),D391)),
))))</f>
        <v>-1</v>
      </c>
      <c r="E392" s="1">
        <f t="shared" ref="E392:E455" ca="1" si="51">IF($D$3=$S$2,IF(AND(D391=-$B$2,C392&lt;0),IF(E391=$F$2,1,E391+1),IF(AND(D391=$D$2,C392&gt;0),IF(E391=1,1,E391-1),E391)),
IF($D$3=$S$6,IF(AND(D391=-$B$2,C392&lt;0),IF(E391=$F$2,1,E391+1),IF(AND(D391=$D$2,C392&gt;0),IF(E391=1,1,E391-1),E391)),)
)</f>
        <v>1</v>
      </c>
      <c r="F392" s="1">
        <f t="shared" ref="F392:F455" ca="1" si="52">IF($D$3=$S$2,IF(IF(E392&gt;E391,ROUNDUP(F391*$F$3,0),IF(E392&lt;E391,IF(AND(E391=$F$2,E392=1),1,ROUNDDOWN(F391/$F$3,0)),F391))=0,1,IF(E392&gt;E391,ROUNDUP(F391*$F$3,0),IF(E392&lt;E391,IF(AND(E391=$F$2,E392=1),1,ROUNDDOWN(F391/$F$3,0)),F391))),
IF($D$3=$S$4,IF(C391&lt;0,IF(F391=$F$2,$H$3,F391+$F$3),IF(AND(C391&gt;0,F391&gt;1),F391-$F$3,F391)),
IF($D$3=$S$5,IF(C391&lt;0,F391+F390,IF(C391&gt;0,F391-F390,F391)),
IF($D$3=$S$6,IF(F391=POWER(2,$F$2),1,IF(C391&lt;0,$F$3*F391,IF(AND(C391&gt;0,F391&gt;1),F391/$F$3,F391))),
F391))))</f>
        <v>16</v>
      </c>
      <c r="G392" s="1">
        <f t="shared" ca="1" si="47"/>
        <v>1600</v>
      </c>
      <c r="H392" s="1">
        <f t="shared" ca="1" si="48"/>
        <v>13550.309957510761</v>
      </c>
    </row>
    <row r="393" spans="1:8" x14ac:dyDescent="0.2">
      <c r="A393" s="1">
        <v>387</v>
      </c>
      <c r="B393" s="1">
        <f t="shared" ca="1" si="49"/>
        <v>0.62663629750412708</v>
      </c>
      <c r="C393" s="1">
        <f t="shared" ca="1" si="46"/>
        <v>1.5003715654173615</v>
      </c>
      <c r="D393" s="1">
        <f t="shared" ca="1" si="50"/>
        <v>1</v>
      </c>
      <c r="E393" s="1">
        <f t="shared" ca="1" si="51"/>
        <v>1</v>
      </c>
      <c r="F393" s="1">
        <f t="shared" ca="1" si="52"/>
        <v>8</v>
      </c>
      <c r="G393" s="1">
        <f t="shared" ca="1" si="47"/>
        <v>800</v>
      </c>
      <c r="H393" s="1">
        <f t="shared" ca="1" si="48"/>
        <v>14750.607209844649</v>
      </c>
    </row>
    <row r="394" spans="1:8" x14ac:dyDescent="0.2">
      <c r="A394" s="1">
        <v>388</v>
      </c>
      <c r="B394" s="1">
        <f t="shared" ca="1" si="49"/>
        <v>0.34365356519902057</v>
      </c>
      <c r="C394" s="1">
        <f t="shared" ca="1" si="46"/>
        <v>-1</v>
      </c>
      <c r="D394" s="1">
        <f t="shared" ca="1" si="50"/>
        <v>2</v>
      </c>
      <c r="E394" s="1">
        <f t="shared" ca="1" si="51"/>
        <v>1</v>
      </c>
      <c r="F394" s="1">
        <f t="shared" ca="1" si="52"/>
        <v>4</v>
      </c>
      <c r="G394" s="1">
        <f t="shared" ca="1" si="47"/>
        <v>400</v>
      </c>
      <c r="H394" s="1">
        <f t="shared" ca="1" si="48"/>
        <v>14350.607209844649</v>
      </c>
    </row>
    <row r="395" spans="1:8" x14ac:dyDescent="0.2">
      <c r="A395" s="1">
        <v>389</v>
      </c>
      <c r="B395" s="1">
        <f t="shared" ca="1" si="49"/>
        <v>0.53765173407136913</v>
      </c>
      <c r="C395" s="1">
        <f t="shared" ca="1" si="46"/>
        <v>-1</v>
      </c>
      <c r="D395" s="1">
        <f t="shared" ca="1" si="50"/>
        <v>0</v>
      </c>
      <c r="E395" s="1">
        <f t="shared" ca="1" si="51"/>
        <v>1</v>
      </c>
      <c r="F395" s="1">
        <f t="shared" ca="1" si="52"/>
        <v>8</v>
      </c>
      <c r="G395" s="1">
        <f t="shared" ca="1" si="47"/>
        <v>800</v>
      </c>
      <c r="H395" s="1">
        <f t="shared" ca="1" si="48"/>
        <v>13550.607209844649</v>
      </c>
    </row>
    <row r="396" spans="1:8" x14ac:dyDescent="0.2">
      <c r="A396" s="1">
        <v>390</v>
      </c>
      <c r="B396" s="1">
        <f t="shared" ca="1" si="49"/>
        <v>0.92063499248598712</v>
      </c>
      <c r="C396" s="1">
        <f t="shared" ca="1" si="46"/>
        <v>1.5003715654173615</v>
      </c>
      <c r="D396" s="1">
        <f t="shared" ca="1" si="50"/>
        <v>-1</v>
      </c>
      <c r="E396" s="1">
        <f t="shared" ca="1" si="51"/>
        <v>1</v>
      </c>
      <c r="F396" s="1">
        <f t="shared" ca="1" si="52"/>
        <v>16</v>
      </c>
      <c r="G396" s="1">
        <f t="shared" ca="1" si="47"/>
        <v>1600</v>
      </c>
      <c r="H396" s="1">
        <f t="shared" ca="1" si="48"/>
        <v>15951.201714512428</v>
      </c>
    </row>
    <row r="397" spans="1:8" x14ac:dyDescent="0.2">
      <c r="A397" s="1">
        <v>391</v>
      </c>
      <c r="B397" s="1">
        <f t="shared" ca="1" si="49"/>
        <v>9.7129588053020854E-2</v>
      </c>
      <c r="C397" s="1">
        <f t="shared" ca="1" si="46"/>
        <v>-1</v>
      </c>
      <c r="D397" s="1">
        <f t="shared" ca="1" si="50"/>
        <v>0</v>
      </c>
      <c r="E397" s="1">
        <f t="shared" ca="1" si="51"/>
        <v>1</v>
      </c>
      <c r="F397" s="1">
        <f t="shared" ca="1" si="52"/>
        <v>8</v>
      </c>
      <c r="G397" s="1">
        <f t="shared" ca="1" si="47"/>
        <v>800</v>
      </c>
      <c r="H397" s="1">
        <f t="shared" ca="1" si="48"/>
        <v>15151.201714512428</v>
      </c>
    </row>
    <row r="398" spans="1:8" x14ac:dyDescent="0.2">
      <c r="A398" s="1">
        <v>392</v>
      </c>
      <c r="B398" s="1">
        <f t="shared" ca="1" si="49"/>
        <v>0.37780922528754401</v>
      </c>
      <c r="C398" s="1">
        <f t="shared" ca="1" si="46"/>
        <v>-1</v>
      </c>
      <c r="D398" s="1">
        <f t="shared" ca="1" si="50"/>
        <v>1</v>
      </c>
      <c r="E398" s="1">
        <f t="shared" ca="1" si="51"/>
        <v>1</v>
      </c>
      <c r="F398" s="1">
        <f t="shared" ca="1" si="52"/>
        <v>16</v>
      </c>
      <c r="G398" s="1">
        <f t="shared" ca="1" si="47"/>
        <v>1600</v>
      </c>
      <c r="H398" s="1">
        <f t="shared" ca="1" si="48"/>
        <v>13551.201714512428</v>
      </c>
    </row>
    <row r="399" spans="1:8" x14ac:dyDescent="0.2">
      <c r="A399" s="1">
        <v>393</v>
      </c>
      <c r="B399" s="1">
        <f t="shared" ca="1" si="49"/>
        <v>0.92195690734790159</v>
      </c>
      <c r="C399" s="1">
        <f t="shared" ca="1" si="46"/>
        <v>1.5003715654173615</v>
      </c>
      <c r="D399" s="1">
        <f t="shared" ca="1" si="50"/>
        <v>0</v>
      </c>
      <c r="E399" s="1">
        <f t="shared" ca="1" si="51"/>
        <v>1</v>
      </c>
      <c r="F399" s="1">
        <f t="shared" ca="1" si="52"/>
        <v>32</v>
      </c>
      <c r="G399" s="1">
        <f t="shared" ca="1" si="47"/>
        <v>3200</v>
      </c>
      <c r="H399" s="1">
        <f t="shared" ca="1" si="48"/>
        <v>18352.390723847984</v>
      </c>
    </row>
    <row r="400" spans="1:8" x14ac:dyDescent="0.2">
      <c r="A400" s="1">
        <v>394</v>
      </c>
      <c r="B400" s="1">
        <f t="shared" ca="1" si="49"/>
        <v>0.53297312566009203</v>
      </c>
      <c r="C400" s="1">
        <f t="shared" ca="1" si="46"/>
        <v>-1</v>
      </c>
      <c r="D400" s="1">
        <f t="shared" ca="1" si="50"/>
        <v>1</v>
      </c>
      <c r="E400" s="1">
        <f t="shared" ca="1" si="51"/>
        <v>1</v>
      </c>
      <c r="F400" s="1">
        <f t="shared" ca="1" si="52"/>
        <v>16</v>
      </c>
      <c r="G400" s="1">
        <f t="shared" ca="1" si="47"/>
        <v>1600</v>
      </c>
      <c r="H400" s="1">
        <f t="shared" ca="1" si="48"/>
        <v>16752.390723847984</v>
      </c>
    </row>
    <row r="401" spans="1:8" x14ac:dyDescent="0.2">
      <c r="A401" s="1">
        <v>395</v>
      </c>
      <c r="B401" s="1">
        <f t="shared" ca="1" si="49"/>
        <v>0.12283600206424061</v>
      </c>
      <c r="C401" s="1">
        <f t="shared" ca="1" si="46"/>
        <v>-1</v>
      </c>
      <c r="D401" s="1">
        <f t="shared" ca="1" si="50"/>
        <v>2</v>
      </c>
      <c r="E401" s="1">
        <f t="shared" ca="1" si="51"/>
        <v>1</v>
      </c>
      <c r="F401" s="1">
        <f t="shared" ca="1" si="52"/>
        <v>32</v>
      </c>
      <c r="G401" s="1">
        <f t="shared" ca="1" si="47"/>
        <v>3200</v>
      </c>
      <c r="H401" s="1">
        <f t="shared" ca="1" si="48"/>
        <v>13552.390723847984</v>
      </c>
    </row>
    <row r="402" spans="1:8" x14ac:dyDescent="0.2">
      <c r="A402" s="1">
        <v>396</v>
      </c>
      <c r="B402" s="1">
        <f t="shared" ca="1" si="49"/>
        <v>0.55900215776452833</v>
      </c>
      <c r="C402" s="1">
        <f t="shared" ca="1" si="46"/>
        <v>-1</v>
      </c>
      <c r="D402" s="1">
        <f t="shared" ca="1" si="50"/>
        <v>0</v>
      </c>
      <c r="E402" s="1">
        <f t="shared" ca="1" si="51"/>
        <v>1</v>
      </c>
      <c r="F402" s="1">
        <f t="shared" ca="1" si="52"/>
        <v>64</v>
      </c>
      <c r="G402" s="1">
        <f t="shared" ca="1" si="47"/>
        <v>6400</v>
      </c>
      <c r="H402" s="1">
        <f t="shared" ca="1" si="48"/>
        <v>7152.3907238479842</v>
      </c>
    </row>
    <row r="403" spans="1:8" x14ac:dyDescent="0.2">
      <c r="A403" s="1">
        <v>397</v>
      </c>
      <c r="B403" s="1">
        <f t="shared" ca="1" si="49"/>
        <v>0.73486091143530707</v>
      </c>
      <c r="C403" s="1">
        <f t="shared" ca="1" si="46"/>
        <v>1.5003715654173615</v>
      </c>
      <c r="D403" s="1">
        <f t="shared" ca="1" si="50"/>
        <v>-1</v>
      </c>
      <c r="E403" s="1">
        <f t="shared" ca="1" si="51"/>
        <v>1</v>
      </c>
      <c r="F403" s="1">
        <f t="shared" ca="1" si="52"/>
        <v>1</v>
      </c>
      <c r="G403" s="1">
        <f t="shared" ca="1" si="47"/>
        <v>100</v>
      </c>
      <c r="H403" s="1">
        <f t="shared" ca="1" si="48"/>
        <v>7302.4278803897205</v>
      </c>
    </row>
    <row r="404" spans="1:8" x14ac:dyDescent="0.2">
      <c r="A404" s="1">
        <v>398</v>
      </c>
      <c r="B404" s="1">
        <f t="shared" ca="1" si="49"/>
        <v>0.45349947149130698</v>
      </c>
      <c r="C404" s="1">
        <f t="shared" ca="1" si="46"/>
        <v>-1</v>
      </c>
      <c r="D404" s="1">
        <f t="shared" ca="1" si="50"/>
        <v>0</v>
      </c>
      <c r="E404" s="1">
        <f t="shared" ca="1" si="51"/>
        <v>1</v>
      </c>
      <c r="F404" s="1">
        <f t="shared" ca="1" si="52"/>
        <v>1</v>
      </c>
      <c r="G404" s="1">
        <f t="shared" ca="1" si="47"/>
        <v>100</v>
      </c>
      <c r="H404" s="1">
        <f t="shared" ca="1" si="48"/>
        <v>7202.4278803897205</v>
      </c>
    </row>
    <row r="405" spans="1:8" x14ac:dyDescent="0.2">
      <c r="A405" s="1">
        <v>399</v>
      </c>
      <c r="B405" s="1">
        <f t="shared" ca="1" si="49"/>
        <v>0.17501282894011227</v>
      </c>
      <c r="C405" s="1">
        <f t="shared" ca="1" si="46"/>
        <v>-1</v>
      </c>
      <c r="D405" s="1">
        <f t="shared" ca="1" si="50"/>
        <v>1</v>
      </c>
      <c r="E405" s="1">
        <f t="shared" ca="1" si="51"/>
        <v>1</v>
      </c>
      <c r="F405" s="1">
        <f t="shared" ca="1" si="52"/>
        <v>2</v>
      </c>
      <c r="G405" s="1">
        <f t="shared" ca="1" si="47"/>
        <v>200</v>
      </c>
      <c r="H405" s="1">
        <f t="shared" ca="1" si="48"/>
        <v>7002.4278803897205</v>
      </c>
    </row>
    <row r="406" spans="1:8" x14ac:dyDescent="0.2">
      <c r="A406" s="1">
        <v>400</v>
      </c>
      <c r="B406" s="1">
        <f t="shared" ca="1" si="49"/>
        <v>0.6395481295114106</v>
      </c>
      <c r="C406" s="1">
        <f t="shared" ca="1" si="46"/>
        <v>1.5003715654173615</v>
      </c>
      <c r="D406" s="1">
        <f t="shared" ca="1" si="50"/>
        <v>0</v>
      </c>
      <c r="E406" s="1">
        <f t="shared" ca="1" si="51"/>
        <v>1</v>
      </c>
      <c r="F406" s="1">
        <f t="shared" ca="1" si="52"/>
        <v>4</v>
      </c>
      <c r="G406" s="1">
        <f t="shared" ca="1" si="47"/>
        <v>400</v>
      </c>
      <c r="H406" s="1">
        <f t="shared" ca="1" si="48"/>
        <v>7602.5765065566648</v>
      </c>
    </row>
    <row r="407" spans="1:8" x14ac:dyDescent="0.2">
      <c r="A407" s="1">
        <v>401</v>
      </c>
      <c r="B407" s="1">
        <f t="shared" ca="1" si="49"/>
        <v>0.19053990285451916</v>
      </c>
      <c r="C407" s="1">
        <f t="shared" ca="1" si="46"/>
        <v>-1</v>
      </c>
      <c r="D407" s="1">
        <f t="shared" ca="1" si="50"/>
        <v>1</v>
      </c>
      <c r="E407" s="1">
        <f t="shared" ca="1" si="51"/>
        <v>1</v>
      </c>
      <c r="F407" s="1">
        <f t="shared" ca="1" si="52"/>
        <v>2</v>
      </c>
      <c r="G407" s="1">
        <f t="shared" ca="1" si="47"/>
        <v>200</v>
      </c>
      <c r="H407" s="1">
        <f t="shared" ca="1" si="48"/>
        <v>7402.5765065566648</v>
      </c>
    </row>
    <row r="408" spans="1:8" x14ac:dyDescent="0.2">
      <c r="A408" s="1">
        <v>402</v>
      </c>
      <c r="B408" s="1">
        <f t="shared" ca="1" si="49"/>
        <v>0.2258707539732312</v>
      </c>
      <c r="C408" s="1">
        <f t="shared" ca="1" si="46"/>
        <v>-1</v>
      </c>
      <c r="D408" s="1">
        <f t="shared" ca="1" si="50"/>
        <v>2</v>
      </c>
      <c r="E408" s="1">
        <f t="shared" ca="1" si="51"/>
        <v>1</v>
      </c>
      <c r="F408" s="1">
        <f t="shared" ca="1" si="52"/>
        <v>4</v>
      </c>
      <c r="G408" s="1">
        <f t="shared" ca="1" si="47"/>
        <v>400</v>
      </c>
      <c r="H408" s="1">
        <f t="shared" ca="1" si="48"/>
        <v>7002.5765065566648</v>
      </c>
    </row>
    <row r="409" spans="1:8" x14ac:dyDescent="0.2">
      <c r="A409" s="1">
        <v>403</v>
      </c>
      <c r="B409" s="1">
        <f t="shared" ca="1" si="49"/>
        <v>0.24261796790847945</v>
      </c>
      <c r="C409" s="1">
        <f t="shared" ca="1" si="46"/>
        <v>-1</v>
      </c>
      <c r="D409" s="1">
        <f t="shared" ca="1" si="50"/>
        <v>0</v>
      </c>
      <c r="E409" s="1">
        <f t="shared" ca="1" si="51"/>
        <v>1</v>
      </c>
      <c r="F409" s="1">
        <f t="shared" ca="1" si="52"/>
        <v>8</v>
      </c>
      <c r="G409" s="1">
        <f t="shared" ca="1" si="47"/>
        <v>800</v>
      </c>
      <c r="H409" s="1">
        <f t="shared" ca="1" si="48"/>
        <v>6202.5765065566648</v>
      </c>
    </row>
    <row r="410" spans="1:8" x14ac:dyDescent="0.2">
      <c r="A410" s="1">
        <v>404</v>
      </c>
      <c r="B410" s="1">
        <f t="shared" ca="1" si="49"/>
        <v>0.37511480815815612</v>
      </c>
      <c r="C410" s="1">
        <f t="shared" ca="1" si="46"/>
        <v>-1</v>
      </c>
      <c r="D410" s="1">
        <f t="shared" ca="1" si="50"/>
        <v>1</v>
      </c>
      <c r="E410" s="1">
        <f t="shared" ca="1" si="51"/>
        <v>1</v>
      </c>
      <c r="F410" s="1">
        <f t="shared" ca="1" si="52"/>
        <v>16</v>
      </c>
      <c r="G410" s="1">
        <f t="shared" ca="1" si="47"/>
        <v>1600</v>
      </c>
      <c r="H410" s="1">
        <f t="shared" ca="1" si="48"/>
        <v>4602.5765065566648</v>
      </c>
    </row>
    <row r="411" spans="1:8" x14ac:dyDescent="0.2">
      <c r="A411" s="1">
        <v>405</v>
      </c>
      <c r="B411" s="1">
        <f t="shared" ca="1" si="49"/>
        <v>0.38658674456617625</v>
      </c>
      <c r="C411" s="1">
        <f t="shared" ca="1" si="46"/>
        <v>-1</v>
      </c>
      <c r="D411" s="1">
        <f t="shared" ca="1" si="50"/>
        <v>2</v>
      </c>
      <c r="E411" s="1">
        <f t="shared" ca="1" si="51"/>
        <v>1</v>
      </c>
      <c r="F411" s="1">
        <f t="shared" ca="1" si="52"/>
        <v>32</v>
      </c>
      <c r="G411" s="1">
        <f t="shared" ca="1" si="47"/>
        <v>3200</v>
      </c>
      <c r="H411" s="1">
        <f t="shared" ca="1" si="48"/>
        <v>1402.5765065566648</v>
      </c>
    </row>
    <row r="412" spans="1:8" x14ac:dyDescent="0.2">
      <c r="A412" s="1">
        <v>406</v>
      </c>
      <c r="B412" s="1">
        <f t="shared" ca="1" si="49"/>
        <v>0.57783186386706564</v>
      </c>
      <c r="C412" s="1">
        <f t="shared" ca="1" si="46"/>
        <v>-1</v>
      </c>
      <c r="D412" s="1">
        <f t="shared" ca="1" si="50"/>
        <v>0</v>
      </c>
      <c r="E412" s="1">
        <f t="shared" ca="1" si="51"/>
        <v>1</v>
      </c>
      <c r="F412" s="1">
        <f t="shared" ca="1" si="52"/>
        <v>64</v>
      </c>
      <c r="G412" s="1">
        <f t="shared" ca="1" si="47"/>
        <v>6400</v>
      </c>
      <c r="H412" s="1">
        <f t="shared" ca="1" si="48"/>
        <v>-4997.4234934433352</v>
      </c>
    </row>
    <row r="413" spans="1:8" x14ac:dyDescent="0.2">
      <c r="A413" s="1">
        <v>407</v>
      </c>
      <c r="B413" s="1">
        <f t="shared" ca="1" si="49"/>
        <v>0.90410322939332166</v>
      </c>
      <c r="C413" s="1">
        <f t="shared" ref="C413:C476" ca="1" si="53">IF(B413&lt;$D$1,$F$1,$H$1)</f>
        <v>1.5003715654173615</v>
      </c>
      <c r="D413" s="1">
        <f t="shared" ca="1" si="50"/>
        <v>-1</v>
      </c>
      <c r="E413" s="1">
        <f t="shared" ca="1" si="51"/>
        <v>1</v>
      </c>
      <c r="F413" s="1">
        <f t="shared" ca="1" si="52"/>
        <v>1</v>
      </c>
      <c r="G413" s="1">
        <f t="shared" ref="G413:G476" ca="1" si="54">F413*$H$2</f>
        <v>100</v>
      </c>
      <c r="H413" s="1">
        <f t="shared" ref="H413:H476" ca="1" si="55">H412+G413*C413</f>
        <v>-4847.386336901599</v>
      </c>
    </row>
    <row r="414" spans="1:8" x14ac:dyDescent="0.2">
      <c r="A414" s="1">
        <v>408</v>
      </c>
      <c r="B414" s="1">
        <f t="shared" ca="1" si="49"/>
        <v>0.52622935977619201</v>
      </c>
      <c r="C414" s="1">
        <f t="shared" ca="1" si="53"/>
        <v>-1</v>
      </c>
      <c r="D414" s="1">
        <f t="shared" ca="1" si="50"/>
        <v>0</v>
      </c>
      <c r="E414" s="1">
        <f t="shared" ca="1" si="51"/>
        <v>1</v>
      </c>
      <c r="F414" s="1">
        <f t="shared" ca="1" si="52"/>
        <v>1</v>
      </c>
      <c r="G414" s="1">
        <f t="shared" ca="1" si="54"/>
        <v>100</v>
      </c>
      <c r="H414" s="1">
        <f t="shared" ca="1" si="55"/>
        <v>-4947.386336901599</v>
      </c>
    </row>
    <row r="415" spans="1:8" x14ac:dyDescent="0.2">
      <c r="A415" s="1">
        <v>409</v>
      </c>
      <c r="B415" s="1">
        <f t="shared" ca="1" si="49"/>
        <v>0.29846105924819921</v>
      </c>
      <c r="C415" s="1">
        <f t="shared" ca="1" si="53"/>
        <v>-1</v>
      </c>
      <c r="D415" s="1">
        <f t="shared" ca="1" si="50"/>
        <v>1</v>
      </c>
      <c r="E415" s="1">
        <f t="shared" ca="1" si="51"/>
        <v>1</v>
      </c>
      <c r="F415" s="1">
        <f t="shared" ca="1" si="52"/>
        <v>2</v>
      </c>
      <c r="G415" s="1">
        <f t="shared" ca="1" si="54"/>
        <v>200</v>
      </c>
      <c r="H415" s="1">
        <f t="shared" ca="1" si="55"/>
        <v>-5147.386336901599</v>
      </c>
    </row>
    <row r="416" spans="1:8" x14ac:dyDescent="0.2">
      <c r="A416" s="1">
        <v>410</v>
      </c>
      <c r="B416" s="1">
        <f t="shared" ca="1" si="49"/>
        <v>0.81513119221981845</v>
      </c>
      <c r="C416" s="1">
        <f t="shared" ca="1" si="53"/>
        <v>1.5003715654173615</v>
      </c>
      <c r="D416" s="1">
        <f t="shared" ca="1" si="50"/>
        <v>0</v>
      </c>
      <c r="E416" s="1">
        <f t="shared" ca="1" si="51"/>
        <v>1</v>
      </c>
      <c r="F416" s="1">
        <f t="shared" ca="1" si="52"/>
        <v>4</v>
      </c>
      <c r="G416" s="1">
        <f t="shared" ca="1" si="54"/>
        <v>400</v>
      </c>
      <c r="H416" s="1">
        <f t="shared" ca="1" si="55"/>
        <v>-4547.2377107346547</v>
      </c>
    </row>
    <row r="417" spans="1:8" x14ac:dyDescent="0.2">
      <c r="A417" s="1">
        <v>411</v>
      </c>
      <c r="B417" s="1">
        <f t="shared" ca="1" si="49"/>
        <v>0.74285494657384599</v>
      </c>
      <c r="C417" s="1">
        <f t="shared" ca="1" si="53"/>
        <v>1.5003715654173615</v>
      </c>
      <c r="D417" s="1">
        <f t="shared" ca="1" si="50"/>
        <v>-1</v>
      </c>
      <c r="E417" s="1">
        <f t="shared" ca="1" si="51"/>
        <v>1</v>
      </c>
      <c r="F417" s="1">
        <f t="shared" ca="1" si="52"/>
        <v>2</v>
      </c>
      <c r="G417" s="1">
        <f t="shared" ca="1" si="54"/>
        <v>200</v>
      </c>
      <c r="H417" s="1">
        <f t="shared" ca="1" si="55"/>
        <v>-4247.1633976511821</v>
      </c>
    </row>
    <row r="418" spans="1:8" x14ac:dyDescent="0.2">
      <c r="A418" s="1">
        <v>412</v>
      </c>
      <c r="B418" s="1">
        <f t="shared" ca="1" si="49"/>
        <v>0.37540527541454649</v>
      </c>
      <c r="C418" s="1">
        <f t="shared" ca="1" si="53"/>
        <v>-1</v>
      </c>
      <c r="D418" s="1">
        <f t="shared" ca="1" si="50"/>
        <v>0</v>
      </c>
      <c r="E418" s="1">
        <f t="shared" ca="1" si="51"/>
        <v>1</v>
      </c>
      <c r="F418" s="1">
        <f t="shared" ca="1" si="52"/>
        <v>1</v>
      </c>
      <c r="G418" s="1">
        <f t="shared" ca="1" si="54"/>
        <v>100</v>
      </c>
      <c r="H418" s="1">
        <f t="shared" ca="1" si="55"/>
        <v>-4347.1633976511821</v>
      </c>
    </row>
    <row r="419" spans="1:8" x14ac:dyDescent="0.2">
      <c r="A419" s="1">
        <v>413</v>
      </c>
      <c r="B419" s="1">
        <f t="shared" ca="1" si="49"/>
        <v>0.91678441484977546</v>
      </c>
      <c r="C419" s="1">
        <f t="shared" ca="1" si="53"/>
        <v>1.5003715654173615</v>
      </c>
      <c r="D419" s="1">
        <f t="shared" ca="1" si="50"/>
        <v>-1</v>
      </c>
      <c r="E419" s="1">
        <f t="shared" ca="1" si="51"/>
        <v>1</v>
      </c>
      <c r="F419" s="1">
        <f t="shared" ca="1" si="52"/>
        <v>2</v>
      </c>
      <c r="G419" s="1">
        <f t="shared" ca="1" si="54"/>
        <v>200</v>
      </c>
      <c r="H419" s="1">
        <f t="shared" ca="1" si="55"/>
        <v>-4047.08908456771</v>
      </c>
    </row>
    <row r="420" spans="1:8" x14ac:dyDescent="0.2">
      <c r="A420" s="1">
        <v>414</v>
      </c>
      <c r="B420" s="1">
        <f t="shared" ca="1" si="49"/>
        <v>0.78117786527416078</v>
      </c>
      <c r="C420" s="1">
        <f t="shared" ca="1" si="53"/>
        <v>1.5003715654173615</v>
      </c>
      <c r="D420" s="1">
        <f t="shared" ca="1" si="50"/>
        <v>1</v>
      </c>
      <c r="E420" s="1">
        <f t="shared" ca="1" si="51"/>
        <v>1</v>
      </c>
      <c r="F420" s="1">
        <f t="shared" ca="1" si="52"/>
        <v>1</v>
      </c>
      <c r="G420" s="1">
        <f t="shared" ca="1" si="54"/>
        <v>100</v>
      </c>
      <c r="H420" s="1">
        <f t="shared" ca="1" si="55"/>
        <v>-3897.0519280259737</v>
      </c>
    </row>
    <row r="421" spans="1:8" x14ac:dyDescent="0.2">
      <c r="A421" s="1">
        <v>415</v>
      </c>
      <c r="B421" s="1">
        <f t="shared" ca="1" si="49"/>
        <v>7.058556460443921E-2</v>
      </c>
      <c r="C421" s="1">
        <f t="shared" ca="1" si="53"/>
        <v>-1</v>
      </c>
      <c r="D421" s="1">
        <f t="shared" ca="1" si="50"/>
        <v>2</v>
      </c>
      <c r="E421" s="1">
        <f t="shared" ca="1" si="51"/>
        <v>1</v>
      </c>
      <c r="F421" s="1">
        <f t="shared" ca="1" si="52"/>
        <v>1</v>
      </c>
      <c r="G421" s="1">
        <f t="shared" ca="1" si="54"/>
        <v>100</v>
      </c>
      <c r="H421" s="1">
        <f t="shared" ca="1" si="55"/>
        <v>-3997.0519280259737</v>
      </c>
    </row>
    <row r="422" spans="1:8" x14ac:dyDescent="0.2">
      <c r="A422" s="1">
        <v>416</v>
      </c>
      <c r="B422" s="1">
        <f t="shared" ca="1" si="49"/>
        <v>0.99110260603660949</v>
      </c>
      <c r="C422" s="1">
        <f t="shared" ca="1" si="53"/>
        <v>1.5003715654173615</v>
      </c>
      <c r="D422" s="1">
        <f t="shared" ca="1" si="50"/>
        <v>1</v>
      </c>
      <c r="E422" s="1">
        <f t="shared" ca="1" si="51"/>
        <v>1</v>
      </c>
      <c r="F422" s="1">
        <f t="shared" ca="1" si="52"/>
        <v>2</v>
      </c>
      <c r="G422" s="1">
        <f t="shared" ca="1" si="54"/>
        <v>200</v>
      </c>
      <c r="H422" s="1">
        <f t="shared" ca="1" si="55"/>
        <v>-3696.9776149425015</v>
      </c>
    </row>
    <row r="423" spans="1:8" x14ac:dyDescent="0.2">
      <c r="A423" s="1">
        <v>417</v>
      </c>
      <c r="B423" s="1">
        <f t="shared" ca="1" si="49"/>
        <v>0.73530155517839324</v>
      </c>
      <c r="C423" s="1">
        <f t="shared" ca="1" si="53"/>
        <v>1.5003715654173615</v>
      </c>
      <c r="D423" s="1">
        <f t="shared" ca="1" si="50"/>
        <v>0</v>
      </c>
      <c r="E423" s="1">
        <f t="shared" ca="1" si="51"/>
        <v>1</v>
      </c>
      <c r="F423" s="1">
        <f t="shared" ca="1" si="52"/>
        <v>1</v>
      </c>
      <c r="G423" s="1">
        <f t="shared" ca="1" si="54"/>
        <v>100</v>
      </c>
      <c r="H423" s="1">
        <f t="shared" ca="1" si="55"/>
        <v>-3546.9404584007652</v>
      </c>
    </row>
    <row r="424" spans="1:8" x14ac:dyDescent="0.2">
      <c r="A424" s="1">
        <v>418</v>
      </c>
      <c r="B424" s="1">
        <f t="shared" ca="1" si="49"/>
        <v>0.79713210823682745</v>
      </c>
      <c r="C424" s="1">
        <f t="shared" ca="1" si="53"/>
        <v>1.5003715654173615</v>
      </c>
      <c r="D424" s="1">
        <f t="shared" ca="1" si="50"/>
        <v>-1</v>
      </c>
      <c r="E424" s="1">
        <f t="shared" ca="1" si="51"/>
        <v>1</v>
      </c>
      <c r="F424" s="1">
        <f t="shared" ca="1" si="52"/>
        <v>1</v>
      </c>
      <c r="G424" s="1">
        <f t="shared" ca="1" si="54"/>
        <v>100</v>
      </c>
      <c r="H424" s="1">
        <f t="shared" ca="1" si="55"/>
        <v>-3396.9033018590289</v>
      </c>
    </row>
    <row r="425" spans="1:8" x14ac:dyDescent="0.2">
      <c r="A425" s="1">
        <v>419</v>
      </c>
      <c r="B425" s="1">
        <f t="shared" ca="1" si="49"/>
        <v>0.60986685964728604</v>
      </c>
      <c r="C425" s="1">
        <f t="shared" ca="1" si="53"/>
        <v>1.5003715654173615</v>
      </c>
      <c r="D425" s="1">
        <f t="shared" ca="1" si="50"/>
        <v>1</v>
      </c>
      <c r="E425" s="1">
        <f t="shared" ca="1" si="51"/>
        <v>1</v>
      </c>
      <c r="F425" s="1">
        <f t="shared" ca="1" si="52"/>
        <v>1</v>
      </c>
      <c r="G425" s="1">
        <f t="shared" ca="1" si="54"/>
        <v>100</v>
      </c>
      <c r="H425" s="1">
        <f t="shared" ca="1" si="55"/>
        <v>-3246.8661453172926</v>
      </c>
    </row>
    <row r="426" spans="1:8" x14ac:dyDescent="0.2">
      <c r="A426" s="1">
        <v>420</v>
      </c>
      <c r="B426" s="1">
        <f t="shared" ca="1" si="49"/>
        <v>0.72648242682000141</v>
      </c>
      <c r="C426" s="1">
        <f t="shared" ca="1" si="53"/>
        <v>1.5003715654173615</v>
      </c>
      <c r="D426" s="1">
        <f t="shared" ca="1" si="50"/>
        <v>0</v>
      </c>
      <c r="E426" s="1">
        <f t="shared" ca="1" si="51"/>
        <v>1</v>
      </c>
      <c r="F426" s="1">
        <f t="shared" ca="1" si="52"/>
        <v>1</v>
      </c>
      <c r="G426" s="1">
        <f t="shared" ca="1" si="54"/>
        <v>100</v>
      </c>
      <c r="H426" s="1">
        <f t="shared" ca="1" si="55"/>
        <v>-3096.8289887755564</v>
      </c>
    </row>
    <row r="427" spans="1:8" x14ac:dyDescent="0.2">
      <c r="A427" s="1">
        <v>421</v>
      </c>
      <c r="B427" s="1">
        <f t="shared" ca="1" si="49"/>
        <v>0.94195930297805086</v>
      </c>
      <c r="C427" s="1">
        <f t="shared" ca="1" si="53"/>
        <v>1.5003715654173615</v>
      </c>
      <c r="D427" s="1">
        <f t="shared" ca="1" si="50"/>
        <v>-1</v>
      </c>
      <c r="E427" s="1">
        <f t="shared" ca="1" si="51"/>
        <v>1</v>
      </c>
      <c r="F427" s="1">
        <f t="shared" ca="1" si="52"/>
        <v>1</v>
      </c>
      <c r="G427" s="1">
        <f t="shared" ca="1" si="54"/>
        <v>100</v>
      </c>
      <c r="H427" s="1">
        <f t="shared" ca="1" si="55"/>
        <v>-2946.7918322338201</v>
      </c>
    </row>
    <row r="428" spans="1:8" x14ac:dyDescent="0.2">
      <c r="A428" s="1">
        <v>422</v>
      </c>
      <c r="B428" s="1">
        <f t="shared" ca="1" si="49"/>
        <v>0.20153548242879271</v>
      </c>
      <c r="C428" s="1">
        <f t="shared" ca="1" si="53"/>
        <v>-1</v>
      </c>
      <c r="D428" s="1">
        <f t="shared" ca="1" si="50"/>
        <v>0</v>
      </c>
      <c r="E428" s="1">
        <f t="shared" ca="1" si="51"/>
        <v>1</v>
      </c>
      <c r="F428" s="1">
        <f t="shared" ca="1" si="52"/>
        <v>1</v>
      </c>
      <c r="G428" s="1">
        <f t="shared" ca="1" si="54"/>
        <v>100</v>
      </c>
      <c r="H428" s="1">
        <f t="shared" ca="1" si="55"/>
        <v>-3046.7918322338201</v>
      </c>
    </row>
    <row r="429" spans="1:8" x14ac:dyDescent="0.2">
      <c r="A429" s="1">
        <v>423</v>
      </c>
      <c r="B429" s="1">
        <f t="shared" ca="1" si="49"/>
        <v>0.45390391129909236</v>
      </c>
      <c r="C429" s="1">
        <f t="shared" ca="1" si="53"/>
        <v>-1</v>
      </c>
      <c r="D429" s="1">
        <f t="shared" ca="1" si="50"/>
        <v>1</v>
      </c>
      <c r="E429" s="1">
        <f t="shared" ca="1" si="51"/>
        <v>1</v>
      </c>
      <c r="F429" s="1">
        <f t="shared" ca="1" si="52"/>
        <v>2</v>
      </c>
      <c r="G429" s="1">
        <f t="shared" ca="1" si="54"/>
        <v>200</v>
      </c>
      <c r="H429" s="1">
        <f t="shared" ca="1" si="55"/>
        <v>-3246.7918322338201</v>
      </c>
    </row>
    <row r="430" spans="1:8" x14ac:dyDescent="0.2">
      <c r="A430" s="1">
        <v>424</v>
      </c>
      <c r="B430" s="1">
        <f t="shared" ca="1" si="49"/>
        <v>0.5464103788805077</v>
      </c>
      <c r="C430" s="1">
        <f t="shared" ca="1" si="53"/>
        <v>-1</v>
      </c>
      <c r="D430" s="1">
        <f t="shared" ca="1" si="50"/>
        <v>2</v>
      </c>
      <c r="E430" s="1">
        <f t="shared" ca="1" si="51"/>
        <v>1</v>
      </c>
      <c r="F430" s="1">
        <f t="shared" ca="1" si="52"/>
        <v>4</v>
      </c>
      <c r="G430" s="1">
        <f t="shared" ca="1" si="54"/>
        <v>400</v>
      </c>
      <c r="H430" s="1">
        <f t="shared" ca="1" si="55"/>
        <v>-3646.7918322338201</v>
      </c>
    </row>
    <row r="431" spans="1:8" x14ac:dyDescent="0.2">
      <c r="A431" s="1">
        <v>425</v>
      </c>
      <c r="B431" s="1">
        <f t="shared" ca="1" si="49"/>
        <v>0.88908444365295247</v>
      </c>
      <c r="C431" s="1">
        <f t="shared" ca="1" si="53"/>
        <v>1.5003715654173615</v>
      </c>
      <c r="D431" s="1">
        <f t="shared" ca="1" si="50"/>
        <v>1</v>
      </c>
      <c r="E431" s="1">
        <f t="shared" ca="1" si="51"/>
        <v>1</v>
      </c>
      <c r="F431" s="1">
        <f t="shared" ca="1" si="52"/>
        <v>8</v>
      </c>
      <c r="G431" s="1">
        <f t="shared" ca="1" si="54"/>
        <v>800</v>
      </c>
      <c r="H431" s="1">
        <f t="shared" ca="1" si="55"/>
        <v>-2446.4945798999306</v>
      </c>
    </row>
    <row r="432" spans="1:8" x14ac:dyDescent="0.2">
      <c r="A432" s="1">
        <v>426</v>
      </c>
      <c r="B432" s="1">
        <f t="shared" ca="1" si="49"/>
        <v>0.70924978649680803</v>
      </c>
      <c r="C432" s="1">
        <f t="shared" ca="1" si="53"/>
        <v>1.5003715654173615</v>
      </c>
      <c r="D432" s="1">
        <f t="shared" ca="1" si="50"/>
        <v>0</v>
      </c>
      <c r="E432" s="1">
        <f t="shared" ca="1" si="51"/>
        <v>1</v>
      </c>
      <c r="F432" s="1">
        <f t="shared" ca="1" si="52"/>
        <v>4</v>
      </c>
      <c r="G432" s="1">
        <f t="shared" ca="1" si="54"/>
        <v>400</v>
      </c>
      <c r="H432" s="1">
        <f t="shared" ca="1" si="55"/>
        <v>-1846.3459537329859</v>
      </c>
    </row>
    <row r="433" spans="1:8" x14ac:dyDescent="0.2">
      <c r="A433" s="1">
        <v>427</v>
      </c>
      <c r="B433" s="1">
        <f t="shared" ca="1" si="49"/>
        <v>0.52296922455317629</v>
      </c>
      <c r="C433" s="1">
        <f t="shared" ca="1" si="53"/>
        <v>-1</v>
      </c>
      <c r="D433" s="1">
        <f t="shared" ca="1" si="50"/>
        <v>1</v>
      </c>
      <c r="E433" s="1">
        <f t="shared" ca="1" si="51"/>
        <v>1</v>
      </c>
      <c r="F433" s="1">
        <f t="shared" ca="1" si="52"/>
        <v>2</v>
      </c>
      <c r="G433" s="1">
        <f t="shared" ca="1" si="54"/>
        <v>200</v>
      </c>
      <c r="H433" s="1">
        <f t="shared" ca="1" si="55"/>
        <v>-2046.3459537329859</v>
      </c>
    </row>
    <row r="434" spans="1:8" x14ac:dyDescent="0.2">
      <c r="A434" s="1">
        <v>428</v>
      </c>
      <c r="B434" s="1">
        <f t="shared" ca="1" si="49"/>
        <v>0.98808742375841019</v>
      </c>
      <c r="C434" s="1">
        <f t="shared" ca="1" si="53"/>
        <v>1.5003715654173615</v>
      </c>
      <c r="D434" s="1">
        <f t="shared" ca="1" si="50"/>
        <v>0</v>
      </c>
      <c r="E434" s="1">
        <f t="shared" ca="1" si="51"/>
        <v>1</v>
      </c>
      <c r="F434" s="1">
        <f t="shared" ca="1" si="52"/>
        <v>4</v>
      </c>
      <c r="G434" s="1">
        <f t="shared" ca="1" si="54"/>
        <v>400</v>
      </c>
      <c r="H434" s="1">
        <f t="shared" ca="1" si="55"/>
        <v>-1446.1973275660412</v>
      </c>
    </row>
    <row r="435" spans="1:8" x14ac:dyDescent="0.2">
      <c r="A435" s="1">
        <v>429</v>
      </c>
      <c r="B435" s="1">
        <f t="shared" ca="1" si="49"/>
        <v>0.96893118340030815</v>
      </c>
      <c r="C435" s="1">
        <f t="shared" ca="1" si="53"/>
        <v>1.5003715654173615</v>
      </c>
      <c r="D435" s="1">
        <f t="shared" ca="1" si="50"/>
        <v>-1</v>
      </c>
      <c r="E435" s="1">
        <f t="shared" ca="1" si="51"/>
        <v>1</v>
      </c>
      <c r="F435" s="1">
        <f t="shared" ca="1" si="52"/>
        <v>2</v>
      </c>
      <c r="G435" s="1">
        <f t="shared" ca="1" si="54"/>
        <v>200</v>
      </c>
      <c r="H435" s="1">
        <f t="shared" ca="1" si="55"/>
        <v>-1146.1230144825688</v>
      </c>
    </row>
    <row r="436" spans="1:8" x14ac:dyDescent="0.2">
      <c r="A436" s="1">
        <v>430</v>
      </c>
      <c r="B436" s="1">
        <f t="shared" ca="1" si="49"/>
        <v>0.24791356444819945</v>
      </c>
      <c r="C436" s="1">
        <f t="shared" ca="1" si="53"/>
        <v>-1</v>
      </c>
      <c r="D436" s="1">
        <f t="shared" ca="1" si="50"/>
        <v>0</v>
      </c>
      <c r="E436" s="1">
        <f t="shared" ca="1" si="51"/>
        <v>1</v>
      </c>
      <c r="F436" s="1">
        <f t="shared" ca="1" si="52"/>
        <v>1</v>
      </c>
      <c r="G436" s="1">
        <f t="shared" ca="1" si="54"/>
        <v>100</v>
      </c>
      <c r="H436" s="1">
        <f t="shared" ca="1" si="55"/>
        <v>-1246.1230144825688</v>
      </c>
    </row>
    <row r="437" spans="1:8" x14ac:dyDescent="0.2">
      <c r="A437" s="1">
        <v>431</v>
      </c>
      <c r="B437" s="1">
        <f t="shared" ca="1" si="49"/>
        <v>0.25421529965415224</v>
      </c>
      <c r="C437" s="1">
        <f t="shared" ca="1" si="53"/>
        <v>-1</v>
      </c>
      <c r="D437" s="1">
        <f t="shared" ca="1" si="50"/>
        <v>1</v>
      </c>
      <c r="E437" s="1">
        <f t="shared" ca="1" si="51"/>
        <v>1</v>
      </c>
      <c r="F437" s="1">
        <f t="shared" ca="1" si="52"/>
        <v>2</v>
      </c>
      <c r="G437" s="1">
        <f t="shared" ca="1" si="54"/>
        <v>200</v>
      </c>
      <c r="H437" s="1">
        <f t="shared" ca="1" si="55"/>
        <v>-1446.1230144825688</v>
      </c>
    </row>
    <row r="438" spans="1:8" x14ac:dyDescent="0.2">
      <c r="A438" s="1">
        <v>432</v>
      </c>
      <c r="B438" s="1">
        <f t="shared" ca="1" si="49"/>
        <v>0.9119147713693958</v>
      </c>
      <c r="C438" s="1">
        <f t="shared" ca="1" si="53"/>
        <v>1.5003715654173615</v>
      </c>
      <c r="D438" s="1">
        <f t="shared" ca="1" si="50"/>
        <v>0</v>
      </c>
      <c r="E438" s="1">
        <f t="shared" ca="1" si="51"/>
        <v>1</v>
      </c>
      <c r="F438" s="1">
        <f t="shared" ca="1" si="52"/>
        <v>4</v>
      </c>
      <c r="G438" s="1">
        <f t="shared" ca="1" si="54"/>
        <v>400</v>
      </c>
      <c r="H438" s="1">
        <f t="shared" ca="1" si="55"/>
        <v>-845.9743883156242</v>
      </c>
    </row>
    <row r="439" spans="1:8" x14ac:dyDescent="0.2">
      <c r="A439" s="1">
        <v>433</v>
      </c>
      <c r="B439" s="1">
        <f t="shared" ca="1" si="49"/>
        <v>0.95595756121914799</v>
      </c>
      <c r="C439" s="1">
        <f t="shared" ca="1" si="53"/>
        <v>1.5003715654173615</v>
      </c>
      <c r="D439" s="1">
        <f t="shared" ca="1" si="50"/>
        <v>-1</v>
      </c>
      <c r="E439" s="1">
        <f t="shared" ca="1" si="51"/>
        <v>1</v>
      </c>
      <c r="F439" s="1">
        <f t="shared" ca="1" si="52"/>
        <v>2</v>
      </c>
      <c r="G439" s="1">
        <f t="shared" ca="1" si="54"/>
        <v>200</v>
      </c>
      <c r="H439" s="1">
        <f t="shared" ca="1" si="55"/>
        <v>-545.90007523215195</v>
      </c>
    </row>
    <row r="440" spans="1:8" x14ac:dyDescent="0.2">
      <c r="A440" s="1">
        <v>434</v>
      </c>
      <c r="B440" s="1">
        <f t="shared" ca="1" si="49"/>
        <v>0.24035462552795095</v>
      </c>
      <c r="C440" s="1">
        <f t="shared" ca="1" si="53"/>
        <v>-1</v>
      </c>
      <c r="D440" s="1">
        <f t="shared" ca="1" si="50"/>
        <v>0</v>
      </c>
      <c r="E440" s="1">
        <f t="shared" ca="1" si="51"/>
        <v>1</v>
      </c>
      <c r="F440" s="1">
        <f t="shared" ca="1" si="52"/>
        <v>1</v>
      </c>
      <c r="G440" s="1">
        <f t="shared" ca="1" si="54"/>
        <v>100</v>
      </c>
      <c r="H440" s="1">
        <f t="shared" ca="1" si="55"/>
        <v>-645.90007523215195</v>
      </c>
    </row>
    <row r="441" spans="1:8" x14ac:dyDescent="0.2">
      <c r="A441" s="1">
        <v>435</v>
      </c>
      <c r="B441" s="1">
        <f t="shared" ca="1" si="49"/>
        <v>0.59950918967744005</v>
      </c>
      <c r="C441" s="1">
        <f t="shared" ca="1" si="53"/>
        <v>-1</v>
      </c>
      <c r="D441" s="1">
        <f t="shared" ca="1" si="50"/>
        <v>1</v>
      </c>
      <c r="E441" s="1">
        <f t="shared" ca="1" si="51"/>
        <v>1</v>
      </c>
      <c r="F441" s="1">
        <f t="shared" ca="1" si="52"/>
        <v>2</v>
      </c>
      <c r="G441" s="1">
        <f t="shared" ca="1" si="54"/>
        <v>200</v>
      </c>
      <c r="H441" s="1">
        <f t="shared" ca="1" si="55"/>
        <v>-845.90007523215195</v>
      </c>
    </row>
    <row r="442" spans="1:8" x14ac:dyDescent="0.2">
      <c r="A442" s="1">
        <v>436</v>
      </c>
      <c r="B442" s="1">
        <f t="shared" ca="1" si="49"/>
        <v>0.52988168626681109</v>
      </c>
      <c r="C442" s="1">
        <f t="shared" ca="1" si="53"/>
        <v>-1</v>
      </c>
      <c r="D442" s="1">
        <f t="shared" ca="1" si="50"/>
        <v>2</v>
      </c>
      <c r="E442" s="1">
        <f t="shared" ca="1" si="51"/>
        <v>1</v>
      </c>
      <c r="F442" s="1">
        <f t="shared" ca="1" si="52"/>
        <v>4</v>
      </c>
      <c r="G442" s="1">
        <f t="shared" ca="1" si="54"/>
        <v>400</v>
      </c>
      <c r="H442" s="1">
        <f t="shared" ca="1" si="55"/>
        <v>-1245.9000752321519</v>
      </c>
    </row>
    <row r="443" spans="1:8" x14ac:dyDescent="0.2">
      <c r="A443" s="1">
        <v>437</v>
      </c>
      <c r="B443" s="1">
        <f t="shared" ca="1" si="49"/>
        <v>0.93468579602200053</v>
      </c>
      <c r="C443" s="1">
        <f t="shared" ca="1" si="53"/>
        <v>1.5003715654173615</v>
      </c>
      <c r="D443" s="1">
        <f t="shared" ca="1" si="50"/>
        <v>1</v>
      </c>
      <c r="E443" s="1">
        <f t="shared" ca="1" si="51"/>
        <v>1</v>
      </c>
      <c r="F443" s="1">
        <f t="shared" ca="1" si="52"/>
        <v>8</v>
      </c>
      <c r="G443" s="1">
        <f t="shared" ca="1" si="54"/>
        <v>800</v>
      </c>
      <c r="H443" s="1">
        <f t="shared" ca="1" si="55"/>
        <v>-45.60282289826273</v>
      </c>
    </row>
    <row r="444" spans="1:8" x14ac:dyDescent="0.2">
      <c r="A444" s="1">
        <v>438</v>
      </c>
      <c r="B444" s="1">
        <f t="shared" ca="1" si="49"/>
        <v>0.81173383087245554</v>
      </c>
      <c r="C444" s="1">
        <f t="shared" ca="1" si="53"/>
        <v>1.5003715654173615</v>
      </c>
      <c r="D444" s="1">
        <f t="shared" ca="1" si="50"/>
        <v>0</v>
      </c>
      <c r="E444" s="1">
        <f t="shared" ca="1" si="51"/>
        <v>1</v>
      </c>
      <c r="F444" s="1">
        <f t="shared" ca="1" si="52"/>
        <v>4</v>
      </c>
      <c r="G444" s="1">
        <f t="shared" ca="1" si="54"/>
        <v>400</v>
      </c>
      <c r="H444" s="1">
        <f t="shared" ca="1" si="55"/>
        <v>554.54580326868188</v>
      </c>
    </row>
    <row r="445" spans="1:8" x14ac:dyDescent="0.2">
      <c r="A445" s="1">
        <v>439</v>
      </c>
      <c r="B445" s="1">
        <f t="shared" ca="1" si="49"/>
        <v>0.64319274370080848</v>
      </c>
      <c r="C445" s="1">
        <f t="shared" ca="1" si="53"/>
        <v>1.5003715654173615</v>
      </c>
      <c r="D445" s="1">
        <f t="shared" ca="1" si="50"/>
        <v>-1</v>
      </c>
      <c r="E445" s="1">
        <f t="shared" ca="1" si="51"/>
        <v>1</v>
      </c>
      <c r="F445" s="1">
        <f t="shared" ca="1" si="52"/>
        <v>2</v>
      </c>
      <c r="G445" s="1">
        <f t="shared" ca="1" si="54"/>
        <v>200</v>
      </c>
      <c r="H445" s="1">
        <f t="shared" ca="1" si="55"/>
        <v>854.62011635215413</v>
      </c>
    </row>
    <row r="446" spans="1:8" x14ac:dyDescent="0.2">
      <c r="A446" s="1">
        <v>440</v>
      </c>
      <c r="B446" s="1">
        <f t="shared" ca="1" si="49"/>
        <v>0.98734828917928941</v>
      </c>
      <c r="C446" s="1">
        <f t="shared" ca="1" si="53"/>
        <v>1.5003715654173615</v>
      </c>
      <c r="D446" s="1">
        <f t="shared" ca="1" si="50"/>
        <v>1</v>
      </c>
      <c r="E446" s="1">
        <f t="shared" ca="1" si="51"/>
        <v>1</v>
      </c>
      <c r="F446" s="1">
        <f t="shared" ca="1" si="52"/>
        <v>1</v>
      </c>
      <c r="G446" s="1">
        <f t="shared" ca="1" si="54"/>
        <v>100</v>
      </c>
      <c r="H446" s="1">
        <f t="shared" ca="1" si="55"/>
        <v>1004.6572728938903</v>
      </c>
    </row>
    <row r="447" spans="1:8" x14ac:dyDescent="0.2">
      <c r="A447" s="1">
        <v>441</v>
      </c>
      <c r="B447" s="1">
        <f t="shared" ca="1" si="49"/>
        <v>0.47356425258133528</v>
      </c>
      <c r="C447" s="1">
        <f t="shared" ca="1" si="53"/>
        <v>-1</v>
      </c>
      <c r="D447" s="1">
        <f t="shared" ca="1" si="50"/>
        <v>2</v>
      </c>
      <c r="E447" s="1">
        <f t="shared" ca="1" si="51"/>
        <v>1</v>
      </c>
      <c r="F447" s="1">
        <f t="shared" ca="1" si="52"/>
        <v>1</v>
      </c>
      <c r="G447" s="1">
        <f t="shared" ca="1" si="54"/>
        <v>100</v>
      </c>
      <c r="H447" s="1">
        <f t="shared" ca="1" si="55"/>
        <v>904.65727289389031</v>
      </c>
    </row>
    <row r="448" spans="1:8" x14ac:dyDescent="0.2">
      <c r="A448" s="1">
        <v>442</v>
      </c>
      <c r="B448" s="1">
        <f t="shared" ca="1" si="49"/>
        <v>0.90680283079823143</v>
      </c>
      <c r="C448" s="1">
        <f t="shared" ca="1" si="53"/>
        <v>1.5003715654173615</v>
      </c>
      <c r="D448" s="1">
        <f t="shared" ca="1" si="50"/>
        <v>1</v>
      </c>
      <c r="E448" s="1">
        <f t="shared" ca="1" si="51"/>
        <v>1</v>
      </c>
      <c r="F448" s="1">
        <f t="shared" ca="1" si="52"/>
        <v>2</v>
      </c>
      <c r="G448" s="1">
        <f t="shared" ca="1" si="54"/>
        <v>200</v>
      </c>
      <c r="H448" s="1">
        <f t="shared" ca="1" si="55"/>
        <v>1204.7315859773626</v>
      </c>
    </row>
    <row r="449" spans="1:8" x14ac:dyDescent="0.2">
      <c r="A449" s="1">
        <v>443</v>
      </c>
      <c r="B449" s="1">
        <f t="shared" ca="1" si="49"/>
        <v>0.56630978440084823</v>
      </c>
      <c r="C449" s="1">
        <f t="shared" ca="1" si="53"/>
        <v>-1</v>
      </c>
      <c r="D449" s="1">
        <f t="shared" ca="1" si="50"/>
        <v>2</v>
      </c>
      <c r="E449" s="1">
        <f t="shared" ca="1" si="51"/>
        <v>1</v>
      </c>
      <c r="F449" s="1">
        <f t="shared" ca="1" si="52"/>
        <v>1</v>
      </c>
      <c r="G449" s="1">
        <f t="shared" ca="1" si="54"/>
        <v>100</v>
      </c>
      <c r="H449" s="1">
        <f t="shared" ca="1" si="55"/>
        <v>1104.7315859773626</v>
      </c>
    </row>
    <row r="450" spans="1:8" x14ac:dyDescent="0.2">
      <c r="A450" s="1">
        <v>444</v>
      </c>
      <c r="B450" s="1">
        <f t="shared" ca="1" si="49"/>
        <v>0.86161481400562601</v>
      </c>
      <c r="C450" s="1">
        <f t="shared" ca="1" si="53"/>
        <v>1.5003715654173615</v>
      </c>
      <c r="D450" s="1">
        <f t="shared" ca="1" si="50"/>
        <v>1</v>
      </c>
      <c r="E450" s="1">
        <f t="shared" ca="1" si="51"/>
        <v>1</v>
      </c>
      <c r="F450" s="1">
        <f t="shared" ca="1" si="52"/>
        <v>2</v>
      </c>
      <c r="G450" s="1">
        <f t="shared" ca="1" si="54"/>
        <v>200</v>
      </c>
      <c r="H450" s="1">
        <f t="shared" ca="1" si="55"/>
        <v>1404.8058990608349</v>
      </c>
    </row>
    <row r="451" spans="1:8" x14ac:dyDescent="0.2">
      <c r="A451" s="1">
        <v>445</v>
      </c>
      <c r="B451" s="1">
        <f t="shared" ca="1" si="49"/>
        <v>0.55272784342899961</v>
      </c>
      <c r="C451" s="1">
        <f t="shared" ca="1" si="53"/>
        <v>-1</v>
      </c>
      <c r="D451" s="1">
        <f t="shared" ca="1" si="50"/>
        <v>2</v>
      </c>
      <c r="E451" s="1">
        <f t="shared" ca="1" si="51"/>
        <v>1</v>
      </c>
      <c r="F451" s="1">
        <f t="shared" ca="1" si="52"/>
        <v>1</v>
      </c>
      <c r="G451" s="1">
        <f t="shared" ca="1" si="54"/>
        <v>100</v>
      </c>
      <c r="H451" s="1">
        <f t="shared" ca="1" si="55"/>
        <v>1304.8058990608349</v>
      </c>
    </row>
    <row r="452" spans="1:8" x14ac:dyDescent="0.2">
      <c r="A452" s="1">
        <v>446</v>
      </c>
      <c r="B452" s="1">
        <f t="shared" ca="1" si="49"/>
        <v>0.6267413520445877</v>
      </c>
      <c r="C452" s="1">
        <f t="shared" ca="1" si="53"/>
        <v>1.5003715654173615</v>
      </c>
      <c r="D452" s="1">
        <f t="shared" ca="1" si="50"/>
        <v>1</v>
      </c>
      <c r="E452" s="1">
        <f t="shared" ca="1" si="51"/>
        <v>1</v>
      </c>
      <c r="F452" s="1">
        <f t="shared" ca="1" si="52"/>
        <v>2</v>
      </c>
      <c r="G452" s="1">
        <f t="shared" ca="1" si="54"/>
        <v>200</v>
      </c>
      <c r="H452" s="1">
        <f t="shared" ca="1" si="55"/>
        <v>1604.8802121443073</v>
      </c>
    </row>
    <row r="453" spans="1:8" x14ac:dyDescent="0.2">
      <c r="A453" s="1">
        <v>447</v>
      </c>
      <c r="B453" s="1">
        <f t="shared" ca="1" si="49"/>
        <v>0.40018857924970397</v>
      </c>
      <c r="C453" s="1">
        <f t="shared" ca="1" si="53"/>
        <v>-1</v>
      </c>
      <c r="D453" s="1">
        <f t="shared" ca="1" si="50"/>
        <v>2</v>
      </c>
      <c r="E453" s="1">
        <f t="shared" ca="1" si="51"/>
        <v>1</v>
      </c>
      <c r="F453" s="1">
        <f t="shared" ca="1" si="52"/>
        <v>1</v>
      </c>
      <c r="G453" s="1">
        <f t="shared" ca="1" si="54"/>
        <v>100</v>
      </c>
      <c r="H453" s="1">
        <f t="shared" ca="1" si="55"/>
        <v>1504.8802121443073</v>
      </c>
    </row>
    <row r="454" spans="1:8" x14ac:dyDescent="0.2">
      <c r="A454" s="1">
        <v>448</v>
      </c>
      <c r="B454" s="1">
        <f t="shared" ca="1" si="49"/>
        <v>0.63329305675148118</v>
      </c>
      <c r="C454" s="1">
        <f t="shared" ca="1" si="53"/>
        <v>1.5003715654173615</v>
      </c>
      <c r="D454" s="1">
        <f t="shared" ca="1" si="50"/>
        <v>1</v>
      </c>
      <c r="E454" s="1">
        <f t="shared" ca="1" si="51"/>
        <v>1</v>
      </c>
      <c r="F454" s="1">
        <f t="shared" ca="1" si="52"/>
        <v>2</v>
      </c>
      <c r="G454" s="1">
        <f t="shared" ca="1" si="54"/>
        <v>200</v>
      </c>
      <c r="H454" s="1">
        <f t="shared" ca="1" si="55"/>
        <v>1804.9545252277796</v>
      </c>
    </row>
    <row r="455" spans="1:8" x14ac:dyDescent="0.2">
      <c r="A455" s="1">
        <v>449</v>
      </c>
      <c r="B455" s="1">
        <f t="shared" ca="1" si="49"/>
        <v>0.30584499364501749</v>
      </c>
      <c r="C455" s="1">
        <f t="shared" ca="1" si="53"/>
        <v>-1</v>
      </c>
      <c r="D455" s="1">
        <f t="shared" ca="1" si="50"/>
        <v>2</v>
      </c>
      <c r="E455" s="1">
        <f t="shared" ca="1" si="51"/>
        <v>1</v>
      </c>
      <c r="F455" s="1">
        <f t="shared" ca="1" si="52"/>
        <v>1</v>
      </c>
      <c r="G455" s="1">
        <f t="shared" ca="1" si="54"/>
        <v>100</v>
      </c>
      <c r="H455" s="1">
        <f t="shared" ca="1" si="55"/>
        <v>1704.9545252277796</v>
      </c>
    </row>
    <row r="456" spans="1:8" x14ac:dyDescent="0.2">
      <c r="A456" s="1">
        <v>450</v>
      </c>
      <c r="B456" s="1">
        <f t="shared" ref="B456:B519" ca="1" si="56">RAND()</f>
        <v>0.88898220768390013</v>
      </c>
      <c r="C456" s="1">
        <f t="shared" ca="1" si="53"/>
        <v>1.5003715654173615</v>
      </c>
      <c r="D456" s="1">
        <f t="shared" ref="D456:D519" ca="1" si="57">IF($D$3=$S$2,IF(C456&lt;0,IF(E456&gt;E455,0-1,D455-1),IF(C456&gt;0,IF(AND(E455=1,D455=0),D455,IF(E456&lt;E455,0+1,D455+1)),D455)),
IF($D$3=$S$4,IF(C456&lt;0,IF(D455=$F$2,0+1,D455+1),IF(C456&gt;0,D455-1,D455)),
IF($D$3=$S$5,IF(C456&lt;0,IF(D455=$F$2,0+1,D455+1),IF(C456&gt;0,D455-1,D455)),
IF($D$3=$S$6,IF(C456&lt;0,IF(D455=$B$2,0,D455+1),IF(C456&gt;0,IF(D455=-$D$2,1,D455-1),D455)),
))))</f>
        <v>1</v>
      </c>
      <c r="E456" s="1">
        <f t="shared" ref="E456:E519" ca="1" si="58">IF($D$3=$S$2,IF(AND(D455=-$B$2,C456&lt;0),IF(E455=$F$2,1,E455+1),IF(AND(D455=$D$2,C456&gt;0),IF(E455=1,1,E455-1),E455)),
IF($D$3=$S$6,IF(AND(D455=-$B$2,C456&lt;0),IF(E455=$F$2,1,E455+1),IF(AND(D455=$D$2,C456&gt;0),IF(E455=1,1,E455-1),E455)),)
)</f>
        <v>1</v>
      </c>
      <c r="F456" s="1">
        <f t="shared" ref="F456:F519" ca="1" si="59">IF($D$3=$S$2,IF(IF(E456&gt;E455,ROUNDUP(F455*$F$3,0),IF(E456&lt;E455,IF(AND(E455=$F$2,E456=1),1,ROUNDDOWN(F455/$F$3,0)),F455))=0,1,IF(E456&gt;E455,ROUNDUP(F455*$F$3,0),IF(E456&lt;E455,IF(AND(E455=$F$2,E456=1),1,ROUNDDOWN(F455/$F$3,0)),F455))),
IF($D$3=$S$4,IF(C455&lt;0,IF(F455=$F$2,$H$3,F455+$F$3),IF(AND(C455&gt;0,F455&gt;1),F455-$F$3,F455)),
IF($D$3=$S$5,IF(C455&lt;0,F455+F454,IF(C455&gt;0,F455-F454,F455)),
IF($D$3=$S$6,IF(F455=POWER(2,$F$2),1,IF(C455&lt;0,$F$3*F455,IF(AND(C455&gt;0,F455&gt;1),F455/$F$3,F455))),
F455))))</f>
        <v>2</v>
      </c>
      <c r="G456" s="1">
        <f t="shared" ca="1" si="54"/>
        <v>200</v>
      </c>
      <c r="H456" s="1">
        <f t="shared" ca="1" si="55"/>
        <v>2005.028838311252</v>
      </c>
    </row>
    <row r="457" spans="1:8" x14ac:dyDescent="0.2">
      <c r="A457" s="1">
        <v>451</v>
      </c>
      <c r="B457" s="1">
        <f t="shared" ca="1" si="56"/>
        <v>0.55678938495049446</v>
      </c>
      <c r="C457" s="1">
        <f t="shared" ca="1" si="53"/>
        <v>-1</v>
      </c>
      <c r="D457" s="1">
        <f t="shared" ca="1" si="57"/>
        <v>2</v>
      </c>
      <c r="E457" s="1">
        <f t="shared" ca="1" si="58"/>
        <v>1</v>
      </c>
      <c r="F457" s="1">
        <f t="shared" ca="1" si="59"/>
        <v>1</v>
      </c>
      <c r="G457" s="1">
        <f t="shared" ca="1" si="54"/>
        <v>100</v>
      </c>
      <c r="H457" s="1">
        <f t="shared" ca="1" si="55"/>
        <v>1905.028838311252</v>
      </c>
    </row>
    <row r="458" spans="1:8" x14ac:dyDescent="0.2">
      <c r="A458" s="1">
        <v>452</v>
      </c>
      <c r="B458" s="1">
        <f t="shared" ca="1" si="56"/>
        <v>0.91815320845902182</v>
      </c>
      <c r="C458" s="1">
        <f t="shared" ca="1" si="53"/>
        <v>1.5003715654173615</v>
      </c>
      <c r="D458" s="1">
        <f t="shared" ca="1" si="57"/>
        <v>1</v>
      </c>
      <c r="E458" s="1">
        <f t="shared" ca="1" si="58"/>
        <v>1</v>
      </c>
      <c r="F458" s="1">
        <f t="shared" ca="1" si="59"/>
        <v>2</v>
      </c>
      <c r="G458" s="1">
        <f t="shared" ca="1" si="54"/>
        <v>200</v>
      </c>
      <c r="H458" s="1">
        <f t="shared" ca="1" si="55"/>
        <v>2205.1031513947241</v>
      </c>
    </row>
    <row r="459" spans="1:8" x14ac:dyDescent="0.2">
      <c r="A459" s="1">
        <v>453</v>
      </c>
      <c r="B459" s="1">
        <f t="shared" ca="1" si="56"/>
        <v>0.98457448819313764</v>
      </c>
      <c r="C459" s="1">
        <f t="shared" ca="1" si="53"/>
        <v>1.5003715654173615</v>
      </c>
      <c r="D459" s="1">
        <f t="shared" ca="1" si="57"/>
        <v>0</v>
      </c>
      <c r="E459" s="1">
        <f t="shared" ca="1" si="58"/>
        <v>1</v>
      </c>
      <c r="F459" s="1">
        <f t="shared" ca="1" si="59"/>
        <v>1</v>
      </c>
      <c r="G459" s="1">
        <f t="shared" ca="1" si="54"/>
        <v>100</v>
      </c>
      <c r="H459" s="1">
        <f t="shared" ca="1" si="55"/>
        <v>2355.1403079364604</v>
      </c>
    </row>
    <row r="460" spans="1:8" x14ac:dyDescent="0.2">
      <c r="A460" s="1">
        <v>454</v>
      </c>
      <c r="B460" s="1">
        <f t="shared" ca="1" si="56"/>
        <v>0.3369802283918919</v>
      </c>
      <c r="C460" s="1">
        <f t="shared" ca="1" si="53"/>
        <v>-1</v>
      </c>
      <c r="D460" s="1">
        <f t="shared" ca="1" si="57"/>
        <v>1</v>
      </c>
      <c r="E460" s="1">
        <f t="shared" ca="1" si="58"/>
        <v>1</v>
      </c>
      <c r="F460" s="1">
        <f t="shared" ca="1" si="59"/>
        <v>1</v>
      </c>
      <c r="G460" s="1">
        <f t="shared" ca="1" si="54"/>
        <v>100</v>
      </c>
      <c r="H460" s="1">
        <f t="shared" ca="1" si="55"/>
        <v>2255.1403079364604</v>
      </c>
    </row>
    <row r="461" spans="1:8" x14ac:dyDescent="0.2">
      <c r="A461" s="1">
        <v>455</v>
      </c>
      <c r="B461" s="1">
        <f t="shared" ca="1" si="56"/>
        <v>0.88447653938295201</v>
      </c>
      <c r="C461" s="1">
        <f t="shared" ca="1" si="53"/>
        <v>1.5003715654173615</v>
      </c>
      <c r="D461" s="1">
        <f t="shared" ca="1" si="57"/>
        <v>0</v>
      </c>
      <c r="E461" s="1">
        <f t="shared" ca="1" si="58"/>
        <v>1</v>
      </c>
      <c r="F461" s="1">
        <f t="shared" ca="1" si="59"/>
        <v>2</v>
      </c>
      <c r="G461" s="1">
        <f t="shared" ca="1" si="54"/>
        <v>200</v>
      </c>
      <c r="H461" s="1">
        <f t="shared" ca="1" si="55"/>
        <v>2555.2146210199326</v>
      </c>
    </row>
    <row r="462" spans="1:8" x14ac:dyDescent="0.2">
      <c r="A462" s="1">
        <v>456</v>
      </c>
      <c r="B462" s="1">
        <f t="shared" ca="1" si="56"/>
        <v>0.97010898715384064</v>
      </c>
      <c r="C462" s="1">
        <f t="shared" ca="1" si="53"/>
        <v>1.5003715654173615</v>
      </c>
      <c r="D462" s="1">
        <f t="shared" ca="1" si="57"/>
        <v>-1</v>
      </c>
      <c r="E462" s="1">
        <f t="shared" ca="1" si="58"/>
        <v>1</v>
      </c>
      <c r="F462" s="1">
        <f t="shared" ca="1" si="59"/>
        <v>1</v>
      </c>
      <c r="G462" s="1">
        <f t="shared" ca="1" si="54"/>
        <v>100</v>
      </c>
      <c r="H462" s="1">
        <f t="shared" ca="1" si="55"/>
        <v>2705.2517775616689</v>
      </c>
    </row>
    <row r="463" spans="1:8" x14ac:dyDescent="0.2">
      <c r="A463" s="1">
        <v>457</v>
      </c>
      <c r="B463" s="1">
        <f t="shared" ca="1" si="56"/>
        <v>0.23206590965552487</v>
      </c>
      <c r="C463" s="1">
        <f t="shared" ca="1" si="53"/>
        <v>-1</v>
      </c>
      <c r="D463" s="1">
        <f t="shared" ca="1" si="57"/>
        <v>0</v>
      </c>
      <c r="E463" s="1">
        <f t="shared" ca="1" si="58"/>
        <v>1</v>
      </c>
      <c r="F463" s="1">
        <f t="shared" ca="1" si="59"/>
        <v>1</v>
      </c>
      <c r="G463" s="1">
        <f t="shared" ca="1" si="54"/>
        <v>100</v>
      </c>
      <c r="H463" s="1">
        <f t="shared" ca="1" si="55"/>
        <v>2605.2517775616689</v>
      </c>
    </row>
    <row r="464" spans="1:8" x14ac:dyDescent="0.2">
      <c r="A464" s="1">
        <v>458</v>
      </c>
      <c r="B464" s="1">
        <f t="shared" ca="1" si="56"/>
        <v>0.8893314079926149</v>
      </c>
      <c r="C464" s="1">
        <f t="shared" ca="1" si="53"/>
        <v>1.5003715654173615</v>
      </c>
      <c r="D464" s="1">
        <f t="shared" ca="1" si="57"/>
        <v>-1</v>
      </c>
      <c r="E464" s="1">
        <f t="shared" ca="1" si="58"/>
        <v>1</v>
      </c>
      <c r="F464" s="1">
        <f t="shared" ca="1" si="59"/>
        <v>2</v>
      </c>
      <c r="G464" s="1">
        <f t="shared" ca="1" si="54"/>
        <v>200</v>
      </c>
      <c r="H464" s="1">
        <f t="shared" ca="1" si="55"/>
        <v>2905.326090645141</v>
      </c>
    </row>
    <row r="465" spans="1:8" x14ac:dyDescent="0.2">
      <c r="A465" s="1">
        <v>459</v>
      </c>
      <c r="B465" s="1">
        <f t="shared" ca="1" si="56"/>
        <v>0.43628931050395769</v>
      </c>
      <c r="C465" s="1">
        <f t="shared" ca="1" si="53"/>
        <v>-1</v>
      </c>
      <c r="D465" s="1">
        <f t="shared" ca="1" si="57"/>
        <v>0</v>
      </c>
      <c r="E465" s="1">
        <f t="shared" ca="1" si="58"/>
        <v>1</v>
      </c>
      <c r="F465" s="1">
        <f t="shared" ca="1" si="59"/>
        <v>1</v>
      </c>
      <c r="G465" s="1">
        <f t="shared" ca="1" si="54"/>
        <v>100</v>
      </c>
      <c r="H465" s="1">
        <f t="shared" ca="1" si="55"/>
        <v>2805.326090645141</v>
      </c>
    </row>
    <row r="466" spans="1:8" x14ac:dyDescent="0.2">
      <c r="A466" s="1">
        <v>460</v>
      </c>
      <c r="B466" s="1">
        <f t="shared" ca="1" si="56"/>
        <v>8.1054426304172367E-2</v>
      </c>
      <c r="C466" s="1">
        <f t="shared" ca="1" si="53"/>
        <v>-1</v>
      </c>
      <c r="D466" s="1">
        <f t="shared" ca="1" si="57"/>
        <v>1</v>
      </c>
      <c r="E466" s="1">
        <f t="shared" ca="1" si="58"/>
        <v>1</v>
      </c>
      <c r="F466" s="1">
        <f t="shared" ca="1" si="59"/>
        <v>2</v>
      </c>
      <c r="G466" s="1">
        <f t="shared" ca="1" si="54"/>
        <v>200</v>
      </c>
      <c r="H466" s="1">
        <f t="shared" ca="1" si="55"/>
        <v>2605.326090645141</v>
      </c>
    </row>
    <row r="467" spans="1:8" x14ac:dyDescent="0.2">
      <c r="A467" s="1">
        <v>461</v>
      </c>
      <c r="B467" s="1">
        <f t="shared" ca="1" si="56"/>
        <v>0.94651857593883315</v>
      </c>
      <c r="C467" s="1">
        <f t="shared" ca="1" si="53"/>
        <v>1.5003715654173615</v>
      </c>
      <c r="D467" s="1">
        <f t="shared" ca="1" si="57"/>
        <v>0</v>
      </c>
      <c r="E467" s="1">
        <f t="shared" ca="1" si="58"/>
        <v>1</v>
      </c>
      <c r="F467" s="1">
        <f t="shared" ca="1" si="59"/>
        <v>4</v>
      </c>
      <c r="G467" s="1">
        <f t="shared" ca="1" si="54"/>
        <v>400</v>
      </c>
      <c r="H467" s="1">
        <f t="shared" ca="1" si="55"/>
        <v>3205.4747168120857</v>
      </c>
    </row>
    <row r="468" spans="1:8" x14ac:dyDescent="0.2">
      <c r="A468" s="1">
        <v>462</v>
      </c>
      <c r="B468" s="1">
        <f t="shared" ca="1" si="56"/>
        <v>1.66180968687204E-2</v>
      </c>
      <c r="C468" s="1">
        <f t="shared" ca="1" si="53"/>
        <v>-1</v>
      </c>
      <c r="D468" s="1">
        <f t="shared" ca="1" si="57"/>
        <v>1</v>
      </c>
      <c r="E468" s="1">
        <f t="shared" ca="1" si="58"/>
        <v>1</v>
      </c>
      <c r="F468" s="1">
        <f t="shared" ca="1" si="59"/>
        <v>2</v>
      </c>
      <c r="G468" s="1">
        <f t="shared" ca="1" si="54"/>
        <v>200</v>
      </c>
      <c r="H468" s="1">
        <f t="shared" ca="1" si="55"/>
        <v>3005.4747168120857</v>
      </c>
    </row>
    <row r="469" spans="1:8" x14ac:dyDescent="0.2">
      <c r="A469" s="1">
        <v>463</v>
      </c>
      <c r="B469" s="1">
        <f t="shared" ca="1" si="56"/>
        <v>0.28695527925482056</v>
      </c>
      <c r="C469" s="1">
        <f t="shared" ca="1" si="53"/>
        <v>-1</v>
      </c>
      <c r="D469" s="1">
        <f t="shared" ca="1" si="57"/>
        <v>2</v>
      </c>
      <c r="E469" s="1">
        <f t="shared" ca="1" si="58"/>
        <v>1</v>
      </c>
      <c r="F469" s="1">
        <f t="shared" ca="1" si="59"/>
        <v>4</v>
      </c>
      <c r="G469" s="1">
        <f t="shared" ca="1" si="54"/>
        <v>400</v>
      </c>
      <c r="H469" s="1">
        <f t="shared" ca="1" si="55"/>
        <v>2605.4747168120857</v>
      </c>
    </row>
    <row r="470" spans="1:8" x14ac:dyDescent="0.2">
      <c r="A470" s="1">
        <v>464</v>
      </c>
      <c r="B470" s="1">
        <f t="shared" ca="1" si="56"/>
        <v>5.8269187387720356E-2</v>
      </c>
      <c r="C470" s="1">
        <f t="shared" ca="1" si="53"/>
        <v>-1</v>
      </c>
      <c r="D470" s="1">
        <f t="shared" ca="1" si="57"/>
        <v>0</v>
      </c>
      <c r="E470" s="1">
        <f t="shared" ca="1" si="58"/>
        <v>1</v>
      </c>
      <c r="F470" s="1">
        <f t="shared" ca="1" si="59"/>
        <v>8</v>
      </c>
      <c r="G470" s="1">
        <f t="shared" ca="1" si="54"/>
        <v>800</v>
      </c>
      <c r="H470" s="1">
        <f t="shared" ca="1" si="55"/>
        <v>1805.4747168120857</v>
      </c>
    </row>
    <row r="471" spans="1:8" x14ac:dyDescent="0.2">
      <c r="A471" s="1">
        <v>465</v>
      </c>
      <c r="B471" s="1">
        <f t="shared" ca="1" si="56"/>
        <v>0.72093710560248392</v>
      </c>
      <c r="C471" s="1">
        <f t="shared" ca="1" si="53"/>
        <v>1.5003715654173615</v>
      </c>
      <c r="D471" s="1">
        <f t="shared" ca="1" si="57"/>
        <v>-1</v>
      </c>
      <c r="E471" s="1">
        <f t="shared" ca="1" si="58"/>
        <v>1</v>
      </c>
      <c r="F471" s="1">
        <f t="shared" ca="1" si="59"/>
        <v>16</v>
      </c>
      <c r="G471" s="1">
        <f t="shared" ca="1" si="54"/>
        <v>1600</v>
      </c>
      <c r="H471" s="1">
        <f t="shared" ca="1" si="55"/>
        <v>4206.0692214798637</v>
      </c>
    </row>
    <row r="472" spans="1:8" x14ac:dyDescent="0.2">
      <c r="A472" s="1">
        <v>466</v>
      </c>
      <c r="B472" s="1">
        <f t="shared" ca="1" si="56"/>
        <v>0.89271397742201652</v>
      </c>
      <c r="C472" s="1">
        <f t="shared" ca="1" si="53"/>
        <v>1.5003715654173615</v>
      </c>
      <c r="D472" s="1">
        <f t="shared" ca="1" si="57"/>
        <v>1</v>
      </c>
      <c r="E472" s="1">
        <f t="shared" ca="1" si="58"/>
        <v>1</v>
      </c>
      <c r="F472" s="1">
        <f t="shared" ca="1" si="59"/>
        <v>8</v>
      </c>
      <c r="G472" s="1">
        <f t="shared" ca="1" si="54"/>
        <v>800</v>
      </c>
      <c r="H472" s="1">
        <f t="shared" ca="1" si="55"/>
        <v>5406.3664738137531</v>
      </c>
    </row>
    <row r="473" spans="1:8" x14ac:dyDescent="0.2">
      <c r="A473" s="1">
        <v>467</v>
      </c>
      <c r="B473" s="1">
        <f t="shared" ca="1" si="56"/>
        <v>0.53173411868275378</v>
      </c>
      <c r="C473" s="1">
        <f t="shared" ca="1" si="53"/>
        <v>-1</v>
      </c>
      <c r="D473" s="1">
        <f t="shared" ca="1" si="57"/>
        <v>2</v>
      </c>
      <c r="E473" s="1">
        <f t="shared" ca="1" si="58"/>
        <v>1</v>
      </c>
      <c r="F473" s="1">
        <f t="shared" ca="1" si="59"/>
        <v>4</v>
      </c>
      <c r="G473" s="1">
        <f t="shared" ca="1" si="54"/>
        <v>400</v>
      </c>
      <c r="H473" s="1">
        <f t="shared" ca="1" si="55"/>
        <v>5006.3664738137531</v>
      </c>
    </row>
    <row r="474" spans="1:8" x14ac:dyDescent="0.2">
      <c r="A474" s="1">
        <v>468</v>
      </c>
      <c r="B474" s="1">
        <f t="shared" ca="1" si="56"/>
        <v>0.28301396896944919</v>
      </c>
      <c r="C474" s="1">
        <f t="shared" ca="1" si="53"/>
        <v>-1</v>
      </c>
      <c r="D474" s="1">
        <f t="shared" ca="1" si="57"/>
        <v>0</v>
      </c>
      <c r="E474" s="1">
        <f t="shared" ca="1" si="58"/>
        <v>1</v>
      </c>
      <c r="F474" s="1">
        <f t="shared" ca="1" si="59"/>
        <v>8</v>
      </c>
      <c r="G474" s="1">
        <f t="shared" ca="1" si="54"/>
        <v>800</v>
      </c>
      <c r="H474" s="1">
        <f t="shared" ca="1" si="55"/>
        <v>4206.3664738137531</v>
      </c>
    </row>
    <row r="475" spans="1:8" x14ac:dyDescent="0.2">
      <c r="A475" s="1">
        <v>469</v>
      </c>
      <c r="B475" s="1">
        <f t="shared" ca="1" si="56"/>
        <v>0.96213296919452151</v>
      </c>
      <c r="C475" s="1">
        <f t="shared" ca="1" si="53"/>
        <v>1.5003715654173615</v>
      </c>
      <c r="D475" s="1">
        <f t="shared" ca="1" si="57"/>
        <v>-1</v>
      </c>
      <c r="E475" s="1">
        <f t="shared" ca="1" si="58"/>
        <v>1</v>
      </c>
      <c r="F475" s="1">
        <f t="shared" ca="1" si="59"/>
        <v>16</v>
      </c>
      <c r="G475" s="1">
        <f t="shared" ca="1" si="54"/>
        <v>1600</v>
      </c>
      <c r="H475" s="1">
        <f t="shared" ca="1" si="55"/>
        <v>6606.9609784815311</v>
      </c>
    </row>
    <row r="476" spans="1:8" x14ac:dyDescent="0.2">
      <c r="A476" s="1">
        <v>470</v>
      </c>
      <c r="B476" s="1">
        <f t="shared" ca="1" si="56"/>
        <v>0.31313977618393474</v>
      </c>
      <c r="C476" s="1">
        <f t="shared" ca="1" si="53"/>
        <v>-1</v>
      </c>
      <c r="D476" s="1">
        <f t="shared" ca="1" si="57"/>
        <v>0</v>
      </c>
      <c r="E476" s="1">
        <f t="shared" ca="1" si="58"/>
        <v>1</v>
      </c>
      <c r="F476" s="1">
        <f t="shared" ca="1" si="59"/>
        <v>8</v>
      </c>
      <c r="G476" s="1">
        <f t="shared" ca="1" si="54"/>
        <v>800</v>
      </c>
      <c r="H476" s="1">
        <f t="shared" ca="1" si="55"/>
        <v>5806.9609784815311</v>
      </c>
    </row>
    <row r="477" spans="1:8" x14ac:dyDescent="0.2">
      <c r="A477" s="1">
        <v>471</v>
      </c>
      <c r="B477" s="1">
        <f t="shared" ca="1" si="56"/>
        <v>0.37832047984869921</v>
      </c>
      <c r="C477" s="1">
        <f t="shared" ref="C477:C540" ca="1" si="60">IF(B477&lt;$D$1,$F$1,$H$1)</f>
        <v>-1</v>
      </c>
      <c r="D477" s="1">
        <f t="shared" ca="1" si="57"/>
        <v>1</v>
      </c>
      <c r="E477" s="1">
        <f t="shared" ca="1" si="58"/>
        <v>1</v>
      </c>
      <c r="F477" s="1">
        <f t="shared" ca="1" si="59"/>
        <v>16</v>
      </c>
      <c r="G477" s="1">
        <f t="shared" ref="G477:G540" ca="1" si="61">F477*$H$2</f>
        <v>1600</v>
      </c>
      <c r="H477" s="1">
        <f t="shared" ref="H477:H540" ca="1" si="62">H476+G477*C477</f>
        <v>4206.9609784815311</v>
      </c>
    </row>
    <row r="478" spans="1:8" x14ac:dyDescent="0.2">
      <c r="A478" s="1">
        <v>472</v>
      </c>
      <c r="B478" s="1">
        <f t="shared" ca="1" si="56"/>
        <v>0.38859305281996548</v>
      </c>
      <c r="C478" s="1">
        <f t="shared" ca="1" si="60"/>
        <v>-1</v>
      </c>
      <c r="D478" s="1">
        <f t="shared" ca="1" si="57"/>
        <v>2</v>
      </c>
      <c r="E478" s="1">
        <f t="shared" ca="1" si="58"/>
        <v>1</v>
      </c>
      <c r="F478" s="1">
        <f t="shared" ca="1" si="59"/>
        <v>32</v>
      </c>
      <c r="G478" s="1">
        <f t="shared" ca="1" si="61"/>
        <v>3200</v>
      </c>
      <c r="H478" s="1">
        <f t="shared" ca="1" si="62"/>
        <v>1006.9609784815311</v>
      </c>
    </row>
    <row r="479" spans="1:8" x14ac:dyDescent="0.2">
      <c r="A479" s="1">
        <v>473</v>
      </c>
      <c r="B479" s="1">
        <f t="shared" ca="1" si="56"/>
        <v>0.49327972322257896</v>
      </c>
      <c r="C479" s="1">
        <f t="shared" ca="1" si="60"/>
        <v>-1</v>
      </c>
      <c r="D479" s="1">
        <f t="shared" ca="1" si="57"/>
        <v>0</v>
      </c>
      <c r="E479" s="1">
        <f t="shared" ca="1" si="58"/>
        <v>1</v>
      </c>
      <c r="F479" s="1">
        <f t="shared" ca="1" si="59"/>
        <v>64</v>
      </c>
      <c r="G479" s="1">
        <f t="shared" ca="1" si="61"/>
        <v>6400</v>
      </c>
      <c r="H479" s="1">
        <f t="shared" ca="1" si="62"/>
        <v>-5393.0390215184689</v>
      </c>
    </row>
    <row r="480" spans="1:8" x14ac:dyDescent="0.2">
      <c r="A480" s="1">
        <v>474</v>
      </c>
      <c r="B480" s="1">
        <f t="shared" ca="1" si="56"/>
        <v>0.31498354199469469</v>
      </c>
      <c r="C480" s="1">
        <f t="shared" ca="1" si="60"/>
        <v>-1</v>
      </c>
      <c r="D480" s="1">
        <f t="shared" ca="1" si="57"/>
        <v>1</v>
      </c>
      <c r="E480" s="1">
        <f t="shared" ca="1" si="58"/>
        <v>1</v>
      </c>
      <c r="F480" s="1">
        <f t="shared" ca="1" si="59"/>
        <v>1</v>
      </c>
      <c r="G480" s="1">
        <f t="shared" ca="1" si="61"/>
        <v>100</v>
      </c>
      <c r="H480" s="1">
        <f t="shared" ca="1" si="62"/>
        <v>-5493.0390215184689</v>
      </c>
    </row>
    <row r="481" spans="1:8" x14ac:dyDescent="0.2">
      <c r="A481" s="1">
        <v>475</v>
      </c>
      <c r="B481" s="1">
        <f t="shared" ca="1" si="56"/>
        <v>0.29131721390452603</v>
      </c>
      <c r="C481" s="1">
        <f t="shared" ca="1" si="60"/>
        <v>-1</v>
      </c>
      <c r="D481" s="1">
        <f t="shared" ca="1" si="57"/>
        <v>2</v>
      </c>
      <c r="E481" s="1">
        <f t="shared" ca="1" si="58"/>
        <v>1</v>
      </c>
      <c r="F481" s="1">
        <f t="shared" ca="1" si="59"/>
        <v>2</v>
      </c>
      <c r="G481" s="1">
        <f t="shared" ca="1" si="61"/>
        <v>200</v>
      </c>
      <c r="H481" s="1">
        <f t="shared" ca="1" si="62"/>
        <v>-5693.0390215184689</v>
      </c>
    </row>
    <row r="482" spans="1:8" x14ac:dyDescent="0.2">
      <c r="A482" s="1">
        <v>476</v>
      </c>
      <c r="B482" s="1">
        <f t="shared" ca="1" si="56"/>
        <v>0.97221354382709224</v>
      </c>
      <c r="C482" s="1">
        <f t="shared" ca="1" si="60"/>
        <v>1.5003715654173615</v>
      </c>
      <c r="D482" s="1">
        <f t="shared" ca="1" si="57"/>
        <v>1</v>
      </c>
      <c r="E482" s="1">
        <f t="shared" ca="1" si="58"/>
        <v>1</v>
      </c>
      <c r="F482" s="1">
        <f t="shared" ca="1" si="59"/>
        <v>4</v>
      </c>
      <c r="G482" s="1">
        <f t="shared" ca="1" si="61"/>
        <v>400</v>
      </c>
      <c r="H482" s="1">
        <f t="shared" ca="1" si="62"/>
        <v>-5092.8903953515246</v>
      </c>
    </row>
    <row r="483" spans="1:8" x14ac:dyDescent="0.2">
      <c r="A483" s="1">
        <v>477</v>
      </c>
      <c r="B483" s="1">
        <f t="shared" ca="1" si="56"/>
        <v>0.11380685072923724</v>
      </c>
      <c r="C483" s="1">
        <f t="shared" ca="1" si="60"/>
        <v>-1</v>
      </c>
      <c r="D483" s="1">
        <f t="shared" ca="1" si="57"/>
        <v>2</v>
      </c>
      <c r="E483" s="1">
        <f t="shared" ca="1" si="58"/>
        <v>1</v>
      </c>
      <c r="F483" s="1">
        <f t="shared" ca="1" si="59"/>
        <v>2</v>
      </c>
      <c r="G483" s="1">
        <f t="shared" ca="1" si="61"/>
        <v>200</v>
      </c>
      <c r="H483" s="1">
        <f t="shared" ca="1" si="62"/>
        <v>-5292.8903953515246</v>
      </c>
    </row>
    <row r="484" spans="1:8" x14ac:dyDescent="0.2">
      <c r="A484" s="1">
        <v>478</v>
      </c>
      <c r="B484" s="1">
        <f t="shared" ca="1" si="56"/>
        <v>0.6000514499327162</v>
      </c>
      <c r="C484" s="1">
        <f t="shared" ca="1" si="60"/>
        <v>-1</v>
      </c>
      <c r="D484" s="1">
        <f t="shared" ca="1" si="57"/>
        <v>0</v>
      </c>
      <c r="E484" s="1">
        <f t="shared" ca="1" si="58"/>
        <v>1</v>
      </c>
      <c r="F484" s="1">
        <f t="shared" ca="1" si="59"/>
        <v>4</v>
      </c>
      <c r="G484" s="1">
        <f t="shared" ca="1" si="61"/>
        <v>400</v>
      </c>
      <c r="H484" s="1">
        <f t="shared" ca="1" si="62"/>
        <v>-5692.8903953515246</v>
      </c>
    </row>
    <row r="485" spans="1:8" x14ac:dyDescent="0.2">
      <c r="A485" s="1">
        <v>479</v>
      </c>
      <c r="B485" s="1">
        <f t="shared" ca="1" si="56"/>
        <v>0.47285899284120148</v>
      </c>
      <c r="C485" s="1">
        <f t="shared" ca="1" si="60"/>
        <v>-1</v>
      </c>
      <c r="D485" s="1">
        <f t="shared" ca="1" si="57"/>
        <v>1</v>
      </c>
      <c r="E485" s="1">
        <f t="shared" ca="1" si="58"/>
        <v>1</v>
      </c>
      <c r="F485" s="1">
        <f t="shared" ca="1" si="59"/>
        <v>8</v>
      </c>
      <c r="G485" s="1">
        <f t="shared" ca="1" si="61"/>
        <v>800</v>
      </c>
      <c r="H485" s="1">
        <f t="shared" ca="1" si="62"/>
        <v>-6492.8903953515246</v>
      </c>
    </row>
    <row r="486" spans="1:8" x14ac:dyDescent="0.2">
      <c r="A486" s="1">
        <v>480</v>
      </c>
      <c r="B486" s="1">
        <f t="shared" ca="1" si="56"/>
        <v>9.0700353558388347E-3</v>
      </c>
      <c r="C486" s="1">
        <f t="shared" ca="1" si="60"/>
        <v>-1</v>
      </c>
      <c r="D486" s="1">
        <f t="shared" ca="1" si="57"/>
        <v>2</v>
      </c>
      <c r="E486" s="1">
        <f t="shared" ca="1" si="58"/>
        <v>1</v>
      </c>
      <c r="F486" s="1">
        <f t="shared" ca="1" si="59"/>
        <v>16</v>
      </c>
      <c r="G486" s="1">
        <f t="shared" ca="1" si="61"/>
        <v>1600</v>
      </c>
      <c r="H486" s="1">
        <f t="shared" ca="1" si="62"/>
        <v>-8092.8903953515246</v>
      </c>
    </row>
    <row r="487" spans="1:8" x14ac:dyDescent="0.2">
      <c r="A487" s="1">
        <v>481</v>
      </c>
      <c r="B487" s="1">
        <f t="shared" ca="1" si="56"/>
        <v>0.36160897750965237</v>
      </c>
      <c r="C487" s="1">
        <f t="shared" ca="1" si="60"/>
        <v>-1</v>
      </c>
      <c r="D487" s="1">
        <f t="shared" ca="1" si="57"/>
        <v>0</v>
      </c>
      <c r="E487" s="1">
        <f t="shared" ca="1" si="58"/>
        <v>1</v>
      </c>
      <c r="F487" s="1">
        <f t="shared" ca="1" si="59"/>
        <v>32</v>
      </c>
      <c r="G487" s="1">
        <f t="shared" ca="1" si="61"/>
        <v>3200</v>
      </c>
      <c r="H487" s="1">
        <f t="shared" ca="1" si="62"/>
        <v>-11292.890395351526</v>
      </c>
    </row>
    <row r="488" spans="1:8" x14ac:dyDescent="0.2">
      <c r="A488" s="1">
        <v>482</v>
      </c>
      <c r="B488" s="1">
        <f t="shared" ca="1" si="56"/>
        <v>0.61648532450833837</v>
      </c>
      <c r="C488" s="1">
        <f t="shared" ca="1" si="60"/>
        <v>1.5003715654173615</v>
      </c>
      <c r="D488" s="1">
        <f t="shared" ca="1" si="57"/>
        <v>-1</v>
      </c>
      <c r="E488" s="1">
        <f t="shared" ca="1" si="58"/>
        <v>1</v>
      </c>
      <c r="F488" s="1">
        <f t="shared" ca="1" si="59"/>
        <v>64</v>
      </c>
      <c r="G488" s="1">
        <f t="shared" ca="1" si="61"/>
        <v>6400</v>
      </c>
      <c r="H488" s="1">
        <f t="shared" ca="1" si="62"/>
        <v>-1690.5123766804118</v>
      </c>
    </row>
    <row r="489" spans="1:8" x14ac:dyDescent="0.2">
      <c r="A489" s="1">
        <v>483</v>
      </c>
      <c r="B489" s="1">
        <f t="shared" ca="1" si="56"/>
        <v>0.39972692042449409</v>
      </c>
      <c r="C489" s="1">
        <f t="shared" ca="1" si="60"/>
        <v>-1</v>
      </c>
      <c r="D489" s="1">
        <f t="shared" ca="1" si="57"/>
        <v>0</v>
      </c>
      <c r="E489" s="1">
        <f t="shared" ca="1" si="58"/>
        <v>1</v>
      </c>
      <c r="F489" s="1">
        <f t="shared" ca="1" si="59"/>
        <v>1</v>
      </c>
      <c r="G489" s="1">
        <f t="shared" ca="1" si="61"/>
        <v>100</v>
      </c>
      <c r="H489" s="1">
        <f t="shared" ca="1" si="62"/>
        <v>-1790.5123766804118</v>
      </c>
    </row>
    <row r="490" spans="1:8" x14ac:dyDescent="0.2">
      <c r="A490" s="1">
        <v>484</v>
      </c>
      <c r="B490" s="1">
        <f t="shared" ca="1" si="56"/>
        <v>0.77784030097945001</v>
      </c>
      <c r="C490" s="1">
        <f t="shared" ca="1" si="60"/>
        <v>1.5003715654173615</v>
      </c>
      <c r="D490" s="1">
        <f t="shared" ca="1" si="57"/>
        <v>-1</v>
      </c>
      <c r="E490" s="1">
        <f t="shared" ca="1" si="58"/>
        <v>1</v>
      </c>
      <c r="F490" s="1">
        <f t="shared" ca="1" si="59"/>
        <v>2</v>
      </c>
      <c r="G490" s="1">
        <f t="shared" ca="1" si="61"/>
        <v>200</v>
      </c>
      <c r="H490" s="1">
        <f t="shared" ca="1" si="62"/>
        <v>-1490.4380635969394</v>
      </c>
    </row>
    <row r="491" spans="1:8" x14ac:dyDescent="0.2">
      <c r="A491" s="1">
        <v>485</v>
      </c>
      <c r="B491" s="1">
        <f t="shared" ca="1" si="56"/>
        <v>0.29394326760187806</v>
      </c>
      <c r="C491" s="1">
        <f t="shared" ca="1" si="60"/>
        <v>-1</v>
      </c>
      <c r="D491" s="1">
        <f t="shared" ca="1" si="57"/>
        <v>0</v>
      </c>
      <c r="E491" s="1">
        <f t="shared" ca="1" si="58"/>
        <v>1</v>
      </c>
      <c r="F491" s="1">
        <f t="shared" ca="1" si="59"/>
        <v>1</v>
      </c>
      <c r="G491" s="1">
        <f t="shared" ca="1" si="61"/>
        <v>100</v>
      </c>
      <c r="H491" s="1">
        <f t="shared" ca="1" si="62"/>
        <v>-1590.4380635969394</v>
      </c>
    </row>
    <row r="492" spans="1:8" x14ac:dyDescent="0.2">
      <c r="A492" s="1">
        <v>486</v>
      </c>
      <c r="B492" s="1">
        <f t="shared" ca="1" si="56"/>
        <v>0.58101656400077162</v>
      </c>
      <c r="C492" s="1">
        <f t="shared" ca="1" si="60"/>
        <v>-1</v>
      </c>
      <c r="D492" s="1">
        <f t="shared" ca="1" si="57"/>
        <v>1</v>
      </c>
      <c r="E492" s="1">
        <f t="shared" ca="1" si="58"/>
        <v>1</v>
      </c>
      <c r="F492" s="1">
        <f t="shared" ca="1" si="59"/>
        <v>2</v>
      </c>
      <c r="G492" s="1">
        <f t="shared" ca="1" si="61"/>
        <v>200</v>
      </c>
      <c r="H492" s="1">
        <f t="shared" ca="1" si="62"/>
        <v>-1790.4380635969394</v>
      </c>
    </row>
    <row r="493" spans="1:8" x14ac:dyDescent="0.2">
      <c r="A493" s="1">
        <v>487</v>
      </c>
      <c r="B493" s="1">
        <f t="shared" ca="1" si="56"/>
        <v>0.27888533461675025</v>
      </c>
      <c r="C493" s="1">
        <f t="shared" ca="1" si="60"/>
        <v>-1</v>
      </c>
      <c r="D493" s="1">
        <f t="shared" ca="1" si="57"/>
        <v>2</v>
      </c>
      <c r="E493" s="1">
        <f t="shared" ca="1" si="58"/>
        <v>1</v>
      </c>
      <c r="F493" s="1">
        <f t="shared" ca="1" si="59"/>
        <v>4</v>
      </c>
      <c r="G493" s="1">
        <f t="shared" ca="1" si="61"/>
        <v>400</v>
      </c>
      <c r="H493" s="1">
        <f t="shared" ca="1" si="62"/>
        <v>-2190.4380635969392</v>
      </c>
    </row>
    <row r="494" spans="1:8" x14ac:dyDescent="0.2">
      <c r="A494" s="1">
        <v>488</v>
      </c>
      <c r="B494" s="1">
        <f t="shared" ca="1" si="56"/>
        <v>0.32708582901886873</v>
      </c>
      <c r="C494" s="1">
        <f t="shared" ca="1" si="60"/>
        <v>-1</v>
      </c>
      <c r="D494" s="1">
        <f t="shared" ca="1" si="57"/>
        <v>0</v>
      </c>
      <c r="E494" s="1">
        <f t="shared" ca="1" si="58"/>
        <v>1</v>
      </c>
      <c r="F494" s="1">
        <f t="shared" ca="1" si="59"/>
        <v>8</v>
      </c>
      <c r="G494" s="1">
        <f t="shared" ca="1" si="61"/>
        <v>800</v>
      </c>
      <c r="H494" s="1">
        <f t="shared" ca="1" si="62"/>
        <v>-2990.4380635969392</v>
      </c>
    </row>
    <row r="495" spans="1:8" x14ac:dyDescent="0.2">
      <c r="A495" s="1">
        <v>489</v>
      </c>
      <c r="B495" s="1">
        <f t="shared" ca="1" si="56"/>
        <v>0.55121210546503785</v>
      </c>
      <c r="C495" s="1">
        <f t="shared" ca="1" si="60"/>
        <v>-1</v>
      </c>
      <c r="D495" s="1">
        <f t="shared" ca="1" si="57"/>
        <v>1</v>
      </c>
      <c r="E495" s="1">
        <f t="shared" ca="1" si="58"/>
        <v>1</v>
      </c>
      <c r="F495" s="1">
        <f t="shared" ca="1" si="59"/>
        <v>16</v>
      </c>
      <c r="G495" s="1">
        <f t="shared" ca="1" si="61"/>
        <v>1600</v>
      </c>
      <c r="H495" s="1">
        <f t="shared" ca="1" si="62"/>
        <v>-4590.4380635969392</v>
      </c>
    </row>
    <row r="496" spans="1:8" x14ac:dyDescent="0.2">
      <c r="A496" s="1">
        <v>490</v>
      </c>
      <c r="B496" s="1">
        <f t="shared" ca="1" si="56"/>
        <v>0.74480668537996297</v>
      </c>
      <c r="C496" s="1">
        <f t="shared" ca="1" si="60"/>
        <v>1.5003715654173615</v>
      </c>
      <c r="D496" s="1">
        <f t="shared" ca="1" si="57"/>
        <v>0</v>
      </c>
      <c r="E496" s="1">
        <f t="shared" ca="1" si="58"/>
        <v>1</v>
      </c>
      <c r="F496" s="1">
        <f t="shared" ca="1" si="59"/>
        <v>32</v>
      </c>
      <c r="G496" s="1">
        <f t="shared" ca="1" si="61"/>
        <v>3200</v>
      </c>
      <c r="H496" s="1">
        <f t="shared" ca="1" si="62"/>
        <v>210.7509457386177</v>
      </c>
    </row>
    <row r="497" spans="1:8" x14ac:dyDescent="0.2">
      <c r="A497" s="1">
        <v>491</v>
      </c>
      <c r="B497" s="1">
        <f t="shared" ca="1" si="56"/>
        <v>0.45758314957531954</v>
      </c>
      <c r="C497" s="1">
        <f t="shared" ca="1" si="60"/>
        <v>-1</v>
      </c>
      <c r="D497" s="1">
        <f t="shared" ca="1" si="57"/>
        <v>1</v>
      </c>
      <c r="E497" s="1">
        <f t="shared" ca="1" si="58"/>
        <v>1</v>
      </c>
      <c r="F497" s="1">
        <f t="shared" ca="1" si="59"/>
        <v>16</v>
      </c>
      <c r="G497" s="1">
        <f t="shared" ca="1" si="61"/>
        <v>1600</v>
      </c>
      <c r="H497" s="1">
        <f t="shared" ca="1" si="62"/>
        <v>-1389.2490542613823</v>
      </c>
    </row>
    <row r="498" spans="1:8" x14ac:dyDescent="0.2">
      <c r="A498" s="1">
        <v>492</v>
      </c>
      <c r="B498" s="1">
        <f t="shared" ca="1" si="56"/>
        <v>0.8433642227631204</v>
      </c>
      <c r="C498" s="1">
        <f t="shared" ca="1" si="60"/>
        <v>1.5003715654173615</v>
      </c>
      <c r="D498" s="1">
        <f t="shared" ca="1" si="57"/>
        <v>0</v>
      </c>
      <c r="E498" s="1">
        <f t="shared" ca="1" si="58"/>
        <v>1</v>
      </c>
      <c r="F498" s="1">
        <f t="shared" ca="1" si="59"/>
        <v>32</v>
      </c>
      <c r="G498" s="1">
        <f t="shared" ca="1" si="61"/>
        <v>3200</v>
      </c>
      <c r="H498" s="1">
        <f t="shared" ca="1" si="62"/>
        <v>3411.9399550741746</v>
      </c>
    </row>
    <row r="499" spans="1:8" x14ac:dyDescent="0.2">
      <c r="A499" s="1">
        <v>493</v>
      </c>
      <c r="B499" s="1">
        <f t="shared" ca="1" si="56"/>
        <v>0.93776527733449011</v>
      </c>
      <c r="C499" s="1">
        <f t="shared" ca="1" si="60"/>
        <v>1.5003715654173615</v>
      </c>
      <c r="D499" s="1">
        <f t="shared" ca="1" si="57"/>
        <v>-1</v>
      </c>
      <c r="E499" s="1">
        <f t="shared" ca="1" si="58"/>
        <v>1</v>
      </c>
      <c r="F499" s="1">
        <f t="shared" ca="1" si="59"/>
        <v>16</v>
      </c>
      <c r="G499" s="1">
        <f t="shared" ca="1" si="61"/>
        <v>1600</v>
      </c>
      <c r="H499" s="1">
        <f t="shared" ca="1" si="62"/>
        <v>5812.5344597419535</v>
      </c>
    </row>
    <row r="500" spans="1:8" x14ac:dyDescent="0.2">
      <c r="A500" s="1">
        <v>494</v>
      </c>
      <c r="B500" s="1">
        <f t="shared" ca="1" si="56"/>
        <v>0.34397666948342043</v>
      </c>
      <c r="C500" s="1">
        <f t="shared" ca="1" si="60"/>
        <v>-1</v>
      </c>
      <c r="D500" s="1">
        <f t="shared" ca="1" si="57"/>
        <v>0</v>
      </c>
      <c r="E500" s="1">
        <f t="shared" ca="1" si="58"/>
        <v>1</v>
      </c>
      <c r="F500" s="1">
        <f t="shared" ca="1" si="59"/>
        <v>8</v>
      </c>
      <c r="G500" s="1">
        <f t="shared" ca="1" si="61"/>
        <v>800</v>
      </c>
      <c r="H500" s="1">
        <f t="shared" ca="1" si="62"/>
        <v>5012.5344597419535</v>
      </c>
    </row>
    <row r="501" spans="1:8" x14ac:dyDescent="0.2">
      <c r="A501" s="1">
        <v>495</v>
      </c>
      <c r="B501" s="1">
        <f t="shared" ca="1" si="56"/>
        <v>0.21522552284668151</v>
      </c>
      <c r="C501" s="1">
        <f t="shared" ca="1" si="60"/>
        <v>-1</v>
      </c>
      <c r="D501" s="1">
        <f t="shared" ca="1" si="57"/>
        <v>1</v>
      </c>
      <c r="E501" s="1">
        <f t="shared" ca="1" si="58"/>
        <v>1</v>
      </c>
      <c r="F501" s="1">
        <f t="shared" ca="1" si="59"/>
        <v>16</v>
      </c>
      <c r="G501" s="1">
        <f t="shared" ca="1" si="61"/>
        <v>1600</v>
      </c>
      <c r="H501" s="1">
        <f t="shared" ca="1" si="62"/>
        <v>3412.5344597419535</v>
      </c>
    </row>
    <row r="502" spans="1:8" x14ac:dyDescent="0.2">
      <c r="A502" s="1">
        <v>496</v>
      </c>
      <c r="B502" s="1">
        <f t="shared" ca="1" si="56"/>
        <v>0.73658287904117414</v>
      </c>
      <c r="C502" s="1">
        <f t="shared" ca="1" si="60"/>
        <v>1.5003715654173615</v>
      </c>
      <c r="D502" s="1">
        <f t="shared" ca="1" si="57"/>
        <v>0</v>
      </c>
      <c r="E502" s="1">
        <f t="shared" ca="1" si="58"/>
        <v>1</v>
      </c>
      <c r="F502" s="1">
        <f t="shared" ca="1" si="59"/>
        <v>32</v>
      </c>
      <c r="G502" s="1">
        <f t="shared" ca="1" si="61"/>
        <v>3200</v>
      </c>
      <c r="H502" s="1">
        <f t="shared" ca="1" si="62"/>
        <v>8213.7234690775113</v>
      </c>
    </row>
    <row r="503" spans="1:8" x14ac:dyDescent="0.2">
      <c r="A503" s="1">
        <v>497</v>
      </c>
      <c r="B503" s="1">
        <f t="shared" ca="1" si="56"/>
        <v>0.12286599115730545</v>
      </c>
      <c r="C503" s="1">
        <f t="shared" ca="1" si="60"/>
        <v>-1</v>
      </c>
      <c r="D503" s="1">
        <f t="shared" ca="1" si="57"/>
        <v>1</v>
      </c>
      <c r="E503" s="1">
        <f t="shared" ca="1" si="58"/>
        <v>1</v>
      </c>
      <c r="F503" s="1">
        <f t="shared" ca="1" si="59"/>
        <v>16</v>
      </c>
      <c r="G503" s="1">
        <f t="shared" ca="1" si="61"/>
        <v>1600</v>
      </c>
      <c r="H503" s="1">
        <f t="shared" ca="1" si="62"/>
        <v>6613.7234690775113</v>
      </c>
    </row>
    <row r="504" spans="1:8" x14ac:dyDescent="0.2">
      <c r="A504" s="1">
        <v>498</v>
      </c>
      <c r="B504" s="1">
        <f t="shared" ca="1" si="56"/>
        <v>0.17232858539850637</v>
      </c>
      <c r="C504" s="1">
        <f t="shared" ca="1" si="60"/>
        <v>-1</v>
      </c>
      <c r="D504" s="1">
        <f t="shared" ca="1" si="57"/>
        <v>2</v>
      </c>
      <c r="E504" s="1">
        <f t="shared" ca="1" si="58"/>
        <v>1</v>
      </c>
      <c r="F504" s="1">
        <f t="shared" ca="1" si="59"/>
        <v>32</v>
      </c>
      <c r="G504" s="1">
        <f t="shared" ca="1" si="61"/>
        <v>3200</v>
      </c>
      <c r="H504" s="1">
        <f t="shared" ca="1" si="62"/>
        <v>3413.7234690775113</v>
      </c>
    </row>
    <row r="505" spans="1:8" x14ac:dyDescent="0.2">
      <c r="A505" s="1">
        <v>499</v>
      </c>
      <c r="B505" s="1">
        <f t="shared" ca="1" si="56"/>
        <v>0.14105178636134752</v>
      </c>
      <c r="C505" s="1">
        <f t="shared" ca="1" si="60"/>
        <v>-1</v>
      </c>
      <c r="D505" s="1">
        <f t="shared" ca="1" si="57"/>
        <v>0</v>
      </c>
      <c r="E505" s="1">
        <f t="shared" ca="1" si="58"/>
        <v>1</v>
      </c>
      <c r="F505" s="1">
        <f t="shared" ca="1" si="59"/>
        <v>64</v>
      </c>
      <c r="G505" s="1">
        <f t="shared" ca="1" si="61"/>
        <v>6400</v>
      </c>
      <c r="H505" s="1">
        <f t="shared" ca="1" si="62"/>
        <v>-2986.2765309224887</v>
      </c>
    </row>
    <row r="506" spans="1:8" x14ac:dyDescent="0.2">
      <c r="A506" s="1">
        <v>500</v>
      </c>
      <c r="B506" s="1">
        <f t="shared" ca="1" si="56"/>
        <v>0.59358306964606922</v>
      </c>
      <c r="C506" s="1">
        <f t="shared" ca="1" si="60"/>
        <v>-1</v>
      </c>
      <c r="D506" s="1">
        <f t="shared" ca="1" si="57"/>
        <v>1</v>
      </c>
      <c r="E506" s="1">
        <f t="shared" ca="1" si="58"/>
        <v>1</v>
      </c>
      <c r="F506" s="1">
        <f t="shared" ca="1" si="59"/>
        <v>1</v>
      </c>
      <c r="G506" s="1">
        <f t="shared" ca="1" si="61"/>
        <v>100</v>
      </c>
      <c r="H506" s="1">
        <f t="shared" ca="1" si="62"/>
        <v>-3086.2765309224887</v>
      </c>
    </row>
    <row r="507" spans="1:8" x14ac:dyDescent="0.2">
      <c r="A507" s="1">
        <v>501</v>
      </c>
      <c r="B507" s="1">
        <f t="shared" ca="1" si="56"/>
        <v>0.75628570450972132</v>
      </c>
      <c r="C507" s="1">
        <f t="shared" ca="1" si="60"/>
        <v>1.5003715654173615</v>
      </c>
      <c r="D507" s="1">
        <f t="shared" ca="1" si="57"/>
        <v>0</v>
      </c>
      <c r="E507" s="1">
        <f t="shared" ca="1" si="58"/>
        <v>1</v>
      </c>
      <c r="F507" s="1">
        <f t="shared" ca="1" si="59"/>
        <v>2</v>
      </c>
      <c r="G507" s="1">
        <f t="shared" ca="1" si="61"/>
        <v>200</v>
      </c>
      <c r="H507" s="1">
        <f t="shared" ca="1" si="62"/>
        <v>-2786.2022178390166</v>
      </c>
    </row>
    <row r="508" spans="1:8" x14ac:dyDescent="0.2">
      <c r="A508" s="1">
        <v>502</v>
      </c>
      <c r="B508" s="1">
        <f t="shared" ca="1" si="56"/>
        <v>0.46726897353633046</v>
      </c>
      <c r="C508" s="1">
        <f t="shared" ca="1" si="60"/>
        <v>-1</v>
      </c>
      <c r="D508" s="1">
        <f t="shared" ca="1" si="57"/>
        <v>1</v>
      </c>
      <c r="E508" s="1">
        <f t="shared" ca="1" si="58"/>
        <v>1</v>
      </c>
      <c r="F508" s="1">
        <f t="shared" ca="1" si="59"/>
        <v>1</v>
      </c>
      <c r="G508" s="1">
        <f t="shared" ca="1" si="61"/>
        <v>100</v>
      </c>
      <c r="H508" s="1">
        <f t="shared" ca="1" si="62"/>
        <v>-2886.2022178390166</v>
      </c>
    </row>
    <row r="509" spans="1:8" x14ac:dyDescent="0.2">
      <c r="A509" s="1">
        <v>503</v>
      </c>
      <c r="B509" s="1">
        <f t="shared" ca="1" si="56"/>
        <v>0.1159384194160441</v>
      </c>
      <c r="C509" s="1">
        <f t="shared" ca="1" si="60"/>
        <v>-1</v>
      </c>
      <c r="D509" s="1">
        <f t="shared" ca="1" si="57"/>
        <v>2</v>
      </c>
      <c r="E509" s="1">
        <f t="shared" ca="1" si="58"/>
        <v>1</v>
      </c>
      <c r="F509" s="1">
        <f t="shared" ca="1" si="59"/>
        <v>2</v>
      </c>
      <c r="G509" s="1">
        <f t="shared" ca="1" si="61"/>
        <v>200</v>
      </c>
      <c r="H509" s="1">
        <f t="shared" ca="1" si="62"/>
        <v>-3086.2022178390166</v>
      </c>
    </row>
    <row r="510" spans="1:8" x14ac:dyDescent="0.2">
      <c r="A510" s="1">
        <v>504</v>
      </c>
      <c r="B510" s="1">
        <f t="shared" ca="1" si="56"/>
        <v>0.30779073527524781</v>
      </c>
      <c r="C510" s="1">
        <f t="shared" ca="1" si="60"/>
        <v>-1</v>
      </c>
      <c r="D510" s="1">
        <f t="shared" ca="1" si="57"/>
        <v>0</v>
      </c>
      <c r="E510" s="1">
        <f t="shared" ca="1" si="58"/>
        <v>1</v>
      </c>
      <c r="F510" s="1">
        <f t="shared" ca="1" si="59"/>
        <v>4</v>
      </c>
      <c r="G510" s="1">
        <f t="shared" ca="1" si="61"/>
        <v>400</v>
      </c>
      <c r="H510" s="1">
        <f t="shared" ca="1" si="62"/>
        <v>-3486.2022178390166</v>
      </c>
    </row>
    <row r="511" spans="1:8" x14ac:dyDescent="0.2">
      <c r="A511" s="1">
        <v>505</v>
      </c>
      <c r="B511" s="1">
        <f t="shared" ca="1" si="56"/>
        <v>0.9017076217466351</v>
      </c>
      <c r="C511" s="1">
        <f t="shared" ca="1" si="60"/>
        <v>1.5003715654173615</v>
      </c>
      <c r="D511" s="1">
        <f t="shared" ca="1" si="57"/>
        <v>-1</v>
      </c>
      <c r="E511" s="1">
        <f t="shared" ca="1" si="58"/>
        <v>1</v>
      </c>
      <c r="F511" s="1">
        <f t="shared" ca="1" si="59"/>
        <v>8</v>
      </c>
      <c r="G511" s="1">
        <f t="shared" ca="1" si="61"/>
        <v>800</v>
      </c>
      <c r="H511" s="1">
        <f t="shared" ca="1" si="62"/>
        <v>-2285.9049655051276</v>
      </c>
    </row>
    <row r="512" spans="1:8" x14ac:dyDescent="0.2">
      <c r="A512" s="1">
        <v>506</v>
      </c>
      <c r="B512" s="1">
        <f t="shared" ca="1" si="56"/>
        <v>0.60963185774701645</v>
      </c>
      <c r="C512" s="1">
        <f t="shared" ca="1" si="60"/>
        <v>1.5003715654173615</v>
      </c>
      <c r="D512" s="1">
        <f t="shared" ca="1" si="57"/>
        <v>1</v>
      </c>
      <c r="E512" s="1">
        <f t="shared" ca="1" si="58"/>
        <v>1</v>
      </c>
      <c r="F512" s="1">
        <f t="shared" ca="1" si="59"/>
        <v>4</v>
      </c>
      <c r="G512" s="1">
        <f t="shared" ca="1" si="61"/>
        <v>400</v>
      </c>
      <c r="H512" s="1">
        <f t="shared" ca="1" si="62"/>
        <v>-1685.7563393381829</v>
      </c>
    </row>
    <row r="513" spans="1:8" x14ac:dyDescent="0.2">
      <c r="A513" s="1">
        <v>507</v>
      </c>
      <c r="B513" s="1">
        <f t="shared" ca="1" si="56"/>
        <v>0.54264195958786976</v>
      </c>
      <c r="C513" s="1">
        <f t="shared" ca="1" si="60"/>
        <v>-1</v>
      </c>
      <c r="D513" s="1">
        <f t="shared" ca="1" si="57"/>
        <v>2</v>
      </c>
      <c r="E513" s="1">
        <f t="shared" ca="1" si="58"/>
        <v>1</v>
      </c>
      <c r="F513" s="1">
        <f t="shared" ca="1" si="59"/>
        <v>2</v>
      </c>
      <c r="G513" s="1">
        <f t="shared" ca="1" si="61"/>
        <v>200</v>
      </c>
      <c r="H513" s="1">
        <f t="shared" ca="1" si="62"/>
        <v>-1885.7563393381829</v>
      </c>
    </row>
    <row r="514" spans="1:8" x14ac:dyDescent="0.2">
      <c r="A514" s="1">
        <v>508</v>
      </c>
      <c r="B514" s="1">
        <f t="shared" ca="1" si="56"/>
        <v>0.27448711882912691</v>
      </c>
      <c r="C514" s="1">
        <f t="shared" ca="1" si="60"/>
        <v>-1</v>
      </c>
      <c r="D514" s="1">
        <f t="shared" ca="1" si="57"/>
        <v>0</v>
      </c>
      <c r="E514" s="1">
        <f t="shared" ca="1" si="58"/>
        <v>1</v>
      </c>
      <c r="F514" s="1">
        <f t="shared" ca="1" si="59"/>
        <v>4</v>
      </c>
      <c r="G514" s="1">
        <f t="shared" ca="1" si="61"/>
        <v>400</v>
      </c>
      <c r="H514" s="1">
        <f t="shared" ca="1" si="62"/>
        <v>-2285.7563393381829</v>
      </c>
    </row>
    <row r="515" spans="1:8" x14ac:dyDescent="0.2">
      <c r="A515" s="1">
        <v>509</v>
      </c>
      <c r="B515" s="1">
        <f t="shared" ca="1" si="56"/>
        <v>3.0182112869962197E-2</v>
      </c>
      <c r="C515" s="1">
        <f t="shared" ca="1" si="60"/>
        <v>-1</v>
      </c>
      <c r="D515" s="1">
        <f t="shared" ca="1" si="57"/>
        <v>1</v>
      </c>
      <c r="E515" s="1">
        <f t="shared" ca="1" si="58"/>
        <v>1</v>
      </c>
      <c r="F515" s="1">
        <f t="shared" ca="1" si="59"/>
        <v>8</v>
      </c>
      <c r="G515" s="1">
        <f t="shared" ca="1" si="61"/>
        <v>800</v>
      </c>
      <c r="H515" s="1">
        <f t="shared" ca="1" si="62"/>
        <v>-3085.7563393381829</v>
      </c>
    </row>
    <row r="516" spans="1:8" x14ac:dyDescent="0.2">
      <c r="A516" s="1">
        <v>510</v>
      </c>
      <c r="B516" s="1">
        <f t="shared" ca="1" si="56"/>
        <v>0.27189347941185127</v>
      </c>
      <c r="C516" s="1">
        <f t="shared" ca="1" si="60"/>
        <v>-1</v>
      </c>
      <c r="D516" s="1">
        <f t="shared" ca="1" si="57"/>
        <v>2</v>
      </c>
      <c r="E516" s="1">
        <f t="shared" ca="1" si="58"/>
        <v>1</v>
      </c>
      <c r="F516" s="1">
        <f t="shared" ca="1" si="59"/>
        <v>16</v>
      </c>
      <c r="G516" s="1">
        <f t="shared" ca="1" si="61"/>
        <v>1600</v>
      </c>
      <c r="H516" s="1">
        <f t="shared" ca="1" si="62"/>
        <v>-4685.7563393381824</v>
      </c>
    </row>
    <row r="517" spans="1:8" x14ac:dyDescent="0.2">
      <c r="A517" s="1">
        <v>511</v>
      </c>
      <c r="B517" s="1">
        <f t="shared" ca="1" si="56"/>
        <v>0.93376401592523994</v>
      </c>
      <c r="C517" s="1">
        <f t="shared" ca="1" si="60"/>
        <v>1.5003715654173615</v>
      </c>
      <c r="D517" s="1">
        <f t="shared" ca="1" si="57"/>
        <v>1</v>
      </c>
      <c r="E517" s="1">
        <f t="shared" ca="1" si="58"/>
        <v>1</v>
      </c>
      <c r="F517" s="1">
        <f t="shared" ca="1" si="59"/>
        <v>32</v>
      </c>
      <c r="G517" s="1">
        <f t="shared" ca="1" si="61"/>
        <v>3200</v>
      </c>
      <c r="H517" s="1">
        <f t="shared" ca="1" si="62"/>
        <v>115.43266999737443</v>
      </c>
    </row>
    <row r="518" spans="1:8" x14ac:dyDescent="0.2">
      <c r="A518" s="1">
        <v>512</v>
      </c>
      <c r="B518" s="1">
        <f t="shared" ca="1" si="56"/>
        <v>5.4310066155873638E-2</v>
      </c>
      <c r="C518" s="1">
        <f t="shared" ca="1" si="60"/>
        <v>-1</v>
      </c>
      <c r="D518" s="1">
        <f t="shared" ca="1" si="57"/>
        <v>2</v>
      </c>
      <c r="E518" s="1">
        <f t="shared" ca="1" si="58"/>
        <v>1</v>
      </c>
      <c r="F518" s="1">
        <f t="shared" ca="1" si="59"/>
        <v>16</v>
      </c>
      <c r="G518" s="1">
        <f t="shared" ca="1" si="61"/>
        <v>1600</v>
      </c>
      <c r="H518" s="1">
        <f t="shared" ca="1" si="62"/>
        <v>-1484.5673300026256</v>
      </c>
    </row>
    <row r="519" spans="1:8" x14ac:dyDescent="0.2">
      <c r="A519" s="1">
        <v>513</v>
      </c>
      <c r="B519" s="1">
        <f t="shared" ca="1" si="56"/>
        <v>0.9495765990701206</v>
      </c>
      <c r="C519" s="1">
        <f t="shared" ca="1" si="60"/>
        <v>1.5003715654173615</v>
      </c>
      <c r="D519" s="1">
        <f t="shared" ca="1" si="57"/>
        <v>1</v>
      </c>
      <c r="E519" s="1">
        <f t="shared" ca="1" si="58"/>
        <v>1</v>
      </c>
      <c r="F519" s="1">
        <f t="shared" ca="1" si="59"/>
        <v>32</v>
      </c>
      <c r="G519" s="1">
        <f t="shared" ca="1" si="61"/>
        <v>3200</v>
      </c>
      <c r="H519" s="1">
        <f t="shared" ca="1" si="62"/>
        <v>3316.6216793329313</v>
      </c>
    </row>
    <row r="520" spans="1:8" x14ac:dyDescent="0.2">
      <c r="A520" s="1">
        <v>514</v>
      </c>
      <c r="B520" s="1">
        <f t="shared" ref="B520:B583" ca="1" si="63">RAND()</f>
        <v>0.14287565785855127</v>
      </c>
      <c r="C520" s="1">
        <f t="shared" ca="1" si="60"/>
        <v>-1</v>
      </c>
      <c r="D520" s="1">
        <f t="shared" ref="D520:D583" ca="1" si="64">IF($D$3=$S$2,IF(C520&lt;0,IF(E520&gt;E519,0-1,D519-1),IF(C520&gt;0,IF(AND(E519=1,D519=0),D519,IF(E520&lt;E519,0+1,D519+1)),D519)),
IF($D$3=$S$4,IF(C520&lt;0,IF(D519=$F$2,0+1,D519+1),IF(C520&gt;0,D519-1,D519)),
IF($D$3=$S$5,IF(C520&lt;0,IF(D519=$F$2,0+1,D519+1),IF(C520&gt;0,D519-1,D519)),
IF($D$3=$S$6,IF(C520&lt;0,IF(D519=$B$2,0,D519+1),IF(C520&gt;0,IF(D519=-$D$2,1,D519-1),D519)),
))))</f>
        <v>2</v>
      </c>
      <c r="E520" s="1">
        <f t="shared" ref="E520:E583" ca="1" si="65">IF($D$3=$S$2,IF(AND(D519=-$B$2,C520&lt;0),IF(E519=$F$2,1,E519+1),IF(AND(D519=$D$2,C520&gt;0),IF(E519=1,1,E519-1),E519)),
IF($D$3=$S$6,IF(AND(D519=-$B$2,C520&lt;0),IF(E519=$F$2,1,E519+1),IF(AND(D519=$D$2,C520&gt;0),IF(E519=1,1,E519-1),E519)),)
)</f>
        <v>1</v>
      </c>
      <c r="F520" s="1">
        <f t="shared" ref="F520:F583" ca="1" si="66">IF($D$3=$S$2,IF(IF(E520&gt;E519,ROUNDUP(F519*$F$3,0),IF(E520&lt;E519,IF(AND(E519=$F$2,E520=1),1,ROUNDDOWN(F519/$F$3,0)),F519))=0,1,IF(E520&gt;E519,ROUNDUP(F519*$F$3,0),IF(E520&lt;E519,IF(AND(E519=$F$2,E520=1),1,ROUNDDOWN(F519/$F$3,0)),F519))),
IF($D$3=$S$4,IF(C519&lt;0,IF(F519=$F$2,$H$3,F519+$F$3),IF(AND(C519&gt;0,F519&gt;1),F519-$F$3,F519)),
IF($D$3=$S$5,IF(C519&lt;0,F519+F518,IF(C519&gt;0,F519-F518,F519)),
IF($D$3=$S$6,IF(F519=POWER(2,$F$2),1,IF(C519&lt;0,$F$3*F519,IF(AND(C519&gt;0,F519&gt;1),F519/$F$3,F519))),
F519))))</f>
        <v>16</v>
      </c>
      <c r="G520" s="1">
        <f t="shared" ca="1" si="61"/>
        <v>1600</v>
      </c>
      <c r="H520" s="1">
        <f t="shared" ca="1" si="62"/>
        <v>1716.6216793329313</v>
      </c>
    </row>
    <row r="521" spans="1:8" x14ac:dyDescent="0.2">
      <c r="A521" s="1">
        <v>515</v>
      </c>
      <c r="B521" s="1">
        <f t="shared" ca="1" si="63"/>
        <v>0.21457623165130502</v>
      </c>
      <c r="C521" s="1">
        <f t="shared" ca="1" si="60"/>
        <v>-1</v>
      </c>
      <c r="D521" s="1">
        <f t="shared" ca="1" si="64"/>
        <v>0</v>
      </c>
      <c r="E521" s="1">
        <f t="shared" ca="1" si="65"/>
        <v>1</v>
      </c>
      <c r="F521" s="1">
        <f t="shared" ca="1" si="66"/>
        <v>32</v>
      </c>
      <c r="G521" s="1">
        <f t="shared" ca="1" si="61"/>
        <v>3200</v>
      </c>
      <c r="H521" s="1">
        <f t="shared" ca="1" si="62"/>
        <v>-1483.3783206670687</v>
      </c>
    </row>
    <row r="522" spans="1:8" x14ac:dyDescent="0.2">
      <c r="A522" s="1">
        <v>516</v>
      </c>
      <c r="B522" s="1">
        <f t="shared" ca="1" si="63"/>
        <v>0.21522263535806219</v>
      </c>
      <c r="C522" s="1">
        <f t="shared" ca="1" si="60"/>
        <v>-1</v>
      </c>
      <c r="D522" s="1">
        <f t="shared" ca="1" si="64"/>
        <v>1</v>
      </c>
      <c r="E522" s="1">
        <f t="shared" ca="1" si="65"/>
        <v>1</v>
      </c>
      <c r="F522" s="1">
        <f t="shared" ca="1" si="66"/>
        <v>64</v>
      </c>
      <c r="G522" s="1">
        <f t="shared" ca="1" si="61"/>
        <v>6400</v>
      </c>
      <c r="H522" s="1">
        <f t="shared" ca="1" si="62"/>
        <v>-7883.3783206670687</v>
      </c>
    </row>
    <row r="523" spans="1:8" x14ac:dyDescent="0.2">
      <c r="A523" s="1">
        <v>517</v>
      </c>
      <c r="B523" s="1">
        <f t="shared" ca="1" si="63"/>
        <v>0.44757628753180434</v>
      </c>
      <c r="C523" s="1">
        <f t="shared" ca="1" si="60"/>
        <v>-1</v>
      </c>
      <c r="D523" s="1">
        <f t="shared" ca="1" si="64"/>
        <v>2</v>
      </c>
      <c r="E523" s="1">
        <f t="shared" ca="1" si="65"/>
        <v>1</v>
      </c>
      <c r="F523" s="1">
        <f t="shared" ca="1" si="66"/>
        <v>1</v>
      </c>
      <c r="G523" s="1">
        <f t="shared" ca="1" si="61"/>
        <v>100</v>
      </c>
      <c r="H523" s="1">
        <f t="shared" ca="1" si="62"/>
        <v>-7983.3783206670687</v>
      </c>
    </row>
    <row r="524" spans="1:8" x14ac:dyDescent="0.2">
      <c r="A524" s="1">
        <v>518</v>
      </c>
      <c r="B524" s="1">
        <f t="shared" ca="1" si="63"/>
        <v>0.78433574721218591</v>
      </c>
      <c r="C524" s="1">
        <f t="shared" ca="1" si="60"/>
        <v>1.5003715654173615</v>
      </c>
      <c r="D524" s="1">
        <f t="shared" ca="1" si="64"/>
        <v>1</v>
      </c>
      <c r="E524" s="1">
        <f t="shared" ca="1" si="65"/>
        <v>1</v>
      </c>
      <c r="F524" s="1">
        <f t="shared" ca="1" si="66"/>
        <v>2</v>
      </c>
      <c r="G524" s="1">
        <f t="shared" ca="1" si="61"/>
        <v>200</v>
      </c>
      <c r="H524" s="1">
        <f t="shared" ca="1" si="62"/>
        <v>-7683.3040075835961</v>
      </c>
    </row>
    <row r="525" spans="1:8" x14ac:dyDescent="0.2">
      <c r="A525" s="1">
        <v>519</v>
      </c>
      <c r="B525" s="1">
        <f t="shared" ca="1" si="63"/>
        <v>0.49082665164476602</v>
      </c>
      <c r="C525" s="1">
        <f t="shared" ca="1" si="60"/>
        <v>-1</v>
      </c>
      <c r="D525" s="1">
        <f t="shared" ca="1" si="64"/>
        <v>2</v>
      </c>
      <c r="E525" s="1">
        <f t="shared" ca="1" si="65"/>
        <v>1</v>
      </c>
      <c r="F525" s="1">
        <f t="shared" ca="1" si="66"/>
        <v>1</v>
      </c>
      <c r="G525" s="1">
        <f t="shared" ca="1" si="61"/>
        <v>100</v>
      </c>
      <c r="H525" s="1">
        <f t="shared" ca="1" si="62"/>
        <v>-7783.3040075835961</v>
      </c>
    </row>
    <row r="526" spans="1:8" x14ac:dyDescent="0.2">
      <c r="A526" s="1">
        <v>520</v>
      </c>
      <c r="B526" s="1">
        <f t="shared" ca="1" si="63"/>
        <v>0.51622264561008913</v>
      </c>
      <c r="C526" s="1">
        <f t="shared" ca="1" si="60"/>
        <v>-1</v>
      </c>
      <c r="D526" s="1">
        <f t="shared" ca="1" si="64"/>
        <v>0</v>
      </c>
      <c r="E526" s="1">
        <f t="shared" ca="1" si="65"/>
        <v>1</v>
      </c>
      <c r="F526" s="1">
        <f t="shared" ca="1" si="66"/>
        <v>2</v>
      </c>
      <c r="G526" s="1">
        <f t="shared" ca="1" si="61"/>
        <v>200</v>
      </c>
      <c r="H526" s="1">
        <f t="shared" ca="1" si="62"/>
        <v>-7983.3040075835961</v>
      </c>
    </row>
    <row r="527" spans="1:8" x14ac:dyDescent="0.2">
      <c r="A527" s="1">
        <v>521</v>
      </c>
      <c r="B527" s="1">
        <f t="shared" ca="1" si="63"/>
        <v>0.57538863520631578</v>
      </c>
      <c r="C527" s="1">
        <f t="shared" ca="1" si="60"/>
        <v>-1</v>
      </c>
      <c r="D527" s="1">
        <f t="shared" ca="1" si="64"/>
        <v>1</v>
      </c>
      <c r="E527" s="1">
        <f t="shared" ca="1" si="65"/>
        <v>1</v>
      </c>
      <c r="F527" s="1">
        <f t="shared" ca="1" si="66"/>
        <v>4</v>
      </c>
      <c r="G527" s="1">
        <f t="shared" ca="1" si="61"/>
        <v>400</v>
      </c>
      <c r="H527" s="1">
        <f t="shared" ca="1" si="62"/>
        <v>-8383.3040075835961</v>
      </c>
    </row>
    <row r="528" spans="1:8" x14ac:dyDescent="0.2">
      <c r="A528" s="1">
        <v>522</v>
      </c>
      <c r="B528" s="1">
        <f t="shared" ca="1" si="63"/>
        <v>3.3034958043092422E-2</v>
      </c>
      <c r="C528" s="1">
        <f t="shared" ca="1" si="60"/>
        <v>-1</v>
      </c>
      <c r="D528" s="1">
        <f t="shared" ca="1" si="64"/>
        <v>2</v>
      </c>
      <c r="E528" s="1">
        <f t="shared" ca="1" si="65"/>
        <v>1</v>
      </c>
      <c r="F528" s="1">
        <f t="shared" ca="1" si="66"/>
        <v>8</v>
      </c>
      <c r="G528" s="1">
        <f t="shared" ca="1" si="61"/>
        <v>800</v>
      </c>
      <c r="H528" s="1">
        <f t="shared" ca="1" si="62"/>
        <v>-9183.3040075835961</v>
      </c>
    </row>
    <row r="529" spans="1:8" x14ac:dyDescent="0.2">
      <c r="A529" s="1">
        <v>523</v>
      </c>
      <c r="B529" s="1">
        <f t="shared" ca="1" si="63"/>
        <v>0.45051559801960206</v>
      </c>
      <c r="C529" s="1">
        <f t="shared" ca="1" si="60"/>
        <v>-1</v>
      </c>
      <c r="D529" s="1">
        <f t="shared" ca="1" si="64"/>
        <v>0</v>
      </c>
      <c r="E529" s="1">
        <f t="shared" ca="1" si="65"/>
        <v>1</v>
      </c>
      <c r="F529" s="1">
        <f t="shared" ca="1" si="66"/>
        <v>16</v>
      </c>
      <c r="G529" s="1">
        <f t="shared" ca="1" si="61"/>
        <v>1600</v>
      </c>
      <c r="H529" s="1">
        <f t="shared" ca="1" si="62"/>
        <v>-10783.304007583596</v>
      </c>
    </row>
    <row r="530" spans="1:8" x14ac:dyDescent="0.2">
      <c r="A530" s="1">
        <v>524</v>
      </c>
      <c r="B530" s="1">
        <f t="shared" ca="1" si="63"/>
        <v>0.34495526242752905</v>
      </c>
      <c r="C530" s="1">
        <f t="shared" ca="1" si="60"/>
        <v>-1</v>
      </c>
      <c r="D530" s="1">
        <f t="shared" ca="1" si="64"/>
        <v>1</v>
      </c>
      <c r="E530" s="1">
        <f t="shared" ca="1" si="65"/>
        <v>1</v>
      </c>
      <c r="F530" s="1">
        <f t="shared" ca="1" si="66"/>
        <v>32</v>
      </c>
      <c r="G530" s="1">
        <f t="shared" ca="1" si="61"/>
        <v>3200</v>
      </c>
      <c r="H530" s="1">
        <f t="shared" ca="1" si="62"/>
        <v>-13983.304007583596</v>
      </c>
    </row>
    <row r="531" spans="1:8" x14ac:dyDescent="0.2">
      <c r="A531" s="1">
        <v>525</v>
      </c>
      <c r="B531" s="1">
        <f t="shared" ca="1" si="63"/>
        <v>0.90129341198835744</v>
      </c>
      <c r="C531" s="1">
        <f t="shared" ca="1" si="60"/>
        <v>1.5003715654173615</v>
      </c>
      <c r="D531" s="1">
        <f t="shared" ca="1" si="64"/>
        <v>0</v>
      </c>
      <c r="E531" s="1">
        <f t="shared" ca="1" si="65"/>
        <v>1</v>
      </c>
      <c r="F531" s="1">
        <f t="shared" ca="1" si="66"/>
        <v>64</v>
      </c>
      <c r="G531" s="1">
        <f t="shared" ca="1" si="61"/>
        <v>6400</v>
      </c>
      <c r="H531" s="1">
        <f t="shared" ca="1" si="62"/>
        <v>-4380.9259889124824</v>
      </c>
    </row>
    <row r="532" spans="1:8" x14ac:dyDescent="0.2">
      <c r="A532" s="1">
        <v>526</v>
      </c>
      <c r="B532" s="1">
        <f t="shared" ca="1" si="63"/>
        <v>9.8931215469997724E-2</v>
      </c>
      <c r="C532" s="1">
        <f t="shared" ca="1" si="60"/>
        <v>-1</v>
      </c>
      <c r="D532" s="1">
        <f t="shared" ca="1" si="64"/>
        <v>1</v>
      </c>
      <c r="E532" s="1">
        <f t="shared" ca="1" si="65"/>
        <v>1</v>
      </c>
      <c r="F532" s="1">
        <f t="shared" ca="1" si="66"/>
        <v>1</v>
      </c>
      <c r="G532" s="1">
        <f t="shared" ca="1" si="61"/>
        <v>100</v>
      </c>
      <c r="H532" s="1">
        <f t="shared" ca="1" si="62"/>
        <v>-4480.9259889124824</v>
      </c>
    </row>
    <row r="533" spans="1:8" x14ac:dyDescent="0.2">
      <c r="A533" s="1">
        <v>527</v>
      </c>
      <c r="B533" s="1">
        <f t="shared" ca="1" si="63"/>
        <v>0.78950692982285653</v>
      </c>
      <c r="C533" s="1">
        <f t="shared" ca="1" si="60"/>
        <v>1.5003715654173615</v>
      </c>
      <c r="D533" s="1">
        <f t="shared" ca="1" si="64"/>
        <v>0</v>
      </c>
      <c r="E533" s="1">
        <f t="shared" ca="1" si="65"/>
        <v>1</v>
      </c>
      <c r="F533" s="1">
        <f t="shared" ca="1" si="66"/>
        <v>2</v>
      </c>
      <c r="G533" s="1">
        <f t="shared" ca="1" si="61"/>
        <v>200</v>
      </c>
      <c r="H533" s="1">
        <f t="shared" ca="1" si="62"/>
        <v>-4180.8516758290098</v>
      </c>
    </row>
    <row r="534" spans="1:8" x14ac:dyDescent="0.2">
      <c r="A534" s="1">
        <v>528</v>
      </c>
      <c r="B534" s="1">
        <f t="shared" ca="1" si="63"/>
        <v>0.87017959879459705</v>
      </c>
      <c r="C534" s="1">
        <f t="shared" ca="1" si="60"/>
        <v>1.5003715654173615</v>
      </c>
      <c r="D534" s="1">
        <f t="shared" ca="1" si="64"/>
        <v>-1</v>
      </c>
      <c r="E534" s="1">
        <f t="shared" ca="1" si="65"/>
        <v>1</v>
      </c>
      <c r="F534" s="1">
        <f t="shared" ca="1" si="66"/>
        <v>1</v>
      </c>
      <c r="G534" s="1">
        <f t="shared" ca="1" si="61"/>
        <v>100</v>
      </c>
      <c r="H534" s="1">
        <f t="shared" ca="1" si="62"/>
        <v>-4030.8145192872735</v>
      </c>
    </row>
    <row r="535" spans="1:8" x14ac:dyDescent="0.2">
      <c r="A535" s="1">
        <v>529</v>
      </c>
      <c r="B535" s="1">
        <f t="shared" ca="1" si="63"/>
        <v>0.64639397295491574</v>
      </c>
      <c r="C535" s="1">
        <f t="shared" ca="1" si="60"/>
        <v>1.5003715654173615</v>
      </c>
      <c r="D535" s="1">
        <f t="shared" ca="1" si="64"/>
        <v>1</v>
      </c>
      <c r="E535" s="1">
        <f t="shared" ca="1" si="65"/>
        <v>1</v>
      </c>
      <c r="F535" s="1">
        <f t="shared" ca="1" si="66"/>
        <v>1</v>
      </c>
      <c r="G535" s="1">
        <f t="shared" ca="1" si="61"/>
        <v>100</v>
      </c>
      <c r="H535" s="1">
        <f t="shared" ca="1" si="62"/>
        <v>-3880.7773627455372</v>
      </c>
    </row>
    <row r="536" spans="1:8" x14ac:dyDescent="0.2">
      <c r="A536" s="1">
        <v>530</v>
      </c>
      <c r="B536" s="1">
        <f t="shared" ca="1" si="63"/>
        <v>0.38601834655666634</v>
      </c>
      <c r="C536" s="1">
        <f t="shared" ca="1" si="60"/>
        <v>-1</v>
      </c>
      <c r="D536" s="1">
        <f t="shared" ca="1" si="64"/>
        <v>2</v>
      </c>
      <c r="E536" s="1">
        <f t="shared" ca="1" si="65"/>
        <v>1</v>
      </c>
      <c r="F536" s="1">
        <f t="shared" ca="1" si="66"/>
        <v>1</v>
      </c>
      <c r="G536" s="1">
        <f t="shared" ca="1" si="61"/>
        <v>100</v>
      </c>
      <c r="H536" s="1">
        <f t="shared" ca="1" si="62"/>
        <v>-3980.7773627455372</v>
      </c>
    </row>
    <row r="537" spans="1:8" x14ac:dyDescent="0.2">
      <c r="A537" s="1">
        <v>531</v>
      </c>
      <c r="B537" s="1">
        <f t="shared" ca="1" si="63"/>
        <v>0.4342451772677427</v>
      </c>
      <c r="C537" s="1">
        <f t="shared" ca="1" si="60"/>
        <v>-1</v>
      </c>
      <c r="D537" s="1">
        <f t="shared" ca="1" si="64"/>
        <v>0</v>
      </c>
      <c r="E537" s="1">
        <f t="shared" ca="1" si="65"/>
        <v>1</v>
      </c>
      <c r="F537" s="1">
        <f t="shared" ca="1" si="66"/>
        <v>2</v>
      </c>
      <c r="G537" s="1">
        <f t="shared" ca="1" si="61"/>
        <v>200</v>
      </c>
      <c r="H537" s="1">
        <f t="shared" ca="1" si="62"/>
        <v>-4180.7773627455372</v>
      </c>
    </row>
    <row r="538" spans="1:8" x14ac:dyDescent="0.2">
      <c r="A538" s="1">
        <v>532</v>
      </c>
      <c r="B538" s="1">
        <f t="shared" ca="1" si="63"/>
        <v>0.45974517623324762</v>
      </c>
      <c r="C538" s="1">
        <f t="shared" ca="1" si="60"/>
        <v>-1</v>
      </c>
      <c r="D538" s="1">
        <f t="shared" ca="1" si="64"/>
        <v>1</v>
      </c>
      <c r="E538" s="1">
        <f t="shared" ca="1" si="65"/>
        <v>1</v>
      </c>
      <c r="F538" s="1">
        <f t="shared" ca="1" si="66"/>
        <v>4</v>
      </c>
      <c r="G538" s="1">
        <f t="shared" ca="1" si="61"/>
        <v>400</v>
      </c>
      <c r="H538" s="1">
        <f t="shared" ca="1" si="62"/>
        <v>-4580.7773627455372</v>
      </c>
    </row>
    <row r="539" spans="1:8" x14ac:dyDescent="0.2">
      <c r="A539" s="1">
        <v>533</v>
      </c>
      <c r="B539" s="1">
        <f t="shared" ca="1" si="63"/>
        <v>0.21957252913500735</v>
      </c>
      <c r="C539" s="1">
        <f t="shared" ca="1" si="60"/>
        <v>-1</v>
      </c>
      <c r="D539" s="1">
        <f t="shared" ca="1" si="64"/>
        <v>2</v>
      </c>
      <c r="E539" s="1">
        <f t="shared" ca="1" si="65"/>
        <v>1</v>
      </c>
      <c r="F539" s="1">
        <f t="shared" ca="1" si="66"/>
        <v>8</v>
      </c>
      <c r="G539" s="1">
        <f t="shared" ca="1" si="61"/>
        <v>800</v>
      </c>
      <c r="H539" s="1">
        <f t="shared" ca="1" si="62"/>
        <v>-5380.7773627455372</v>
      </c>
    </row>
    <row r="540" spans="1:8" x14ac:dyDescent="0.2">
      <c r="A540" s="1">
        <v>534</v>
      </c>
      <c r="B540" s="1">
        <f t="shared" ca="1" si="63"/>
        <v>0.16874146446707894</v>
      </c>
      <c r="C540" s="1">
        <f t="shared" ca="1" si="60"/>
        <v>-1</v>
      </c>
      <c r="D540" s="1">
        <f t="shared" ca="1" si="64"/>
        <v>0</v>
      </c>
      <c r="E540" s="1">
        <f t="shared" ca="1" si="65"/>
        <v>1</v>
      </c>
      <c r="F540" s="1">
        <f t="shared" ca="1" si="66"/>
        <v>16</v>
      </c>
      <c r="G540" s="1">
        <f t="shared" ca="1" si="61"/>
        <v>1600</v>
      </c>
      <c r="H540" s="1">
        <f t="shared" ca="1" si="62"/>
        <v>-6980.7773627455372</v>
      </c>
    </row>
    <row r="541" spans="1:8" x14ac:dyDescent="0.2">
      <c r="A541" s="1">
        <v>535</v>
      </c>
      <c r="B541" s="1">
        <f t="shared" ca="1" si="63"/>
        <v>0.18465789349979678</v>
      </c>
      <c r="C541" s="1">
        <f t="shared" ref="C541:C604" ca="1" si="67">IF(B541&lt;$D$1,$F$1,$H$1)</f>
        <v>-1</v>
      </c>
      <c r="D541" s="1">
        <f t="shared" ca="1" si="64"/>
        <v>1</v>
      </c>
      <c r="E541" s="1">
        <f t="shared" ca="1" si="65"/>
        <v>1</v>
      </c>
      <c r="F541" s="1">
        <f t="shared" ca="1" si="66"/>
        <v>32</v>
      </c>
      <c r="G541" s="1">
        <f t="shared" ref="G541:G604" ca="1" si="68">F541*$H$2</f>
        <v>3200</v>
      </c>
      <c r="H541" s="1">
        <f t="shared" ref="H541:H604" ca="1" si="69">H540+G541*C541</f>
        <v>-10180.777362745537</v>
      </c>
    </row>
    <row r="542" spans="1:8" x14ac:dyDescent="0.2">
      <c r="A542" s="1">
        <v>536</v>
      </c>
      <c r="B542" s="1">
        <f t="shared" ca="1" si="63"/>
        <v>0.19645132470186344</v>
      </c>
      <c r="C542" s="1">
        <f t="shared" ca="1" si="67"/>
        <v>-1</v>
      </c>
      <c r="D542" s="1">
        <f t="shared" ca="1" si="64"/>
        <v>2</v>
      </c>
      <c r="E542" s="1">
        <f t="shared" ca="1" si="65"/>
        <v>1</v>
      </c>
      <c r="F542" s="1">
        <f t="shared" ca="1" si="66"/>
        <v>64</v>
      </c>
      <c r="G542" s="1">
        <f t="shared" ca="1" si="68"/>
        <v>6400</v>
      </c>
      <c r="H542" s="1">
        <f t="shared" ca="1" si="69"/>
        <v>-16580.777362745539</v>
      </c>
    </row>
    <row r="543" spans="1:8" x14ac:dyDescent="0.2">
      <c r="A543" s="1">
        <v>537</v>
      </c>
      <c r="B543" s="1">
        <f t="shared" ca="1" si="63"/>
        <v>0.86068072679359375</v>
      </c>
      <c r="C543" s="1">
        <f t="shared" ca="1" si="67"/>
        <v>1.5003715654173615</v>
      </c>
      <c r="D543" s="1">
        <f t="shared" ca="1" si="64"/>
        <v>1</v>
      </c>
      <c r="E543" s="1">
        <f t="shared" ca="1" si="65"/>
        <v>1</v>
      </c>
      <c r="F543" s="1">
        <f t="shared" ca="1" si="66"/>
        <v>1</v>
      </c>
      <c r="G543" s="1">
        <f t="shared" ca="1" si="68"/>
        <v>100</v>
      </c>
      <c r="H543" s="1">
        <f t="shared" ca="1" si="69"/>
        <v>-16430.740206203802</v>
      </c>
    </row>
    <row r="544" spans="1:8" x14ac:dyDescent="0.2">
      <c r="A544" s="1">
        <v>538</v>
      </c>
      <c r="B544" s="1">
        <f t="shared" ca="1" si="63"/>
        <v>0.50599943152787119</v>
      </c>
      <c r="C544" s="1">
        <f t="shared" ca="1" si="67"/>
        <v>-1</v>
      </c>
      <c r="D544" s="1">
        <f t="shared" ca="1" si="64"/>
        <v>2</v>
      </c>
      <c r="E544" s="1">
        <f t="shared" ca="1" si="65"/>
        <v>1</v>
      </c>
      <c r="F544" s="1">
        <f t="shared" ca="1" si="66"/>
        <v>1</v>
      </c>
      <c r="G544" s="1">
        <f t="shared" ca="1" si="68"/>
        <v>100</v>
      </c>
      <c r="H544" s="1">
        <f t="shared" ca="1" si="69"/>
        <v>-16530.740206203802</v>
      </c>
    </row>
    <row r="545" spans="1:8" x14ac:dyDescent="0.2">
      <c r="A545" s="1">
        <v>539</v>
      </c>
      <c r="B545" s="1">
        <f t="shared" ca="1" si="63"/>
        <v>0.89407114825345158</v>
      </c>
      <c r="C545" s="1">
        <f t="shared" ca="1" si="67"/>
        <v>1.5003715654173615</v>
      </c>
      <c r="D545" s="1">
        <f t="shared" ca="1" si="64"/>
        <v>1</v>
      </c>
      <c r="E545" s="1">
        <f t="shared" ca="1" si="65"/>
        <v>1</v>
      </c>
      <c r="F545" s="1">
        <f t="shared" ca="1" si="66"/>
        <v>2</v>
      </c>
      <c r="G545" s="1">
        <f t="shared" ca="1" si="68"/>
        <v>200</v>
      </c>
      <c r="H545" s="1">
        <f t="shared" ca="1" si="69"/>
        <v>-16230.665893120329</v>
      </c>
    </row>
    <row r="546" spans="1:8" x14ac:dyDescent="0.2">
      <c r="A546" s="1">
        <v>540</v>
      </c>
      <c r="B546" s="1">
        <f t="shared" ca="1" si="63"/>
        <v>0.69375308525724322</v>
      </c>
      <c r="C546" s="1">
        <f t="shared" ca="1" si="67"/>
        <v>1.5003715654173615</v>
      </c>
      <c r="D546" s="1">
        <f t="shared" ca="1" si="64"/>
        <v>0</v>
      </c>
      <c r="E546" s="1">
        <f t="shared" ca="1" si="65"/>
        <v>1</v>
      </c>
      <c r="F546" s="1">
        <f t="shared" ca="1" si="66"/>
        <v>1</v>
      </c>
      <c r="G546" s="1">
        <f t="shared" ca="1" si="68"/>
        <v>100</v>
      </c>
      <c r="H546" s="1">
        <f t="shared" ca="1" si="69"/>
        <v>-16080.628736578594</v>
      </c>
    </row>
    <row r="547" spans="1:8" x14ac:dyDescent="0.2">
      <c r="A547" s="1">
        <v>541</v>
      </c>
      <c r="B547" s="1">
        <f t="shared" ca="1" si="63"/>
        <v>0.59503173137257703</v>
      </c>
      <c r="C547" s="1">
        <f t="shared" ca="1" si="67"/>
        <v>-1</v>
      </c>
      <c r="D547" s="1">
        <f t="shared" ca="1" si="64"/>
        <v>1</v>
      </c>
      <c r="E547" s="1">
        <f t="shared" ca="1" si="65"/>
        <v>1</v>
      </c>
      <c r="F547" s="1">
        <f t="shared" ca="1" si="66"/>
        <v>1</v>
      </c>
      <c r="G547" s="1">
        <f t="shared" ca="1" si="68"/>
        <v>100</v>
      </c>
      <c r="H547" s="1">
        <f t="shared" ca="1" si="69"/>
        <v>-16180.628736578594</v>
      </c>
    </row>
    <row r="548" spans="1:8" x14ac:dyDescent="0.2">
      <c r="A548" s="1">
        <v>542</v>
      </c>
      <c r="B548" s="1">
        <f t="shared" ca="1" si="63"/>
        <v>0.55044557080636247</v>
      </c>
      <c r="C548" s="1">
        <f t="shared" ca="1" si="67"/>
        <v>-1</v>
      </c>
      <c r="D548" s="1">
        <f t="shared" ca="1" si="64"/>
        <v>2</v>
      </c>
      <c r="E548" s="1">
        <f t="shared" ca="1" si="65"/>
        <v>1</v>
      </c>
      <c r="F548" s="1">
        <f t="shared" ca="1" si="66"/>
        <v>2</v>
      </c>
      <c r="G548" s="1">
        <f t="shared" ca="1" si="68"/>
        <v>200</v>
      </c>
      <c r="H548" s="1">
        <f t="shared" ca="1" si="69"/>
        <v>-16380.628736578594</v>
      </c>
    </row>
    <row r="549" spans="1:8" x14ac:dyDescent="0.2">
      <c r="A549" s="1">
        <v>543</v>
      </c>
      <c r="B549" s="1">
        <f t="shared" ca="1" si="63"/>
        <v>0.47118844171899921</v>
      </c>
      <c r="C549" s="1">
        <f t="shared" ca="1" si="67"/>
        <v>-1</v>
      </c>
      <c r="D549" s="1">
        <f t="shared" ca="1" si="64"/>
        <v>0</v>
      </c>
      <c r="E549" s="1">
        <f t="shared" ca="1" si="65"/>
        <v>1</v>
      </c>
      <c r="F549" s="1">
        <f t="shared" ca="1" si="66"/>
        <v>4</v>
      </c>
      <c r="G549" s="1">
        <f t="shared" ca="1" si="68"/>
        <v>400</v>
      </c>
      <c r="H549" s="1">
        <f t="shared" ca="1" si="69"/>
        <v>-16780.628736578594</v>
      </c>
    </row>
    <row r="550" spans="1:8" x14ac:dyDescent="0.2">
      <c r="A550" s="1">
        <v>544</v>
      </c>
      <c r="B550" s="1">
        <f t="shared" ca="1" si="63"/>
        <v>0.24861529571315588</v>
      </c>
      <c r="C550" s="1">
        <f t="shared" ca="1" si="67"/>
        <v>-1</v>
      </c>
      <c r="D550" s="1">
        <f t="shared" ca="1" si="64"/>
        <v>1</v>
      </c>
      <c r="E550" s="1">
        <f t="shared" ca="1" si="65"/>
        <v>1</v>
      </c>
      <c r="F550" s="1">
        <f t="shared" ca="1" si="66"/>
        <v>8</v>
      </c>
      <c r="G550" s="1">
        <f t="shared" ca="1" si="68"/>
        <v>800</v>
      </c>
      <c r="H550" s="1">
        <f t="shared" ca="1" si="69"/>
        <v>-17580.628736578594</v>
      </c>
    </row>
    <row r="551" spans="1:8" x14ac:dyDescent="0.2">
      <c r="A551" s="1">
        <v>545</v>
      </c>
      <c r="B551" s="1">
        <f t="shared" ca="1" si="63"/>
        <v>0.79620527718825218</v>
      </c>
      <c r="C551" s="1">
        <f t="shared" ca="1" si="67"/>
        <v>1.5003715654173615</v>
      </c>
      <c r="D551" s="1">
        <f t="shared" ca="1" si="64"/>
        <v>0</v>
      </c>
      <c r="E551" s="1">
        <f t="shared" ca="1" si="65"/>
        <v>1</v>
      </c>
      <c r="F551" s="1">
        <f t="shared" ca="1" si="66"/>
        <v>16</v>
      </c>
      <c r="G551" s="1">
        <f t="shared" ca="1" si="68"/>
        <v>1600</v>
      </c>
      <c r="H551" s="1">
        <f t="shared" ca="1" si="69"/>
        <v>-15180.034231910815</v>
      </c>
    </row>
    <row r="552" spans="1:8" x14ac:dyDescent="0.2">
      <c r="A552" s="1">
        <v>546</v>
      </c>
      <c r="B552" s="1">
        <f t="shared" ca="1" si="63"/>
        <v>2.0540006514400577E-2</v>
      </c>
      <c r="C552" s="1">
        <f t="shared" ca="1" si="67"/>
        <v>-1</v>
      </c>
      <c r="D552" s="1">
        <f t="shared" ca="1" si="64"/>
        <v>1</v>
      </c>
      <c r="E552" s="1">
        <f t="shared" ca="1" si="65"/>
        <v>1</v>
      </c>
      <c r="F552" s="1">
        <f t="shared" ca="1" si="66"/>
        <v>8</v>
      </c>
      <c r="G552" s="1">
        <f t="shared" ca="1" si="68"/>
        <v>800</v>
      </c>
      <c r="H552" s="1">
        <f t="shared" ca="1" si="69"/>
        <v>-15980.034231910815</v>
      </c>
    </row>
    <row r="553" spans="1:8" x14ac:dyDescent="0.2">
      <c r="A553" s="1">
        <v>547</v>
      </c>
      <c r="B553" s="1">
        <f t="shared" ca="1" si="63"/>
        <v>0.92696894798449936</v>
      </c>
      <c r="C553" s="1">
        <f t="shared" ca="1" si="67"/>
        <v>1.5003715654173615</v>
      </c>
      <c r="D553" s="1">
        <f t="shared" ca="1" si="64"/>
        <v>0</v>
      </c>
      <c r="E553" s="1">
        <f t="shared" ca="1" si="65"/>
        <v>1</v>
      </c>
      <c r="F553" s="1">
        <f t="shared" ca="1" si="66"/>
        <v>16</v>
      </c>
      <c r="G553" s="1">
        <f t="shared" ca="1" si="68"/>
        <v>1600</v>
      </c>
      <c r="H553" s="1">
        <f t="shared" ca="1" si="69"/>
        <v>-13579.439727243036</v>
      </c>
    </row>
    <row r="554" spans="1:8" x14ac:dyDescent="0.2">
      <c r="A554" s="1">
        <v>548</v>
      </c>
      <c r="B554" s="1">
        <f t="shared" ca="1" si="63"/>
        <v>0.46657737736086902</v>
      </c>
      <c r="C554" s="1">
        <f t="shared" ca="1" si="67"/>
        <v>-1</v>
      </c>
      <c r="D554" s="1">
        <f t="shared" ca="1" si="64"/>
        <v>1</v>
      </c>
      <c r="E554" s="1">
        <f t="shared" ca="1" si="65"/>
        <v>1</v>
      </c>
      <c r="F554" s="1">
        <f t="shared" ca="1" si="66"/>
        <v>8</v>
      </c>
      <c r="G554" s="1">
        <f t="shared" ca="1" si="68"/>
        <v>800</v>
      </c>
      <c r="H554" s="1">
        <f t="shared" ca="1" si="69"/>
        <v>-14379.439727243036</v>
      </c>
    </row>
    <row r="555" spans="1:8" x14ac:dyDescent="0.2">
      <c r="A555" s="1">
        <v>549</v>
      </c>
      <c r="B555" s="1">
        <f t="shared" ca="1" si="63"/>
        <v>0.35864838593860449</v>
      </c>
      <c r="C555" s="1">
        <f t="shared" ca="1" si="67"/>
        <v>-1</v>
      </c>
      <c r="D555" s="1">
        <f t="shared" ca="1" si="64"/>
        <v>2</v>
      </c>
      <c r="E555" s="1">
        <f t="shared" ca="1" si="65"/>
        <v>1</v>
      </c>
      <c r="F555" s="1">
        <f t="shared" ca="1" si="66"/>
        <v>16</v>
      </c>
      <c r="G555" s="1">
        <f t="shared" ca="1" si="68"/>
        <v>1600</v>
      </c>
      <c r="H555" s="1">
        <f t="shared" ca="1" si="69"/>
        <v>-15979.439727243036</v>
      </c>
    </row>
    <row r="556" spans="1:8" x14ac:dyDescent="0.2">
      <c r="A556" s="1">
        <v>550</v>
      </c>
      <c r="B556" s="1">
        <f t="shared" ca="1" si="63"/>
        <v>0.65379317393204173</v>
      </c>
      <c r="C556" s="1">
        <f t="shared" ca="1" si="67"/>
        <v>1.5003715654173615</v>
      </c>
      <c r="D556" s="1">
        <f t="shared" ca="1" si="64"/>
        <v>1</v>
      </c>
      <c r="E556" s="1">
        <f t="shared" ca="1" si="65"/>
        <v>1</v>
      </c>
      <c r="F556" s="1">
        <f t="shared" ca="1" si="66"/>
        <v>32</v>
      </c>
      <c r="G556" s="1">
        <f t="shared" ca="1" si="68"/>
        <v>3200</v>
      </c>
      <c r="H556" s="1">
        <f t="shared" ca="1" si="69"/>
        <v>-11178.250717907478</v>
      </c>
    </row>
    <row r="557" spans="1:8" x14ac:dyDescent="0.2">
      <c r="A557" s="1">
        <v>551</v>
      </c>
      <c r="B557" s="1">
        <f t="shared" ca="1" si="63"/>
        <v>0.80521540338609843</v>
      </c>
      <c r="C557" s="1">
        <f t="shared" ca="1" si="67"/>
        <v>1.5003715654173615</v>
      </c>
      <c r="D557" s="1">
        <f t="shared" ca="1" si="64"/>
        <v>0</v>
      </c>
      <c r="E557" s="1">
        <f t="shared" ca="1" si="65"/>
        <v>1</v>
      </c>
      <c r="F557" s="1">
        <f t="shared" ca="1" si="66"/>
        <v>16</v>
      </c>
      <c r="G557" s="1">
        <f t="shared" ca="1" si="68"/>
        <v>1600</v>
      </c>
      <c r="H557" s="1">
        <f t="shared" ca="1" si="69"/>
        <v>-8777.6562132396994</v>
      </c>
    </row>
    <row r="558" spans="1:8" x14ac:dyDescent="0.2">
      <c r="A558" s="1">
        <v>552</v>
      </c>
      <c r="B558" s="1">
        <f t="shared" ca="1" si="63"/>
        <v>0.4628006624434835</v>
      </c>
      <c r="C558" s="1">
        <f t="shared" ca="1" si="67"/>
        <v>-1</v>
      </c>
      <c r="D558" s="1">
        <f t="shared" ca="1" si="64"/>
        <v>1</v>
      </c>
      <c r="E558" s="1">
        <f t="shared" ca="1" si="65"/>
        <v>1</v>
      </c>
      <c r="F558" s="1">
        <f t="shared" ca="1" si="66"/>
        <v>8</v>
      </c>
      <c r="G558" s="1">
        <f t="shared" ca="1" si="68"/>
        <v>800</v>
      </c>
      <c r="H558" s="1">
        <f t="shared" ca="1" si="69"/>
        <v>-9577.6562132396994</v>
      </c>
    </row>
    <row r="559" spans="1:8" x14ac:dyDescent="0.2">
      <c r="A559" s="1">
        <v>553</v>
      </c>
      <c r="B559" s="1">
        <f t="shared" ca="1" si="63"/>
        <v>0.51125830455175503</v>
      </c>
      <c r="C559" s="1">
        <f t="shared" ca="1" si="67"/>
        <v>-1</v>
      </c>
      <c r="D559" s="1">
        <f t="shared" ca="1" si="64"/>
        <v>2</v>
      </c>
      <c r="E559" s="1">
        <f t="shared" ca="1" si="65"/>
        <v>1</v>
      </c>
      <c r="F559" s="1">
        <f t="shared" ca="1" si="66"/>
        <v>16</v>
      </c>
      <c r="G559" s="1">
        <f t="shared" ca="1" si="68"/>
        <v>1600</v>
      </c>
      <c r="H559" s="1">
        <f t="shared" ca="1" si="69"/>
        <v>-11177.656213239699</v>
      </c>
    </row>
    <row r="560" spans="1:8" x14ac:dyDescent="0.2">
      <c r="A560" s="1">
        <v>554</v>
      </c>
      <c r="B560" s="1">
        <f t="shared" ca="1" si="63"/>
        <v>0.48108224270273847</v>
      </c>
      <c r="C560" s="1">
        <f t="shared" ca="1" si="67"/>
        <v>-1</v>
      </c>
      <c r="D560" s="1">
        <f t="shared" ca="1" si="64"/>
        <v>0</v>
      </c>
      <c r="E560" s="1">
        <f t="shared" ca="1" si="65"/>
        <v>1</v>
      </c>
      <c r="F560" s="1">
        <f t="shared" ca="1" si="66"/>
        <v>32</v>
      </c>
      <c r="G560" s="1">
        <f t="shared" ca="1" si="68"/>
        <v>3200</v>
      </c>
      <c r="H560" s="1">
        <f t="shared" ca="1" si="69"/>
        <v>-14377.656213239699</v>
      </c>
    </row>
    <row r="561" spans="1:8" x14ac:dyDescent="0.2">
      <c r="A561" s="1">
        <v>555</v>
      </c>
      <c r="B561" s="1">
        <f t="shared" ca="1" si="63"/>
        <v>0.11896524431103095</v>
      </c>
      <c r="C561" s="1">
        <f t="shared" ca="1" si="67"/>
        <v>-1</v>
      </c>
      <c r="D561" s="1">
        <f t="shared" ca="1" si="64"/>
        <v>1</v>
      </c>
      <c r="E561" s="1">
        <f t="shared" ca="1" si="65"/>
        <v>1</v>
      </c>
      <c r="F561" s="1">
        <f t="shared" ca="1" si="66"/>
        <v>64</v>
      </c>
      <c r="G561" s="1">
        <f t="shared" ca="1" si="68"/>
        <v>6400</v>
      </c>
      <c r="H561" s="1">
        <f t="shared" ca="1" si="69"/>
        <v>-20777.656213239701</v>
      </c>
    </row>
    <row r="562" spans="1:8" x14ac:dyDescent="0.2">
      <c r="A562" s="1">
        <v>556</v>
      </c>
      <c r="B562" s="1">
        <f t="shared" ca="1" si="63"/>
        <v>0.2681265939461257</v>
      </c>
      <c r="C562" s="1">
        <f t="shared" ca="1" si="67"/>
        <v>-1</v>
      </c>
      <c r="D562" s="1">
        <f t="shared" ca="1" si="64"/>
        <v>2</v>
      </c>
      <c r="E562" s="1">
        <f t="shared" ca="1" si="65"/>
        <v>1</v>
      </c>
      <c r="F562" s="1">
        <f t="shared" ca="1" si="66"/>
        <v>1</v>
      </c>
      <c r="G562" s="1">
        <f t="shared" ca="1" si="68"/>
        <v>100</v>
      </c>
      <c r="H562" s="1">
        <f t="shared" ca="1" si="69"/>
        <v>-20877.656213239701</v>
      </c>
    </row>
    <row r="563" spans="1:8" x14ac:dyDescent="0.2">
      <c r="A563" s="1">
        <v>557</v>
      </c>
      <c r="B563" s="1">
        <f t="shared" ca="1" si="63"/>
        <v>0.76383329431418234</v>
      </c>
      <c r="C563" s="1">
        <f t="shared" ca="1" si="67"/>
        <v>1.5003715654173615</v>
      </c>
      <c r="D563" s="1">
        <f t="shared" ca="1" si="64"/>
        <v>1</v>
      </c>
      <c r="E563" s="1">
        <f t="shared" ca="1" si="65"/>
        <v>1</v>
      </c>
      <c r="F563" s="1">
        <f t="shared" ca="1" si="66"/>
        <v>2</v>
      </c>
      <c r="G563" s="1">
        <f t="shared" ca="1" si="68"/>
        <v>200</v>
      </c>
      <c r="H563" s="1">
        <f t="shared" ca="1" si="69"/>
        <v>-20577.58190015623</v>
      </c>
    </row>
    <row r="564" spans="1:8" x14ac:dyDescent="0.2">
      <c r="A564" s="1">
        <v>558</v>
      </c>
      <c r="B564" s="1">
        <f t="shared" ca="1" si="63"/>
        <v>0.61192464414736203</v>
      </c>
      <c r="C564" s="1">
        <f t="shared" ca="1" si="67"/>
        <v>1.5003715654173615</v>
      </c>
      <c r="D564" s="1">
        <f t="shared" ca="1" si="64"/>
        <v>0</v>
      </c>
      <c r="E564" s="1">
        <f t="shared" ca="1" si="65"/>
        <v>1</v>
      </c>
      <c r="F564" s="1">
        <f t="shared" ca="1" si="66"/>
        <v>1</v>
      </c>
      <c r="G564" s="1">
        <f t="shared" ca="1" si="68"/>
        <v>100</v>
      </c>
      <c r="H564" s="1">
        <f t="shared" ca="1" si="69"/>
        <v>-20427.544743614493</v>
      </c>
    </row>
    <row r="565" spans="1:8" x14ac:dyDescent="0.2">
      <c r="A565" s="1">
        <v>559</v>
      </c>
      <c r="B565" s="1">
        <f t="shared" ca="1" si="63"/>
        <v>0.60386763317247594</v>
      </c>
      <c r="C565" s="1">
        <f t="shared" ca="1" si="67"/>
        <v>1.5003715654173615</v>
      </c>
      <c r="D565" s="1">
        <f t="shared" ca="1" si="64"/>
        <v>-1</v>
      </c>
      <c r="E565" s="1">
        <f t="shared" ca="1" si="65"/>
        <v>1</v>
      </c>
      <c r="F565" s="1">
        <f t="shared" ca="1" si="66"/>
        <v>1</v>
      </c>
      <c r="G565" s="1">
        <f t="shared" ca="1" si="68"/>
        <v>100</v>
      </c>
      <c r="H565" s="1">
        <f t="shared" ca="1" si="69"/>
        <v>-20277.507587072756</v>
      </c>
    </row>
    <row r="566" spans="1:8" x14ac:dyDescent="0.2">
      <c r="A566" s="1">
        <v>560</v>
      </c>
      <c r="B566" s="1">
        <f t="shared" ca="1" si="63"/>
        <v>0.52659115183228866</v>
      </c>
      <c r="C566" s="1">
        <f t="shared" ca="1" si="67"/>
        <v>-1</v>
      </c>
      <c r="D566" s="1">
        <f t="shared" ca="1" si="64"/>
        <v>0</v>
      </c>
      <c r="E566" s="1">
        <f t="shared" ca="1" si="65"/>
        <v>1</v>
      </c>
      <c r="F566" s="1">
        <f t="shared" ca="1" si="66"/>
        <v>1</v>
      </c>
      <c r="G566" s="1">
        <f t="shared" ca="1" si="68"/>
        <v>100</v>
      </c>
      <c r="H566" s="1">
        <f t="shared" ca="1" si="69"/>
        <v>-20377.507587072756</v>
      </c>
    </row>
    <row r="567" spans="1:8" x14ac:dyDescent="0.2">
      <c r="A567" s="1">
        <v>561</v>
      </c>
      <c r="B567" s="1">
        <f t="shared" ca="1" si="63"/>
        <v>0.59903961785799809</v>
      </c>
      <c r="C567" s="1">
        <f t="shared" ca="1" si="67"/>
        <v>-1</v>
      </c>
      <c r="D567" s="1">
        <f t="shared" ca="1" si="64"/>
        <v>1</v>
      </c>
      <c r="E567" s="1">
        <f t="shared" ca="1" si="65"/>
        <v>1</v>
      </c>
      <c r="F567" s="1">
        <f t="shared" ca="1" si="66"/>
        <v>2</v>
      </c>
      <c r="G567" s="1">
        <f t="shared" ca="1" si="68"/>
        <v>200</v>
      </c>
      <c r="H567" s="1">
        <f t="shared" ca="1" si="69"/>
        <v>-20577.507587072756</v>
      </c>
    </row>
    <row r="568" spans="1:8" x14ac:dyDescent="0.2">
      <c r="A568" s="1">
        <v>562</v>
      </c>
      <c r="B568" s="1">
        <f t="shared" ca="1" si="63"/>
        <v>8.6641864825083292E-3</v>
      </c>
      <c r="C568" s="1">
        <f t="shared" ca="1" si="67"/>
        <v>-1</v>
      </c>
      <c r="D568" s="1">
        <f t="shared" ca="1" si="64"/>
        <v>2</v>
      </c>
      <c r="E568" s="1">
        <f t="shared" ca="1" si="65"/>
        <v>1</v>
      </c>
      <c r="F568" s="1">
        <f t="shared" ca="1" si="66"/>
        <v>4</v>
      </c>
      <c r="G568" s="1">
        <f t="shared" ca="1" si="68"/>
        <v>400</v>
      </c>
      <c r="H568" s="1">
        <f t="shared" ca="1" si="69"/>
        <v>-20977.507587072756</v>
      </c>
    </row>
    <row r="569" spans="1:8" x14ac:dyDescent="0.2">
      <c r="A569" s="1">
        <v>563</v>
      </c>
      <c r="B569" s="1">
        <f t="shared" ca="1" si="63"/>
        <v>0.29791022659560795</v>
      </c>
      <c r="C569" s="1">
        <f t="shared" ca="1" si="67"/>
        <v>-1</v>
      </c>
      <c r="D569" s="1">
        <f t="shared" ca="1" si="64"/>
        <v>0</v>
      </c>
      <c r="E569" s="1">
        <f t="shared" ca="1" si="65"/>
        <v>1</v>
      </c>
      <c r="F569" s="1">
        <f t="shared" ca="1" si="66"/>
        <v>8</v>
      </c>
      <c r="G569" s="1">
        <f t="shared" ca="1" si="68"/>
        <v>800</v>
      </c>
      <c r="H569" s="1">
        <f t="shared" ca="1" si="69"/>
        <v>-21777.507587072756</v>
      </c>
    </row>
    <row r="570" spans="1:8" x14ac:dyDescent="0.2">
      <c r="A570" s="1">
        <v>564</v>
      </c>
      <c r="B570" s="1">
        <f t="shared" ca="1" si="63"/>
        <v>0.98852177264304131</v>
      </c>
      <c r="C570" s="1">
        <f t="shared" ca="1" si="67"/>
        <v>1.5003715654173615</v>
      </c>
      <c r="D570" s="1">
        <f t="shared" ca="1" si="64"/>
        <v>-1</v>
      </c>
      <c r="E570" s="1">
        <f t="shared" ca="1" si="65"/>
        <v>1</v>
      </c>
      <c r="F570" s="1">
        <f t="shared" ca="1" si="66"/>
        <v>16</v>
      </c>
      <c r="G570" s="1">
        <f t="shared" ca="1" si="68"/>
        <v>1600</v>
      </c>
      <c r="H570" s="1">
        <f t="shared" ca="1" si="69"/>
        <v>-19376.913082404979</v>
      </c>
    </row>
    <row r="571" spans="1:8" x14ac:dyDescent="0.2">
      <c r="A571" s="1">
        <v>565</v>
      </c>
      <c r="B571" s="1">
        <f t="shared" ca="1" si="63"/>
        <v>0.83614116553282647</v>
      </c>
      <c r="C571" s="1">
        <f t="shared" ca="1" si="67"/>
        <v>1.5003715654173615</v>
      </c>
      <c r="D571" s="1">
        <f t="shared" ca="1" si="64"/>
        <v>1</v>
      </c>
      <c r="E571" s="1">
        <f t="shared" ca="1" si="65"/>
        <v>1</v>
      </c>
      <c r="F571" s="1">
        <f t="shared" ca="1" si="66"/>
        <v>8</v>
      </c>
      <c r="G571" s="1">
        <f t="shared" ca="1" si="68"/>
        <v>800</v>
      </c>
      <c r="H571" s="1">
        <f t="shared" ca="1" si="69"/>
        <v>-18176.615830071089</v>
      </c>
    </row>
    <row r="572" spans="1:8" x14ac:dyDescent="0.2">
      <c r="A572" s="1">
        <v>566</v>
      </c>
      <c r="B572" s="1">
        <f t="shared" ca="1" si="63"/>
        <v>0.90577446666826422</v>
      </c>
      <c r="C572" s="1">
        <f t="shared" ca="1" si="67"/>
        <v>1.5003715654173615</v>
      </c>
      <c r="D572" s="1">
        <f t="shared" ca="1" si="64"/>
        <v>0</v>
      </c>
      <c r="E572" s="1">
        <f t="shared" ca="1" si="65"/>
        <v>1</v>
      </c>
      <c r="F572" s="1">
        <f t="shared" ca="1" si="66"/>
        <v>4</v>
      </c>
      <c r="G572" s="1">
        <f t="shared" ca="1" si="68"/>
        <v>400</v>
      </c>
      <c r="H572" s="1">
        <f t="shared" ca="1" si="69"/>
        <v>-17576.467203904143</v>
      </c>
    </row>
    <row r="573" spans="1:8" x14ac:dyDescent="0.2">
      <c r="A573" s="1">
        <v>567</v>
      </c>
      <c r="B573" s="1">
        <f t="shared" ca="1" si="63"/>
        <v>0.95503394321964974</v>
      </c>
      <c r="C573" s="1">
        <f t="shared" ca="1" si="67"/>
        <v>1.5003715654173615</v>
      </c>
      <c r="D573" s="1">
        <f t="shared" ca="1" si="64"/>
        <v>-1</v>
      </c>
      <c r="E573" s="1">
        <f t="shared" ca="1" si="65"/>
        <v>1</v>
      </c>
      <c r="F573" s="1">
        <f t="shared" ca="1" si="66"/>
        <v>2</v>
      </c>
      <c r="G573" s="1">
        <f t="shared" ca="1" si="68"/>
        <v>200</v>
      </c>
      <c r="H573" s="1">
        <f t="shared" ca="1" si="69"/>
        <v>-17276.392890820673</v>
      </c>
    </row>
    <row r="574" spans="1:8" x14ac:dyDescent="0.2">
      <c r="A574" s="1">
        <v>568</v>
      </c>
      <c r="B574" s="1">
        <f t="shared" ca="1" si="63"/>
        <v>0.79391760940092482</v>
      </c>
      <c r="C574" s="1">
        <f t="shared" ca="1" si="67"/>
        <v>1.5003715654173615</v>
      </c>
      <c r="D574" s="1">
        <f t="shared" ca="1" si="64"/>
        <v>1</v>
      </c>
      <c r="E574" s="1">
        <f t="shared" ca="1" si="65"/>
        <v>1</v>
      </c>
      <c r="F574" s="1">
        <f t="shared" ca="1" si="66"/>
        <v>1</v>
      </c>
      <c r="G574" s="1">
        <f t="shared" ca="1" si="68"/>
        <v>100</v>
      </c>
      <c r="H574" s="1">
        <f t="shared" ca="1" si="69"/>
        <v>-17126.355734278935</v>
      </c>
    </row>
    <row r="575" spans="1:8" x14ac:dyDescent="0.2">
      <c r="A575" s="1">
        <v>569</v>
      </c>
      <c r="B575" s="1">
        <f t="shared" ca="1" si="63"/>
        <v>0.11291853722246414</v>
      </c>
      <c r="C575" s="1">
        <f t="shared" ca="1" si="67"/>
        <v>-1</v>
      </c>
      <c r="D575" s="1">
        <f t="shared" ca="1" si="64"/>
        <v>2</v>
      </c>
      <c r="E575" s="1">
        <f t="shared" ca="1" si="65"/>
        <v>1</v>
      </c>
      <c r="F575" s="1">
        <f t="shared" ca="1" si="66"/>
        <v>1</v>
      </c>
      <c r="G575" s="1">
        <f t="shared" ca="1" si="68"/>
        <v>100</v>
      </c>
      <c r="H575" s="1">
        <f t="shared" ca="1" si="69"/>
        <v>-17226.355734278935</v>
      </c>
    </row>
    <row r="576" spans="1:8" x14ac:dyDescent="0.2">
      <c r="A576" s="1">
        <v>570</v>
      </c>
      <c r="B576" s="1">
        <f t="shared" ca="1" si="63"/>
        <v>1.2501809597575964E-4</v>
      </c>
      <c r="C576" s="1">
        <f t="shared" ca="1" si="67"/>
        <v>-1</v>
      </c>
      <c r="D576" s="1">
        <f t="shared" ca="1" si="64"/>
        <v>0</v>
      </c>
      <c r="E576" s="1">
        <f t="shared" ca="1" si="65"/>
        <v>1</v>
      </c>
      <c r="F576" s="1">
        <f t="shared" ca="1" si="66"/>
        <v>2</v>
      </c>
      <c r="G576" s="1">
        <f t="shared" ca="1" si="68"/>
        <v>200</v>
      </c>
      <c r="H576" s="1">
        <f t="shared" ca="1" si="69"/>
        <v>-17426.355734278935</v>
      </c>
    </row>
    <row r="577" spans="1:8" x14ac:dyDescent="0.2">
      <c r="A577" s="1">
        <v>571</v>
      </c>
      <c r="B577" s="1">
        <f t="shared" ca="1" si="63"/>
        <v>0.32192661442594406</v>
      </c>
      <c r="C577" s="1">
        <f t="shared" ca="1" si="67"/>
        <v>-1</v>
      </c>
      <c r="D577" s="1">
        <f t="shared" ca="1" si="64"/>
        <v>1</v>
      </c>
      <c r="E577" s="1">
        <f t="shared" ca="1" si="65"/>
        <v>1</v>
      </c>
      <c r="F577" s="1">
        <f t="shared" ca="1" si="66"/>
        <v>4</v>
      </c>
      <c r="G577" s="1">
        <f t="shared" ca="1" si="68"/>
        <v>400</v>
      </c>
      <c r="H577" s="1">
        <f t="shared" ca="1" si="69"/>
        <v>-17826.355734278935</v>
      </c>
    </row>
    <row r="578" spans="1:8" x14ac:dyDescent="0.2">
      <c r="A578" s="1">
        <v>572</v>
      </c>
      <c r="B578" s="1">
        <f t="shared" ca="1" si="63"/>
        <v>0.81176701803372009</v>
      </c>
      <c r="C578" s="1">
        <f t="shared" ca="1" si="67"/>
        <v>1.5003715654173615</v>
      </c>
      <c r="D578" s="1">
        <f t="shared" ca="1" si="64"/>
        <v>0</v>
      </c>
      <c r="E578" s="1">
        <f t="shared" ca="1" si="65"/>
        <v>1</v>
      </c>
      <c r="F578" s="1">
        <f t="shared" ca="1" si="66"/>
        <v>8</v>
      </c>
      <c r="G578" s="1">
        <f t="shared" ca="1" si="68"/>
        <v>800</v>
      </c>
      <c r="H578" s="1">
        <f t="shared" ca="1" si="69"/>
        <v>-16626.058481945045</v>
      </c>
    </row>
    <row r="579" spans="1:8" x14ac:dyDescent="0.2">
      <c r="A579" s="1">
        <v>573</v>
      </c>
      <c r="B579" s="1">
        <f t="shared" ca="1" si="63"/>
        <v>0.13999169177158977</v>
      </c>
      <c r="C579" s="1">
        <f t="shared" ca="1" si="67"/>
        <v>-1</v>
      </c>
      <c r="D579" s="1">
        <f t="shared" ca="1" si="64"/>
        <v>1</v>
      </c>
      <c r="E579" s="1">
        <f t="shared" ca="1" si="65"/>
        <v>1</v>
      </c>
      <c r="F579" s="1">
        <f t="shared" ca="1" si="66"/>
        <v>4</v>
      </c>
      <c r="G579" s="1">
        <f t="shared" ca="1" si="68"/>
        <v>400</v>
      </c>
      <c r="H579" s="1">
        <f t="shared" ca="1" si="69"/>
        <v>-17026.058481945045</v>
      </c>
    </row>
    <row r="580" spans="1:8" x14ac:dyDescent="0.2">
      <c r="A580" s="1">
        <v>574</v>
      </c>
      <c r="B580" s="1">
        <f t="shared" ca="1" si="63"/>
        <v>0.90351699579932354</v>
      </c>
      <c r="C580" s="1">
        <f t="shared" ca="1" si="67"/>
        <v>1.5003715654173615</v>
      </c>
      <c r="D580" s="1">
        <f t="shared" ca="1" si="64"/>
        <v>0</v>
      </c>
      <c r="E580" s="1">
        <f t="shared" ca="1" si="65"/>
        <v>1</v>
      </c>
      <c r="F580" s="1">
        <f t="shared" ca="1" si="66"/>
        <v>8</v>
      </c>
      <c r="G580" s="1">
        <f t="shared" ca="1" si="68"/>
        <v>800</v>
      </c>
      <c r="H580" s="1">
        <f t="shared" ca="1" si="69"/>
        <v>-15825.761229611157</v>
      </c>
    </row>
    <row r="581" spans="1:8" x14ac:dyDescent="0.2">
      <c r="A581" s="1">
        <v>575</v>
      </c>
      <c r="B581" s="1">
        <f t="shared" ca="1" si="63"/>
        <v>0.13499245263170001</v>
      </c>
      <c r="C581" s="1">
        <f t="shared" ca="1" si="67"/>
        <v>-1</v>
      </c>
      <c r="D581" s="1">
        <f t="shared" ca="1" si="64"/>
        <v>1</v>
      </c>
      <c r="E581" s="1">
        <f t="shared" ca="1" si="65"/>
        <v>1</v>
      </c>
      <c r="F581" s="1">
        <f t="shared" ca="1" si="66"/>
        <v>4</v>
      </c>
      <c r="G581" s="1">
        <f t="shared" ca="1" si="68"/>
        <v>400</v>
      </c>
      <c r="H581" s="1">
        <f t="shared" ca="1" si="69"/>
        <v>-16225.761229611157</v>
      </c>
    </row>
    <row r="582" spans="1:8" x14ac:dyDescent="0.2">
      <c r="A582" s="1">
        <v>576</v>
      </c>
      <c r="B582" s="1">
        <f t="shared" ca="1" si="63"/>
        <v>0.2433979862090111</v>
      </c>
      <c r="C582" s="1">
        <f t="shared" ca="1" si="67"/>
        <v>-1</v>
      </c>
      <c r="D582" s="1">
        <f t="shared" ca="1" si="64"/>
        <v>2</v>
      </c>
      <c r="E582" s="1">
        <f t="shared" ca="1" si="65"/>
        <v>1</v>
      </c>
      <c r="F582" s="1">
        <f t="shared" ca="1" si="66"/>
        <v>8</v>
      </c>
      <c r="G582" s="1">
        <f t="shared" ca="1" si="68"/>
        <v>800</v>
      </c>
      <c r="H582" s="1">
        <f t="shared" ca="1" si="69"/>
        <v>-17025.761229611155</v>
      </c>
    </row>
    <row r="583" spans="1:8" x14ac:dyDescent="0.2">
      <c r="A583" s="1">
        <v>577</v>
      </c>
      <c r="B583" s="1">
        <f t="shared" ca="1" si="63"/>
        <v>0.17053356027248623</v>
      </c>
      <c r="C583" s="1">
        <f t="shared" ca="1" si="67"/>
        <v>-1</v>
      </c>
      <c r="D583" s="1">
        <f t="shared" ca="1" si="64"/>
        <v>0</v>
      </c>
      <c r="E583" s="1">
        <f t="shared" ca="1" si="65"/>
        <v>1</v>
      </c>
      <c r="F583" s="1">
        <f t="shared" ca="1" si="66"/>
        <v>16</v>
      </c>
      <c r="G583" s="1">
        <f t="shared" ca="1" si="68"/>
        <v>1600</v>
      </c>
      <c r="H583" s="1">
        <f t="shared" ca="1" si="69"/>
        <v>-18625.761229611155</v>
      </c>
    </row>
    <row r="584" spans="1:8" x14ac:dyDescent="0.2">
      <c r="A584" s="1">
        <v>578</v>
      </c>
      <c r="B584" s="1">
        <f t="shared" ref="B584:B647" ca="1" si="70">RAND()</f>
        <v>0.41632337131514818</v>
      </c>
      <c r="C584" s="1">
        <f t="shared" ca="1" si="67"/>
        <v>-1</v>
      </c>
      <c r="D584" s="1">
        <f t="shared" ref="D584:D647" ca="1" si="71">IF($D$3=$S$2,IF(C584&lt;0,IF(E584&gt;E583,0-1,D583-1),IF(C584&gt;0,IF(AND(E583=1,D583=0),D583,IF(E584&lt;E583,0+1,D583+1)),D583)),
IF($D$3=$S$4,IF(C584&lt;0,IF(D583=$F$2,0+1,D583+1),IF(C584&gt;0,D583-1,D583)),
IF($D$3=$S$5,IF(C584&lt;0,IF(D583=$F$2,0+1,D583+1),IF(C584&gt;0,D583-1,D583)),
IF($D$3=$S$6,IF(C584&lt;0,IF(D583=$B$2,0,D583+1),IF(C584&gt;0,IF(D583=-$D$2,1,D583-1),D583)),
))))</f>
        <v>1</v>
      </c>
      <c r="E584" s="1">
        <f t="shared" ref="E584:E647" ca="1" si="72">IF($D$3=$S$2,IF(AND(D583=-$B$2,C584&lt;0),IF(E583=$F$2,1,E583+1),IF(AND(D583=$D$2,C584&gt;0),IF(E583=1,1,E583-1),E583)),
IF($D$3=$S$6,IF(AND(D583=-$B$2,C584&lt;0),IF(E583=$F$2,1,E583+1),IF(AND(D583=$D$2,C584&gt;0),IF(E583=1,1,E583-1),E583)),)
)</f>
        <v>1</v>
      </c>
      <c r="F584" s="1">
        <f t="shared" ref="F584:F647" ca="1" si="73">IF($D$3=$S$2,IF(IF(E584&gt;E583,ROUNDUP(F583*$F$3,0),IF(E584&lt;E583,IF(AND(E583=$F$2,E584=1),1,ROUNDDOWN(F583/$F$3,0)),F583))=0,1,IF(E584&gt;E583,ROUNDUP(F583*$F$3,0),IF(E584&lt;E583,IF(AND(E583=$F$2,E584=1),1,ROUNDDOWN(F583/$F$3,0)),F583))),
IF($D$3=$S$4,IF(C583&lt;0,IF(F583=$F$2,$H$3,F583+$F$3),IF(AND(C583&gt;0,F583&gt;1),F583-$F$3,F583)),
IF($D$3=$S$5,IF(C583&lt;0,F583+F582,IF(C583&gt;0,F583-F582,F583)),
IF($D$3=$S$6,IF(F583=POWER(2,$F$2),1,IF(C583&lt;0,$F$3*F583,IF(AND(C583&gt;0,F583&gt;1),F583/$F$3,F583))),
F583))))</f>
        <v>32</v>
      </c>
      <c r="G584" s="1">
        <f t="shared" ca="1" si="68"/>
        <v>3200</v>
      </c>
      <c r="H584" s="1">
        <f t="shared" ca="1" si="69"/>
        <v>-21825.761229611155</v>
      </c>
    </row>
    <row r="585" spans="1:8" x14ac:dyDescent="0.2">
      <c r="A585" s="1">
        <v>579</v>
      </c>
      <c r="B585" s="1">
        <f t="shared" ca="1" si="70"/>
        <v>0.91080693156383175</v>
      </c>
      <c r="C585" s="1">
        <f t="shared" ca="1" si="67"/>
        <v>1.5003715654173615</v>
      </c>
      <c r="D585" s="1">
        <f t="shared" ca="1" si="71"/>
        <v>0</v>
      </c>
      <c r="E585" s="1">
        <f t="shared" ca="1" si="72"/>
        <v>1</v>
      </c>
      <c r="F585" s="1">
        <f t="shared" ca="1" si="73"/>
        <v>64</v>
      </c>
      <c r="G585" s="1">
        <f t="shared" ca="1" si="68"/>
        <v>6400</v>
      </c>
      <c r="H585" s="1">
        <f t="shared" ca="1" si="69"/>
        <v>-12223.383210940041</v>
      </c>
    </row>
    <row r="586" spans="1:8" x14ac:dyDescent="0.2">
      <c r="A586" s="1">
        <v>580</v>
      </c>
      <c r="B586" s="1">
        <f t="shared" ca="1" si="70"/>
        <v>0.67949613456942415</v>
      </c>
      <c r="C586" s="1">
        <f t="shared" ca="1" si="67"/>
        <v>1.5003715654173615</v>
      </c>
      <c r="D586" s="1">
        <f t="shared" ca="1" si="71"/>
        <v>-1</v>
      </c>
      <c r="E586" s="1">
        <f t="shared" ca="1" si="72"/>
        <v>1</v>
      </c>
      <c r="F586" s="1">
        <f t="shared" ca="1" si="73"/>
        <v>1</v>
      </c>
      <c r="G586" s="1">
        <f t="shared" ca="1" si="68"/>
        <v>100</v>
      </c>
      <c r="H586" s="1">
        <f t="shared" ca="1" si="69"/>
        <v>-12073.346054398306</v>
      </c>
    </row>
    <row r="587" spans="1:8" x14ac:dyDescent="0.2">
      <c r="A587" s="1">
        <v>581</v>
      </c>
      <c r="B587" s="1">
        <f t="shared" ca="1" si="70"/>
        <v>0.78044364494292917</v>
      </c>
      <c r="C587" s="1">
        <f t="shared" ca="1" si="67"/>
        <v>1.5003715654173615</v>
      </c>
      <c r="D587" s="1">
        <f t="shared" ca="1" si="71"/>
        <v>1</v>
      </c>
      <c r="E587" s="1">
        <f t="shared" ca="1" si="72"/>
        <v>1</v>
      </c>
      <c r="F587" s="1">
        <f t="shared" ca="1" si="73"/>
        <v>1</v>
      </c>
      <c r="G587" s="1">
        <f t="shared" ca="1" si="68"/>
        <v>100</v>
      </c>
      <c r="H587" s="1">
        <f t="shared" ca="1" si="69"/>
        <v>-11923.30889785657</v>
      </c>
    </row>
    <row r="588" spans="1:8" x14ac:dyDescent="0.2">
      <c r="A588" s="1">
        <v>582</v>
      </c>
      <c r="B588" s="1">
        <f t="shared" ca="1" si="70"/>
        <v>0.53979029488853869</v>
      </c>
      <c r="C588" s="1">
        <f t="shared" ca="1" si="67"/>
        <v>-1</v>
      </c>
      <c r="D588" s="1">
        <f t="shared" ca="1" si="71"/>
        <v>2</v>
      </c>
      <c r="E588" s="1">
        <f t="shared" ca="1" si="72"/>
        <v>1</v>
      </c>
      <c r="F588" s="1">
        <f t="shared" ca="1" si="73"/>
        <v>1</v>
      </c>
      <c r="G588" s="1">
        <f t="shared" ca="1" si="68"/>
        <v>100</v>
      </c>
      <c r="H588" s="1">
        <f t="shared" ca="1" si="69"/>
        <v>-12023.30889785657</v>
      </c>
    </row>
    <row r="589" spans="1:8" x14ac:dyDescent="0.2">
      <c r="A589" s="1">
        <v>583</v>
      </c>
      <c r="B589" s="1">
        <f t="shared" ca="1" si="70"/>
        <v>0.95617494680531356</v>
      </c>
      <c r="C589" s="1">
        <f t="shared" ca="1" si="67"/>
        <v>1.5003715654173615</v>
      </c>
      <c r="D589" s="1">
        <f t="shared" ca="1" si="71"/>
        <v>1</v>
      </c>
      <c r="E589" s="1">
        <f t="shared" ca="1" si="72"/>
        <v>1</v>
      </c>
      <c r="F589" s="1">
        <f t="shared" ca="1" si="73"/>
        <v>2</v>
      </c>
      <c r="G589" s="1">
        <f t="shared" ca="1" si="68"/>
        <v>200</v>
      </c>
      <c r="H589" s="1">
        <f t="shared" ca="1" si="69"/>
        <v>-11723.234584773098</v>
      </c>
    </row>
    <row r="590" spans="1:8" x14ac:dyDescent="0.2">
      <c r="A590" s="1">
        <v>584</v>
      </c>
      <c r="B590" s="1">
        <f t="shared" ca="1" si="70"/>
        <v>0.52327482023368066</v>
      </c>
      <c r="C590" s="1">
        <f t="shared" ca="1" si="67"/>
        <v>-1</v>
      </c>
      <c r="D590" s="1">
        <f t="shared" ca="1" si="71"/>
        <v>2</v>
      </c>
      <c r="E590" s="1">
        <f t="shared" ca="1" si="72"/>
        <v>1</v>
      </c>
      <c r="F590" s="1">
        <f t="shared" ca="1" si="73"/>
        <v>1</v>
      </c>
      <c r="G590" s="1">
        <f t="shared" ca="1" si="68"/>
        <v>100</v>
      </c>
      <c r="H590" s="1">
        <f t="shared" ca="1" si="69"/>
        <v>-11823.234584773098</v>
      </c>
    </row>
    <row r="591" spans="1:8" x14ac:dyDescent="0.2">
      <c r="A591" s="1">
        <v>585</v>
      </c>
      <c r="B591" s="1">
        <f t="shared" ca="1" si="70"/>
        <v>5.1007989308916368E-2</v>
      </c>
      <c r="C591" s="1">
        <f t="shared" ca="1" si="67"/>
        <v>-1</v>
      </c>
      <c r="D591" s="1">
        <f t="shared" ca="1" si="71"/>
        <v>0</v>
      </c>
      <c r="E591" s="1">
        <f t="shared" ca="1" si="72"/>
        <v>1</v>
      </c>
      <c r="F591" s="1">
        <f t="shared" ca="1" si="73"/>
        <v>2</v>
      </c>
      <c r="G591" s="1">
        <f t="shared" ca="1" si="68"/>
        <v>200</v>
      </c>
      <c r="H591" s="1">
        <f t="shared" ca="1" si="69"/>
        <v>-12023.234584773098</v>
      </c>
    </row>
    <row r="592" spans="1:8" x14ac:dyDescent="0.2">
      <c r="A592" s="1">
        <v>586</v>
      </c>
      <c r="B592" s="1">
        <f t="shared" ca="1" si="70"/>
        <v>0.33002765745863349</v>
      </c>
      <c r="C592" s="1">
        <f t="shared" ca="1" si="67"/>
        <v>-1</v>
      </c>
      <c r="D592" s="1">
        <f t="shared" ca="1" si="71"/>
        <v>1</v>
      </c>
      <c r="E592" s="1">
        <f t="shared" ca="1" si="72"/>
        <v>1</v>
      </c>
      <c r="F592" s="1">
        <f t="shared" ca="1" si="73"/>
        <v>4</v>
      </c>
      <c r="G592" s="1">
        <f t="shared" ca="1" si="68"/>
        <v>400</v>
      </c>
      <c r="H592" s="1">
        <f t="shared" ca="1" si="69"/>
        <v>-12423.234584773098</v>
      </c>
    </row>
    <row r="593" spans="1:8" x14ac:dyDescent="0.2">
      <c r="A593" s="1">
        <v>587</v>
      </c>
      <c r="B593" s="1">
        <f t="shared" ca="1" si="70"/>
        <v>7.7035191495810507E-2</v>
      </c>
      <c r="C593" s="1">
        <f t="shared" ca="1" si="67"/>
        <v>-1</v>
      </c>
      <c r="D593" s="1">
        <f t="shared" ca="1" si="71"/>
        <v>2</v>
      </c>
      <c r="E593" s="1">
        <f t="shared" ca="1" si="72"/>
        <v>1</v>
      </c>
      <c r="F593" s="1">
        <f t="shared" ca="1" si="73"/>
        <v>8</v>
      </c>
      <c r="G593" s="1">
        <f t="shared" ca="1" si="68"/>
        <v>800</v>
      </c>
      <c r="H593" s="1">
        <f t="shared" ca="1" si="69"/>
        <v>-13223.234584773098</v>
      </c>
    </row>
    <row r="594" spans="1:8" x14ac:dyDescent="0.2">
      <c r="A594" s="1">
        <v>588</v>
      </c>
      <c r="B594" s="1">
        <f t="shared" ca="1" si="70"/>
        <v>0.44220308568700228</v>
      </c>
      <c r="C594" s="1">
        <f t="shared" ca="1" si="67"/>
        <v>-1</v>
      </c>
      <c r="D594" s="1">
        <f t="shared" ca="1" si="71"/>
        <v>0</v>
      </c>
      <c r="E594" s="1">
        <f t="shared" ca="1" si="72"/>
        <v>1</v>
      </c>
      <c r="F594" s="1">
        <f t="shared" ca="1" si="73"/>
        <v>16</v>
      </c>
      <c r="G594" s="1">
        <f t="shared" ca="1" si="68"/>
        <v>1600</v>
      </c>
      <c r="H594" s="1">
        <f t="shared" ca="1" si="69"/>
        <v>-14823.234584773098</v>
      </c>
    </row>
    <row r="595" spans="1:8" x14ac:dyDescent="0.2">
      <c r="A595" s="1">
        <v>589</v>
      </c>
      <c r="B595" s="1">
        <f t="shared" ca="1" si="70"/>
        <v>5.7150625859063164E-2</v>
      </c>
      <c r="C595" s="1">
        <f t="shared" ca="1" si="67"/>
        <v>-1</v>
      </c>
      <c r="D595" s="1">
        <f t="shared" ca="1" si="71"/>
        <v>1</v>
      </c>
      <c r="E595" s="1">
        <f t="shared" ca="1" si="72"/>
        <v>1</v>
      </c>
      <c r="F595" s="1">
        <f t="shared" ca="1" si="73"/>
        <v>32</v>
      </c>
      <c r="G595" s="1">
        <f t="shared" ca="1" si="68"/>
        <v>3200</v>
      </c>
      <c r="H595" s="1">
        <f t="shared" ca="1" si="69"/>
        <v>-18023.234584773098</v>
      </c>
    </row>
    <row r="596" spans="1:8" x14ac:dyDescent="0.2">
      <c r="A596" s="1">
        <v>590</v>
      </c>
      <c r="B596" s="1">
        <f t="shared" ca="1" si="70"/>
        <v>0.86993176132876382</v>
      </c>
      <c r="C596" s="1">
        <f t="shared" ca="1" si="67"/>
        <v>1.5003715654173615</v>
      </c>
      <c r="D596" s="1">
        <f t="shared" ca="1" si="71"/>
        <v>0</v>
      </c>
      <c r="E596" s="1">
        <f t="shared" ca="1" si="72"/>
        <v>1</v>
      </c>
      <c r="F596" s="1">
        <f t="shared" ca="1" si="73"/>
        <v>64</v>
      </c>
      <c r="G596" s="1">
        <f t="shared" ca="1" si="68"/>
        <v>6400</v>
      </c>
      <c r="H596" s="1">
        <f t="shared" ca="1" si="69"/>
        <v>-8420.8565661019838</v>
      </c>
    </row>
    <row r="597" spans="1:8" x14ac:dyDescent="0.2">
      <c r="A597" s="1">
        <v>591</v>
      </c>
      <c r="B597" s="1">
        <f t="shared" ca="1" si="70"/>
        <v>0.15022210150621385</v>
      </c>
      <c r="C597" s="1">
        <f t="shared" ca="1" si="67"/>
        <v>-1</v>
      </c>
      <c r="D597" s="1">
        <f t="shared" ca="1" si="71"/>
        <v>1</v>
      </c>
      <c r="E597" s="1">
        <f t="shared" ca="1" si="72"/>
        <v>1</v>
      </c>
      <c r="F597" s="1">
        <f t="shared" ca="1" si="73"/>
        <v>1</v>
      </c>
      <c r="G597" s="1">
        <f t="shared" ca="1" si="68"/>
        <v>100</v>
      </c>
      <c r="H597" s="1">
        <f t="shared" ca="1" si="69"/>
        <v>-8520.8565661019838</v>
      </c>
    </row>
    <row r="598" spans="1:8" x14ac:dyDescent="0.2">
      <c r="A598" s="1">
        <v>592</v>
      </c>
      <c r="B598" s="1">
        <f t="shared" ca="1" si="70"/>
        <v>0.54755633286458494</v>
      </c>
      <c r="C598" s="1">
        <f t="shared" ca="1" si="67"/>
        <v>-1</v>
      </c>
      <c r="D598" s="1">
        <f t="shared" ca="1" si="71"/>
        <v>2</v>
      </c>
      <c r="E598" s="1">
        <f t="shared" ca="1" si="72"/>
        <v>1</v>
      </c>
      <c r="F598" s="1">
        <f t="shared" ca="1" si="73"/>
        <v>2</v>
      </c>
      <c r="G598" s="1">
        <f t="shared" ca="1" si="68"/>
        <v>200</v>
      </c>
      <c r="H598" s="1">
        <f t="shared" ca="1" si="69"/>
        <v>-8720.8565661019838</v>
      </c>
    </row>
    <row r="599" spans="1:8" x14ac:dyDescent="0.2">
      <c r="A599" s="1">
        <v>593</v>
      </c>
      <c r="B599" s="1">
        <f t="shared" ca="1" si="70"/>
        <v>0.61374070586283169</v>
      </c>
      <c r="C599" s="1">
        <f t="shared" ca="1" si="67"/>
        <v>1.5003715654173615</v>
      </c>
      <c r="D599" s="1">
        <f t="shared" ca="1" si="71"/>
        <v>1</v>
      </c>
      <c r="E599" s="1">
        <f t="shared" ca="1" si="72"/>
        <v>1</v>
      </c>
      <c r="F599" s="1">
        <f t="shared" ca="1" si="73"/>
        <v>4</v>
      </c>
      <c r="G599" s="1">
        <f t="shared" ca="1" si="68"/>
        <v>400</v>
      </c>
      <c r="H599" s="1">
        <f t="shared" ca="1" si="69"/>
        <v>-8120.7079399350396</v>
      </c>
    </row>
    <row r="600" spans="1:8" x14ac:dyDescent="0.2">
      <c r="A600" s="1">
        <v>594</v>
      </c>
      <c r="B600" s="1">
        <f t="shared" ca="1" si="70"/>
        <v>0.55427813834097928</v>
      </c>
      <c r="C600" s="1">
        <f t="shared" ca="1" si="67"/>
        <v>-1</v>
      </c>
      <c r="D600" s="1">
        <f t="shared" ca="1" si="71"/>
        <v>2</v>
      </c>
      <c r="E600" s="1">
        <f t="shared" ca="1" si="72"/>
        <v>1</v>
      </c>
      <c r="F600" s="1">
        <f t="shared" ca="1" si="73"/>
        <v>2</v>
      </c>
      <c r="G600" s="1">
        <f t="shared" ca="1" si="68"/>
        <v>200</v>
      </c>
      <c r="H600" s="1">
        <f t="shared" ca="1" si="69"/>
        <v>-8320.7079399350405</v>
      </c>
    </row>
    <row r="601" spans="1:8" x14ac:dyDescent="0.2">
      <c r="A601" s="1">
        <v>595</v>
      </c>
      <c r="B601" s="1">
        <f t="shared" ca="1" si="70"/>
        <v>3.6951218324925095E-2</v>
      </c>
      <c r="C601" s="1">
        <f t="shared" ca="1" si="67"/>
        <v>-1</v>
      </c>
      <c r="D601" s="1">
        <f t="shared" ca="1" si="71"/>
        <v>0</v>
      </c>
      <c r="E601" s="1">
        <f t="shared" ca="1" si="72"/>
        <v>1</v>
      </c>
      <c r="F601" s="1">
        <f t="shared" ca="1" si="73"/>
        <v>4</v>
      </c>
      <c r="G601" s="1">
        <f t="shared" ca="1" si="68"/>
        <v>400</v>
      </c>
      <c r="H601" s="1">
        <f t="shared" ca="1" si="69"/>
        <v>-8720.7079399350405</v>
      </c>
    </row>
    <row r="602" spans="1:8" x14ac:dyDescent="0.2">
      <c r="A602" s="1">
        <v>596</v>
      </c>
      <c r="B602" s="1">
        <f t="shared" ca="1" si="70"/>
        <v>0.42951165824672777</v>
      </c>
      <c r="C602" s="1">
        <f t="shared" ca="1" si="67"/>
        <v>-1</v>
      </c>
      <c r="D602" s="1">
        <f t="shared" ca="1" si="71"/>
        <v>1</v>
      </c>
      <c r="E602" s="1">
        <f t="shared" ca="1" si="72"/>
        <v>1</v>
      </c>
      <c r="F602" s="1">
        <f t="shared" ca="1" si="73"/>
        <v>8</v>
      </c>
      <c r="G602" s="1">
        <f t="shared" ca="1" si="68"/>
        <v>800</v>
      </c>
      <c r="H602" s="1">
        <f t="shared" ca="1" si="69"/>
        <v>-9520.7079399350405</v>
      </c>
    </row>
    <row r="603" spans="1:8" x14ac:dyDescent="0.2">
      <c r="A603" s="1">
        <v>597</v>
      </c>
      <c r="B603" s="1">
        <f t="shared" ca="1" si="70"/>
        <v>0.79498612405112279</v>
      </c>
      <c r="C603" s="1">
        <f t="shared" ca="1" si="67"/>
        <v>1.5003715654173615</v>
      </c>
      <c r="D603" s="1">
        <f t="shared" ca="1" si="71"/>
        <v>0</v>
      </c>
      <c r="E603" s="1">
        <f t="shared" ca="1" si="72"/>
        <v>1</v>
      </c>
      <c r="F603" s="1">
        <f t="shared" ca="1" si="73"/>
        <v>16</v>
      </c>
      <c r="G603" s="1">
        <f t="shared" ca="1" si="68"/>
        <v>1600</v>
      </c>
      <c r="H603" s="1">
        <f t="shared" ca="1" si="69"/>
        <v>-7120.1134352672616</v>
      </c>
    </row>
    <row r="604" spans="1:8" x14ac:dyDescent="0.2">
      <c r="A604" s="1">
        <v>598</v>
      </c>
      <c r="B604" s="1">
        <f t="shared" ca="1" si="70"/>
        <v>0.40536434195730575</v>
      </c>
      <c r="C604" s="1">
        <f t="shared" ca="1" si="67"/>
        <v>-1</v>
      </c>
      <c r="D604" s="1">
        <f t="shared" ca="1" si="71"/>
        <v>1</v>
      </c>
      <c r="E604" s="1">
        <f t="shared" ca="1" si="72"/>
        <v>1</v>
      </c>
      <c r="F604" s="1">
        <f t="shared" ca="1" si="73"/>
        <v>8</v>
      </c>
      <c r="G604" s="1">
        <f t="shared" ca="1" si="68"/>
        <v>800</v>
      </c>
      <c r="H604" s="1">
        <f t="shared" ca="1" si="69"/>
        <v>-7920.1134352672616</v>
      </c>
    </row>
    <row r="605" spans="1:8" x14ac:dyDescent="0.2">
      <c r="A605" s="1">
        <v>599</v>
      </c>
      <c r="B605" s="1">
        <f t="shared" ca="1" si="70"/>
        <v>0.93156612230085822</v>
      </c>
      <c r="C605" s="1">
        <f t="shared" ref="C605:C668" ca="1" si="74">IF(B605&lt;$D$1,$F$1,$H$1)</f>
        <v>1.5003715654173615</v>
      </c>
      <c r="D605" s="1">
        <f t="shared" ca="1" si="71"/>
        <v>0</v>
      </c>
      <c r="E605" s="1">
        <f t="shared" ca="1" si="72"/>
        <v>1</v>
      </c>
      <c r="F605" s="1">
        <f t="shared" ca="1" si="73"/>
        <v>16</v>
      </c>
      <c r="G605" s="1">
        <f t="shared" ref="G605:G668" ca="1" si="75">F605*$H$2</f>
        <v>1600</v>
      </c>
      <c r="H605" s="1">
        <f t="shared" ref="H605:H668" ca="1" si="76">H604+G605*C605</f>
        <v>-5519.5189305994827</v>
      </c>
    </row>
    <row r="606" spans="1:8" x14ac:dyDescent="0.2">
      <c r="A606" s="1">
        <v>600</v>
      </c>
      <c r="B606" s="1">
        <f t="shared" ca="1" si="70"/>
        <v>0.29660857704541532</v>
      </c>
      <c r="C606" s="1">
        <f t="shared" ca="1" si="74"/>
        <v>-1</v>
      </c>
      <c r="D606" s="1">
        <f t="shared" ca="1" si="71"/>
        <v>1</v>
      </c>
      <c r="E606" s="1">
        <f t="shared" ca="1" si="72"/>
        <v>1</v>
      </c>
      <c r="F606" s="1">
        <f t="shared" ca="1" si="73"/>
        <v>8</v>
      </c>
      <c r="G606" s="1">
        <f t="shared" ca="1" si="75"/>
        <v>800</v>
      </c>
      <c r="H606" s="1">
        <f t="shared" ca="1" si="76"/>
        <v>-6319.5189305994827</v>
      </c>
    </row>
    <row r="607" spans="1:8" x14ac:dyDescent="0.2">
      <c r="A607" s="1">
        <v>601</v>
      </c>
      <c r="B607" s="1">
        <f t="shared" ca="1" si="70"/>
        <v>0.22368729259051512</v>
      </c>
      <c r="C607" s="1">
        <f t="shared" ca="1" si="74"/>
        <v>-1</v>
      </c>
      <c r="D607" s="1">
        <f t="shared" ca="1" si="71"/>
        <v>2</v>
      </c>
      <c r="E607" s="1">
        <f t="shared" ca="1" si="72"/>
        <v>1</v>
      </c>
      <c r="F607" s="1">
        <f t="shared" ca="1" si="73"/>
        <v>16</v>
      </c>
      <c r="G607" s="1">
        <f t="shared" ca="1" si="75"/>
        <v>1600</v>
      </c>
      <c r="H607" s="1">
        <f t="shared" ca="1" si="76"/>
        <v>-7919.5189305994827</v>
      </c>
    </row>
    <row r="608" spans="1:8" x14ac:dyDescent="0.2">
      <c r="A608" s="1">
        <v>602</v>
      </c>
      <c r="B608" s="1">
        <f t="shared" ca="1" si="70"/>
        <v>8.7813599675689802E-2</v>
      </c>
      <c r="C608" s="1">
        <f t="shared" ca="1" si="74"/>
        <v>-1</v>
      </c>
      <c r="D608" s="1">
        <f t="shared" ca="1" si="71"/>
        <v>0</v>
      </c>
      <c r="E608" s="1">
        <f t="shared" ca="1" si="72"/>
        <v>1</v>
      </c>
      <c r="F608" s="1">
        <f t="shared" ca="1" si="73"/>
        <v>32</v>
      </c>
      <c r="G608" s="1">
        <f t="shared" ca="1" si="75"/>
        <v>3200</v>
      </c>
      <c r="H608" s="1">
        <f t="shared" ca="1" si="76"/>
        <v>-11119.518930599483</v>
      </c>
    </row>
    <row r="609" spans="1:8" x14ac:dyDescent="0.2">
      <c r="A609" s="1">
        <v>603</v>
      </c>
      <c r="B609" s="1">
        <f t="shared" ca="1" si="70"/>
        <v>0.71909133194529418</v>
      </c>
      <c r="C609" s="1">
        <f t="shared" ca="1" si="74"/>
        <v>1.5003715654173615</v>
      </c>
      <c r="D609" s="1">
        <f t="shared" ca="1" si="71"/>
        <v>-1</v>
      </c>
      <c r="E609" s="1">
        <f t="shared" ca="1" si="72"/>
        <v>1</v>
      </c>
      <c r="F609" s="1">
        <f t="shared" ca="1" si="73"/>
        <v>64</v>
      </c>
      <c r="G609" s="1">
        <f t="shared" ca="1" si="75"/>
        <v>6400</v>
      </c>
      <c r="H609" s="1">
        <f t="shared" ca="1" si="76"/>
        <v>-1517.140911928369</v>
      </c>
    </row>
    <row r="610" spans="1:8" x14ac:dyDescent="0.2">
      <c r="A610" s="1">
        <v>604</v>
      </c>
      <c r="B610" s="1">
        <f t="shared" ca="1" si="70"/>
        <v>0.27414430752424879</v>
      </c>
      <c r="C610" s="1">
        <f t="shared" ca="1" si="74"/>
        <v>-1</v>
      </c>
      <c r="D610" s="1">
        <f t="shared" ca="1" si="71"/>
        <v>0</v>
      </c>
      <c r="E610" s="1">
        <f t="shared" ca="1" si="72"/>
        <v>1</v>
      </c>
      <c r="F610" s="1">
        <f t="shared" ca="1" si="73"/>
        <v>1</v>
      </c>
      <c r="G610" s="1">
        <f t="shared" ca="1" si="75"/>
        <v>100</v>
      </c>
      <c r="H610" s="1">
        <f t="shared" ca="1" si="76"/>
        <v>-1617.140911928369</v>
      </c>
    </row>
    <row r="611" spans="1:8" x14ac:dyDescent="0.2">
      <c r="A611" s="1">
        <v>605</v>
      </c>
      <c r="B611" s="1">
        <f t="shared" ca="1" si="70"/>
        <v>0.66780912461900077</v>
      </c>
      <c r="C611" s="1">
        <f t="shared" ca="1" si="74"/>
        <v>1.5003715654173615</v>
      </c>
      <c r="D611" s="1">
        <f t="shared" ca="1" si="71"/>
        <v>-1</v>
      </c>
      <c r="E611" s="1">
        <f t="shared" ca="1" si="72"/>
        <v>1</v>
      </c>
      <c r="F611" s="1">
        <f t="shared" ca="1" si="73"/>
        <v>2</v>
      </c>
      <c r="G611" s="1">
        <f t="shared" ca="1" si="75"/>
        <v>200</v>
      </c>
      <c r="H611" s="1">
        <f t="shared" ca="1" si="76"/>
        <v>-1317.0665988448966</v>
      </c>
    </row>
    <row r="612" spans="1:8" x14ac:dyDescent="0.2">
      <c r="A612" s="1">
        <v>606</v>
      </c>
      <c r="B612" s="1">
        <f t="shared" ca="1" si="70"/>
        <v>0.63708756193627381</v>
      </c>
      <c r="C612" s="1">
        <f t="shared" ca="1" si="74"/>
        <v>1.5003715654173615</v>
      </c>
      <c r="D612" s="1">
        <f t="shared" ca="1" si="71"/>
        <v>1</v>
      </c>
      <c r="E612" s="1">
        <f t="shared" ca="1" si="72"/>
        <v>1</v>
      </c>
      <c r="F612" s="1">
        <f t="shared" ca="1" si="73"/>
        <v>1</v>
      </c>
      <c r="G612" s="1">
        <f t="shared" ca="1" si="75"/>
        <v>100</v>
      </c>
      <c r="H612" s="1">
        <f t="shared" ca="1" si="76"/>
        <v>-1167.0294423031605</v>
      </c>
    </row>
    <row r="613" spans="1:8" x14ac:dyDescent="0.2">
      <c r="A613" s="1">
        <v>607</v>
      </c>
      <c r="B613" s="1">
        <f t="shared" ca="1" si="70"/>
        <v>0.49088132081448543</v>
      </c>
      <c r="C613" s="1">
        <f t="shared" ca="1" si="74"/>
        <v>-1</v>
      </c>
      <c r="D613" s="1">
        <f t="shared" ca="1" si="71"/>
        <v>2</v>
      </c>
      <c r="E613" s="1">
        <f t="shared" ca="1" si="72"/>
        <v>1</v>
      </c>
      <c r="F613" s="1">
        <f t="shared" ca="1" si="73"/>
        <v>1</v>
      </c>
      <c r="G613" s="1">
        <f t="shared" ca="1" si="75"/>
        <v>100</v>
      </c>
      <c r="H613" s="1">
        <f t="shared" ca="1" si="76"/>
        <v>-1267.0294423031605</v>
      </c>
    </row>
    <row r="614" spans="1:8" x14ac:dyDescent="0.2">
      <c r="A614" s="1">
        <v>608</v>
      </c>
      <c r="B614" s="1">
        <f t="shared" ca="1" si="70"/>
        <v>0.9195515411047569</v>
      </c>
      <c r="C614" s="1">
        <f t="shared" ca="1" si="74"/>
        <v>1.5003715654173615</v>
      </c>
      <c r="D614" s="1">
        <f t="shared" ca="1" si="71"/>
        <v>1</v>
      </c>
      <c r="E614" s="1">
        <f t="shared" ca="1" si="72"/>
        <v>1</v>
      </c>
      <c r="F614" s="1">
        <f t="shared" ca="1" si="73"/>
        <v>2</v>
      </c>
      <c r="G614" s="1">
        <f t="shared" ca="1" si="75"/>
        <v>200</v>
      </c>
      <c r="H614" s="1">
        <f t="shared" ca="1" si="76"/>
        <v>-966.95512921968816</v>
      </c>
    </row>
    <row r="615" spans="1:8" x14ac:dyDescent="0.2">
      <c r="A615" s="1">
        <v>609</v>
      </c>
      <c r="B615" s="1">
        <f t="shared" ca="1" si="70"/>
        <v>0.54354173774266223</v>
      </c>
      <c r="C615" s="1">
        <f t="shared" ca="1" si="74"/>
        <v>-1</v>
      </c>
      <c r="D615" s="1">
        <f t="shared" ca="1" si="71"/>
        <v>2</v>
      </c>
      <c r="E615" s="1">
        <f t="shared" ca="1" si="72"/>
        <v>1</v>
      </c>
      <c r="F615" s="1">
        <f t="shared" ca="1" si="73"/>
        <v>1</v>
      </c>
      <c r="G615" s="1">
        <f t="shared" ca="1" si="75"/>
        <v>100</v>
      </c>
      <c r="H615" s="1">
        <f t="shared" ca="1" si="76"/>
        <v>-1066.9551292196882</v>
      </c>
    </row>
    <row r="616" spans="1:8" x14ac:dyDescent="0.2">
      <c r="A616" s="1">
        <v>610</v>
      </c>
      <c r="B616" s="1">
        <f t="shared" ca="1" si="70"/>
        <v>0.17918722489061423</v>
      </c>
      <c r="C616" s="1">
        <f t="shared" ca="1" si="74"/>
        <v>-1</v>
      </c>
      <c r="D616" s="1">
        <f t="shared" ca="1" si="71"/>
        <v>0</v>
      </c>
      <c r="E616" s="1">
        <f t="shared" ca="1" si="72"/>
        <v>1</v>
      </c>
      <c r="F616" s="1">
        <f t="shared" ca="1" si="73"/>
        <v>2</v>
      </c>
      <c r="G616" s="1">
        <f t="shared" ca="1" si="75"/>
        <v>200</v>
      </c>
      <c r="H616" s="1">
        <f t="shared" ca="1" si="76"/>
        <v>-1266.9551292196882</v>
      </c>
    </row>
    <row r="617" spans="1:8" x14ac:dyDescent="0.2">
      <c r="A617" s="1">
        <v>611</v>
      </c>
      <c r="B617" s="1">
        <f t="shared" ca="1" si="70"/>
        <v>0.8717994233955868</v>
      </c>
      <c r="C617" s="1">
        <f t="shared" ca="1" si="74"/>
        <v>1.5003715654173615</v>
      </c>
      <c r="D617" s="1">
        <f t="shared" ca="1" si="71"/>
        <v>-1</v>
      </c>
      <c r="E617" s="1">
        <f t="shared" ca="1" si="72"/>
        <v>1</v>
      </c>
      <c r="F617" s="1">
        <f t="shared" ca="1" si="73"/>
        <v>4</v>
      </c>
      <c r="G617" s="1">
        <f t="shared" ca="1" si="75"/>
        <v>400</v>
      </c>
      <c r="H617" s="1">
        <f t="shared" ca="1" si="76"/>
        <v>-666.80650305274355</v>
      </c>
    </row>
    <row r="618" spans="1:8" x14ac:dyDescent="0.2">
      <c r="A618" s="1">
        <v>612</v>
      </c>
      <c r="B618" s="1">
        <f t="shared" ca="1" si="70"/>
        <v>0.57692442107216368</v>
      </c>
      <c r="C618" s="1">
        <f t="shared" ca="1" si="74"/>
        <v>-1</v>
      </c>
      <c r="D618" s="1">
        <f t="shared" ca="1" si="71"/>
        <v>0</v>
      </c>
      <c r="E618" s="1">
        <f t="shared" ca="1" si="72"/>
        <v>1</v>
      </c>
      <c r="F618" s="1">
        <f t="shared" ca="1" si="73"/>
        <v>2</v>
      </c>
      <c r="G618" s="1">
        <f t="shared" ca="1" si="75"/>
        <v>200</v>
      </c>
      <c r="H618" s="1">
        <f t="shared" ca="1" si="76"/>
        <v>-866.80650305274355</v>
      </c>
    </row>
    <row r="619" spans="1:8" x14ac:dyDescent="0.2">
      <c r="A619" s="1">
        <v>613</v>
      </c>
      <c r="B619" s="1">
        <f t="shared" ca="1" si="70"/>
        <v>0.18883223358449253</v>
      </c>
      <c r="C619" s="1">
        <f t="shared" ca="1" si="74"/>
        <v>-1</v>
      </c>
      <c r="D619" s="1">
        <f t="shared" ca="1" si="71"/>
        <v>1</v>
      </c>
      <c r="E619" s="1">
        <f t="shared" ca="1" si="72"/>
        <v>1</v>
      </c>
      <c r="F619" s="1">
        <f t="shared" ca="1" si="73"/>
        <v>4</v>
      </c>
      <c r="G619" s="1">
        <f t="shared" ca="1" si="75"/>
        <v>400</v>
      </c>
      <c r="H619" s="1">
        <f t="shared" ca="1" si="76"/>
        <v>-1266.8065030527437</v>
      </c>
    </row>
    <row r="620" spans="1:8" x14ac:dyDescent="0.2">
      <c r="A620" s="1">
        <v>614</v>
      </c>
      <c r="B620" s="1">
        <f t="shared" ca="1" si="70"/>
        <v>0.38996878130467139</v>
      </c>
      <c r="C620" s="1">
        <f t="shared" ca="1" si="74"/>
        <v>-1</v>
      </c>
      <c r="D620" s="1">
        <f t="shared" ca="1" si="71"/>
        <v>2</v>
      </c>
      <c r="E620" s="1">
        <f t="shared" ca="1" si="72"/>
        <v>1</v>
      </c>
      <c r="F620" s="1">
        <f t="shared" ca="1" si="73"/>
        <v>8</v>
      </c>
      <c r="G620" s="1">
        <f t="shared" ca="1" si="75"/>
        <v>800</v>
      </c>
      <c r="H620" s="1">
        <f t="shared" ca="1" si="76"/>
        <v>-2066.8065030527437</v>
      </c>
    </row>
    <row r="621" spans="1:8" x14ac:dyDescent="0.2">
      <c r="A621" s="1">
        <v>615</v>
      </c>
      <c r="B621" s="1">
        <f t="shared" ca="1" si="70"/>
        <v>0.59455168055551122</v>
      </c>
      <c r="C621" s="1">
        <f t="shared" ca="1" si="74"/>
        <v>-1</v>
      </c>
      <c r="D621" s="1">
        <f t="shared" ca="1" si="71"/>
        <v>0</v>
      </c>
      <c r="E621" s="1">
        <f t="shared" ca="1" si="72"/>
        <v>1</v>
      </c>
      <c r="F621" s="1">
        <f t="shared" ca="1" si="73"/>
        <v>16</v>
      </c>
      <c r="G621" s="1">
        <f t="shared" ca="1" si="75"/>
        <v>1600</v>
      </c>
      <c r="H621" s="1">
        <f t="shared" ca="1" si="76"/>
        <v>-3666.8065030527437</v>
      </c>
    </row>
    <row r="622" spans="1:8" x14ac:dyDescent="0.2">
      <c r="A622" s="1">
        <v>616</v>
      </c>
      <c r="B622" s="1">
        <f t="shared" ca="1" si="70"/>
        <v>0.15253714544114405</v>
      </c>
      <c r="C622" s="1">
        <f t="shared" ca="1" si="74"/>
        <v>-1</v>
      </c>
      <c r="D622" s="1">
        <f t="shared" ca="1" si="71"/>
        <v>1</v>
      </c>
      <c r="E622" s="1">
        <f t="shared" ca="1" si="72"/>
        <v>1</v>
      </c>
      <c r="F622" s="1">
        <f t="shared" ca="1" si="73"/>
        <v>32</v>
      </c>
      <c r="G622" s="1">
        <f t="shared" ca="1" si="75"/>
        <v>3200</v>
      </c>
      <c r="H622" s="1">
        <f t="shared" ca="1" si="76"/>
        <v>-6866.8065030527432</v>
      </c>
    </row>
    <row r="623" spans="1:8" x14ac:dyDescent="0.2">
      <c r="A623" s="1">
        <v>617</v>
      </c>
      <c r="B623" s="1">
        <f t="shared" ca="1" si="70"/>
        <v>0.48824296117781596</v>
      </c>
      <c r="C623" s="1">
        <f t="shared" ca="1" si="74"/>
        <v>-1</v>
      </c>
      <c r="D623" s="1">
        <f t="shared" ca="1" si="71"/>
        <v>2</v>
      </c>
      <c r="E623" s="1">
        <f t="shared" ca="1" si="72"/>
        <v>1</v>
      </c>
      <c r="F623" s="1">
        <f t="shared" ca="1" si="73"/>
        <v>64</v>
      </c>
      <c r="G623" s="1">
        <f t="shared" ca="1" si="75"/>
        <v>6400</v>
      </c>
      <c r="H623" s="1">
        <f t="shared" ca="1" si="76"/>
        <v>-13266.806503052743</v>
      </c>
    </row>
    <row r="624" spans="1:8" x14ac:dyDescent="0.2">
      <c r="A624" s="1">
        <v>618</v>
      </c>
      <c r="B624" s="1">
        <f t="shared" ca="1" si="70"/>
        <v>0.21979921802712044</v>
      </c>
      <c r="C624" s="1">
        <f t="shared" ca="1" si="74"/>
        <v>-1</v>
      </c>
      <c r="D624" s="1">
        <f t="shared" ca="1" si="71"/>
        <v>0</v>
      </c>
      <c r="E624" s="1">
        <f t="shared" ca="1" si="72"/>
        <v>1</v>
      </c>
      <c r="F624" s="1">
        <f t="shared" ca="1" si="73"/>
        <v>1</v>
      </c>
      <c r="G624" s="1">
        <f t="shared" ca="1" si="75"/>
        <v>100</v>
      </c>
      <c r="H624" s="1">
        <f t="shared" ca="1" si="76"/>
        <v>-13366.806503052743</v>
      </c>
    </row>
    <row r="625" spans="1:8" x14ac:dyDescent="0.2">
      <c r="A625" s="1">
        <v>619</v>
      </c>
      <c r="B625" s="1">
        <f t="shared" ca="1" si="70"/>
        <v>0.85502556914490835</v>
      </c>
      <c r="C625" s="1">
        <f t="shared" ca="1" si="74"/>
        <v>1.5003715654173615</v>
      </c>
      <c r="D625" s="1">
        <f t="shared" ca="1" si="71"/>
        <v>-1</v>
      </c>
      <c r="E625" s="1">
        <f t="shared" ca="1" si="72"/>
        <v>1</v>
      </c>
      <c r="F625" s="1">
        <f t="shared" ca="1" si="73"/>
        <v>2</v>
      </c>
      <c r="G625" s="1">
        <f t="shared" ca="1" si="75"/>
        <v>200</v>
      </c>
      <c r="H625" s="1">
        <f t="shared" ca="1" si="76"/>
        <v>-13066.732189969271</v>
      </c>
    </row>
    <row r="626" spans="1:8" x14ac:dyDescent="0.2">
      <c r="A626" s="1">
        <v>620</v>
      </c>
      <c r="B626" s="1">
        <f t="shared" ca="1" si="70"/>
        <v>9.3223796524108837E-2</v>
      </c>
      <c r="C626" s="1">
        <f t="shared" ca="1" si="74"/>
        <v>-1</v>
      </c>
      <c r="D626" s="1">
        <f t="shared" ca="1" si="71"/>
        <v>0</v>
      </c>
      <c r="E626" s="1">
        <f t="shared" ca="1" si="72"/>
        <v>1</v>
      </c>
      <c r="F626" s="1">
        <f t="shared" ca="1" si="73"/>
        <v>1</v>
      </c>
      <c r="G626" s="1">
        <f t="shared" ca="1" si="75"/>
        <v>100</v>
      </c>
      <c r="H626" s="1">
        <f t="shared" ca="1" si="76"/>
        <v>-13166.732189969271</v>
      </c>
    </row>
    <row r="627" spans="1:8" x14ac:dyDescent="0.2">
      <c r="A627" s="1">
        <v>621</v>
      </c>
      <c r="B627" s="1">
        <f t="shared" ca="1" si="70"/>
        <v>0.20498953853256707</v>
      </c>
      <c r="C627" s="1">
        <f t="shared" ca="1" si="74"/>
        <v>-1</v>
      </c>
      <c r="D627" s="1">
        <f t="shared" ca="1" si="71"/>
        <v>1</v>
      </c>
      <c r="E627" s="1">
        <f t="shared" ca="1" si="72"/>
        <v>1</v>
      </c>
      <c r="F627" s="1">
        <f t="shared" ca="1" si="73"/>
        <v>2</v>
      </c>
      <c r="G627" s="1">
        <f t="shared" ca="1" si="75"/>
        <v>200</v>
      </c>
      <c r="H627" s="1">
        <f t="shared" ca="1" si="76"/>
        <v>-13366.732189969271</v>
      </c>
    </row>
    <row r="628" spans="1:8" x14ac:dyDescent="0.2">
      <c r="A628" s="1">
        <v>622</v>
      </c>
      <c r="B628" s="1">
        <f t="shared" ca="1" si="70"/>
        <v>0.64184950369118865</v>
      </c>
      <c r="C628" s="1">
        <f t="shared" ca="1" si="74"/>
        <v>1.5003715654173615</v>
      </c>
      <c r="D628" s="1">
        <f t="shared" ca="1" si="71"/>
        <v>0</v>
      </c>
      <c r="E628" s="1">
        <f t="shared" ca="1" si="72"/>
        <v>1</v>
      </c>
      <c r="F628" s="1">
        <f t="shared" ca="1" si="73"/>
        <v>4</v>
      </c>
      <c r="G628" s="1">
        <f t="shared" ca="1" si="75"/>
        <v>400</v>
      </c>
      <c r="H628" s="1">
        <f t="shared" ca="1" si="76"/>
        <v>-12766.583563802325</v>
      </c>
    </row>
    <row r="629" spans="1:8" x14ac:dyDescent="0.2">
      <c r="A629" s="1">
        <v>623</v>
      </c>
      <c r="B629" s="1">
        <f t="shared" ca="1" si="70"/>
        <v>0.44058098389731437</v>
      </c>
      <c r="C629" s="1">
        <f t="shared" ca="1" si="74"/>
        <v>-1</v>
      </c>
      <c r="D629" s="1">
        <f t="shared" ca="1" si="71"/>
        <v>1</v>
      </c>
      <c r="E629" s="1">
        <f t="shared" ca="1" si="72"/>
        <v>1</v>
      </c>
      <c r="F629" s="1">
        <f t="shared" ca="1" si="73"/>
        <v>2</v>
      </c>
      <c r="G629" s="1">
        <f t="shared" ca="1" si="75"/>
        <v>200</v>
      </c>
      <c r="H629" s="1">
        <f t="shared" ca="1" si="76"/>
        <v>-12966.583563802325</v>
      </c>
    </row>
    <row r="630" spans="1:8" x14ac:dyDescent="0.2">
      <c r="A630" s="1">
        <v>624</v>
      </c>
      <c r="B630" s="1">
        <f t="shared" ca="1" si="70"/>
        <v>9.9656867004749405E-2</v>
      </c>
      <c r="C630" s="1">
        <f t="shared" ca="1" si="74"/>
        <v>-1</v>
      </c>
      <c r="D630" s="1">
        <f t="shared" ca="1" si="71"/>
        <v>2</v>
      </c>
      <c r="E630" s="1">
        <f t="shared" ca="1" si="72"/>
        <v>1</v>
      </c>
      <c r="F630" s="1">
        <f t="shared" ca="1" si="73"/>
        <v>4</v>
      </c>
      <c r="G630" s="1">
        <f t="shared" ca="1" si="75"/>
        <v>400</v>
      </c>
      <c r="H630" s="1">
        <f t="shared" ca="1" si="76"/>
        <v>-13366.583563802325</v>
      </c>
    </row>
    <row r="631" spans="1:8" x14ac:dyDescent="0.2">
      <c r="A631" s="1">
        <v>625</v>
      </c>
      <c r="B631" s="1">
        <f t="shared" ca="1" si="70"/>
        <v>0.85000949048974583</v>
      </c>
      <c r="C631" s="1">
        <f t="shared" ca="1" si="74"/>
        <v>1.5003715654173615</v>
      </c>
      <c r="D631" s="1">
        <f t="shared" ca="1" si="71"/>
        <v>1</v>
      </c>
      <c r="E631" s="1">
        <f t="shared" ca="1" si="72"/>
        <v>1</v>
      </c>
      <c r="F631" s="1">
        <f t="shared" ca="1" si="73"/>
        <v>8</v>
      </c>
      <c r="G631" s="1">
        <f t="shared" ca="1" si="75"/>
        <v>800</v>
      </c>
      <c r="H631" s="1">
        <f t="shared" ca="1" si="76"/>
        <v>-12166.286311468437</v>
      </c>
    </row>
    <row r="632" spans="1:8" x14ac:dyDescent="0.2">
      <c r="A632" s="1">
        <v>626</v>
      </c>
      <c r="B632" s="1">
        <f t="shared" ca="1" si="70"/>
        <v>0.11131219474018395</v>
      </c>
      <c r="C632" s="1">
        <f t="shared" ca="1" si="74"/>
        <v>-1</v>
      </c>
      <c r="D632" s="1">
        <f t="shared" ca="1" si="71"/>
        <v>2</v>
      </c>
      <c r="E632" s="1">
        <f t="shared" ca="1" si="72"/>
        <v>1</v>
      </c>
      <c r="F632" s="1">
        <f t="shared" ca="1" si="73"/>
        <v>4</v>
      </c>
      <c r="G632" s="1">
        <f t="shared" ca="1" si="75"/>
        <v>400</v>
      </c>
      <c r="H632" s="1">
        <f t="shared" ca="1" si="76"/>
        <v>-12566.286311468437</v>
      </c>
    </row>
    <row r="633" spans="1:8" x14ac:dyDescent="0.2">
      <c r="A633" s="1">
        <v>627</v>
      </c>
      <c r="B633" s="1">
        <f t="shared" ca="1" si="70"/>
        <v>0.72169237483124626</v>
      </c>
      <c r="C633" s="1">
        <f t="shared" ca="1" si="74"/>
        <v>1.5003715654173615</v>
      </c>
      <c r="D633" s="1">
        <f t="shared" ca="1" si="71"/>
        <v>1</v>
      </c>
      <c r="E633" s="1">
        <f t="shared" ca="1" si="72"/>
        <v>1</v>
      </c>
      <c r="F633" s="1">
        <f t="shared" ca="1" si="73"/>
        <v>8</v>
      </c>
      <c r="G633" s="1">
        <f t="shared" ca="1" si="75"/>
        <v>800</v>
      </c>
      <c r="H633" s="1">
        <f t="shared" ca="1" si="76"/>
        <v>-11365.989059134548</v>
      </c>
    </row>
    <row r="634" spans="1:8" x14ac:dyDescent="0.2">
      <c r="A634" s="1">
        <v>628</v>
      </c>
      <c r="B634" s="1">
        <f t="shared" ca="1" si="70"/>
        <v>0.97064689097780388</v>
      </c>
      <c r="C634" s="1">
        <f t="shared" ca="1" si="74"/>
        <v>1.5003715654173615</v>
      </c>
      <c r="D634" s="1">
        <f t="shared" ca="1" si="71"/>
        <v>0</v>
      </c>
      <c r="E634" s="1">
        <f t="shared" ca="1" si="72"/>
        <v>1</v>
      </c>
      <c r="F634" s="1">
        <f t="shared" ca="1" si="73"/>
        <v>4</v>
      </c>
      <c r="G634" s="1">
        <f t="shared" ca="1" si="75"/>
        <v>400</v>
      </c>
      <c r="H634" s="1">
        <f t="shared" ca="1" si="76"/>
        <v>-10765.840432967603</v>
      </c>
    </row>
    <row r="635" spans="1:8" x14ac:dyDescent="0.2">
      <c r="A635" s="1">
        <v>629</v>
      </c>
      <c r="B635" s="1">
        <f t="shared" ca="1" si="70"/>
        <v>3.2475897978481272E-2</v>
      </c>
      <c r="C635" s="1">
        <f t="shared" ca="1" si="74"/>
        <v>-1</v>
      </c>
      <c r="D635" s="1">
        <f t="shared" ca="1" si="71"/>
        <v>1</v>
      </c>
      <c r="E635" s="1">
        <f t="shared" ca="1" si="72"/>
        <v>1</v>
      </c>
      <c r="F635" s="1">
        <f t="shared" ca="1" si="73"/>
        <v>2</v>
      </c>
      <c r="G635" s="1">
        <f t="shared" ca="1" si="75"/>
        <v>200</v>
      </c>
      <c r="H635" s="1">
        <f t="shared" ca="1" si="76"/>
        <v>-10965.840432967603</v>
      </c>
    </row>
    <row r="636" spans="1:8" x14ac:dyDescent="0.2">
      <c r="A636" s="1">
        <v>630</v>
      </c>
      <c r="B636" s="1">
        <f t="shared" ca="1" si="70"/>
        <v>0.30993880739453517</v>
      </c>
      <c r="C636" s="1">
        <f t="shared" ca="1" si="74"/>
        <v>-1</v>
      </c>
      <c r="D636" s="1">
        <f t="shared" ca="1" si="71"/>
        <v>2</v>
      </c>
      <c r="E636" s="1">
        <f t="shared" ca="1" si="72"/>
        <v>1</v>
      </c>
      <c r="F636" s="1">
        <f t="shared" ca="1" si="73"/>
        <v>4</v>
      </c>
      <c r="G636" s="1">
        <f t="shared" ca="1" si="75"/>
        <v>400</v>
      </c>
      <c r="H636" s="1">
        <f t="shared" ca="1" si="76"/>
        <v>-11365.840432967603</v>
      </c>
    </row>
    <row r="637" spans="1:8" x14ac:dyDescent="0.2">
      <c r="A637" s="1">
        <v>631</v>
      </c>
      <c r="B637" s="1">
        <f t="shared" ca="1" si="70"/>
        <v>0.10031269488199634</v>
      </c>
      <c r="C637" s="1">
        <f t="shared" ca="1" si="74"/>
        <v>-1</v>
      </c>
      <c r="D637" s="1">
        <f t="shared" ca="1" si="71"/>
        <v>0</v>
      </c>
      <c r="E637" s="1">
        <f t="shared" ca="1" si="72"/>
        <v>1</v>
      </c>
      <c r="F637" s="1">
        <f t="shared" ca="1" si="73"/>
        <v>8</v>
      </c>
      <c r="G637" s="1">
        <f t="shared" ca="1" si="75"/>
        <v>800</v>
      </c>
      <c r="H637" s="1">
        <f t="shared" ca="1" si="76"/>
        <v>-12165.840432967603</v>
      </c>
    </row>
    <row r="638" spans="1:8" x14ac:dyDescent="0.2">
      <c r="A638" s="1">
        <v>632</v>
      </c>
      <c r="B638" s="1">
        <f t="shared" ca="1" si="70"/>
        <v>2.4200119286985622E-3</v>
      </c>
      <c r="C638" s="1">
        <f t="shared" ca="1" si="74"/>
        <v>-1</v>
      </c>
      <c r="D638" s="1">
        <f t="shared" ca="1" si="71"/>
        <v>1</v>
      </c>
      <c r="E638" s="1">
        <f t="shared" ca="1" si="72"/>
        <v>1</v>
      </c>
      <c r="F638" s="1">
        <f t="shared" ca="1" si="73"/>
        <v>16</v>
      </c>
      <c r="G638" s="1">
        <f t="shared" ca="1" si="75"/>
        <v>1600</v>
      </c>
      <c r="H638" s="1">
        <f t="shared" ca="1" si="76"/>
        <v>-13765.840432967603</v>
      </c>
    </row>
    <row r="639" spans="1:8" x14ac:dyDescent="0.2">
      <c r="A639" s="1">
        <v>633</v>
      </c>
      <c r="B639" s="1">
        <f t="shared" ca="1" si="70"/>
        <v>2.0656172274858275E-2</v>
      </c>
      <c r="C639" s="1">
        <f t="shared" ca="1" si="74"/>
        <v>-1</v>
      </c>
      <c r="D639" s="1">
        <f t="shared" ca="1" si="71"/>
        <v>2</v>
      </c>
      <c r="E639" s="1">
        <f t="shared" ca="1" si="72"/>
        <v>1</v>
      </c>
      <c r="F639" s="1">
        <f t="shared" ca="1" si="73"/>
        <v>32</v>
      </c>
      <c r="G639" s="1">
        <f t="shared" ca="1" si="75"/>
        <v>3200</v>
      </c>
      <c r="H639" s="1">
        <f t="shared" ca="1" si="76"/>
        <v>-16965.840432967605</v>
      </c>
    </row>
    <row r="640" spans="1:8" x14ac:dyDescent="0.2">
      <c r="A640" s="1">
        <v>634</v>
      </c>
      <c r="B640" s="1">
        <f t="shared" ca="1" si="70"/>
        <v>0.45337890374976864</v>
      </c>
      <c r="C640" s="1">
        <f t="shared" ca="1" si="74"/>
        <v>-1</v>
      </c>
      <c r="D640" s="1">
        <f t="shared" ca="1" si="71"/>
        <v>0</v>
      </c>
      <c r="E640" s="1">
        <f t="shared" ca="1" si="72"/>
        <v>1</v>
      </c>
      <c r="F640" s="1">
        <f t="shared" ca="1" si="73"/>
        <v>64</v>
      </c>
      <c r="G640" s="1">
        <f t="shared" ca="1" si="75"/>
        <v>6400</v>
      </c>
      <c r="H640" s="1">
        <f t="shared" ca="1" si="76"/>
        <v>-23365.840432967605</v>
      </c>
    </row>
    <row r="641" spans="1:8" x14ac:dyDescent="0.2">
      <c r="A641" s="1">
        <v>635</v>
      </c>
      <c r="B641" s="1">
        <f t="shared" ca="1" si="70"/>
        <v>0.89528306081649989</v>
      </c>
      <c r="C641" s="1">
        <f t="shared" ca="1" si="74"/>
        <v>1.5003715654173615</v>
      </c>
      <c r="D641" s="1">
        <f t="shared" ca="1" si="71"/>
        <v>-1</v>
      </c>
      <c r="E641" s="1">
        <f t="shared" ca="1" si="72"/>
        <v>1</v>
      </c>
      <c r="F641" s="1">
        <f t="shared" ca="1" si="73"/>
        <v>1</v>
      </c>
      <c r="G641" s="1">
        <f t="shared" ca="1" si="75"/>
        <v>100</v>
      </c>
      <c r="H641" s="1">
        <f t="shared" ca="1" si="76"/>
        <v>-23215.803276425868</v>
      </c>
    </row>
    <row r="642" spans="1:8" x14ac:dyDescent="0.2">
      <c r="A642" s="1">
        <v>636</v>
      </c>
      <c r="B642" s="1">
        <f t="shared" ca="1" si="70"/>
        <v>0.61573239794447032</v>
      </c>
      <c r="C642" s="1">
        <f t="shared" ca="1" si="74"/>
        <v>1.5003715654173615</v>
      </c>
      <c r="D642" s="1">
        <f t="shared" ca="1" si="71"/>
        <v>1</v>
      </c>
      <c r="E642" s="1">
        <f t="shared" ca="1" si="72"/>
        <v>1</v>
      </c>
      <c r="F642" s="1">
        <f t="shared" ca="1" si="73"/>
        <v>1</v>
      </c>
      <c r="G642" s="1">
        <f t="shared" ca="1" si="75"/>
        <v>100</v>
      </c>
      <c r="H642" s="1">
        <f t="shared" ca="1" si="76"/>
        <v>-23065.766119884131</v>
      </c>
    </row>
    <row r="643" spans="1:8" x14ac:dyDescent="0.2">
      <c r="A643" s="1">
        <v>637</v>
      </c>
      <c r="B643" s="1">
        <f t="shared" ca="1" si="70"/>
        <v>0.26380956604078132</v>
      </c>
      <c r="C643" s="1">
        <f t="shared" ca="1" si="74"/>
        <v>-1</v>
      </c>
      <c r="D643" s="1">
        <f t="shared" ca="1" si="71"/>
        <v>2</v>
      </c>
      <c r="E643" s="1">
        <f t="shared" ca="1" si="72"/>
        <v>1</v>
      </c>
      <c r="F643" s="1">
        <f t="shared" ca="1" si="73"/>
        <v>1</v>
      </c>
      <c r="G643" s="1">
        <f t="shared" ca="1" si="75"/>
        <v>100</v>
      </c>
      <c r="H643" s="1">
        <f t="shared" ca="1" si="76"/>
        <v>-23165.766119884131</v>
      </c>
    </row>
    <row r="644" spans="1:8" x14ac:dyDescent="0.2">
      <c r="A644" s="1">
        <v>638</v>
      </c>
      <c r="B644" s="1">
        <f t="shared" ca="1" si="70"/>
        <v>0.97579476353731609</v>
      </c>
      <c r="C644" s="1">
        <f t="shared" ca="1" si="74"/>
        <v>1.5003715654173615</v>
      </c>
      <c r="D644" s="1">
        <f t="shared" ca="1" si="71"/>
        <v>1</v>
      </c>
      <c r="E644" s="1">
        <f t="shared" ca="1" si="72"/>
        <v>1</v>
      </c>
      <c r="F644" s="1">
        <f t="shared" ca="1" si="73"/>
        <v>2</v>
      </c>
      <c r="G644" s="1">
        <f t="shared" ca="1" si="75"/>
        <v>200</v>
      </c>
      <c r="H644" s="1">
        <f t="shared" ca="1" si="76"/>
        <v>-22865.69180680066</v>
      </c>
    </row>
    <row r="645" spans="1:8" x14ac:dyDescent="0.2">
      <c r="A645" s="1">
        <v>639</v>
      </c>
      <c r="B645" s="1">
        <f t="shared" ca="1" si="70"/>
        <v>0.53706752007793013</v>
      </c>
      <c r="C645" s="1">
        <f t="shared" ca="1" si="74"/>
        <v>-1</v>
      </c>
      <c r="D645" s="1">
        <f t="shared" ca="1" si="71"/>
        <v>2</v>
      </c>
      <c r="E645" s="1">
        <f t="shared" ca="1" si="72"/>
        <v>1</v>
      </c>
      <c r="F645" s="1">
        <f t="shared" ca="1" si="73"/>
        <v>1</v>
      </c>
      <c r="G645" s="1">
        <f t="shared" ca="1" si="75"/>
        <v>100</v>
      </c>
      <c r="H645" s="1">
        <f t="shared" ca="1" si="76"/>
        <v>-22965.69180680066</v>
      </c>
    </row>
    <row r="646" spans="1:8" x14ac:dyDescent="0.2">
      <c r="A646" s="1">
        <v>640</v>
      </c>
      <c r="B646" s="1">
        <f t="shared" ca="1" si="70"/>
        <v>0.55492996576540599</v>
      </c>
      <c r="C646" s="1">
        <f t="shared" ca="1" si="74"/>
        <v>-1</v>
      </c>
      <c r="D646" s="1">
        <f t="shared" ca="1" si="71"/>
        <v>0</v>
      </c>
      <c r="E646" s="1">
        <f t="shared" ca="1" si="72"/>
        <v>1</v>
      </c>
      <c r="F646" s="1">
        <f t="shared" ca="1" si="73"/>
        <v>2</v>
      </c>
      <c r="G646" s="1">
        <f t="shared" ca="1" si="75"/>
        <v>200</v>
      </c>
      <c r="H646" s="1">
        <f t="shared" ca="1" si="76"/>
        <v>-23165.69180680066</v>
      </c>
    </row>
    <row r="647" spans="1:8" x14ac:dyDescent="0.2">
      <c r="A647" s="1">
        <v>641</v>
      </c>
      <c r="B647" s="1">
        <f t="shared" ca="1" si="70"/>
        <v>0.84334019993687737</v>
      </c>
      <c r="C647" s="1">
        <f t="shared" ca="1" si="74"/>
        <v>1.5003715654173615</v>
      </c>
      <c r="D647" s="1">
        <f t="shared" ca="1" si="71"/>
        <v>-1</v>
      </c>
      <c r="E647" s="1">
        <f t="shared" ca="1" si="72"/>
        <v>1</v>
      </c>
      <c r="F647" s="1">
        <f t="shared" ca="1" si="73"/>
        <v>4</v>
      </c>
      <c r="G647" s="1">
        <f t="shared" ca="1" si="75"/>
        <v>400</v>
      </c>
      <c r="H647" s="1">
        <f t="shared" ca="1" si="76"/>
        <v>-22565.543180633715</v>
      </c>
    </row>
    <row r="648" spans="1:8" x14ac:dyDescent="0.2">
      <c r="A648" s="1">
        <v>642</v>
      </c>
      <c r="B648" s="1">
        <f t="shared" ref="B648:B711" ca="1" si="77">RAND()</f>
        <v>6.7045106941165833E-2</v>
      </c>
      <c r="C648" s="1">
        <f t="shared" ca="1" si="74"/>
        <v>-1</v>
      </c>
      <c r="D648" s="1">
        <f t="shared" ref="D648:D711" ca="1" si="78">IF($D$3=$S$2,IF(C648&lt;0,IF(E648&gt;E647,0-1,D647-1),IF(C648&gt;0,IF(AND(E647=1,D647=0),D647,IF(E648&lt;E647,0+1,D647+1)),D647)),
IF($D$3=$S$4,IF(C648&lt;0,IF(D647=$F$2,0+1,D647+1),IF(C648&gt;0,D647-1,D647)),
IF($D$3=$S$5,IF(C648&lt;0,IF(D647=$F$2,0+1,D647+1),IF(C648&gt;0,D647-1,D647)),
IF($D$3=$S$6,IF(C648&lt;0,IF(D647=$B$2,0,D647+1),IF(C648&gt;0,IF(D647=-$D$2,1,D647-1),D647)),
))))</f>
        <v>0</v>
      </c>
      <c r="E648" s="1">
        <f t="shared" ref="E648:E711" ca="1" si="79">IF($D$3=$S$2,IF(AND(D647=-$B$2,C648&lt;0),IF(E647=$F$2,1,E647+1),IF(AND(D647=$D$2,C648&gt;0),IF(E647=1,1,E647-1),E647)),
IF($D$3=$S$6,IF(AND(D647=-$B$2,C648&lt;0),IF(E647=$F$2,1,E647+1),IF(AND(D647=$D$2,C648&gt;0),IF(E647=1,1,E647-1),E647)),)
)</f>
        <v>1</v>
      </c>
      <c r="F648" s="1">
        <f t="shared" ref="F648:F711" ca="1" si="80">IF($D$3=$S$2,IF(IF(E648&gt;E647,ROUNDUP(F647*$F$3,0),IF(E648&lt;E647,IF(AND(E647=$F$2,E648=1),1,ROUNDDOWN(F647/$F$3,0)),F647))=0,1,IF(E648&gt;E647,ROUNDUP(F647*$F$3,0),IF(E648&lt;E647,IF(AND(E647=$F$2,E648=1),1,ROUNDDOWN(F647/$F$3,0)),F647))),
IF($D$3=$S$4,IF(C647&lt;0,IF(F647=$F$2,$H$3,F647+$F$3),IF(AND(C647&gt;0,F647&gt;1),F647-$F$3,F647)),
IF($D$3=$S$5,IF(C647&lt;0,F647+F646,IF(C647&gt;0,F647-F646,F647)),
IF($D$3=$S$6,IF(F647=POWER(2,$F$2),1,IF(C647&lt;0,$F$3*F647,IF(AND(C647&gt;0,F647&gt;1),F647/$F$3,F647))),
F647))))</f>
        <v>2</v>
      </c>
      <c r="G648" s="1">
        <f t="shared" ca="1" si="75"/>
        <v>200</v>
      </c>
      <c r="H648" s="1">
        <f t="shared" ca="1" si="76"/>
        <v>-22765.543180633715</v>
      </c>
    </row>
    <row r="649" spans="1:8" x14ac:dyDescent="0.2">
      <c r="A649" s="1">
        <v>643</v>
      </c>
      <c r="B649" s="1">
        <f t="shared" ca="1" si="77"/>
        <v>0.69273325035051181</v>
      </c>
      <c r="C649" s="1">
        <f t="shared" ca="1" si="74"/>
        <v>1.5003715654173615</v>
      </c>
      <c r="D649" s="1">
        <f t="shared" ca="1" si="78"/>
        <v>-1</v>
      </c>
      <c r="E649" s="1">
        <f t="shared" ca="1" si="79"/>
        <v>1</v>
      </c>
      <c r="F649" s="1">
        <f t="shared" ca="1" si="80"/>
        <v>4</v>
      </c>
      <c r="G649" s="1">
        <f t="shared" ca="1" si="75"/>
        <v>400</v>
      </c>
      <c r="H649" s="1">
        <f t="shared" ca="1" si="76"/>
        <v>-22165.394554466769</v>
      </c>
    </row>
    <row r="650" spans="1:8" x14ac:dyDescent="0.2">
      <c r="A650" s="1">
        <v>644</v>
      </c>
      <c r="B650" s="1">
        <f t="shared" ca="1" si="77"/>
        <v>0.16073763078472636</v>
      </c>
      <c r="C650" s="1">
        <f t="shared" ca="1" si="74"/>
        <v>-1</v>
      </c>
      <c r="D650" s="1">
        <f t="shared" ca="1" si="78"/>
        <v>0</v>
      </c>
      <c r="E650" s="1">
        <f t="shared" ca="1" si="79"/>
        <v>1</v>
      </c>
      <c r="F650" s="1">
        <f t="shared" ca="1" si="80"/>
        <v>2</v>
      </c>
      <c r="G650" s="1">
        <f t="shared" ca="1" si="75"/>
        <v>200</v>
      </c>
      <c r="H650" s="1">
        <f t="shared" ca="1" si="76"/>
        <v>-22365.394554466769</v>
      </c>
    </row>
    <row r="651" spans="1:8" x14ac:dyDescent="0.2">
      <c r="A651" s="1">
        <v>645</v>
      </c>
      <c r="B651" s="1">
        <f t="shared" ca="1" si="77"/>
        <v>0.91400013874683961</v>
      </c>
      <c r="C651" s="1">
        <f t="shared" ca="1" si="74"/>
        <v>1.5003715654173615</v>
      </c>
      <c r="D651" s="1">
        <f t="shared" ca="1" si="78"/>
        <v>-1</v>
      </c>
      <c r="E651" s="1">
        <f t="shared" ca="1" si="79"/>
        <v>1</v>
      </c>
      <c r="F651" s="1">
        <f t="shared" ca="1" si="80"/>
        <v>4</v>
      </c>
      <c r="G651" s="1">
        <f t="shared" ca="1" si="75"/>
        <v>400</v>
      </c>
      <c r="H651" s="1">
        <f t="shared" ca="1" si="76"/>
        <v>-21765.245928299824</v>
      </c>
    </row>
    <row r="652" spans="1:8" x14ac:dyDescent="0.2">
      <c r="A652" s="1">
        <v>646</v>
      </c>
      <c r="B652" s="1">
        <f t="shared" ca="1" si="77"/>
        <v>0.70846292968774716</v>
      </c>
      <c r="C652" s="1">
        <f t="shared" ca="1" si="74"/>
        <v>1.5003715654173615</v>
      </c>
      <c r="D652" s="1">
        <f t="shared" ca="1" si="78"/>
        <v>1</v>
      </c>
      <c r="E652" s="1">
        <f t="shared" ca="1" si="79"/>
        <v>1</v>
      </c>
      <c r="F652" s="1">
        <f t="shared" ca="1" si="80"/>
        <v>2</v>
      </c>
      <c r="G652" s="1">
        <f t="shared" ca="1" si="75"/>
        <v>200</v>
      </c>
      <c r="H652" s="1">
        <f t="shared" ca="1" si="76"/>
        <v>-21465.171615216354</v>
      </c>
    </row>
    <row r="653" spans="1:8" x14ac:dyDescent="0.2">
      <c r="A653" s="1">
        <v>647</v>
      </c>
      <c r="B653" s="1">
        <f t="shared" ca="1" si="77"/>
        <v>0.37012998403970154</v>
      </c>
      <c r="C653" s="1">
        <f t="shared" ca="1" si="74"/>
        <v>-1</v>
      </c>
      <c r="D653" s="1">
        <f t="shared" ca="1" si="78"/>
        <v>2</v>
      </c>
      <c r="E653" s="1">
        <f t="shared" ca="1" si="79"/>
        <v>1</v>
      </c>
      <c r="F653" s="1">
        <f t="shared" ca="1" si="80"/>
        <v>1</v>
      </c>
      <c r="G653" s="1">
        <f t="shared" ca="1" si="75"/>
        <v>100</v>
      </c>
      <c r="H653" s="1">
        <f t="shared" ca="1" si="76"/>
        <v>-21565.171615216354</v>
      </c>
    </row>
    <row r="654" spans="1:8" x14ac:dyDescent="0.2">
      <c r="A654" s="1">
        <v>648</v>
      </c>
      <c r="B654" s="1">
        <f t="shared" ca="1" si="77"/>
        <v>0.495912029224303</v>
      </c>
      <c r="C654" s="1">
        <f t="shared" ca="1" si="74"/>
        <v>-1</v>
      </c>
      <c r="D654" s="1">
        <f t="shared" ca="1" si="78"/>
        <v>0</v>
      </c>
      <c r="E654" s="1">
        <f t="shared" ca="1" si="79"/>
        <v>1</v>
      </c>
      <c r="F654" s="1">
        <f t="shared" ca="1" si="80"/>
        <v>2</v>
      </c>
      <c r="G654" s="1">
        <f t="shared" ca="1" si="75"/>
        <v>200</v>
      </c>
      <c r="H654" s="1">
        <f t="shared" ca="1" si="76"/>
        <v>-21765.171615216354</v>
      </c>
    </row>
    <row r="655" spans="1:8" x14ac:dyDescent="0.2">
      <c r="A655" s="1">
        <v>649</v>
      </c>
      <c r="B655" s="1">
        <f t="shared" ca="1" si="77"/>
        <v>0.81169876018902543</v>
      </c>
      <c r="C655" s="1">
        <f t="shared" ca="1" si="74"/>
        <v>1.5003715654173615</v>
      </c>
      <c r="D655" s="1">
        <f t="shared" ca="1" si="78"/>
        <v>-1</v>
      </c>
      <c r="E655" s="1">
        <f t="shared" ca="1" si="79"/>
        <v>1</v>
      </c>
      <c r="F655" s="1">
        <f t="shared" ca="1" si="80"/>
        <v>4</v>
      </c>
      <c r="G655" s="1">
        <f t="shared" ca="1" si="75"/>
        <v>400</v>
      </c>
      <c r="H655" s="1">
        <f t="shared" ca="1" si="76"/>
        <v>-21165.022989049408</v>
      </c>
    </row>
    <row r="656" spans="1:8" x14ac:dyDescent="0.2">
      <c r="A656" s="1">
        <v>650</v>
      </c>
      <c r="B656" s="1">
        <f t="shared" ca="1" si="77"/>
        <v>0.43789389262331069</v>
      </c>
      <c r="C656" s="1">
        <f t="shared" ca="1" si="74"/>
        <v>-1</v>
      </c>
      <c r="D656" s="1">
        <f t="shared" ca="1" si="78"/>
        <v>0</v>
      </c>
      <c r="E656" s="1">
        <f t="shared" ca="1" si="79"/>
        <v>1</v>
      </c>
      <c r="F656" s="1">
        <f t="shared" ca="1" si="80"/>
        <v>2</v>
      </c>
      <c r="G656" s="1">
        <f t="shared" ca="1" si="75"/>
        <v>200</v>
      </c>
      <c r="H656" s="1">
        <f t="shared" ca="1" si="76"/>
        <v>-21365.022989049408</v>
      </c>
    </row>
    <row r="657" spans="1:8" x14ac:dyDescent="0.2">
      <c r="A657" s="1">
        <v>651</v>
      </c>
      <c r="B657" s="1">
        <f t="shared" ca="1" si="77"/>
        <v>0.36638378582061415</v>
      </c>
      <c r="C657" s="1">
        <f t="shared" ca="1" si="74"/>
        <v>-1</v>
      </c>
      <c r="D657" s="1">
        <f t="shared" ca="1" si="78"/>
        <v>1</v>
      </c>
      <c r="E657" s="1">
        <f t="shared" ca="1" si="79"/>
        <v>1</v>
      </c>
      <c r="F657" s="1">
        <f t="shared" ca="1" si="80"/>
        <v>4</v>
      </c>
      <c r="G657" s="1">
        <f t="shared" ca="1" si="75"/>
        <v>400</v>
      </c>
      <c r="H657" s="1">
        <f t="shared" ca="1" si="76"/>
        <v>-21765.022989049408</v>
      </c>
    </row>
    <row r="658" spans="1:8" x14ac:dyDescent="0.2">
      <c r="A658" s="1">
        <v>652</v>
      </c>
      <c r="B658" s="1">
        <f t="shared" ca="1" si="77"/>
        <v>8.7178095779130826E-2</v>
      </c>
      <c r="C658" s="1">
        <f t="shared" ca="1" si="74"/>
        <v>-1</v>
      </c>
      <c r="D658" s="1">
        <f t="shared" ca="1" si="78"/>
        <v>2</v>
      </c>
      <c r="E658" s="1">
        <f t="shared" ca="1" si="79"/>
        <v>1</v>
      </c>
      <c r="F658" s="1">
        <f t="shared" ca="1" si="80"/>
        <v>8</v>
      </c>
      <c r="G658" s="1">
        <f t="shared" ca="1" si="75"/>
        <v>800</v>
      </c>
      <c r="H658" s="1">
        <f t="shared" ca="1" si="76"/>
        <v>-22565.022989049408</v>
      </c>
    </row>
    <row r="659" spans="1:8" x14ac:dyDescent="0.2">
      <c r="A659" s="1">
        <v>653</v>
      </c>
      <c r="B659" s="1">
        <f t="shared" ca="1" si="77"/>
        <v>0.86405817678097574</v>
      </c>
      <c r="C659" s="1">
        <f t="shared" ca="1" si="74"/>
        <v>1.5003715654173615</v>
      </c>
      <c r="D659" s="1">
        <f t="shared" ca="1" si="78"/>
        <v>1</v>
      </c>
      <c r="E659" s="1">
        <f t="shared" ca="1" si="79"/>
        <v>1</v>
      </c>
      <c r="F659" s="1">
        <f t="shared" ca="1" si="80"/>
        <v>16</v>
      </c>
      <c r="G659" s="1">
        <f t="shared" ca="1" si="75"/>
        <v>1600</v>
      </c>
      <c r="H659" s="1">
        <f t="shared" ca="1" si="76"/>
        <v>-20164.428484381631</v>
      </c>
    </row>
    <row r="660" spans="1:8" x14ac:dyDescent="0.2">
      <c r="A660" s="1">
        <v>654</v>
      </c>
      <c r="B660" s="1">
        <f t="shared" ca="1" si="77"/>
        <v>0.43158885457401353</v>
      </c>
      <c r="C660" s="1">
        <f t="shared" ca="1" si="74"/>
        <v>-1</v>
      </c>
      <c r="D660" s="1">
        <f t="shared" ca="1" si="78"/>
        <v>2</v>
      </c>
      <c r="E660" s="1">
        <f t="shared" ca="1" si="79"/>
        <v>1</v>
      </c>
      <c r="F660" s="1">
        <f t="shared" ca="1" si="80"/>
        <v>8</v>
      </c>
      <c r="G660" s="1">
        <f t="shared" ca="1" si="75"/>
        <v>800</v>
      </c>
      <c r="H660" s="1">
        <f t="shared" ca="1" si="76"/>
        <v>-20964.428484381631</v>
      </c>
    </row>
    <row r="661" spans="1:8" x14ac:dyDescent="0.2">
      <c r="A661" s="1">
        <v>655</v>
      </c>
      <c r="B661" s="1">
        <f t="shared" ca="1" si="77"/>
        <v>0.78592475874743706</v>
      </c>
      <c r="C661" s="1">
        <f t="shared" ca="1" si="74"/>
        <v>1.5003715654173615</v>
      </c>
      <c r="D661" s="1">
        <f t="shared" ca="1" si="78"/>
        <v>1</v>
      </c>
      <c r="E661" s="1">
        <f t="shared" ca="1" si="79"/>
        <v>1</v>
      </c>
      <c r="F661" s="1">
        <f t="shared" ca="1" si="80"/>
        <v>16</v>
      </c>
      <c r="G661" s="1">
        <f t="shared" ca="1" si="75"/>
        <v>1600</v>
      </c>
      <c r="H661" s="1">
        <f t="shared" ca="1" si="76"/>
        <v>-18563.833979713854</v>
      </c>
    </row>
    <row r="662" spans="1:8" x14ac:dyDescent="0.2">
      <c r="A662" s="1">
        <v>656</v>
      </c>
      <c r="B662" s="1">
        <f t="shared" ca="1" si="77"/>
        <v>8.0420052973820155E-2</v>
      </c>
      <c r="C662" s="1">
        <f t="shared" ca="1" si="74"/>
        <v>-1</v>
      </c>
      <c r="D662" s="1">
        <f t="shared" ca="1" si="78"/>
        <v>2</v>
      </c>
      <c r="E662" s="1">
        <f t="shared" ca="1" si="79"/>
        <v>1</v>
      </c>
      <c r="F662" s="1">
        <f t="shared" ca="1" si="80"/>
        <v>8</v>
      </c>
      <c r="G662" s="1">
        <f t="shared" ca="1" si="75"/>
        <v>800</v>
      </c>
      <c r="H662" s="1">
        <f t="shared" ca="1" si="76"/>
        <v>-19363.833979713854</v>
      </c>
    </row>
    <row r="663" spans="1:8" x14ac:dyDescent="0.2">
      <c r="A663" s="1">
        <v>657</v>
      </c>
      <c r="B663" s="1">
        <f t="shared" ca="1" si="77"/>
        <v>0.26134356274680592</v>
      </c>
      <c r="C663" s="1">
        <f t="shared" ca="1" si="74"/>
        <v>-1</v>
      </c>
      <c r="D663" s="1">
        <f t="shared" ca="1" si="78"/>
        <v>0</v>
      </c>
      <c r="E663" s="1">
        <f t="shared" ca="1" si="79"/>
        <v>1</v>
      </c>
      <c r="F663" s="1">
        <f t="shared" ca="1" si="80"/>
        <v>16</v>
      </c>
      <c r="G663" s="1">
        <f t="shared" ca="1" si="75"/>
        <v>1600</v>
      </c>
      <c r="H663" s="1">
        <f t="shared" ca="1" si="76"/>
        <v>-20963.833979713854</v>
      </c>
    </row>
    <row r="664" spans="1:8" x14ac:dyDescent="0.2">
      <c r="A664" s="1">
        <v>658</v>
      </c>
      <c r="B664" s="1">
        <f t="shared" ca="1" si="77"/>
        <v>0.54582476462180318</v>
      </c>
      <c r="C664" s="1">
        <f t="shared" ca="1" si="74"/>
        <v>-1</v>
      </c>
      <c r="D664" s="1">
        <f t="shared" ca="1" si="78"/>
        <v>1</v>
      </c>
      <c r="E664" s="1">
        <f t="shared" ca="1" si="79"/>
        <v>1</v>
      </c>
      <c r="F664" s="1">
        <f t="shared" ca="1" si="80"/>
        <v>32</v>
      </c>
      <c r="G664" s="1">
        <f t="shared" ca="1" si="75"/>
        <v>3200</v>
      </c>
      <c r="H664" s="1">
        <f t="shared" ca="1" si="76"/>
        <v>-24163.833979713854</v>
      </c>
    </row>
    <row r="665" spans="1:8" x14ac:dyDescent="0.2">
      <c r="A665" s="1">
        <v>659</v>
      </c>
      <c r="B665" s="1">
        <f t="shared" ca="1" si="77"/>
        <v>0.18567825941182625</v>
      </c>
      <c r="C665" s="1">
        <f t="shared" ca="1" si="74"/>
        <v>-1</v>
      </c>
      <c r="D665" s="1">
        <f t="shared" ca="1" si="78"/>
        <v>2</v>
      </c>
      <c r="E665" s="1">
        <f t="shared" ca="1" si="79"/>
        <v>1</v>
      </c>
      <c r="F665" s="1">
        <f t="shared" ca="1" si="80"/>
        <v>64</v>
      </c>
      <c r="G665" s="1">
        <f t="shared" ca="1" si="75"/>
        <v>6400</v>
      </c>
      <c r="H665" s="1">
        <f t="shared" ca="1" si="76"/>
        <v>-30563.833979713854</v>
      </c>
    </row>
    <row r="666" spans="1:8" x14ac:dyDescent="0.2">
      <c r="A666" s="1">
        <v>660</v>
      </c>
      <c r="B666" s="1">
        <f t="shared" ca="1" si="77"/>
        <v>0.58350222651496964</v>
      </c>
      <c r="C666" s="1">
        <f t="shared" ca="1" si="74"/>
        <v>-1</v>
      </c>
      <c r="D666" s="1">
        <f t="shared" ca="1" si="78"/>
        <v>0</v>
      </c>
      <c r="E666" s="1">
        <f t="shared" ca="1" si="79"/>
        <v>1</v>
      </c>
      <c r="F666" s="1">
        <f t="shared" ca="1" si="80"/>
        <v>1</v>
      </c>
      <c r="G666" s="1">
        <f t="shared" ca="1" si="75"/>
        <v>100</v>
      </c>
      <c r="H666" s="1">
        <f t="shared" ca="1" si="76"/>
        <v>-30663.833979713854</v>
      </c>
    </row>
    <row r="667" spans="1:8" x14ac:dyDescent="0.2">
      <c r="A667" s="1">
        <v>661</v>
      </c>
      <c r="B667" s="1">
        <f t="shared" ca="1" si="77"/>
        <v>0.33057967673812294</v>
      </c>
      <c r="C667" s="1">
        <f t="shared" ca="1" si="74"/>
        <v>-1</v>
      </c>
      <c r="D667" s="1">
        <f t="shared" ca="1" si="78"/>
        <v>1</v>
      </c>
      <c r="E667" s="1">
        <f t="shared" ca="1" si="79"/>
        <v>1</v>
      </c>
      <c r="F667" s="1">
        <f t="shared" ca="1" si="80"/>
        <v>2</v>
      </c>
      <c r="G667" s="1">
        <f t="shared" ca="1" si="75"/>
        <v>200</v>
      </c>
      <c r="H667" s="1">
        <f t="shared" ca="1" si="76"/>
        <v>-30863.833979713854</v>
      </c>
    </row>
    <row r="668" spans="1:8" x14ac:dyDescent="0.2">
      <c r="A668" s="1">
        <v>662</v>
      </c>
      <c r="B668" s="1">
        <f t="shared" ca="1" si="77"/>
        <v>0.85279753377284351</v>
      </c>
      <c r="C668" s="1">
        <f t="shared" ca="1" si="74"/>
        <v>1.5003715654173615</v>
      </c>
      <c r="D668" s="1">
        <f t="shared" ca="1" si="78"/>
        <v>0</v>
      </c>
      <c r="E668" s="1">
        <f t="shared" ca="1" si="79"/>
        <v>1</v>
      </c>
      <c r="F668" s="1">
        <f t="shared" ca="1" si="80"/>
        <v>4</v>
      </c>
      <c r="G668" s="1">
        <f t="shared" ca="1" si="75"/>
        <v>400</v>
      </c>
      <c r="H668" s="1">
        <f t="shared" ca="1" si="76"/>
        <v>-30263.685353546909</v>
      </c>
    </row>
    <row r="669" spans="1:8" x14ac:dyDescent="0.2">
      <c r="A669" s="1">
        <v>663</v>
      </c>
      <c r="B669" s="1">
        <f t="shared" ca="1" si="77"/>
        <v>6.4529149969982713E-2</v>
      </c>
      <c r="C669" s="1">
        <f t="shared" ref="C669:C732" ca="1" si="81">IF(B669&lt;$D$1,$F$1,$H$1)</f>
        <v>-1</v>
      </c>
      <c r="D669" s="1">
        <f t="shared" ca="1" si="78"/>
        <v>1</v>
      </c>
      <c r="E669" s="1">
        <f t="shared" ca="1" si="79"/>
        <v>1</v>
      </c>
      <c r="F669" s="1">
        <f t="shared" ca="1" si="80"/>
        <v>2</v>
      </c>
      <c r="G669" s="1">
        <f t="shared" ref="G669:G732" ca="1" si="82">F669*$H$2</f>
        <v>200</v>
      </c>
      <c r="H669" s="1">
        <f t="shared" ref="H669:H732" ca="1" si="83">H668+G669*C669</f>
        <v>-30463.685353546909</v>
      </c>
    </row>
    <row r="670" spans="1:8" x14ac:dyDescent="0.2">
      <c r="A670" s="1">
        <v>664</v>
      </c>
      <c r="B670" s="1">
        <f t="shared" ca="1" si="77"/>
        <v>0.26667127246906619</v>
      </c>
      <c r="C670" s="1">
        <f t="shared" ca="1" si="81"/>
        <v>-1</v>
      </c>
      <c r="D670" s="1">
        <f t="shared" ca="1" si="78"/>
        <v>2</v>
      </c>
      <c r="E670" s="1">
        <f t="shared" ca="1" si="79"/>
        <v>1</v>
      </c>
      <c r="F670" s="1">
        <f t="shared" ca="1" si="80"/>
        <v>4</v>
      </c>
      <c r="G670" s="1">
        <f t="shared" ca="1" si="82"/>
        <v>400</v>
      </c>
      <c r="H670" s="1">
        <f t="shared" ca="1" si="83"/>
        <v>-30863.685353546909</v>
      </c>
    </row>
    <row r="671" spans="1:8" x14ac:dyDescent="0.2">
      <c r="A671" s="1">
        <v>665</v>
      </c>
      <c r="B671" s="1">
        <f t="shared" ca="1" si="77"/>
        <v>0.12938452342641404</v>
      </c>
      <c r="C671" s="1">
        <f t="shared" ca="1" si="81"/>
        <v>-1</v>
      </c>
      <c r="D671" s="1">
        <f t="shared" ca="1" si="78"/>
        <v>0</v>
      </c>
      <c r="E671" s="1">
        <f t="shared" ca="1" si="79"/>
        <v>1</v>
      </c>
      <c r="F671" s="1">
        <f t="shared" ca="1" si="80"/>
        <v>8</v>
      </c>
      <c r="G671" s="1">
        <f t="shared" ca="1" si="82"/>
        <v>800</v>
      </c>
      <c r="H671" s="1">
        <f t="shared" ca="1" si="83"/>
        <v>-31663.685353546909</v>
      </c>
    </row>
    <row r="672" spans="1:8" x14ac:dyDescent="0.2">
      <c r="A672" s="1">
        <v>666</v>
      </c>
      <c r="B672" s="1">
        <f t="shared" ca="1" si="77"/>
        <v>0.86862418327579249</v>
      </c>
      <c r="C672" s="1">
        <f t="shared" ca="1" si="81"/>
        <v>1.5003715654173615</v>
      </c>
      <c r="D672" s="1">
        <f t="shared" ca="1" si="78"/>
        <v>-1</v>
      </c>
      <c r="E672" s="1">
        <f t="shared" ca="1" si="79"/>
        <v>1</v>
      </c>
      <c r="F672" s="1">
        <f t="shared" ca="1" si="80"/>
        <v>16</v>
      </c>
      <c r="G672" s="1">
        <f t="shared" ca="1" si="82"/>
        <v>1600</v>
      </c>
      <c r="H672" s="1">
        <f t="shared" ca="1" si="83"/>
        <v>-29263.090848879132</v>
      </c>
    </row>
    <row r="673" spans="1:8" x14ac:dyDescent="0.2">
      <c r="A673" s="1">
        <v>667</v>
      </c>
      <c r="B673" s="1">
        <f t="shared" ca="1" si="77"/>
        <v>0.30123255699357043</v>
      </c>
      <c r="C673" s="1">
        <f t="shared" ca="1" si="81"/>
        <v>-1</v>
      </c>
      <c r="D673" s="1">
        <f t="shared" ca="1" si="78"/>
        <v>0</v>
      </c>
      <c r="E673" s="1">
        <f t="shared" ca="1" si="79"/>
        <v>1</v>
      </c>
      <c r="F673" s="1">
        <f t="shared" ca="1" si="80"/>
        <v>8</v>
      </c>
      <c r="G673" s="1">
        <f t="shared" ca="1" si="82"/>
        <v>800</v>
      </c>
      <c r="H673" s="1">
        <f t="shared" ca="1" si="83"/>
        <v>-30063.090848879132</v>
      </c>
    </row>
    <row r="674" spans="1:8" x14ac:dyDescent="0.2">
      <c r="A674" s="1">
        <v>668</v>
      </c>
      <c r="B674" s="1">
        <f t="shared" ca="1" si="77"/>
        <v>0.64006956458555342</v>
      </c>
      <c r="C674" s="1">
        <f t="shared" ca="1" si="81"/>
        <v>1.5003715654173615</v>
      </c>
      <c r="D674" s="1">
        <f t="shared" ca="1" si="78"/>
        <v>-1</v>
      </c>
      <c r="E674" s="1">
        <f t="shared" ca="1" si="79"/>
        <v>1</v>
      </c>
      <c r="F674" s="1">
        <f t="shared" ca="1" si="80"/>
        <v>16</v>
      </c>
      <c r="G674" s="1">
        <f t="shared" ca="1" si="82"/>
        <v>1600</v>
      </c>
      <c r="H674" s="1">
        <f t="shared" ca="1" si="83"/>
        <v>-27662.496344211355</v>
      </c>
    </row>
    <row r="675" spans="1:8" x14ac:dyDescent="0.2">
      <c r="A675" s="1">
        <v>669</v>
      </c>
      <c r="B675" s="1">
        <f t="shared" ca="1" si="77"/>
        <v>0.40178308345740876</v>
      </c>
      <c r="C675" s="1">
        <f t="shared" ca="1" si="81"/>
        <v>-1</v>
      </c>
      <c r="D675" s="1">
        <f t="shared" ca="1" si="78"/>
        <v>0</v>
      </c>
      <c r="E675" s="1">
        <f t="shared" ca="1" si="79"/>
        <v>1</v>
      </c>
      <c r="F675" s="1">
        <f t="shared" ca="1" si="80"/>
        <v>8</v>
      </c>
      <c r="G675" s="1">
        <f t="shared" ca="1" si="82"/>
        <v>800</v>
      </c>
      <c r="H675" s="1">
        <f t="shared" ca="1" si="83"/>
        <v>-28462.496344211355</v>
      </c>
    </row>
    <row r="676" spans="1:8" x14ac:dyDescent="0.2">
      <c r="A676" s="1">
        <v>670</v>
      </c>
      <c r="B676" s="1">
        <f t="shared" ca="1" si="77"/>
        <v>2.913419472058365E-3</v>
      </c>
      <c r="C676" s="1">
        <f t="shared" ca="1" si="81"/>
        <v>-1</v>
      </c>
      <c r="D676" s="1">
        <f t="shared" ca="1" si="78"/>
        <v>1</v>
      </c>
      <c r="E676" s="1">
        <f t="shared" ca="1" si="79"/>
        <v>1</v>
      </c>
      <c r="F676" s="1">
        <f t="shared" ca="1" si="80"/>
        <v>16</v>
      </c>
      <c r="G676" s="1">
        <f t="shared" ca="1" si="82"/>
        <v>1600</v>
      </c>
      <c r="H676" s="1">
        <f t="shared" ca="1" si="83"/>
        <v>-30062.496344211355</v>
      </c>
    </row>
    <row r="677" spans="1:8" x14ac:dyDescent="0.2">
      <c r="A677" s="1">
        <v>671</v>
      </c>
      <c r="B677" s="1">
        <f t="shared" ca="1" si="77"/>
        <v>0.33339184772844599</v>
      </c>
      <c r="C677" s="1">
        <f t="shared" ca="1" si="81"/>
        <v>-1</v>
      </c>
      <c r="D677" s="1">
        <f t="shared" ca="1" si="78"/>
        <v>2</v>
      </c>
      <c r="E677" s="1">
        <f t="shared" ca="1" si="79"/>
        <v>1</v>
      </c>
      <c r="F677" s="1">
        <f t="shared" ca="1" si="80"/>
        <v>32</v>
      </c>
      <c r="G677" s="1">
        <f t="shared" ca="1" si="82"/>
        <v>3200</v>
      </c>
      <c r="H677" s="1">
        <f t="shared" ca="1" si="83"/>
        <v>-33262.496344211351</v>
      </c>
    </row>
    <row r="678" spans="1:8" x14ac:dyDescent="0.2">
      <c r="A678" s="1">
        <v>672</v>
      </c>
      <c r="B678" s="1">
        <f t="shared" ca="1" si="77"/>
        <v>0.78403709430990909</v>
      </c>
      <c r="C678" s="1">
        <f t="shared" ca="1" si="81"/>
        <v>1.5003715654173615</v>
      </c>
      <c r="D678" s="1">
        <f t="shared" ca="1" si="78"/>
        <v>1</v>
      </c>
      <c r="E678" s="1">
        <f t="shared" ca="1" si="79"/>
        <v>1</v>
      </c>
      <c r="F678" s="1">
        <f t="shared" ca="1" si="80"/>
        <v>64</v>
      </c>
      <c r="G678" s="1">
        <f t="shared" ca="1" si="82"/>
        <v>6400</v>
      </c>
      <c r="H678" s="1">
        <f t="shared" ca="1" si="83"/>
        <v>-23660.118325540236</v>
      </c>
    </row>
    <row r="679" spans="1:8" x14ac:dyDescent="0.2">
      <c r="A679" s="1">
        <v>673</v>
      </c>
      <c r="B679" s="1">
        <f t="shared" ca="1" si="77"/>
        <v>8.8222666348885204E-2</v>
      </c>
      <c r="C679" s="1">
        <f t="shared" ca="1" si="81"/>
        <v>-1</v>
      </c>
      <c r="D679" s="1">
        <f t="shared" ca="1" si="78"/>
        <v>2</v>
      </c>
      <c r="E679" s="1">
        <f t="shared" ca="1" si="79"/>
        <v>1</v>
      </c>
      <c r="F679" s="1">
        <f t="shared" ca="1" si="80"/>
        <v>1</v>
      </c>
      <c r="G679" s="1">
        <f t="shared" ca="1" si="82"/>
        <v>100</v>
      </c>
      <c r="H679" s="1">
        <f t="shared" ca="1" si="83"/>
        <v>-23760.118325540236</v>
      </c>
    </row>
    <row r="680" spans="1:8" x14ac:dyDescent="0.2">
      <c r="A680" s="1">
        <v>674</v>
      </c>
      <c r="B680" s="1">
        <f t="shared" ca="1" si="77"/>
        <v>9.5240516789495855E-2</v>
      </c>
      <c r="C680" s="1">
        <f t="shared" ca="1" si="81"/>
        <v>-1</v>
      </c>
      <c r="D680" s="1">
        <f t="shared" ca="1" si="78"/>
        <v>0</v>
      </c>
      <c r="E680" s="1">
        <f t="shared" ca="1" si="79"/>
        <v>1</v>
      </c>
      <c r="F680" s="1">
        <f t="shared" ca="1" si="80"/>
        <v>2</v>
      </c>
      <c r="G680" s="1">
        <f t="shared" ca="1" si="82"/>
        <v>200</v>
      </c>
      <c r="H680" s="1">
        <f t="shared" ca="1" si="83"/>
        <v>-23960.118325540236</v>
      </c>
    </row>
    <row r="681" spans="1:8" x14ac:dyDescent="0.2">
      <c r="A681" s="1">
        <v>675</v>
      </c>
      <c r="B681" s="1">
        <f t="shared" ca="1" si="77"/>
        <v>0.52963257109779849</v>
      </c>
      <c r="C681" s="1">
        <f t="shared" ca="1" si="81"/>
        <v>-1</v>
      </c>
      <c r="D681" s="1">
        <f t="shared" ca="1" si="78"/>
        <v>1</v>
      </c>
      <c r="E681" s="1">
        <f t="shared" ca="1" si="79"/>
        <v>1</v>
      </c>
      <c r="F681" s="1">
        <f t="shared" ca="1" si="80"/>
        <v>4</v>
      </c>
      <c r="G681" s="1">
        <f t="shared" ca="1" si="82"/>
        <v>400</v>
      </c>
      <c r="H681" s="1">
        <f t="shared" ca="1" si="83"/>
        <v>-24360.118325540236</v>
      </c>
    </row>
    <row r="682" spans="1:8" x14ac:dyDescent="0.2">
      <c r="A682" s="1">
        <v>676</v>
      </c>
      <c r="B682" s="1">
        <f t="shared" ca="1" si="77"/>
        <v>0.57707211106146095</v>
      </c>
      <c r="C682" s="1">
        <f t="shared" ca="1" si="81"/>
        <v>-1</v>
      </c>
      <c r="D682" s="1">
        <f t="shared" ca="1" si="78"/>
        <v>2</v>
      </c>
      <c r="E682" s="1">
        <f t="shared" ca="1" si="79"/>
        <v>1</v>
      </c>
      <c r="F682" s="1">
        <f t="shared" ca="1" si="80"/>
        <v>8</v>
      </c>
      <c r="G682" s="1">
        <f t="shared" ca="1" si="82"/>
        <v>800</v>
      </c>
      <c r="H682" s="1">
        <f t="shared" ca="1" si="83"/>
        <v>-25160.118325540236</v>
      </c>
    </row>
    <row r="683" spans="1:8" x14ac:dyDescent="0.2">
      <c r="A683" s="1">
        <v>677</v>
      </c>
      <c r="B683" s="1">
        <f t="shared" ca="1" si="77"/>
        <v>0.83833510142924261</v>
      </c>
      <c r="C683" s="1">
        <f t="shared" ca="1" si="81"/>
        <v>1.5003715654173615</v>
      </c>
      <c r="D683" s="1">
        <f t="shared" ca="1" si="78"/>
        <v>1</v>
      </c>
      <c r="E683" s="1">
        <f t="shared" ca="1" si="79"/>
        <v>1</v>
      </c>
      <c r="F683" s="1">
        <f t="shared" ca="1" si="80"/>
        <v>16</v>
      </c>
      <c r="G683" s="1">
        <f t="shared" ca="1" si="82"/>
        <v>1600</v>
      </c>
      <c r="H683" s="1">
        <f t="shared" ca="1" si="83"/>
        <v>-22759.523820872459</v>
      </c>
    </row>
    <row r="684" spans="1:8" x14ac:dyDescent="0.2">
      <c r="A684" s="1">
        <v>678</v>
      </c>
      <c r="B684" s="1">
        <f t="shared" ca="1" si="77"/>
        <v>0.69007288359721619</v>
      </c>
      <c r="C684" s="1">
        <f t="shared" ca="1" si="81"/>
        <v>1.5003715654173615</v>
      </c>
      <c r="D684" s="1">
        <f t="shared" ca="1" si="78"/>
        <v>0</v>
      </c>
      <c r="E684" s="1">
        <f t="shared" ca="1" si="79"/>
        <v>1</v>
      </c>
      <c r="F684" s="1">
        <f t="shared" ca="1" si="80"/>
        <v>8</v>
      </c>
      <c r="G684" s="1">
        <f t="shared" ca="1" si="82"/>
        <v>800</v>
      </c>
      <c r="H684" s="1">
        <f t="shared" ca="1" si="83"/>
        <v>-21559.226568538568</v>
      </c>
    </row>
    <row r="685" spans="1:8" x14ac:dyDescent="0.2">
      <c r="A685" s="1">
        <v>679</v>
      </c>
      <c r="B685" s="1">
        <f t="shared" ca="1" si="77"/>
        <v>0.82119718821229803</v>
      </c>
      <c r="C685" s="1">
        <f t="shared" ca="1" si="81"/>
        <v>1.5003715654173615</v>
      </c>
      <c r="D685" s="1">
        <f t="shared" ca="1" si="78"/>
        <v>-1</v>
      </c>
      <c r="E685" s="1">
        <f t="shared" ca="1" si="79"/>
        <v>1</v>
      </c>
      <c r="F685" s="1">
        <f t="shared" ca="1" si="80"/>
        <v>4</v>
      </c>
      <c r="G685" s="1">
        <f t="shared" ca="1" si="82"/>
        <v>400</v>
      </c>
      <c r="H685" s="1">
        <f t="shared" ca="1" si="83"/>
        <v>-20959.077942371623</v>
      </c>
    </row>
    <row r="686" spans="1:8" x14ac:dyDescent="0.2">
      <c r="A686" s="1">
        <v>680</v>
      </c>
      <c r="B686" s="1">
        <f t="shared" ca="1" si="77"/>
        <v>0.1437994721376411</v>
      </c>
      <c r="C686" s="1">
        <f t="shared" ca="1" si="81"/>
        <v>-1</v>
      </c>
      <c r="D686" s="1">
        <f t="shared" ca="1" si="78"/>
        <v>0</v>
      </c>
      <c r="E686" s="1">
        <f t="shared" ca="1" si="79"/>
        <v>1</v>
      </c>
      <c r="F686" s="1">
        <f t="shared" ca="1" si="80"/>
        <v>2</v>
      </c>
      <c r="G686" s="1">
        <f t="shared" ca="1" si="82"/>
        <v>200</v>
      </c>
      <c r="H686" s="1">
        <f t="shared" ca="1" si="83"/>
        <v>-21159.077942371623</v>
      </c>
    </row>
    <row r="687" spans="1:8" x14ac:dyDescent="0.2">
      <c r="A687" s="1">
        <v>681</v>
      </c>
      <c r="B687" s="1">
        <f t="shared" ca="1" si="77"/>
        <v>0.92587910302744203</v>
      </c>
      <c r="C687" s="1">
        <f t="shared" ca="1" si="81"/>
        <v>1.5003715654173615</v>
      </c>
      <c r="D687" s="1">
        <f t="shared" ca="1" si="78"/>
        <v>-1</v>
      </c>
      <c r="E687" s="1">
        <f t="shared" ca="1" si="79"/>
        <v>1</v>
      </c>
      <c r="F687" s="1">
        <f t="shared" ca="1" si="80"/>
        <v>4</v>
      </c>
      <c r="G687" s="1">
        <f t="shared" ca="1" si="82"/>
        <v>400</v>
      </c>
      <c r="H687" s="1">
        <f t="shared" ca="1" si="83"/>
        <v>-20558.929316204678</v>
      </c>
    </row>
    <row r="688" spans="1:8" x14ac:dyDescent="0.2">
      <c r="A688" s="1">
        <v>682</v>
      </c>
      <c r="B688" s="1">
        <f t="shared" ca="1" si="77"/>
        <v>0.12750170503817315</v>
      </c>
      <c r="C688" s="1">
        <f t="shared" ca="1" si="81"/>
        <v>-1</v>
      </c>
      <c r="D688" s="1">
        <f t="shared" ca="1" si="78"/>
        <v>0</v>
      </c>
      <c r="E688" s="1">
        <f t="shared" ca="1" si="79"/>
        <v>1</v>
      </c>
      <c r="F688" s="1">
        <f t="shared" ca="1" si="80"/>
        <v>2</v>
      </c>
      <c r="G688" s="1">
        <f t="shared" ca="1" si="82"/>
        <v>200</v>
      </c>
      <c r="H688" s="1">
        <f t="shared" ca="1" si="83"/>
        <v>-20758.929316204678</v>
      </c>
    </row>
    <row r="689" spans="1:8" x14ac:dyDescent="0.2">
      <c r="A689" s="1">
        <v>683</v>
      </c>
      <c r="B689" s="1">
        <f t="shared" ca="1" si="77"/>
        <v>0.34549499619312329</v>
      </c>
      <c r="C689" s="1">
        <f t="shared" ca="1" si="81"/>
        <v>-1</v>
      </c>
      <c r="D689" s="1">
        <f t="shared" ca="1" si="78"/>
        <v>1</v>
      </c>
      <c r="E689" s="1">
        <f t="shared" ca="1" si="79"/>
        <v>1</v>
      </c>
      <c r="F689" s="1">
        <f t="shared" ca="1" si="80"/>
        <v>4</v>
      </c>
      <c r="G689" s="1">
        <f t="shared" ca="1" si="82"/>
        <v>400</v>
      </c>
      <c r="H689" s="1">
        <f t="shared" ca="1" si="83"/>
        <v>-21158.929316204678</v>
      </c>
    </row>
    <row r="690" spans="1:8" x14ac:dyDescent="0.2">
      <c r="A690" s="1">
        <v>684</v>
      </c>
      <c r="B690" s="1">
        <f t="shared" ca="1" si="77"/>
        <v>0.32126426217735604</v>
      </c>
      <c r="C690" s="1">
        <f t="shared" ca="1" si="81"/>
        <v>-1</v>
      </c>
      <c r="D690" s="1">
        <f t="shared" ca="1" si="78"/>
        <v>2</v>
      </c>
      <c r="E690" s="1">
        <f t="shared" ca="1" si="79"/>
        <v>1</v>
      </c>
      <c r="F690" s="1">
        <f t="shared" ca="1" si="80"/>
        <v>8</v>
      </c>
      <c r="G690" s="1">
        <f t="shared" ca="1" si="82"/>
        <v>800</v>
      </c>
      <c r="H690" s="1">
        <f t="shared" ca="1" si="83"/>
        <v>-21958.929316204678</v>
      </c>
    </row>
    <row r="691" spans="1:8" x14ac:dyDescent="0.2">
      <c r="A691" s="1">
        <v>685</v>
      </c>
      <c r="B691" s="1">
        <f t="shared" ca="1" si="77"/>
        <v>0.37298508928717089</v>
      </c>
      <c r="C691" s="1">
        <f t="shared" ca="1" si="81"/>
        <v>-1</v>
      </c>
      <c r="D691" s="1">
        <f t="shared" ca="1" si="78"/>
        <v>0</v>
      </c>
      <c r="E691" s="1">
        <f t="shared" ca="1" si="79"/>
        <v>1</v>
      </c>
      <c r="F691" s="1">
        <f t="shared" ca="1" si="80"/>
        <v>16</v>
      </c>
      <c r="G691" s="1">
        <f t="shared" ca="1" si="82"/>
        <v>1600</v>
      </c>
      <c r="H691" s="1">
        <f t="shared" ca="1" si="83"/>
        <v>-23558.929316204678</v>
      </c>
    </row>
    <row r="692" spans="1:8" x14ac:dyDescent="0.2">
      <c r="A692" s="1">
        <v>686</v>
      </c>
      <c r="B692" s="1">
        <f t="shared" ca="1" si="77"/>
        <v>0.45603474573594449</v>
      </c>
      <c r="C692" s="1">
        <f t="shared" ca="1" si="81"/>
        <v>-1</v>
      </c>
      <c r="D692" s="1">
        <f t="shared" ca="1" si="78"/>
        <v>1</v>
      </c>
      <c r="E692" s="1">
        <f t="shared" ca="1" si="79"/>
        <v>1</v>
      </c>
      <c r="F692" s="1">
        <f t="shared" ca="1" si="80"/>
        <v>32</v>
      </c>
      <c r="G692" s="1">
        <f t="shared" ca="1" si="82"/>
        <v>3200</v>
      </c>
      <c r="H692" s="1">
        <f t="shared" ca="1" si="83"/>
        <v>-26758.929316204678</v>
      </c>
    </row>
    <row r="693" spans="1:8" x14ac:dyDescent="0.2">
      <c r="A693" s="1">
        <v>687</v>
      </c>
      <c r="B693" s="1">
        <f t="shared" ca="1" si="77"/>
        <v>5.604794390107104E-2</v>
      </c>
      <c r="C693" s="1">
        <f t="shared" ca="1" si="81"/>
        <v>-1</v>
      </c>
      <c r="D693" s="1">
        <f t="shared" ca="1" si="78"/>
        <v>2</v>
      </c>
      <c r="E693" s="1">
        <f t="shared" ca="1" si="79"/>
        <v>1</v>
      </c>
      <c r="F693" s="1">
        <f t="shared" ca="1" si="80"/>
        <v>64</v>
      </c>
      <c r="G693" s="1">
        <f t="shared" ca="1" si="82"/>
        <v>6400</v>
      </c>
      <c r="H693" s="1">
        <f t="shared" ca="1" si="83"/>
        <v>-33158.929316204682</v>
      </c>
    </row>
    <row r="694" spans="1:8" x14ac:dyDescent="0.2">
      <c r="A694" s="1">
        <v>688</v>
      </c>
      <c r="B694" s="1">
        <f t="shared" ca="1" si="77"/>
        <v>0.43806265611128381</v>
      </c>
      <c r="C694" s="1">
        <f t="shared" ca="1" si="81"/>
        <v>-1</v>
      </c>
      <c r="D694" s="1">
        <f t="shared" ca="1" si="78"/>
        <v>0</v>
      </c>
      <c r="E694" s="1">
        <f t="shared" ca="1" si="79"/>
        <v>1</v>
      </c>
      <c r="F694" s="1">
        <f t="shared" ca="1" si="80"/>
        <v>1</v>
      </c>
      <c r="G694" s="1">
        <f t="shared" ca="1" si="82"/>
        <v>100</v>
      </c>
      <c r="H694" s="1">
        <f t="shared" ca="1" si="83"/>
        <v>-33258.929316204682</v>
      </c>
    </row>
    <row r="695" spans="1:8" x14ac:dyDescent="0.2">
      <c r="A695" s="1">
        <v>689</v>
      </c>
      <c r="B695" s="1">
        <f t="shared" ca="1" si="77"/>
        <v>0.37026649848662274</v>
      </c>
      <c r="C695" s="1">
        <f t="shared" ca="1" si="81"/>
        <v>-1</v>
      </c>
      <c r="D695" s="1">
        <f t="shared" ca="1" si="78"/>
        <v>1</v>
      </c>
      <c r="E695" s="1">
        <f t="shared" ca="1" si="79"/>
        <v>1</v>
      </c>
      <c r="F695" s="1">
        <f t="shared" ca="1" si="80"/>
        <v>2</v>
      </c>
      <c r="G695" s="1">
        <f t="shared" ca="1" si="82"/>
        <v>200</v>
      </c>
      <c r="H695" s="1">
        <f t="shared" ca="1" si="83"/>
        <v>-33458.929316204682</v>
      </c>
    </row>
    <row r="696" spans="1:8" x14ac:dyDescent="0.2">
      <c r="A696" s="1">
        <v>690</v>
      </c>
      <c r="B696" s="1">
        <f t="shared" ca="1" si="77"/>
        <v>0.32873372361100284</v>
      </c>
      <c r="C696" s="1">
        <f t="shared" ca="1" si="81"/>
        <v>-1</v>
      </c>
      <c r="D696" s="1">
        <f t="shared" ca="1" si="78"/>
        <v>2</v>
      </c>
      <c r="E696" s="1">
        <f t="shared" ca="1" si="79"/>
        <v>1</v>
      </c>
      <c r="F696" s="1">
        <f t="shared" ca="1" si="80"/>
        <v>4</v>
      </c>
      <c r="G696" s="1">
        <f t="shared" ca="1" si="82"/>
        <v>400</v>
      </c>
      <c r="H696" s="1">
        <f t="shared" ca="1" si="83"/>
        <v>-33858.929316204682</v>
      </c>
    </row>
    <row r="697" spans="1:8" x14ac:dyDescent="0.2">
      <c r="A697" s="1">
        <v>691</v>
      </c>
      <c r="B697" s="1">
        <f t="shared" ca="1" si="77"/>
        <v>0.68460804997695368</v>
      </c>
      <c r="C697" s="1">
        <f t="shared" ca="1" si="81"/>
        <v>1.5003715654173615</v>
      </c>
      <c r="D697" s="1">
        <f t="shared" ca="1" si="78"/>
        <v>1</v>
      </c>
      <c r="E697" s="1">
        <f t="shared" ca="1" si="79"/>
        <v>1</v>
      </c>
      <c r="F697" s="1">
        <f t="shared" ca="1" si="80"/>
        <v>8</v>
      </c>
      <c r="G697" s="1">
        <f t="shared" ca="1" si="82"/>
        <v>800</v>
      </c>
      <c r="H697" s="1">
        <f t="shared" ca="1" si="83"/>
        <v>-32658.632063870791</v>
      </c>
    </row>
    <row r="698" spans="1:8" x14ac:dyDescent="0.2">
      <c r="A698" s="1">
        <v>692</v>
      </c>
      <c r="B698" s="1">
        <f t="shared" ca="1" si="77"/>
        <v>0.40657817698748078</v>
      </c>
      <c r="C698" s="1">
        <f t="shared" ca="1" si="81"/>
        <v>-1</v>
      </c>
      <c r="D698" s="1">
        <f t="shared" ca="1" si="78"/>
        <v>2</v>
      </c>
      <c r="E698" s="1">
        <f t="shared" ca="1" si="79"/>
        <v>1</v>
      </c>
      <c r="F698" s="1">
        <f t="shared" ca="1" si="80"/>
        <v>4</v>
      </c>
      <c r="G698" s="1">
        <f t="shared" ca="1" si="82"/>
        <v>400</v>
      </c>
      <c r="H698" s="1">
        <f t="shared" ca="1" si="83"/>
        <v>-33058.632063870791</v>
      </c>
    </row>
    <row r="699" spans="1:8" x14ac:dyDescent="0.2">
      <c r="A699" s="1">
        <v>693</v>
      </c>
      <c r="B699" s="1">
        <f t="shared" ca="1" si="77"/>
        <v>0.87471220988218079</v>
      </c>
      <c r="C699" s="1">
        <f t="shared" ca="1" si="81"/>
        <v>1.5003715654173615</v>
      </c>
      <c r="D699" s="1">
        <f t="shared" ca="1" si="78"/>
        <v>1</v>
      </c>
      <c r="E699" s="1">
        <f t="shared" ca="1" si="79"/>
        <v>1</v>
      </c>
      <c r="F699" s="1">
        <f t="shared" ca="1" si="80"/>
        <v>8</v>
      </c>
      <c r="G699" s="1">
        <f t="shared" ca="1" si="82"/>
        <v>800</v>
      </c>
      <c r="H699" s="1">
        <f t="shared" ca="1" si="83"/>
        <v>-31858.334811536901</v>
      </c>
    </row>
    <row r="700" spans="1:8" x14ac:dyDescent="0.2">
      <c r="A700" s="1">
        <v>694</v>
      </c>
      <c r="B700" s="1">
        <f t="shared" ca="1" si="77"/>
        <v>0.64341011605523546</v>
      </c>
      <c r="C700" s="1">
        <f t="shared" ca="1" si="81"/>
        <v>1.5003715654173615</v>
      </c>
      <c r="D700" s="1">
        <f t="shared" ca="1" si="78"/>
        <v>0</v>
      </c>
      <c r="E700" s="1">
        <f t="shared" ca="1" si="79"/>
        <v>1</v>
      </c>
      <c r="F700" s="1">
        <f t="shared" ca="1" si="80"/>
        <v>4</v>
      </c>
      <c r="G700" s="1">
        <f t="shared" ca="1" si="82"/>
        <v>400</v>
      </c>
      <c r="H700" s="1">
        <f t="shared" ca="1" si="83"/>
        <v>-31258.186185369956</v>
      </c>
    </row>
    <row r="701" spans="1:8" x14ac:dyDescent="0.2">
      <c r="A701" s="1">
        <v>695</v>
      </c>
      <c r="B701" s="1">
        <f t="shared" ca="1" si="77"/>
        <v>0.27579028341938983</v>
      </c>
      <c r="C701" s="1">
        <f t="shared" ca="1" si="81"/>
        <v>-1</v>
      </c>
      <c r="D701" s="1">
        <f t="shared" ca="1" si="78"/>
        <v>1</v>
      </c>
      <c r="E701" s="1">
        <f t="shared" ca="1" si="79"/>
        <v>1</v>
      </c>
      <c r="F701" s="1">
        <f t="shared" ca="1" si="80"/>
        <v>2</v>
      </c>
      <c r="G701" s="1">
        <f t="shared" ca="1" si="82"/>
        <v>200</v>
      </c>
      <c r="H701" s="1">
        <f t="shared" ca="1" si="83"/>
        <v>-31458.186185369956</v>
      </c>
    </row>
    <row r="702" spans="1:8" x14ac:dyDescent="0.2">
      <c r="A702" s="1">
        <v>696</v>
      </c>
      <c r="B702" s="1">
        <f t="shared" ca="1" si="77"/>
        <v>1.8332624611124726E-2</v>
      </c>
      <c r="C702" s="1">
        <f t="shared" ca="1" si="81"/>
        <v>-1</v>
      </c>
      <c r="D702" s="1">
        <f t="shared" ca="1" si="78"/>
        <v>2</v>
      </c>
      <c r="E702" s="1">
        <f t="shared" ca="1" si="79"/>
        <v>1</v>
      </c>
      <c r="F702" s="1">
        <f t="shared" ca="1" si="80"/>
        <v>4</v>
      </c>
      <c r="G702" s="1">
        <f t="shared" ca="1" si="82"/>
        <v>400</v>
      </c>
      <c r="H702" s="1">
        <f t="shared" ca="1" si="83"/>
        <v>-31858.186185369956</v>
      </c>
    </row>
    <row r="703" spans="1:8" x14ac:dyDescent="0.2">
      <c r="A703" s="1">
        <v>697</v>
      </c>
      <c r="B703" s="1">
        <f t="shared" ca="1" si="77"/>
        <v>6.3826007551478603E-2</v>
      </c>
      <c r="C703" s="1">
        <f t="shared" ca="1" si="81"/>
        <v>-1</v>
      </c>
      <c r="D703" s="1">
        <f t="shared" ca="1" si="78"/>
        <v>0</v>
      </c>
      <c r="E703" s="1">
        <f t="shared" ca="1" si="79"/>
        <v>1</v>
      </c>
      <c r="F703" s="1">
        <f t="shared" ca="1" si="80"/>
        <v>8</v>
      </c>
      <c r="G703" s="1">
        <f t="shared" ca="1" si="82"/>
        <v>800</v>
      </c>
      <c r="H703" s="1">
        <f t="shared" ca="1" si="83"/>
        <v>-32658.186185369956</v>
      </c>
    </row>
    <row r="704" spans="1:8" x14ac:dyDescent="0.2">
      <c r="A704" s="1">
        <v>698</v>
      </c>
      <c r="B704" s="1">
        <f t="shared" ca="1" si="77"/>
        <v>0.71843887366577519</v>
      </c>
      <c r="C704" s="1">
        <f t="shared" ca="1" si="81"/>
        <v>1.5003715654173615</v>
      </c>
      <c r="D704" s="1">
        <f t="shared" ca="1" si="78"/>
        <v>-1</v>
      </c>
      <c r="E704" s="1">
        <f t="shared" ca="1" si="79"/>
        <v>1</v>
      </c>
      <c r="F704" s="1">
        <f t="shared" ca="1" si="80"/>
        <v>16</v>
      </c>
      <c r="G704" s="1">
        <f t="shared" ca="1" si="82"/>
        <v>1600</v>
      </c>
      <c r="H704" s="1">
        <f t="shared" ca="1" si="83"/>
        <v>-30257.591680702179</v>
      </c>
    </row>
    <row r="705" spans="1:8" x14ac:dyDescent="0.2">
      <c r="A705" s="1">
        <v>699</v>
      </c>
      <c r="B705" s="1">
        <f t="shared" ca="1" si="77"/>
        <v>0.98705097545706311</v>
      </c>
      <c r="C705" s="1">
        <f t="shared" ca="1" si="81"/>
        <v>1.5003715654173615</v>
      </c>
      <c r="D705" s="1">
        <f t="shared" ca="1" si="78"/>
        <v>1</v>
      </c>
      <c r="E705" s="1">
        <f t="shared" ca="1" si="79"/>
        <v>1</v>
      </c>
      <c r="F705" s="1">
        <f t="shared" ca="1" si="80"/>
        <v>8</v>
      </c>
      <c r="G705" s="1">
        <f t="shared" ca="1" si="82"/>
        <v>800</v>
      </c>
      <c r="H705" s="1">
        <f t="shared" ca="1" si="83"/>
        <v>-29057.294428368288</v>
      </c>
    </row>
    <row r="706" spans="1:8" x14ac:dyDescent="0.2">
      <c r="A706" s="1">
        <v>700</v>
      </c>
      <c r="B706" s="1">
        <f t="shared" ca="1" si="77"/>
        <v>4.5898321841512324E-2</v>
      </c>
      <c r="C706" s="1">
        <f t="shared" ca="1" si="81"/>
        <v>-1</v>
      </c>
      <c r="D706" s="1">
        <f t="shared" ca="1" si="78"/>
        <v>2</v>
      </c>
      <c r="E706" s="1">
        <f t="shared" ca="1" si="79"/>
        <v>1</v>
      </c>
      <c r="F706" s="1">
        <f t="shared" ca="1" si="80"/>
        <v>4</v>
      </c>
      <c r="G706" s="1">
        <f t="shared" ca="1" si="82"/>
        <v>400</v>
      </c>
      <c r="H706" s="1">
        <f t="shared" ca="1" si="83"/>
        <v>-29457.294428368288</v>
      </c>
    </row>
    <row r="707" spans="1:8" x14ac:dyDescent="0.2">
      <c r="A707" s="1">
        <v>701</v>
      </c>
      <c r="B707" s="1">
        <f t="shared" ca="1" si="77"/>
        <v>0.68097890485454649</v>
      </c>
      <c r="C707" s="1">
        <f t="shared" ca="1" si="81"/>
        <v>1.5003715654173615</v>
      </c>
      <c r="D707" s="1">
        <f t="shared" ca="1" si="78"/>
        <v>1</v>
      </c>
      <c r="E707" s="1">
        <f t="shared" ca="1" si="79"/>
        <v>1</v>
      </c>
      <c r="F707" s="1">
        <f t="shared" ca="1" si="80"/>
        <v>8</v>
      </c>
      <c r="G707" s="1">
        <f t="shared" ca="1" si="82"/>
        <v>800</v>
      </c>
      <c r="H707" s="1">
        <f t="shared" ca="1" si="83"/>
        <v>-28256.997176034398</v>
      </c>
    </row>
    <row r="708" spans="1:8" x14ac:dyDescent="0.2">
      <c r="A708" s="1">
        <v>702</v>
      </c>
      <c r="B708" s="1">
        <f t="shared" ca="1" si="77"/>
        <v>0.30928969490058633</v>
      </c>
      <c r="C708" s="1">
        <f t="shared" ca="1" si="81"/>
        <v>-1</v>
      </c>
      <c r="D708" s="1">
        <f t="shared" ca="1" si="78"/>
        <v>2</v>
      </c>
      <c r="E708" s="1">
        <f t="shared" ca="1" si="79"/>
        <v>1</v>
      </c>
      <c r="F708" s="1">
        <f t="shared" ca="1" si="80"/>
        <v>4</v>
      </c>
      <c r="G708" s="1">
        <f t="shared" ca="1" si="82"/>
        <v>400</v>
      </c>
      <c r="H708" s="1">
        <f t="shared" ca="1" si="83"/>
        <v>-28656.997176034398</v>
      </c>
    </row>
    <row r="709" spans="1:8" x14ac:dyDescent="0.2">
      <c r="A709" s="1">
        <v>703</v>
      </c>
      <c r="B709" s="1">
        <f t="shared" ca="1" si="77"/>
        <v>0.58438507868024681</v>
      </c>
      <c r="C709" s="1">
        <f t="shared" ca="1" si="81"/>
        <v>-1</v>
      </c>
      <c r="D709" s="1">
        <f t="shared" ca="1" si="78"/>
        <v>0</v>
      </c>
      <c r="E709" s="1">
        <f t="shared" ca="1" si="79"/>
        <v>1</v>
      </c>
      <c r="F709" s="1">
        <f t="shared" ca="1" si="80"/>
        <v>8</v>
      </c>
      <c r="G709" s="1">
        <f t="shared" ca="1" si="82"/>
        <v>800</v>
      </c>
      <c r="H709" s="1">
        <f t="shared" ca="1" si="83"/>
        <v>-29456.997176034398</v>
      </c>
    </row>
    <row r="710" spans="1:8" x14ac:dyDescent="0.2">
      <c r="A710" s="1">
        <v>704</v>
      </c>
      <c r="B710" s="1">
        <f t="shared" ca="1" si="77"/>
        <v>0.52648561596917798</v>
      </c>
      <c r="C710" s="1">
        <f t="shared" ca="1" si="81"/>
        <v>-1</v>
      </c>
      <c r="D710" s="1">
        <f t="shared" ca="1" si="78"/>
        <v>1</v>
      </c>
      <c r="E710" s="1">
        <f t="shared" ca="1" si="79"/>
        <v>1</v>
      </c>
      <c r="F710" s="1">
        <f t="shared" ca="1" si="80"/>
        <v>16</v>
      </c>
      <c r="G710" s="1">
        <f t="shared" ca="1" si="82"/>
        <v>1600</v>
      </c>
      <c r="H710" s="1">
        <f t="shared" ca="1" si="83"/>
        <v>-31056.997176034398</v>
      </c>
    </row>
    <row r="711" spans="1:8" x14ac:dyDescent="0.2">
      <c r="A711" s="1">
        <v>705</v>
      </c>
      <c r="B711" s="1">
        <f t="shared" ca="1" si="77"/>
        <v>0.20589027638775004</v>
      </c>
      <c r="C711" s="1">
        <f t="shared" ca="1" si="81"/>
        <v>-1</v>
      </c>
      <c r="D711" s="1">
        <f t="shared" ca="1" si="78"/>
        <v>2</v>
      </c>
      <c r="E711" s="1">
        <f t="shared" ca="1" si="79"/>
        <v>1</v>
      </c>
      <c r="F711" s="1">
        <f t="shared" ca="1" si="80"/>
        <v>32</v>
      </c>
      <c r="G711" s="1">
        <f t="shared" ca="1" si="82"/>
        <v>3200</v>
      </c>
      <c r="H711" s="1">
        <f t="shared" ca="1" si="83"/>
        <v>-34256.997176034398</v>
      </c>
    </row>
    <row r="712" spans="1:8" x14ac:dyDescent="0.2">
      <c r="A712" s="1">
        <v>706</v>
      </c>
      <c r="B712" s="1">
        <f t="shared" ref="B712:B775" ca="1" si="84">RAND()</f>
        <v>0.62829406231082208</v>
      </c>
      <c r="C712" s="1">
        <f t="shared" ca="1" si="81"/>
        <v>1.5003715654173615</v>
      </c>
      <c r="D712" s="1">
        <f t="shared" ref="D712:D775" ca="1" si="85">IF($D$3=$S$2,IF(C712&lt;0,IF(E712&gt;E711,0-1,D711-1),IF(C712&gt;0,IF(AND(E711=1,D711=0),D711,IF(E712&lt;E711,0+1,D711+1)),D711)),
IF($D$3=$S$4,IF(C712&lt;0,IF(D711=$F$2,0+1,D711+1),IF(C712&gt;0,D711-1,D711)),
IF($D$3=$S$5,IF(C712&lt;0,IF(D711=$F$2,0+1,D711+1),IF(C712&gt;0,D711-1,D711)),
IF($D$3=$S$6,IF(C712&lt;0,IF(D711=$B$2,0,D711+1),IF(C712&gt;0,IF(D711=-$D$2,1,D711-1),D711)),
))))</f>
        <v>1</v>
      </c>
      <c r="E712" s="1">
        <f t="shared" ref="E712:E775" ca="1" si="86">IF($D$3=$S$2,IF(AND(D711=-$B$2,C712&lt;0),IF(E711=$F$2,1,E711+1),IF(AND(D711=$D$2,C712&gt;0),IF(E711=1,1,E711-1),E711)),
IF($D$3=$S$6,IF(AND(D711=-$B$2,C712&lt;0),IF(E711=$F$2,1,E711+1),IF(AND(D711=$D$2,C712&gt;0),IF(E711=1,1,E711-1),E711)),)
)</f>
        <v>1</v>
      </c>
      <c r="F712" s="1">
        <f t="shared" ref="F712:F775" ca="1" si="87">IF($D$3=$S$2,IF(IF(E712&gt;E711,ROUNDUP(F711*$F$3,0),IF(E712&lt;E711,IF(AND(E711=$F$2,E712=1),1,ROUNDDOWN(F711/$F$3,0)),F711))=0,1,IF(E712&gt;E711,ROUNDUP(F711*$F$3,0),IF(E712&lt;E711,IF(AND(E711=$F$2,E712=1),1,ROUNDDOWN(F711/$F$3,0)),F711))),
IF($D$3=$S$4,IF(C711&lt;0,IF(F711=$F$2,$H$3,F711+$F$3),IF(AND(C711&gt;0,F711&gt;1),F711-$F$3,F711)),
IF($D$3=$S$5,IF(C711&lt;0,F711+F710,IF(C711&gt;0,F711-F710,F711)),
IF($D$3=$S$6,IF(F711=POWER(2,$F$2),1,IF(C711&lt;0,$F$3*F711,IF(AND(C711&gt;0,F711&gt;1),F711/$F$3,F711))),
F711))))</f>
        <v>64</v>
      </c>
      <c r="G712" s="1">
        <f t="shared" ca="1" si="82"/>
        <v>6400</v>
      </c>
      <c r="H712" s="1">
        <f t="shared" ca="1" si="83"/>
        <v>-24654.619157363282</v>
      </c>
    </row>
    <row r="713" spans="1:8" x14ac:dyDescent="0.2">
      <c r="A713" s="1">
        <v>707</v>
      </c>
      <c r="B713" s="1">
        <f t="shared" ca="1" si="84"/>
        <v>0.55895744053670793</v>
      </c>
      <c r="C713" s="1">
        <f t="shared" ca="1" si="81"/>
        <v>-1</v>
      </c>
      <c r="D713" s="1">
        <f t="shared" ca="1" si="85"/>
        <v>2</v>
      </c>
      <c r="E713" s="1">
        <f t="shared" ca="1" si="86"/>
        <v>1</v>
      </c>
      <c r="F713" s="1">
        <f t="shared" ca="1" si="87"/>
        <v>1</v>
      </c>
      <c r="G713" s="1">
        <f t="shared" ca="1" si="82"/>
        <v>100</v>
      </c>
      <c r="H713" s="1">
        <f t="shared" ca="1" si="83"/>
        <v>-24754.619157363282</v>
      </c>
    </row>
    <row r="714" spans="1:8" x14ac:dyDescent="0.2">
      <c r="A714" s="1">
        <v>708</v>
      </c>
      <c r="B714" s="1">
        <f t="shared" ca="1" si="84"/>
        <v>0.32915595964393118</v>
      </c>
      <c r="C714" s="1">
        <f t="shared" ca="1" si="81"/>
        <v>-1</v>
      </c>
      <c r="D714" s="1">
        <f t="shared" ca="1" si="85"/>
        <v>0</v>
      </c>
      <c r="E714" s="1">
        <f t="shared" ca="1" si="86"/>
        <v>1</v>
      </c>
      <c r="F714" s="1">
        <f t="shared" ca="1" si="87"/>
        <v>2</v>
      </c>
      <c r="G714" s="1">
        <f t="shared" ca="1" si="82"/>
        <v>200</v>
      </c>
      <c r="H714" s="1">
        <f t="shared" ca="1" si="83"/>
        <v>-24954.619157363282</v>
      </c>
    </row>
    <row r="715" spans="1:8" x14ac:dyDescent="0.2">
      <c r="A715" s="1">
        <v>709</v>
      </c>
      <c r="B715" s="1">
        <f t="shared" ca="1" si="84"/>
        <v>0.3358966915614171</v>
      </c>
      <c r="C715" s="1">
        <f t="shared" ca="1" si="81"/>
        <v>-1</v>
      </c>
      <c r="D715" s="1">
        <f t="shared" ca="1" si="85"/>
        <v>1</v>
      </c>
      <c r="E715" s="1">
        <f t="shared" ca="1" si="86"/>
        <v>1</v>
      </c>
      <c r="F715" s="1">
        <f t="shared" ca="1" si="87"/>
        <v>4</v>
      </c>
      <c r="G715" s="1">
        <f t="shared" ca="1" si="82"/>
        <v>400</v>
      </c>
      <c r="H715" s="1">
        <f t="shared" ca="1" si="83"/>
        <v>-25354.619157363282</v>
      </c>
    </row>
    <row r="716" spans="1:8" x14ac:dyDescent="0.2">
      <c r="A716" s="1">
        <v>710</v>
      </c>
      <c r="B716" s="1">
        <f t="shared" ca="1" si="84"/>
        <v>0.79806504987967664</v>
      </c>
      <c r="C716" s="1">
        <f t="shared" ca="1" si="81"/>
        <v>1.5003715654173615</v>
      </c>
      <c r="D716" s="1">
        <f t="shared" ca="1" si="85"/>
        <v>0</v>
      </c>
      <c r="E716" s="1">
        <f t="shared" ca="1" si="86"/>
        <v>1</v>
      </c>
      <c r="F716" s="1">
        <f t="shared" ca="1" si="87"/>
        <v>8</v>
      </c>
      <c r="G716" s="1">
        <f t="shared" ca="1" si="82"/>
        <v>800</v>
      </c>
      <c r="H716" s="1">
        <f t="shared" ca="1" si="83"/>
        <v>-24154.321905029392</v>
      </c>
    </row>
    <row r="717" spans="1:8" x14ac:dyDescent="0.2">
      <c r="A717" s="1">
        <v>711</v>
      </c>
      <c r="B717" s="1">
        <f t="shared" ca="1" si="84"/>
        <v>0.34544099551387553</v>
      </c>
      <c r="C717" s="1">
        <f t="shared" ca="1" si="81"/>
        <v>-1</v>
      </c>
      <c r="D717" s="1">
        <f t="shared" ca="1" si="85"/>
        <v>1</v>
      </c>
      <c r="E717" s="1">
        <f t="shared" ca="1" si="86"/>
        <v>1</v>
      </c>
      <c r="F717" s="1">
        <f t="shared" ca="1" si="87"/>
        <v>4</v>
      </c>
      <c r="G717" s="1">
        <f t="shared" ca="1" si="82"/>
        <v>400</v>
      </c>
      <c r="H717" s="1">
        <f t="shared" ca="1" si="83"/>
        <v>-24554.321905029392</v>
      </c>
    </row>
    <row r="718" spans="1:8" x14ac:dyDescent="0.2">
      <c r="A718" s="1">
        <v>712</v>
      </c>
      <c r="B718" s="1">
        <f t="shared" ca="1" si="84"/>
        <v>0.51178850963965827</v>
      </c>
      <c r="C718" s="1">
        <f t="shared" ca="1" si="81"/>
        <v>-1</v>
      </c>
      <c r="D718" s="1">
        <f t="shared" ca="1" si="85"/>
        <v>2</v>
      </c>
      <c r="E718" s="1">
        <f t="shared" ca="1" si="86"/>
        <v>1</v>
      </c>
      <c r="F718" s="1">
        <f t="shared" ca="1" si="87"/>
        <v>8</v>
      </c>
      <c r="G718" s="1">
        <f t="shared" ca="1" si="82"/>
        <v>800</v>
      </c>
      <c r="H718" s="1">
        <f t="shared" ca="1" si="83"/>
        <v>-25354.321905029392</v>
      </c>
    </row>
    <row r="719" spans="1:8" x14ac:dyDescent="0.2">
      <c r="A719" s="1">
        <v>713</v>
      </c>
      <c r="B719" s="1">
        <f t="shared" ca="1" si="84"/>
        <v>0.15204402781077941</v>
      </c>
      <c r="C719" s="1">
        <f t="shared" ca="1" si="81"/>
        <v>-1</v>
      </c>
      <c r="D719" s="1">
        <f t="shared" ca="1" si="85"/>
        <v>0</v>
      </c>
      <c r="E719" s="1">
        <f t="shared" ca="1" si="86"/>
        <v>1</v>
      </c>
      <c r="F719" s="1">
        <f t="shared" ca="1" si="87"/>
        <v>16</v>
      </c>
      <c r="G719" s="1">
        <f t="shared" ca="1" si="82"/>
        <v>1600</v>
      </c>
      <c r="H719" s="1">
        <f t="shared" ca="1" si="83"/>
        <v>-26954.321905029392</v>
      </c>
    </row>
    <row r="720" spans="1:8" x14ac:dyDescent="0.2">
      <c r="A720" s="1">
        <v>714</v>
      </c>
      <c r="B720" s="1">
        <f t="shared" ca="1" si="84"/>
        <v>0.35761041954609496</v>
      </c>
      <c r="C720" s="1">
        <f t="shared" ca="1" si="81"/>
        <v>-1</v>
      </c>
      <c r="D720" s="1">
        <f t="shared" ca="1" si="85"/>
        <v>1</v>
      </c>
      <c r="E720" s="1">
        <f t="shared" ca="1" si="86"/>
        <v>1</v>
      </c>
      <c r="F720" s="1">
        <f t="shared" ca="1" si="87"/>
        <v>32</v>
      </c>
      <c r="G720" s="1">
        <f t="shared" ca="1" si="82"/>
        <v>3200</v>
      </c>
      <c r="H720" s="1">
        <f t="shared" ca="1" si="83"/>
        <v>-30154.321905029392</v>
      </c>
    </row>
    <row r="721" spans="1:8" x14ac:dyDescent="0.2">
      <c r="A721" s="1">
        <v>715</v>
      </c>
      <c r="B721" s="1">
        <f t="shared" ca="1" si="84"/>
        <v>0.10860641466185184</v>
      </c>
      <c r="C721" s="1">
        <f t="shared" ca="1" si="81"/>
        <v>-1</v>
      </c>
      <c r="D721" s="1">
        <f t="shared" ca="1" si="85"/>
        <v>2</v>
      </c>
      <c r="E721" s="1">
        <f t="shared" ca="1" si="86"/>
        <v>1</v>
      </c>
      <c r="F721" s="1">
        <f t="shared" ca="1" si="87"/>
        <v>64</v>
      </c>
      <c r="G721" s="1">
        <f t="shared" ca="1" si="82"/>
        <v>6400</v>
      </c>
      <c r="H721" s="1">
        <f t="shared" ca="1" si="83"/>
        <v>-36554.321905029392</v>
      </c>
    </row>
    <row r="722" spans="1:8" x14ac:dyDescent="0.2">
      <c r="A722" s="1">
        <v>716</v>
      </c>
      <c r="B722" s="1">
        <f t="shared" ca="1" si="84"/>
        <v>0.57991624091872707</v>
      </c>
      <c r="C722" s="1">
        <f t="shared" ca="1" si="81"/>
        <v>-1</v>
      </c>
      <c r="D722" s="1">
        <f t="shared" ca="1" si="85"/>
        <v>0</v>
      </c>
      <c r="E722" s="1">
        <f t="shared" ca="1" si="86"/>
        <v>1</v>
      </c>
      <c r="F722" s="1">
        <f t="shared" ca="1" si="87"/>
        <v>1</v>
      </c>
      <c r="G722" s="1">
        <f t="shared" ca="1" si="82"/>
        <v>100</v>
      </c>
      <c r="H722" s="1">
        <f t="shared" ca="1" si="83"/>
        <v>-36654.321905029392</v>
      </c>
    </row>
    <row r="723" spans="1:8" x14ac:dyDescent="0.2">
      <c r="A723" s="1">
        <v>717</v>
      </c>
      <c r="B723" s="1">
        <f t="shared" ca="1" si="84"/>
        <v>3.4274399818612467E-2</v>
      </c>
      <c r="C723" s="1">
        <f t="shared" ca="1" si="81"/>
        <v>-1</v>
      </c>
      <c r="D723" s="1">
        <f t="shared" ca="1" si="85"/>
        <v>1</v>
      </c>
      <c r="E723" s="1">
        <f t="shared" ca="1" si="86"/>
        <v>1</v>
      </c>
      <c r="F723" s="1">
        <f t="shared" ca="1" si="87"/>
        <v>2</v>
      </c>
      <c r="G723" s="1">
        <f t="shared" ca="1" si="82"/>
        <v>200</v>
      </c>
      <c r="H723" s="1">
        <f t="shared" ca="1" si="83"/>
        <v>-36854.321905029392</v>
      </c>
    </row>
    <row r="724" spans="1:8" x14ac:dyDescent="0.2">
      <c r="A724" s="1">
        <v>718</v>
      </c>
      <c r="B724" s="1">
        <f t="shared" ca="1" si="84"/>
        <v>0.75927146353049635</v>
      </c>
      <c r="C724" s="1">
        <f t="shared" ca="1" si="81"/>
        <v>1.5003715654173615</v>
      </c>
      <c r="D724" s="1">
        <f t="shared" ca="1" si="85"/>
        <v>0</v>
      </c>
      <c r="E724" s="1">
        <f t="shared" ca="1" si="86"/>
        <v>1</v>
      </c>
      <c r="F724" s="1">
        <f t="shared" ca="1" si="87"/>
        <v>4</v>
      </c>
      <c r="G724" s="1">
        <f t="shared" ca="1" si="82"/>
        <v>400</v>
      </c>
      <c r="H724" s="1">
        <f t="shared" ca="1" si="83"/>
        <v>-36254.17327886245</v>
      </c>
    </row>
    <row r="725" spans="1:8" x14ac:dyDescent="0.2">
      <c r="A725" s="1">
        <v>719</v>
      </c>
      <c r="B725" s="1">
        <f t="shared" ca="1" si="84"/>
        <v>0.31656688994395477</v>
      </c>
      <c r="C725" s="1">
        <f t="shared" ca="1" si="81"/>
        <v>-1</v>
      </c>
      <c r="D725" s="1">
        <f t="shared" ca="1" si="85"/>
        <v>1</v>
      </c>
      <c r="E725" s="1">
        <f t="shared" ca="1" si="86"/>
        <v>1</v>
      </c>
      <c r="F725" s="1">
        <f t="shared" ca="1" si="87"/>
        <v>2</v>
      </c>
      <c r="G725" s="1">
        <f t="shared" ca="1" si="82"/>
        <v>200</v>
      </c>
      <c r="H725" s="1">
        <f t="shared" ca="1" si="83"/>
        <v>-36454.17327886245</v>
      </c>
    </row>
    <row r="726" spans="1:8" x14ac:dyDescent="0.2">
      <c r="A726" s="1">
        <v>720</v>
      </c>
      <c r="B726" s="1">
        <f t="shared" ca="1" si="84"/>
        <v>0.23423602010372702</v>
      </c>
      <c r="C726" s="1">
        <f t="shared" ca="1" si="81"/>
        <v>-1</v>
      </c>
      <c r="D726" s="1">
        <f t="shared" ca="1" si="85"/>
        <v>2</v>
      </c>
      <c r="E726" s="1">
        <f t="shared" ca="1" si="86"/>
        <v>1</v>
      </c>
      <c r="F726" s="1">
        <f t="shared" ca="1" si="87"/>
        <v>4</v>
      </c>
      <c r="G726" s="1">
        <f t="shared" ca="1" si="82"/>
        <v>400</v>
      </c>
      <c r="H726" s="1">
        <f t="shared" ca="1" si="83"/>
        <v>-36854.17327886245</v>
      </c>
    </row>
    <row r="727" spans="1:8" x14ac:dyDescent="0.2">
      <c r="A727" s="1">
        <v>721</v>
      </c>
      <c r="B727" s="1">
        <f t="shared" ca="1" si="84"/>
        <v>0.9300747757893334</v>
      </c>
      <c r="C727" s="1">
        <f t="shared" ca="1" si="81"/>
        <v>1.5003715654173615</v>
      </c>
      <c r="D727" s="1">
        <f t="shared" ca="1" si="85"/>
        <v>1</v>
      </c>
      <c r="E727" s="1">
        <f t="shared" ca="1" si="86"/>
        <v>1</v>
      </c>
      <c r="F727" s="1">
        <f t="shared" ca="1" si="87"/>
        <v>8</v>
      </c>
      <c r="G727" s="1">
        <f t="shared" ca="1" si="82"/>
        <v>800</v>
      </c>
      <c r="H727" s="1">
        <f t="shared" ca="1" si="83"/>
        <v>-35653.87602652856</v>
      </c>
    </row>
    <row r="728" spans="1:8" x14ac:dyDescent="0.2">
      <c r="A728" s="1">
        <v>722</v>
      </c>
      <c r="B728" s="1">
        <f t="shared" ca="1" si="84"/>
        <v>0.3675290175557071</v>
      </c>
      <c r="C728" s="1">
        <f t="shared" ca="1" si="81"/>
        <v>-1</v>
      </c>
      <c r="D728" s="1">
        <f t="shared" ca="1" si="85"/>
        <v>2</v>
      </c>
      <c r="E728" s="1">
        <f t="shared" ca="1" si="86"/>
        <v>1</v>
      </c>
      <c r="F728" s="1">
        <f t="shared" ca="1" si="87"/>
        <v>4</v>
      </c>
      <c r="G728" s="1">
        <f t="shared" ca="1" si="82"/>
        <v>400</v>
      </c>
      <c r="H728" s="1">
        <f t="shared" ca="1" si="83"/>
        <v>-36053.87602652856</v>
      </c>
    </row>
    <row r="729" spans="1:8" x14ac:dyDescent="0.2">
      <c r="A729" s="1">
        <v>723</v>
      </c>
      <c r="B729" s="1">
        <f t="shared" ca="1" si="84"/>
        <v>0.90219548893599133</v>
      </c>
      <c r="C729" s="1">
        <f t="shared" ca="1" si="81"/>
        <v>1.5003715654173615</v>
      </c>
      <c r="D729" s="1">
        <f t="shared" ca="1" si="85"/>
        <v>1</v>
      </c>
      <c r="E729" s="1">
        <f t="shared" ca="1" si="86"/>
        <v>1</v>
      </c>
      <c r="F729" s="1">
        <f t="shared" ca="1" si="87"/>
        <v>8</v>
      </c>
      <c r="G729" s="1">
        <f t="shared" ca="1" si="82"/>
        <v>800</v>
      </c>
      <c r="H729" s="1">
        <f t="shared" ca="1" si="83"/>
        <v>-34853.57877419467</v>
      </c>
    </row>
    <row r="730" spans="1:8" x14ac:dyDescent="0.2">
      <c r="A730" s="1">
        <v>724</v>
      </c>
      <c r="B730" s="1">
        <f t="shared" ca="1" si="84"/>
        <v>0.67522795721103579</v>
      </c>
      <c r="C730" s="1">
        <f t="shared" ca="1" si="81"/>
        <v>1.5003715654173615</v>
      </c>
      <c r="D730" s="1">
        <f t="shared" ca="1" si="85"/>
        <v>0</v>
      </c>
      <c r="E730" s="1">
        <f t="shared" ca="1" si="86"/>
        <v>1</v>
      </c>
      <c r="F730" s="1">
        <f t="shared" ca="1" si="87"/>
        <v>4</v>
      </c>
      <c r="G730" s="1">
        <f t="shared" ca="1" si="82"/>
        <v>400</v>
      </c>
      <c r="H730" s="1">
        <f t="shared" ca="1" si="83"/>
        <v>-34253.430148027728</v>
      </c>
    </row>
    <row r="731" spans="1:8" x14ac:dyDescent="0.2">
      <c r="A731" s="1">
        <v>725</v>
      </c>
      <c r="B731" s="1">
        <f t="shared" ca="1" si="84"/>
        <v>0.75029605463961746</v>
      </c>
      <c r="C731" s="1">
        <f t="shared" ca="1" si="81"/>
        <v>1.5003715654173615</v>
      </c>
      <c r="D731" s="1">
        <f t="shared" ca="1" si="85"/>
        <v>-1</v>
      </c>
      <c r="E731" s="1">
        <f t="shared" ca="1" si="86"/>
        <v>1</v>
      </c>
      <c r="F731" s="1">
        <f t="shared" ca="1" si="87"/>
        <v>2</v>
      </c>
      <c r="G731" s="1">
        <f t="shared" ca="1" si="82"/>
        <v>200</v>
      </c>
      <c r="H731" s="1">
        <f t="shared" ca="1" si="83"/>
        <v>-33953.355834944254</v>
      </c>
    </row>
    <row r="732" spans="1:8" x14ac:dyDescent="0.2">
      <c r="A732" s="1">
        <v>726</v>
      </c>
      <c r="B732" s="1">
        <f t="shared" ca="1" si="84"/>
        <v>0.30096342964897493</v>
      </c>
      <c r="C732" s="1">
        <f t="shared" ca="1" si="81"/>
        <v>-1</v>
      </c>
      <c r="D732" s="1">
        <f t="shared" ca="1" si="85"/>
        <v>0</v>
      </c>
      <c r="E732" s="1">
        <f t="shared" ca="1" si="86"/>
        <v>1</v>
      </c>
      <c r="F732" s="1">
        <f t="shared" ca="1" si="87"/>
        <v>1</v>
      </c>
      <c r="G732" s="1">
        <f t="shared" ca="1" si="82"/>
        <v>100</v>
      </c>
      <c r="H732" s="1">
        <f t="shared" ca="1" si="83"/>
        <v>-34053.355834944254</v>
      </c>
    </row>
    <row r="733" spans="1:8" x14ac:dyDescent="0.2">
      <c r="A733" s="1">
        <v>727</v>
      </c>
      <c r="B733" s="1">
        <f t="shared" ca="1" si="84"/>
        <v>0.13920106790650044</v>
      </c>
      <c r="C733" s="1">
        <f t="shared" ref="C733:C796" ca="1" si="88">IF(B733&lt;$D$1,$F$1,$H$1)</f>
        <v>-1</v>
      </c>
      <c r="D733" s="1">
        <f t="shared" ca="1" si="85"/>
        <v>1</v>
      </c>
      <c r="E733" s="1">
        <f t="shared" ca="1" si="86"/>
        <v>1</v>
      </c>
      <c r="F733" s="1">
        <f t="shared" ca="1" si="87"/>
        <v>2</v>
      </c>
      <c r="G733" s="1">
        <f t="shared" ref="G733:G796" ca="1" si="89">F733*$H$2</f>
        <v>200</v>
      </c>
      <c r="H733" s="1">
        <f t="shared" ref="H733:H796" ca="1" si="90">H732+G733*C733</f>
        <v>-34253.355834944254</v>
      </c>
    </row>
    <row r="734" spans="1:8" x14ac:dyDescent="0.2">
      <c r="A734" s="1">
        <v>728</v>
      </c>
      <c r="B734" s="1">
        <f t="shared" ca="1" si="84"/>
        <v>0.24548543239709719</v>
      </c>
      <c r="C734" s="1">
        <f t="shared" ca="1" si="88"/>
        <v>-1</v>
      </c>
      <c r="D734" s="1">
        <f t="shared" ca="1" si="85"/>
        <v>2</v>
      </c>
      <c r="E734" s="1">
        <f t="shared" ca="1" si="86"/>
        <v>1</v>
      </c>
      <c r="F734" s="1">
        <f t="shared" ca="1" si="87"/>
        <v>4</v>
      </c>
      <c r="G734" s="1">
        <f t="shared" ca="1" si="89"/>
        <v>400</v>
      </c>
      <c r="H734" s="1">
        <f t="shared" ca="1" si="90"/>
        <v>-34653.355834944254</v>
      </c>
    </row>
    <row r="735" spans="1:8" x14ac:dyDescent="0.2">
      <c r="A735" s="1">
        <v>729</v>
      </c>
      <c r="B735" s="1">
        <f t="shared" ca="1" si="84"/>
        <v>0.39081961248795916</v>
      </c>
      <c r="C735" s="1">
        <f t="shared" ca="1" si="88"/>
        <v>-1</v>
      </c>
      <c r="D735" s="1">
        <f t="shared" ca="1" si="85"/>
        <v>0</v>
      </c>
      <c r="E735" s="1">
        <f t="shared" ca="1" si="86"/>
        <v>1</v>
      </c>
      <c r="F735" s="1">
        <f t="shared" ca="1" si="87"/>
        <v>8</v>
      </c>
      <c r="G735" s="1">
        <f t="shared" ca="1" si="89"/>
        <v>800</v>
      </c>
      <c r="H735" s="1">
        <f t="shared" ca="1" si="90"/>
        <v>-35453.355834944254</v>
      </c>
    </row>
    <row r="736" spans="1:8" x14ac:dyDescent="0.2">
      <c r="A736" s="1">
        <v>730</v>
      </c>
      <c r="B736" s="1">
        <f t="shared" ca="1" si="84"/>
        <v>0.38188511340164599</v>
      </c>
      <c r="C736" s="1">
        <f t="shared" ca="1" si="88"/>
        <v>-1</v>
      </c>
      <c r="D736" s="1">
        <f t="shared" ca="1" si="85"/>
        <v>1</v>
      </c>
      <c r="E736" s="1">
        <f t="shared" ca="1" si="86"/>
        <v>1</v>
      </c>
      <c r="F736" s="1">
        <f t="shared" ca="1" si="87"/>
        <v>16</v>
      </c>
      <c r="G736" s="1">
        <f t="shared" ca="1" si="89"/>
        <v>1600</v>
      </c>
      <c r="H736" s="1">
        <f t="shared" ca="1" si="90"/>
        <v>-37053.355834944254</v>
      </c>
    </row>
    <row r="737" spans="1:8" x14ac:dyDescent="0.2">
      <c r="A737" s="1">
        <v>731</v>
      </c>
      <c r="B737" s="1">
        <f t="shared" ca="1" si="84"/>
        <v>0.83981524598604185</v>
      </c>
      <c r="C737" s="1">
        <f t="shared" ca="1" si="88"/>
        <v>1.5003715654173615</v>
      </c>
      <c r="D737" s="1">
        <f t="shared" ca="1" si="85"/>
        <v>0</v>
      </c>
      <c r="E737" s="1">
        <f t="shared" ca="1" si="86"/>
        <v>1</v>
      </c>
      <c r="F737" s="1">
        <f t="shared" ca="1" si="87"/>
        <v>32</v>
      </c>
      <c r="G737" s="1">
        <f t="shared" ca="1" si="89"/>
        <v>3200</v>
      </c>
      <c r="H737" s="1">
        <f t="shared" ca="1" si="90"/>
        <v>-32252.166825608696</v>
      </c>
    </row>
    <row r="738" spans="1:8" x14ac:dyDescent="0.2">
      <c r="A738" s="1">
        <v>732</v>
      </c>
      <c r="B738" s="1">
        <f t="shared" ca="1" si="84"/>
        <v>0.23408014130737542</v>
      </c>
      <c r="C738" s="1">
        <f t="shared" ca="1" si="88"/>
        <v>-1</v>
      </c>
      <c r="D738" s="1">
        <f t="shared" ca="1" si="85"/>
        <v>1</v>
      </c>
      <c r="E738" s="1">
        <f t="shared" ca="1" si="86"/>
        <v>1</v>
      </c>
      <c r="F738" s="1">
        <f t="shared" ca="1" si="87"/>
        <v>16</v>
      </c>
      <c r="G738" s="1">
        <f t="shared" ca="1" si="89"/>
        <v>1600</v>
      </c>
      <c r="H738" s="1">
        <f t="shared" ca="1" si="90"/>
        <v>-33852.1668256087</v>
      </c>
    </row>
    <row r="739" spans="1:8" x14ac:dyDescent="0.2">
      <c r="A739" s="1">
        <v>733</v>
      </c>
      <c r="B739" s="1">
        <f t="shared" ca="1" si="84"/>
        <v>0.55615769949343674</v>
      </c>
      <c r="C739" s="1">
        <f t="shared" ca="1" si="88"/>
        <v>-1</v>
      </c>
      <c r="D739" s="1">
        <f t="shared" ca="1" si="85"/>
        <v>2</v>
      </c>
      <c r="E739" s="1">
        <f t="shared" ca="1" si="86"/>
        <v>1</v>
      </c>
      <c r="F739" s="1">
        <f t="shared" ca="1" si="87"/>
        <v>32</v>
      </c>
      <c r="G739" s="1">
        <f t="shared" ca="1" si="89"/>
        <v>3200</v>
      </c>
      <c r="H739" s="1">
        <f t="shared" ca="1" si="90"/>
        <v>-37052.1668256087</v>
      </c>
    </row>
    <row r="740" spans="1:8" x14ac:dyDescent="0.2">
      <c r="A740" s="1">
        <v>734</v>
      </c>
      <c r="B740" s="1">
        <f t="shared" ca="1" si="84"/>
        <v>9.4185363829725532E-2</v>
      </c>
      <c r="C740" s="1">
        <f t="shared" ca="1" si="88"/>
        <v>-1</v>
      </c>
      <c r="D740" s="1">
        <f t="shared" ca="1" si="85"/>
        <v>0</v>
      </c>
      <c r="E740" s="1">
        <f t="shared" ca="1" si="86"/>
        <v>1</v>
      </c>
      <c r="F740" s="1">
        <f t="shared" ca="1" si="87"/>
        <v>64</v>
      </c>
      <c r="G740" s="1">
        <f t="shared" ca="1" si="89"/>
        <v>6400</v>
      </c>
      <c r="H740" s="1">
        <f t="shared" ca="1" si="90"/>
        <v>-43452.1668256087</v>
      </c>
    </row>
    <row r="741" spans="1:8" x14ac:dyDescent="0.2">
      <c r="A741" s="1">
        <v>735</v>
      </c>
      <c r="B741" s="1">
        <f t="shared" ca="1" si="84"/>
        <v>0.87444137109689535</v>
      </c>
      <c r="C741" s="1">
        <f t="shared" ca="1" si="88"/>
        <v>1.5003715654173615</v>
      </c>
      <c r="D741" s="1">
        <f t="shared" ca="1" si="85"/>
        <v>-1</v>
      </c>
      <c r="E741" s="1">
        <f t="shared" ca="1" si="86"/>
        <v>1</v>
      </c>
      <c r="F741" s="1">
        <f t="shared" ca="1" si="87"/>
        <v>1</v>
      </c>
      <c r="G741" s="1">
        <f t="shared" ca="1" si="89"/>
        <v>100</v>
      </c>
      <c r="H741" s="1">
        <f t="shared" ca="1" si="90"/>
        <v>-43302.129669066962</v>
      </c>
    </row>
    <row r="742" spans="1:8" x14ac:dyDescent="0.2">
      <c r="A742" s="1">
        <v>736</v>
      </c>
      <c r="B742" s="1">
        <f t="shared" ca="1" si="84"/>
        <v>0.24679745083142823</v>
      </c>
      <c r="C742" s="1">
        <f t="shared" ca="1" si="88"/>
        <v>-1</v>
      </c>
      <c r="D742" s="1">
        <f t="shared" ca="1" si="85"/>
        <v>0</v>
      </c>
      <c r="E742" s="1">
        <f t="shared" ca="1" si="86"/>
        <v>1</v>
      </c>
      <c r="F742" s="1">
        <f t="shared" ca="1" si="87"/>
        <v>1</v>
      </c>
      <c r="G742" s="1">
        <f t="shared" ca="1" si="89"/>
        <v>100</v>
      </c>
      <c r="H742" s="1">
        <f t="shared" ca="1" si="90"/>
        <v>-43402.129669066962</v>
      </c>
    </row>
    <row r="743" spans="1:8" x14ac:dyDescent="0.2">
      <c r="A743" s="1">
        <v>737</v>
      </c>
      <c r="B743" s="1">
        <f t="shared" ca="1" si="84"/>
        <v>5.202103334192365E-2</v>
      </c>
      <c r="C743" s="1">
        <f t="shared" ca="1" si="88"/>
        <v>-1</v>
      </c>
      <c r="D743" s="1">
        <f t="shared" ca="1" si="85"/>
        <v>1</v>
      </c>
      <c r="E743" s="1">
        <f t="shared" ca="1" si="86"/>
        <v>1</v>
      </c>
      <c r="F743" s="1">
        <f t="shared" ca="1" si="87"/>
        <v>2</v>
      </c>
      <c r="G743" s="1">
        <f t="shared" ca="1" si="89"/>
        <v>200</v>
      </c>
      <c r="H743" s="1">
        <f t="shared" ca="1" si="90"/>
        <v>-43602.129669066962</v>
      </c>
    </row>
    <row r="744" spans="1:8" x14ac:dyDescent="0.2">
      <c r="A744" s="1">
        <v>738</v>
      </c>
      <c r="B744" s="1">
        <f t="shared" ca="1" si="84"/>
        <v>0.64074236081732627</v>
      </c>
      <c r="C744" s="1">
        <f t="shared" ca="1" si="88"/>
        <v>1.5003715654173615</v>
      </c>
      <c r="D744" s="1">
        <f t="shared" ca="1" si="85"/>
        <v>0</v>
      </c>
      <c r="E744" s="1">
        <f t="shared" ca="1" si="86"/>
        <v>1</v>
      </c>
      <c r="F744" s="1">
        <f t="shared" ca="1" si="87"/>
        <v>4</v>
      </c>
      <c r="G744" s="1">
        <f t="shared" ca="1" si="89"/>
        <v>400</v>
      </c>
      <c r="H744" s="1">
        <f t="shared" ca="1" si="90"/>
        <v>-43001.981042900021</v>
      </c>
    </row>
    <row r="745" spans="1:8" x14ac:dyDescent="0.2">
      <c r="A745" s="1">
        <v>739</v>
      </c>
      <c r="B745" s="1">
        <f t="shared" ca="1" si="84"/>
        <v>0.71322306649409273</v>
      </c>
      <c r="C745" s="1">
        <f t="shared" ca="1" si="88"/>
        <v>1.5003715654173615</v>
      </c>
      <c r="D745" s="1">
        <f t="shared" ca="1" si="85"/>
        <v>-1</v>
      </c>
      <c r="E745" s="1">
        <f t="shared" ca="1" si="86"/>
        <v>1</v>
      </c>
      <c r="F745" s="1">
        <f t="shared" ca="1" si="87"/>
        <v>2</v>
      </c>
      <c r="G745" s="1">
        <f t="shared" ca="1" si="89"/>
        <v>200</v>
      </c>
      <c r="H745" s="1">
        <f t="shared" ca="1" si="90"/>
        <v>-42701.906729816546</v>
      </c>
    </row>
    <row r="746" spans="1:8" x14ac:dyDescent="0.2">
      <c r="A746" s="1">
        <v>740</v>
      </c>
      <c r="B746" s="1">
        <f t="shared" ca="1" si="84"/>
        <v>0.91119505444997873</v>
      </c>
      <c r="C746" s="1">
        <f t="shared" ca="1" si="88"/>
        <v>1.5003715654173615</v>
      </c>
      <c r="D746" s="1">
        <f t="shared" ca="1" si="85"/>
        <v>1</v>
      </c>
      <c r="E746" s="1">
        <f t="shared" ca="1" si="86"/>
        <v>1</v>
      </c>
      <c r="F746" s="1">
        <f t="shared" ca="1" si="87"/>
        <v>1</v>
      </c>
      <c r="G746" s="1">
        <f t="shared" ca="1" si="89"/>
        <v>100</v>
      </c>
      <c r="H746" s="1">
        <f t="shared" ca="1" si="90"/>
        <v>-42551.869573274809</v>
      </c>
    </row>
    <row r="747" spans="1:8" x14ac:dyDescent="0.2">
      <c r="A747" s="1">
        <v>741</v>
      </c>
      <c r="B747" s="1">
        <f t="shared" ca="1" si="84"/>
        <v>6.2843080961184627E-2</v>
      </c>
      <c r="C747" s="1">
        <f t="shared" ca="1" si="88"/>
        <v>-1</v>
      </c>
      <c r="D747" s="1">
        <f t="shared" ca="1" si="85"/>
        <v>2</v>
      </c>
      <c r="E747" s="1">
        <f t="shared" ca="1" si="86"/>
        <v>1</v>
      </c>
      <c r="F747" s="1">
        <f t="shared" ca="1" si="87"/>
        <v>1</v>
      </c>
      <c r="G747" s="1">
        <f t="shared" ca="1" si="89"/>
        <v>100</v>
      </c>
      <c r="H747" s="1">
        <f t="shared" ca="1" si="90"/>
        <v>-42651.869573274809</v>
      </c>
    </row>
    <row r="748" spans="1:8" x14ac:dyDescent="0.2">
      <c r="A748" s="1">
        <v>742</v>
      </c>
      <c r="B748" s="1">
        <f t="shared" ca="1" si="84"/>
        <v>4.7499489935420081E-2</v>
      </c>
      <c r="C748" s="1">
        <f t="shared" ca="1" si="88"/>
        <v>-1</v>
      </c>
      <c r="D748" s="1">
        <f t="shared" ca="1" si="85"/>
        <v>0</v>
      </c>
      <c r="E748" s="1">
        <f t="shared" ca="1" si="86"/>
        <v>1</v>
      </c>
      <c r="F748" s="1">
        <f t="shared" ca="1" si="87"/>
        <v>2</v>
      </c>
      <c r="G748" s="1">
        <f t="shared" ca="1" si="89"/>
        <v>200</v>
      </c>
      <c r="H748" s="1">
        <f t="shared" ca="1" si="90"/>
        <v>-42851.869573274809</v>
      </c>
    </row>
    <row r="749" spans="1:8" x14ac:dyDescent="0.2">
      <c r="A749" s="1">
        <v>743</v>
      </c>
      <c r="B749" s="1">
        <f t="shared" ca="1" si="84"/>
        <v>0.35222648154869507</v>
      </c>
      <c r="C749" s="1">
        <f t="shared" ca="1" si="88"/>
        <v>-1</v>
      </c>
      <c r="D749" s="1">
        <f t="shared" ca="1" si="85"/>
        <v>1</v>
      </c>
      <c r="E749" s="1">
        <f t="shared" ca="1" si="86"/>
        <v>1</v>
      </c>
      <c r="F749" s="1">
        <f t="shared" ca="1" si="87"/>
        <v>4</v>
      </c>
      <c r="G749" s="1">
        <f t="shared" ca="1" si="89"/>
        <v>400</v>
      </c>
      <c r="H749" s="1">
        <f t="shared" ca="1" si="90"/>
        <v>-43251.869573274809</v>
      </c>
    </row>
    <row r="750" spans="1:8" x14ac:dyDescent="0.2">
      <c r="A750" s="1">
        <v>744</v>
      </c>
      <c r="B750" s="1">
        <f t="shared" ca="1" si="84"/>
        <v>0.13885216189116711</v>
      </c>
      <c r="C750" s="1">
        <f t="shared" ca="1" si="88"/>
        <v>-1</v>
      </c>
      <c r="D750" s="1">
        <f t="shared" ca="1" si="85"/>
        <v>2</v>
      </c>
      <c r="E750" s="1">
        <f t="shared" ca="1" si="86"/>
        <v>1</v>
      </c>
      <c r="F750" s="1">
        <f t="shared" ca="1" si="87"/>
        <v>8</v>
      </c>
      <c r="G750" s="1">
        <f t="shared" ca="1" si="89"/>
        <v>800</v>
      </c>
      <c r="H750" s="1">
        <f t="shared" ca="1" si="90"/>
        <v>-44051.869573274809</v>
      </c>
    </row>
    <row r="751" spans="1:8" x14ac:dyDescent="0.2">
      <c r="A751" s="1">
        <v>745</v>
      </c>
      <c r="B751" s="1">
        <f t="shared" ca="1" si="84"/>
        <v>0.52065561261159288</v>
      </c>
      <c r="C751" s="1">
        <f t="shared" ca="1" si="88"/>
        <v>-1</v>
      </c>
      <c r="D751" s="1">
        <f t="shared" ca="1" si="85"/>
        <v>0</v>
      </c>
      <c r="E751" s="1">
        <f t="shared" ca="1" si="86"/>
        <v>1</v>
      </c>
      <c r="F751" s="1">
        <f t="shared" ca="1" si="87"/>
        <v>16</v>
      </c>
      <c r="G751" s="1">
        <f t="shared" ca="1" si="89"/>
        <v>1600</v>
      </c>
      <c r="H751" s="1">
        <f t="shared" ca="1" si="90"/>
        <v>-45651.869573274809</v>
      </c>
    </row>
    <row r="752" spans="1:8" x14ac:dyDescent="0.2">
      <c r="A752" s="1">
        <v>746</v>
      </c>
      <c r="B752" s="1">
        <f t="shared" ca="1" si="84"/>
        <v>0.83173298665352535</v>
      </c>
      <c r="C752" s="1">
        <f t="shared" ca="1" si="88"/>
        <v>1.5003715654173615</v>
      </c>
      <c r="D752" s="1">
        <f t="shared" ca="1" si="85"/>
        <v>-1</v>
      </c>
      <c r="E752" s="1">
        <f t="shared" ca="1" si="86"/>
        <v>1</v>
      </c>
      <c r="F752" s="1">
        <f t="shared" ca="1" si="87"/>
        <v>32</v>
      </c>
      <c r="G752" s="1">
        <f t="shared" ca="1" si="89"/>
        <v>3200</v>
      </c>
      <c r="H752" s="1">
        <f t="shared" ca="1" si="90"/>
        <v>-40850.680563939255</v>
      </c>
    </row>
    <row r="753" spans="1:8" x14ac:dyDescent="0.2">
      <c r="A753" s="1">
        <v>747</v>
      </c>
      <c r="B753" s="1">
        <f t="shared" ca="1" si="84"/>
        <v>0.19111984885549349</v>
      </c>
      <c r="C753" s="1">
        <f t="shared" ca="1" si="88"/>
        <v>-1</v>
      </c>
      <c r="D753" s="1">
        <f t="shared" ca="1" si="85"/>
        <v>0</v>
      </c>
      <c r="E753" s="1">
        <f t="shared" ca="1" si="86"/>
        <v>1</v>
      </c>
      <c r="F753" s="1">
        <f t="shared" ca="1" si="87"/>
        <v>16</v>
      </c>
      <c r="G753" s="1">
        <f t="shared" ca="1" si="89"/>
        <v>1600</v>
      </c>
      <c r="H753" s="1">
        <f t="shared" ca="1" si="90"/>
        <v>-42450.680563939255</v>
      </c>
    </row>
    <row r="754" spans="1:8" x14ac:dyDescent="0.2">
      <c r="A754" s="1">
        <v>748</v>
      </c>
      <c r="B754" s="1">
        <f t="shared" ca="1" si="84"/>
        <v>0.66425229430673016</v>
      </c>
      <c r="C754" s="1">
        <f t="shared" ca="1" si="88"/>
        <v>1.5003715654173615</v>
      </c>
      <c r="D754" s="1">
        <f t="shared" ca="1" si="85"/>
        <v>-1</v>
      </c>
      <c r="E754" s="1">
        <f t="shared" ca="1" si="86"/>
        <v>1</v>
      </c>
      <c r="F754" s="1">
        <f t="shared" ca="1" si="87"/>
        <v>32</v>
      </c>
      <c r="G754" s="1">
        <f t="shared" ca="1" si="89"/>
        <v>3200</v>
      </c>
      <c r="H754" s="1">
        <f t="shared" ca="1" si="90"/>
        <v>-37649.491554603701</v>
      </c>
    </row>
    <row r="755" spans="1:8" x14ac:dyDescent="0.2">
      <c r="A755" s="1">
        <v>749</v>
      </c>
      <c r="B755" s="1">
        <f t="shared" ca="1" si="84"/>
        <v>0.80696618655422059</v>
      </c>
      <c r="C755" s="1">
        <f t="shared" ca="1" si="88"/>
        <v>1.5003715654173615</v>
      </c>
      <c r="D755" s="1">
        <f t="shared" ca="1" si="85"/>
        <v>1</v>
      </c>
      <c r="E755" s="1">
        <f t="shared" ca="1" si="86"/>
        <v>1</v>
      </c>
      <c r="F755" s="1">
        <f t="shared" ca="1" si="87"/>
        <v>16</v>
      </c>
      <c r="G755" s="1">
        <f t="shared" ca="1" si="89"/>
        <v>1600</v>
      </c>
      <c r="H755" s="1">
        <f t="shared" ca="1" si="90"/>
        <v>-35248.89704993592</v>
      </c>
    </row>
    <row r="756" spans="1:8" x14ac:dyDescent="0.2">
      <c r="A756" s="1">
        <v>750</v>
      </c>
      <c r="B756" s="1">
        <f t="shared" ca="1" si="84"/>
        <v>4.6838466248150468E-2</v>
      </c>
      <c r="C756" s="1">
        <f t="shared" ca="1" si="88"/>
        <v>-1</v>
      </c>
      <c r="D756" s="1">
        <f t="shared" ca="1" si="85"/>
        <v>2</v>
      </c>
      <c r="E756" s="1">
        <f t="shared" ca="1" si="86"/>
        <v>1</v>
      </c>
      <c r="F756" s="1">
        <f t="shared" ca="1" si="87"/>
        <v>8</v>
      </c>
      <c r="G756" s="1">
        <f t="shared" ca="1" si="89"/>
        <v>800</v>
      </c>
      <c r="H756" s="1">
        <f t="shared" ca="1" si="90"/>
        <v>-36048.89704993592</v>
      </c>
    </row>
    <row r="757" spans="1:8" x14ac:dyDescent="0.2">
      <c r="A757" s="1">
        <v>751</v>
      </c>
      <c r="B757" s="1">
        <f t="shared" ca="1" si="84"/>
        <v>0.34346654672118559</v>
      </c>
      <c r="C757" s="1">
        <f t="shared" ca="1" si="88"/>
        <v>-1</v>
      </c>
      <c r="D757" s="1">
        <f t="shared" ca="1" si="85"/>
        <v>0</v>
      </c>
      <c r="E757" s="1">
        <f t="shared" ca="1" si="86"/>
        <v>1</v>
      </c>
      <c r="F757" s="1">
        <f t="shared" ca="1" si="87"/>
        <v>16</v>
      </c>
      <c r="G757" s="1">
        <f t="shared" ca="1" si="89"/>
        <v>1600</v>
      </c>
      <c r="H757" s="1">
        <f t="shared" ca="1" si="90"/>
        <v>-37648.89704993592</v>
      </c>
    </row>
    <row r="758" spans="1:8" x14ac:dyDescent="0.2">
      <c r="A758" s="1">
        <v>752</v>
      </c>
      <c r="B758" s="1">
        <f t="shared" ca="1" si="84"/>
        <v>0.66231865090293773</v>
      </c>
      <c r="C758" s="1">
        <f t="shared" ca="1" si="88"/>
        <v>1.5003715654173615</v>
      </c>
      <c r="D758" s="1">
        <f t="shared" ca="1" si="85"/>
        <v>-1</v>
      </c>
      <c r="E758" s="1">
        <f t="shared" ca="1" si="86"/>
        <v>1</v>
      </c>
      <c r="F758" s="1">
        <f t="shared" ca="1" si="87"/>
        <v>32</v>
      </c>
      <c r="G758" s="1">
        <f t="shared" ca="1" si="89"/>
        <v>3200</v>
      </c>
      <c r="H758" s="1">
        <f t="shared" ca="1" si="90"/>
        <v>-32847.708040600366</v>
      </c>
    </row>
    <row r="759" spans="1:8" x14ac:dyDescent="0.2">
      <c r="A759" s="1">
        <v>753</v>
      </c>
      <c r="B759" s="1">
        <f t="shared" ca="1" si="84"/>
        <v>0.95873550597828205</v>
      </c>
      <c r="C759" s="1">
        <f t="shared" ca="1" si="88"/>
        <v>1.5003715654173615</v>
      </c>
      <c r="D759" s="1">
        <f t="shared" ca="1" si="85"/>
        <v>1</v>
      </c>
      <c r="E759" s="1">
        <f t="shared" ca="1" si="86"/>
        <v>1</v>
      </c>
      <c r="F759" s="1">
        <f t="shared" ca="1" si="87"/>
        <v>16</v>
      </c>
      <c r="G759" s="1">
        <f t="shared" ca="1" si="89"/>
        <v>1600</v>
      </c>
      <c r="H759" s="1">
        <f t="shared" ca="1" si="90"/>
        <v>-30447.113535932589</v>
      </c>
    </row>
    <row r="760" spans="1:8" x14ac:dyDescent="0.2">
      <c r="A760" s="1">
        <v>754</v>
      </c>
      <c r="B760" s="1">
        <f t="shared" ca="1" si="84"/>
        <v>0.21399546760302512</v>
      </c>
      <c r="C760" s="1">
        <f t="shared" ca="1" si="88"/>
        <v>-1</v>
      </c>
      <c r="D760" s="1">
        <f t="shared" ca="1" si="85"/>
        <v>2</v>
      </c>
      <c r="E760" s="1">
        <f t="shared" ca="1" si="86"/>
        <v>1</v>
      </c>
      <c r="F760" s="1">
        <f t="shared" ca="1" si="87"/>
        <v>8</v>
      </c>
      <c r="G760" s="1">
        <f t="shared" ca="1" si="89"/>
        <v>800</v>
      </c>
      <c r="H760" s="1">
        <f t="shared" ca="1" si="90"/>
        <v>-31247.113535932589</v>
      </c>
    </row>
    <row r="761" spans="1:8" x14ac:dyDescent="0.2">
      <c r="A761" s="1">
        <v>755</v>
      </c>
      <c r="B761" s="1">
        <f t="shared" ca="1" si="84"/>
        <v>0.9286113030686497</v>
      </c>
      <c r="C761" s="1">
        <f t="shared" ca="1" si="88"/>
        <v>1.5003715654173615</v>
      </c>
      <c r="D761" s="1">
        <f t="shared" ca="1" si="85"/>
        <v>1</v>
      </c>
      <c r="E761" s="1">
        <f t="shared" ca="1" si="86"/>
        <v>1</v>
      </c>
      <c r="F761" s="1">
        <f t="shared" ca="1" si="87"/>
        <v>16</v>
      </c>
      <c r="G761" s="1">
        <f t="shared" ca="1" si="89"/>
        <v>1600</v>
      </c>
      <c r="H761" s="1">
        <f t="shared" ca="1" si="90"/>
        <v>-28846.519031264812</v>
      </c>
    </row>
    <row r="762" spans="1:8" x14ac:dyDescent="0.2">
      <c r="A762" s="1">
        <v>756</v>
      </c>
      <c r="B762" s="1">
        <f t="shared" ca="1" si="84"/>
        <v>0.67913473360571575</v>
      </c>
      <c r="C762" s="1">
        <f t="shared" ca="1" si="88"/>
        <v>1.5003715654173615</v>
      </c>
      <c r="D762" s="1">
        <f t="shared" ca="1" si="85"/>
        <v>0</v>
      </c>
      <c r="E762" s="1">
        <f t="shared" ca="1" si="86"/>
        <v>1</v>
      </c>
      <c r="F762" s="1">
        <f t="shared" ca="1" si="87"/>
        <v>8</v>
      </c>
      <c r="G762" s="1">
        <f t="shared" ca="1" si="89"/>
        <v>800</v>
      </c>
      <c r="H762" s="1">
        <f t="shared" ca="1" si="90"/>
        <v>-27646.221778930922</v>
      </c>
    </row>
    <row r="763" spans="1:8" x14ac:dyDescent="0.2">
      <c r="A763" s="1">
        <v>757</v>
      </c>
      <c r="B763" s="1">
        <f t="shared" ca="1" si="84"/>
        <v>0.66274073770497377</v>
      </c>
      <c r="C763" s="1">
        <f t="shared" ca="1" si="88"/>
        <v>1.5003715654173615</v>
      </c>
      <c r="D763" s="1">
        <f t="shared" ca="1" si="85"/>
        <v>-1</v>
      </c>
      <c r="E763" s="1">
        <f t="shared" ca="1" si="86"/>
        <v>1</v>
      </c>
      <c r="F763" s="1">
        <f t="shared" ca="1" si="87"/>
        <v>4</v>
      </c>
      <c r="G763" s="1">
        <f t="shared" ca="1" si="89"/>
        <v>400</v>
      </c>
      <c r="H763" s="1">
        <f t="shared" ca="1" si="90"/>
        <v>-27046.073152763976</v>
      </c>
    </row>
    <row r="764" spans="1:8" x14ac:dyDescent="0.2">
      <c r="A764" s="1">
        <v>758</v>
      </c>
      <c r="B764" s="1">
        <f t="shared" ca="1" si="84"/>
        <v>0.8494528172018958</v>
      </c>
      <c r="C764" s="1">
        <f t="shared" ca="1" si="88"/>
        <v>1.5003715654173615</v>
      </c>
      <c r="D764" s="1">
        <f t="shared" ca="1" si="85"/>
        <v>1</v>
      </c>
      <c r="E764" s="1">
        <f t="shared" ca="1" si="86"/>
        <v>1</v>
      </c>
      <c r="F764" s="1">
        <f t="shared" ca="1" si="87"/>
        <v>2</v>
      </c>
      <c r="G764" s="1">
        <f t="shared" ca="1" si="89"/>
        <v>200</v>
      </c>
      <c r="H764" s="1">
        <f t="shared" ca="1" si="90"/>
        <v>-26745.998839680506</v>
      </c>
    </row>
    <row r="765" spans="1:8" x14ac:dyDescent="0.2">
      <c r="A765" s="1">
        <v>759</v>
      </c>
      <c r="B765" s="1">
        <f t="shared" ca="1" si="84"/>
        <v>0.7463094768930435</v>
      </c>
      <c r="C765" s="1">
        <f t="shared" ca="1" si="88"/>
        <v>1.5003715654173615</v>
      </c>
      <c r="D765" s="1">
        <f t="shared" ca="1" si="85"/>
        <v>0</v>
      </c>
      <c r="E765" s="1">
        <f t="shared" ca="1" si="86"/>
        <v>1</v>
      </c>
      <c r="F765" s="1">
        <f t="shared" ca="1" si="87"/>
        <v>1</v>
      </c>
      <c r="G765" s="1">
        <f t="shared" ca="1" si="89"/>
        <v>100</v>
      </c>
      <c r="H765" s="1">
        <f t="shared" ca="1" si="90"/>
        <v>-26595.961683138768</v>
      </c>
    </row>
    <row r="766" spans="1:8" x14ac:dyDescent="0.2">
      <c r="A766" s="1">
        <v>760</v>
      </c>
      <c r="B766" s="1">
        <f t="shared" ca="1" si="84"/>
        <v>0.31483122673626696</v>
      </c>
      <c r="C766" s="1">
        <f t="shared" ca="1" si="88"/>
        <v>-1</v>
      </c>
      <c r="D766" s="1">
        <f t="shared" ca="1" si="85"/>
        <v>1</v>
      </c>
      <c r="E766" s="1">
        <f t="shared" ca="1" si="86"/>
        <v>1</v>
      </c>
      <c r="F766" s="1">
        <f t="shared" ca="1" si="87"/>
        <v>1</v>
      </c>
      <c r="G766" s="1">
        <f t="shared" ca="1" si="89"/>
        <v>100</v>
      </c>
      <c r="H766" s="1">
        <f t="shared" ca="1" si="90"/>
        <v>-26695.961683138768</v>
      </c>
    </row>
    <row r="767" spans="1:8" x14ac:dyDescent="0.2">
      <c r="A767" s="1">
        <v>761</v>
      </c>
      <c r="B767" s="1">
        <f t="shared" ca="1" si="84"/>
        <v>0.50907682553830957</v>
      </c>
      <c r="C767" s="1">
        <f t="shared" ca="1" si="88"/>
        <v>-1</v>
      </c>
      <c r="D767" s="1">
        <f t="shared" ca="1" si="85"/>
        <v>2</v>
      </c>
      <c r="E767" s="1">
        <f t="shared" ca="1" si="86"/>
        <v>1</v>
      </c>
      <c r="F767" s="1">
        <f t="shared" ca="1" si="87"/>
        <v>2</v>
      </c>
      <c r="G767" s="1">
        <f t="shared" ca="1" si="89"/>
        <v>200</v>
      </c>
      <c r="H767" s="1">
        <f t="shared" ca="1" si="90"/>
        <v>-26895.961683138768</v>
      </c>
    </row>
    <row r="768" spans="1:8" x14ac:dyDescent="0.2">
      <c r="A768" s="1">
        <v>762</v>
      </c>
      <c r="B768" s="1">
        <f t="shared" ca="1" si="84"/>
        <v>0.40775054104220498</v>
      </c>
      <c r="C768" s="1">
        <f t="shared" ca="1" si="88"/>
        <v>-1</v>
      </c>
      <c r="D768" s="1">
        <f t="shared" ca="1" si="85"/>
        <v>0</v>
      </c>
      <c r="E768" s="1">
        <f t="shared" ca="1" si="86"/>
        <v>1</v>
      </c>
      <c r="F768" s="1">
        <f t="shared" ca="1" si="87"/>
        <v>4</v>
      </c>
      <c r="G768" s="1">
        <f t="shared" ca="1" si="89"/>
        <v>400</v>
      </c>
      <c r="H768" s="1">
        <f t="shared" ca="1" si="90"/>
        <v>-27295.961683138768</v>
      </c>
    </row>
    <row r="769" spans="1:8" x14ac:dyDescent="0.2">
      <c r="A769" s="1">
        <v>763</v>
      </c>
      <c r="B769" s="1">
        <f t="shared" ca="1" si="84"/>
        <v>0.78043203977878983</v>
      </c>
      <c r="C769" s="1">
        <f t="shared" ca="1" si="88"/>
        <v>1.5003715654173615</v>
      </c>
      <c r="D769" s="1">
        <f t="shared" ca="1" si="85"/>
        <v>-1</v>
      </c>
      <c r="E769" s="1">
        <f t="shared" ca="1" si="86"/>
        <v>1</v>
      </c>
      <c r="F769" s="1">
        <f t="shared" ca="1" si="87"/>
        <v>8</v>
      </c>
      <c r="G769" s="1">
        <f t="shared" ca="1" si="89"/>
        <v>800</v>
      </c>
      <c r="H769" s="1">
        <f t="shared" ca="1" si="90"/>
        <v>-26095.664430804878</v>
      </c>
    </row>
    <row r="770" spans="1:8" x14ac:dyDescent="0.2">
      <c r="A770" s="1">
        <v>764</v>
      </c>
      <c r="B770" s="1">
        <f t="shared" ca="1" si="84"/>
        <v>0.21330620517408971</v>
      </c>
      <c r="C770" s="1">
        <f t="shared" ca="1" si="88"/>
        <v>-1</v>
      </c>
      <c r="D770" s="1">
        <f t="shared" ca="1" si="85"/>
        <v>0</v>
      </c>
      <c r="E770" s="1">
        <f t="shared" ca="1" si="86"/>
        <v>1</v>
      </c>
      <c r="F770" s="1">
        <f t="shared" ca="1" si="87"/>
        <v>4</v>
      </c>
      <c r="G770" s="1">
        <f t="shared" ca="1" si="89"/>
        <v>400</v>
      </c>
      <c r="H770" s="1">
        <f t="shared" ca="1" si="90"/>
        <v>-26495.664430804878</v>
      </c>
    </row>
    <row r="771" spans="1:8" x14ac:dyDescent="0.2">
      <c r="A771" s="1">
        <v>765</v>
      </c>
      <c r="B771" s="1">
        <f t="shared" ca="1" si="84"/>
        <v>0.80182635525196688</v>
      </c>
      <c r="C771" s="1">
        <f t="shared" ca="1" si="88"/>
        <v>1.5003715654173615</v>
      </c>
      <c r="D771" s="1">
        <f t="shared" ca="1" si="85"/>
        <v>-1</v>
      </c>
      <c r="E771" s="1">
        <f t="shared" ca="1" si="86"/>
        <v>1</v>
      </c>
      <c r="F771" s="1">
        <f t="shared" ca="1" si="87"/>
        <v>8</v>
      </c>
      <c r="G771" s="1">
        <f t="shared" ca="1" si="89"/>
        <v>800</v>
      </c>
      <c r="H771" s="1">
        <f t="shared" ca="1" si="90"/>
        <v>-25295.367178470988</v>
      </c>
    </row>
    <row r="772" spans="1:8" x14ac:dyDescent="0.2">
      <c r="A772" s="1">
        <v>766</v>
      </c>
      <c r="B772" s="1">
        <f t="shared" ca="1" si="84"/>
        <v>0.22797374791617364</v>
      </c>
      <c r="C772" s="1">
        <f t="shared" ca="1" si="88"/>
        <v>-1</v>
      </c>
      <c r="D772" s="1">
        <f t="shared" ca="1" si="85"/>
        <v>0</v>
      </c>
      <c r="E772" s="1">
        <f t="shared" ca="1" si="86"/>
        <v>1</v>
      </c>
      <c r="F772" s="1">
        <f t="shared" ca="1" si="87"/>
        <v>4</v>
      </c>
      <c r="G772" s="1">
        <f t="shared" ca="1" si="89"/>
        <v>400</v>
      </c>
      <c r="H772" s="1">
        <f t="shared" ca="1" si="90"/>
        <v>-25695.367178470988</v>
      </c>
    </row>
    <row r="773" spans="1:8" x14ac:dyDescent="0.2">
      <c r="A773" s="1">
        <v>767</v>
      </c>
      <c r="B773" s="1">
        <f t="shared" ca="1" si="84"/>
        <v>4.0323455093768446E-2</v>
      </c>
      <c r="C773" s="1">
        <f t="shared" ca="1" si="88"/>
        <v>-1</v>
      </c>
      <c r="D773" s="1">
        <f t="shared" ca="1" si="85"/>
        <v>1</v>
      </c>
      <c r="E773" s="1">
        <f t="shared" ca="1" si="86"/>
        <v>1</v>
      </c>
      <c r="F773" s="1">
        <f t="shared" ca="1" si="87"/>
        <v>8</v>
      </c>
      <c r="G773" s="1">
        <f t="shared" ca="1" si="89"/>
        <v>800</v>
      </c>
      <c r="H773" s="1">
        <f t="shared" ca="1" si="90"/>
        <v>-26495.367178470988</v>
      </c>
    </row>
    <row r="774" spans="1:8" x14ac:dyDescent="0.2">
      <c r="A774" s="1">
        <v>768</v>
      </c>
      <c r="B774" s="1">
        <f t="shared" ca="1" si="84"/>
        <v>0.35525548424681952</v>
      </c>
      <c r="C774" s="1">
        <f t="shared" ca="1" si="88"/>
        <v>-1</v>
      </c>
      <c r="D774" s="1">
        <f t="shared" ca="1" si="85"/>
        <v>2</v>
      </c>
      <c r="E774" s="1">
        <f t="shared" ca="1" si="86"/>
        <v>1</v>
      </c>
      <c r="F774" s="1">
        <f t="shared" ca="1" si="87"/>
        <v>16</v>
      </c>
      <c r="G774" s="1">
        <f t="shared" ca="1" si="89"/>
        <v>1600</v>
      </c>
      <c r="H774" s="1">
        <f t="shared" ca="1" si="90"/>
        <v>-28095.367178470988</v>
      </c>
    </row>
    <row r="775" spans="1:8" x14ac:dyDescent="0.2">
      <c r="A775" s="1">
        <v>769</v>
      </c>
      <c r="B775" s="1">
        <f t="shared" ca="1" si="84"/>
        <v>0.49532987801422834</v>
      </c>
      <c r="C775" s="1">
        <f t="shared" ca="1" si="88"/>
        <v>-1</v>
      </c>
      <c r="D775" s="1">
        <f t="shared" ca="1" si="85"/>
        <v>0</v>
      </c>
      <c r="E775" s="1">
        <f t="shared" ca="1" si="86"/>
        <v>1</v>
      </c>
      <c r="F775" s="1">
        <f t="shared" ca="1" si="87"/>
        <v>32</v>
      </c>
      <c r="G775" s="1">
        <f t="shared" ca="1" si="89"/>
        <v>3200</v>
      </c>
      <c r="H775" s="1">
        <f t="shared" ca="1" si="90"/>
        <v>-31295.367178470988</v>
      </c>
    </row>
    <row r="776" spans="1:8" x14ac:dyDescent="0.2">
      <c r="A776" s="1">
        <v>770</v>
      </c>
      <c r="B776" s="1">
        <f t="shared" ref="B776:B839" ca="1" si="91">RAND()</f>
        <v>0.61868882598335073</v>
      </c>
      <c r="C776" s="1">
        <f t="shared" ca="1" si="88"/>
        <v>1.5003715654173615</v>
      </c>
      <c r="D776" s="1">
        <f t="shared" ref="D776:D839" ca="1" si="92">IF($D$3=$S$2,IF(C776&lt;0,IF(E776&gt;E775,0-1,D775-1),IF(C776&gt;0,IF(AND(E775=1,D775=0),D775,IF(E776&lt;E775,0+1,D775+1)),D775)),
IF($D$3=$S$4,IF(C776&lt;0,IF(D775=$F$2,0+1,D775+1),IF(C776&gt;0,D775-1,D775)),
IF($D$3=$S$5,IF(C776&lt;0,IF(D775=$F$2,0+1,D775+1),IF(C776&gt;0,D775-1,D775)),
IF($D$3=$S$6,IF(C776&lt;0,IF(D775=$B$2,0,D775+1),IF(C776&gt;0,IF(D775=-$D$2,1,D775-1),D775)),
))))</f>
        <v>-1</v>
      </c>
      <c r="E776" s="1">
        <f t="shared" ref="E776:E839" ca="1" si="93">IF($D$3=$S$2,IF(AND(D775=-$B$2,C776&lt;0),IF(E775=$F$2,1,E775+1),IF(AND(D775=$D$2,C776&gt;0),IF(E775=1,1,E775-1),E775)),
IF($D$3=$S$6,IF(AND(D775=-$B$2,C776&lt;0),IF(E775=$F$2,1,E775+1),IF(AND(D775=$D$2,C776&gt;0),IF(E775=1,1,E775-1),E775)),)
)</f>
        <v>1</v>
      </c>
      <c r="F776" s="1">
        <f t="shared" ref="F776:F839" ca="1" si="94">IF($D$3=$S$2,IF(IF(E776&gt;E775,ROUNDUP(F775*$F$3,0),IF(E776&lt;E775,IF(AND(E775=$F$2,E776=1),1,ROUNDDOWN(F775/$F$3,0)),F775))=0,1,IF(E776&gt;E775,ROUNDUP(F775*$F$3,0),IF(E776&lt;E775,IF(AND(E775=$F$2,E776=1),1,ROUNDDOWN(F775/$F$3,0)),F775))),
IF($D$3=$S$4,IF(C775&lt;0,IF(F775=$F$2,$H$3,F775+$F$3),IF(AND(C775&gt;0,F775&gt;1),F775-$F$3,F775)),
IF($D$3=$S$5,IF(C775&lt;0,F775+F774,IF(C775&gt;0,F775-F774,F775)),
IF($D$3=$S$6,IF(F775=POWER(2,$F$2),1,IF(C775&lt;0,$F$3*F775,IF(AND(C775&gt;0,F775&gt;1),F775/$F$3,F775))),
F775))))</f>
        <v>64</v>
      </c>
      <c r="G776" s="1">
        <f t="shared" ca="1" si="89"/>
        <v>6400</v>
      </c>
      <c r="H776" s="1">
        <f t="shared" ca="1" si="90"/>
        <v>-21692.989159799872</v>
      </c>
    </row>
    <row r="777" spans="1:8" x14ac:dyDescent="0.2">
      <c r="A777" s="1">
        <v>771</v>
      </c>
      <c r="B777" s="1">
        <f t="shared" ca="1" si="91"/>
        <v>0.7731528768608853</v>
      </c>
      <c r="C777" s="1">
        <f t="shared" ca="1" si="88"/>
        <v>1.5003715654173615</v>
      </c>
      <c r="D777" s="1">
        <f t="shared" ca="1" si="92"/>
        <v>1</v>
      </c>
      <c r="E777" s="1">
        <f t="shared" ca="1" si="93"/>
        <v>1</v>
      </c>
      <c r="F777" s="1">
        <f t="shared" ca="1" si="94"/>
        <v>1</v>
      </c>
      <c r="G777" s="1">
        <f t="shared" ca="1" si="89"/>
        <v>100</v>
      </c>
      <c r="H777" s="1">
        <f t="shared" ca="1" si="90"/>
        <v>-21542.952003258135</v>
      </c>
    </row>
    <row r="778" spans="1:8" x14ac:dyDescent="0.2">
      <c r="A778" s="1">
        <v>772</v>
      </c>
      <c r="B778" s="1">
        <f t="shared" ca="1" si="91"/>
        <v>0.11581986915286269</v>
      </c>
      <c r="C778" s="1">
        <f t="shared" ca="1" si="88"/>
        <v>-1</v>
      </c>
      <c r="D778" s="1">
        <f t="shared" ca="1" si="92"/>
        <v>2</v>
      </c>
      <c r="E778" s="1">
        <f t="shared" ca="1" si="93"/>
        <v>1</v>
      </c>
      <c r="F778" s="1">
        <f t="shared" ca="1" si="94"/>
        <v>1</v>
      </c>
      <c r="G778" s="1">
        <f t="shared" ca="1" si="89"/>
        <v>100</v>
      </c>
      <c r="H778" s="1">
        <f t="shared" ca="1" si="90"/>
        <v>-21642.952003258135</v>
      </c>
    </row>
    <row r="779" spans="1:8" x14ac:dyDescent="0.2">
      <c r="A779" s="1">
        <v>773</v>
      </c>
      <c r="B779" s="1">
        <f t="shared" ca="1" si="91"/>
        <v>0.28086603638513596</v>
      </c>
      <c r="C779" s="1">
        <f t="shared" ca="1" si="88"/>
        <v>-1</v>
      </c>
      <c r="D779" s="1">
        <f t="shared" ca="1" si="92"/>
        <v>0</v>
      </c>
      <c r="E779" s="1">
        <f t="shared" ca="1" si="93"/>
        <v>1</v>
      </c>
      <c r="F779" s="1">
        <f t="shared" ca="1" si="94"/>
        <v>2</v>
      </c>
      <c r="G779" s="1">
        <f t="shared" ca="1" si="89"/>
        <v>200</v>
      </c>
      <c r="H779" s="1">
        <f t="shared" ca="1" si="90"/>
        <v>-21842.952003258135</v>
      </c>
    </row>
    <row r="780" spans="1:8" x14ac:dyDescent="0.2">
      <c r="A780" s="1">
        <v>774</v>
      </c>
      <c r="B780" s="1">
        <f t="shared" ca="1" si="91"/>
        <v>0.41451556961750047</v>
      </c>
      <c r="C780" s="1">
        <f t="shared" ca="1" si="88"/>
        <v>-1</v>
      </c>
      <c r="D780" s="1">
        <f t="shared" ca="1" si="92"/>
        <v>1</v>
      </c>
      <c r="E780" s="1">
        <f t="shared" ca="1" si="93"/>
        <v>1</v>
      </c>
      <c r="F780" s="1">
        <f t="shared" ca="1" si="94"/>
        <v>4</v>
      </c>
      <c r="G780" s="1">
        <f t="shared" ca="1" si="89"/>
        <v>400</v>
      </c>
      <c r="H780" s="1">
        <f t="shared" ca="1" si="90"/>
        <v>-22242.952003258135</v>
      </c>
    </row>
    <row r="781" spans="1:8" x14ac:dyDescent="0.2">
      <c r="A781" s="1">
        <v>775</v>
      </c>
      <c r="B781" s="1">
        <f t="shared" ca="1" si="91"/>
        <v>0.13248767804884187</v>
      </c>
      <c r="C781" s="1">
        <f t="shared" ca="1" si="88"/>
        <v>-1</v>
      </c>
      <c r="D781" s="1">
        <f t="shared" ca="1" si="92"/>
        <v>2</v>
      </c>
      <c r="E781" s="1">
        <f t="shared" ca="1" si="93"/>
        <v>1</v>
      </c>
      <c r="F781" s="1">
        <f t="shared" ca="1" si="94"/>
        <v>8</v>
      </c>
      <c r="G781" s="1">
        <f t="shared" ca="1" si="89"/>
        <v>800</v>
      </c>
      <c r="H781" s="1">
        <f t="shared" ca="1" si="90"/>
        <v>-23042.952003258135</v>
      </c>
    </row>
    <row r="782" spans="1:8" x14ac:dyDescent="0.2">
      <c r="A782" s="1">
        <v>776</v>
      </c>
      <c r="B782" s="1">
        <f t="shared" ca="1" si="91"/>
        <v>0.87406563346398702</v>
      </c>
      <c r="C782" s="1">
        <f t="shared" ca="1" si="88"/>
        <v>1.5003715654173615</v>
      </c>
      <c r="D782" s="1">
        <f t="shared" ca="1" si="92"/>
        <v>1</v>
      </c>
      <c r="E782" s="1">
        <f t="shared" ca="1" si="93"/>
        <v>1</v>
      </c>
      <c r="F782" s="1">
        <f t="shared" ca="1" si="94"/>
        <v>16</v>
      </c>
      <c r="G782" s="1">
        <f t="shared" ca="1" si="89"/>
        <v>1600</v>
      </c>
      <c r="H782" s="1">
        <f t="shared" ca="1" si="90"/>
        <v>-20642.357498590358</v>
      </c>
    </row>
    <row r="783" spans="1:8" x14ac:dyDescent="0.2">
      <c r="A783" s="1">
        <v>777</v>
      </c>
      <c r="B783" s="1">
        <f t="shared" ca="1" si="91"/>
        <v>0.55592064355096371</v>
      </c>
      <c r="C783" s="1">
        <f t="shared" ca="1" si="88"/>
        <v>-1</v>
      </c>
      <c r="D783" s="1">
        <f t="shared" ca="1" si="92"/>
        <v>2</v>
      </c>
      <c r="E783" s="1">
        <f t="shared" ca="1" si="93"/>
        <v>1</v>
      </c>
      <c r="F783" s="1">
        <f t="shared" ca="1" si="94"/>
        <v>8</v>
      </c>
      <c r="G783" s="1">
        <f t="shared" ca="1" si="89"/>
        <v>800</v>
      </c>
      <c r="H783" s="1">
        <f t="shared" ca="1" si="90"/>
        <v>-21442.357498590358</v>
      </c>
    </row>
    <row r="784" spans="1:8" x14ac:dyDescent="0.2">
      <c r="A784" s="1">
        <v>778</v>
      </c>
      <c r="B784" s="1">
        <f t="shared" ca="1" si="91"/>
        <v>0.43552271618419036</v>
      </c>
      <c r="C784" s="1">
        <f t="shared" ca="1" si="88"/>
        <v>-1</v>
      </c>
      <c r="D784" s="1">
        <f t="shared" ca="1" si="92"/>
        <v>0</v>
      </c>
      <c r="E784" s="1">
        <f t="shared" ca="1" si="93"/>
        <v>1</v>
      </c>
      <c r="F784" s="1">
        <f t="shared" ca="1" si="94"/>
        <v>16</v>
      </c>
      <c r="G784" s="1">
        <f t="shared" ca="1" si="89"/>
        <v>1600</v>
      </c>
      <c r="H784" s="1">
        <f t="shared" ca="1" si="90"/>
        <v>-23042.357498590358</v>
      </c>
    </row>
    <row r="785" spans="1:8" x14ac:dyDescent="0.2">
      <c r="A785" s="1">
        <v>779</v>
      </c>
      <c r="B785" s="1">
        <f t="shared" ca="1" si="91"/>
        <v>0.30170403396321599</v>
      </c>
      <c r="C785" s="1">
        <f t="shared" ca="1" si="88"/>
        <v>-1</v>
      </c>
      <c r="D785" s="1">
        <f t="shared" ca="1" si="92"/>
        <v>1</v>
      </c>
      <c r="E785" s="1">
        <f t="shared" ca="1" si="93"/>
        <v>1</v>
      </c>
      <c r="F785" s="1">
        <f t="shared" ca="1" si="94"/>
        <v>32</v>
      </c>
      <c r="G785" s="1">
        <f t="shared" ca="1" si="89"/>
        <v>3200</v>
      </c>
      <c r="H785" s="1">
        <f t="shared" ca="1" si="90"/>
        <v>-26242.357498590358</v>
      </c>
    </row>
    <row r="786" spans="1:8" x14ac:dyDescent="0.2">
      <c r="A786" s="1">
        <v>780</v>
      </c>
      <c r="B786" s="1">
        <f t="shared" ca="1" si="91"/>
        <v>0.95032860069717884</v>
      </c>
      <c r="C786" s="1">
        <f t="shared" ca="1" si="88"/>
        <v>1.5003715654173615</v>
      </c>
      <c r="D786" s="1">
        <f t="shared" ca="1" si="92"/>
        <v>0</v>
      </c>
      <c r="E786" s="1">
        <f t="shared" ca="1" si="93"/>
        <v>1</v>
      </c>
      <c r="F786" s="1">
        <f t="shared" ca="1" si="94"/>
        <v>64</v>
      </c>
      <c r="G786" s="1">
        <f t="shared" ca="1" si="89"/>
        <v>6400</v>
      </c>
      <c r="H786" s="1">
        <f t="shared" ca="1" si="90"/>
        <v>-16639.979479919246</v>
      </c>
    </row>
    <row r="787" spans="1:8" x14ac:dyDescent="0.2">
      <c r="A787" s="1">
        <v>781</v>
      </c>
      <c r="B787" s="1">
        <f t="shared" ca="1" si="91"/>
        <v>0.70496049242014824</v>
      </c>
      <c r="C787" s="1">
        <f t="shared" ca="1" si="88"/>
        <v>1.5003715654173615</v>
      </c>
      <c r="D787" s="1">
        <f t="shared" ca="1" si="92"/>
        <v>-1</v>
      </c>
      <c r="E787" s="1">
        <f t="shared" ca="1" si="93"/>
        <v>1</v>
      </c>
      <c r="F787" s="1">
        <f t="shared" ca="1" si="94"/>
        <v>1</v>
      </c>
      <c r="G787" s="1">
        <f t="shared" ca="1" si="89"/>
        <v>100</v>
      </c>
      <c r="H787" s="1">
        <f t="shared" ca="1" si="90"/>
        <v>-16489.942323377509</v>
      </c>
    </row>
    <row r="788" spans="1:8" x14ac:dyDescent="0.2">
      <c r="A788" s="1">
        <v>782</v>
      </c>
      <c r="B788" s="1">
        <f t="shared" ca="1" si="91"/>
        <v>0.39445996103232106</v>
      </c>
      <c r="C788" s="1">
        <f t="shared" ca="1" si="88"/>
        <v>-1</v>
      </c>
      <c r="D788" s="1">
        <f t="shared" ca="1" si="92"/>
        <v>0</v>
      </c>
      <c r="E788" s="1">
        <f t="shared" ca="1" si="93"/>
        <v>1</v>
      </c>
      <c r="F788" s="1">
        <f t="shared" ca="1" si="94"/>
        <v>1</v>
      </c>
      <c r="G788" s="1">
        <f t="shared" ca="1" si="89"/>
        <v>100</v>
      </c>
      <c r="H788" s="1">
        <f t="shared" ca="1" si="90"/>
        <v>-16589.942323377509</v>
      </c>
    </row>
    <row r="789" spans="1:8" x14ac:dyDescent="0.2">
      <c r="A789" s="1">
        <v>783</v>
      </c>
      <c r="B789" s="1">
        <f t="shared" ca="1" si="91"/>
        <v>0.66157196138036944</v>
      </c>
      <c r="C789" s="1">
        <f t="shared" ca="1" si="88"/>
        <v>1.5003715654173615</v>
      </c>
      <c r="D789" s="1">
        <f t="shared" ca="1" si="92"/>
        <v>-1</v>
      </c>
      <c r="E789" s="1">
        <f t="shared" ca="1" si="93"/>
        <v>1</v>
      </c>
      <c r="F789" s="1">
        <f t="shared" ca="1" si="94"/>
        <v>2</v>
      </c>
      <c r="G789" s="1">
        <f t="shared" ca="1" si="89"/>
        <v>200</v>
      </c>
      <c r="H789" s="1">
        <f t="shared" ca="1" si="90"/>
        <v>-16289.868010294036</v>
      </c>
    </row>
    <row r="790" spans="1:8" x14ac:dyDescent="0.2">
      <c r="A790" s="1">
        <v>784</v>
      </c>
      <c r="B790" s="1">
        <f t="shared" ca="1" si="91"/>
        <v>0.77809017939608682</v>
      </c>
      <c r="C790" s="1">
        <f t="shared" ca="1" si="88"/>
        <v>1.5003715654173615</v>
      </c>
      <c r="D790" s="1">
        <f t="shared" ca="1" si="92"/>
        <v>1</v>
      </c>
      <c r="E790" s="1">
        <f t="shared" ca="1" si="93"/>
        <v>1</v>
      </c>
      <c r="F790" s="1">
        <f t="shared" ca="1" si="94"/>
        <v>1</v>
      </c>
      <c r="G790" s="1">
        <f t="shared" ca="1" si="89"/>
        <v>100</v>
      </c>
      <c r="H790" s="1">
        <f t="shared" ca="1" si="90"/>
        <v>-16139.830853752301</v>
      </c>
    </row>
    <row r="791" spans="1:8" x14ac:dyDescent="0.2">
      <c r="A791" s="1">
        <v>785</v>
      </c>
      <c r="B791" s="1">
        <f t="shared" ca="1" si="91"/>
        <v>0.59737654992592926</v>
      </c>
      <c r="C791" s="1">
        <f t="shared" ca="1" si="88"/>
        <v>-1</v>
      </c>
      <c r="D791" s="1">
        <f t="shared" ca="1" si="92"/>
        <v>2</v>
      </c>
      <c r="E791" s="1">
        <f t="shared" ca="1" si="93"/>
        <v>1</v>
      </c>
      <c r="F791" s="1">
        <f t="shared" ca="1" si="94"/>
        <v>1</v>
      </c>
      <c r="G791" s="1">
        <f t="shared" ca="1" si="89"/>
        <v>100</v>
      </c>
      <c r="H791" s="1">
        <f t="shared" ca="1" si="90"/>
        <v>-16239.830853752301</v>
      </c>
    </row>
    <row r="792" spans="1:8" x14ac:dyDescent="0.2">
      <c r="A792" s="1">
        <v>786</v>
      </c>
      <c r="B792" s="1">
        <f t="shared" ca="1" si="91"/>
        <v>0.29397449528791242</v>
      </c>
      <c r="C792" s="1">
        <f t="shared" ca="1" si="88"/>
        <v>-1</v>
      </c>
      <c r="D792" s="1">
        <f t="shared" ca="1" si="92"/>
        <v>0</v>
      </c>
      <c r="E792" s="1">
        <f t="shared" ca="1" si="93"/>
        <v>1</v>
      </c>
      <c r="F792" s="1">
        <f t="shared" ca="1" si="94"/>
        <v>2</v>
      </c>
      <c r="G792" s="1">
        <f t="shared" ca="1" si="89"/>
        <v>200</v>
      </c>
      <c r="H792" s="1">
        <f t="shared" ca="1" si="90"/>
        <v>-16439.830853752301</v>
      </c>
    </row>
    <row r="793" spans="1:8" x14ac:dyDescent="0.2">
      <c r="A793" s="1">
        <v>787</v>
      </c>
      <c r="B793" s="1">
        <f t="shared" ca="1" si="91"/>
        <v>0.64171327482415841</v>
      </c>
      <c r="C793" s="1">
        <f t="shared" ca="1" si="88"/>
        <v>1.5003715654173615</v>
      </c>
      <c r="D793" s="1">
        <f t="shared" ca="1" si="92"/>
        <v>-1</v>
      </c>
      <c r="E793" s="1">
        <f t="shared" ca="1" si="93"/>
        <v>1</v>
      </c>
      <c r="F793" s="1">
        <f t="shared" ca="1" si="94"/>
        <v>4</v>
      </c>
      <c r="G793" s="1">
        <f t="shared" ca="1" si="89"/>
        <v>400</v>
      </c>
      <c r="H793" s="1">
        <f t="shared" ca="1" si="90"/>
        <v>-15839.682227585356</v>
      </c>
    </row>
    <row r="794" spans="1:8" x14ac:dyDescent="0.2">
      <c r="A794" s="1">
        <v>788</v>
      </c>
      <c r="B794" s="1">
        <f t="shared" ca="1" si="91"/>
        <v>0.903976278875538</v>
      </c>
      <c r="C794" s="1">
        <f t="shared" ca="1" si="88"/>
        <v>1.5003715654173615</v>
      </c>
      <c r="D794" s="1">
        <f t="shared" ca="1" si="92"/>
        <v>1</v>
      </c>
      <c r="E794" s="1">
        <f t="shared" ca="1" si="93"/>
        <v>1</v>
      </c>
      <c r="F794" s="1">
        <f t="shared" ca="1" si="94"/>
        <v>2</v>
      </c>
      <c r="G794" s="1">
        <f t="shared" ca="1" si="89"/>
        <v>200</v>
      </c>
      <c r="H794" s="1">
        <f t="shared" ca="1" si="90"/>
        <v>-15539.607914501883</v>
      </c>
    </row>
    <row r="795" spans="1:8" x14ac:dyDescent="0.2">
      <c r="A795" s="1">
        <v>789</v>
      </c>
      <c r="B795" s="1">
        <f t="shared" ca="1" si="91"/>
        <v>0.8282636384885772</v>
      </c>
      <c r="C795" s="1">
        <f t="shared" ca="1" si="88"/>
        <v>1.5003715654173615</v>
      </c>
      <c r="D795" s="1">
        <f t="shared" ca="1" si="92"/>
        <v>0</v>
      </c>
      <c r="E795" s="1">
        <f t="shared" ca="1" si="93"/>
        <v>1</v>
      </c>
      <c r="F795" s="1">
        <f t="shared" ca="1" si="94"/>
        <v>1</v>
      </c>
      <c r="G795" s="1">
        <f t="shared" ca="1" si="89"/>
        <v>100</v>
      </c>
      <c r="H795" s="1">
        <f t="shared" ca="1" si="90"/>
        <v>-15389.570757960148</v>
      </c>
    </row>
    <row r="796" spans="1:8" x14ac:dyDescent="0.2">
      <c r="A796" s="1">
        <v>790</v>
      </c>
      <c r="B796" s="1">
        <f t="shared" ca="1" si="91"/>
        <v>0.98500868178705492</v>
      </c>
      <c r="C796" s="1">
        <f t="shared" ca="1" si="88"/>
        <v>1.5003715654173615</v>
      </c>
      <c r="D796" s="1">
        <f t="shared" ca="1" si="92"/>
        <v>-1</v>
      </c>
      <c r="E796" s="1">
        <f t="shared" ca="1" si="93"/>
        <v>1</v>
      </c>
      <c r="F796" s="1">
        <f t="shared" ca="1" si="94"/>
        <v>1</v>
      </c>
      <c r="G796" s="1">
        <f t="shared" ca="1" si="89"/>
        <v>100</v>
      </c>
      <c r="H796" s="1">
        <f t="shared" ca="1" si="90"/>
        <v>-15239.533601418412</v>
      </c>
    </row>
    <row r="797" spans="1:8" x14ac:dyDescent="0.2">
      <c r="A797" s="1">
        <v>791</v>
      </c>
      <c r="B797" s="1">
        <f t="shared" ca="1" si="91"/>
        <v>4.5806353164180913E-2</v>
      </c>
      <c r="C797" s="1">
        <f t="shared" ref="C797:C860" ca="1" si="95">IF(B797&lt;$D$1,$F$1,$H$1)</f>
        <v>-1</v>
      </c>
      <c r="D797" s="1">
        <f t="shared" ca="1" si="92"/>
        <v>0</v>
      </c>
      <c r="E797" s="1">
        <f t="shared" ca="1" si="93"/>
        <v>1</v>
      </c>
      <c r="F797" s="1">
        <f t="shared" ca="1" si="94"/>
        <v>1</v>
      </c>
      <c r="G797" s="1">
        <f t="shared" ref="G797:G860" ca="1" si="96">F797*$H$2</f>
        <v>100</v>
      </c>
      <c r="H797" s="1">
        <f t="shared" ref="H797:H860" ca="1" si="97">H796+G797*C797</f>
        <v>-15339.533601418412</v>
      </c>
    </row>
    <row r="798" spans="1:8" x14ac:dyDescent="0.2">
      <c r="A798" s="1">
        <v>792</v>
      </c>
      <c r="B798" s="1">
        <f t="shared" ca="1" si="91"/>
        <v>0.56622604094900719</v>
      </c>
      <c r="C798" s="1">
        <f t="shared" ca="1" si="95"/>
        <v>-1</v>
      </c>
      <c r="D798" s="1">
        <f t="shared" ca="1" si="92"/>
        <v>1</v>
      </c>
      <c r="E798" s="1">
        <f t="shared" ca="1" si="93"/>
        <v>1</v>
      </c>
      <c r="F798" s="1">
        <f t="shared" ca="1" si="94"/>
        <v>2</v>
      </c>
      <c r="G798" s="1">
        <f t="shared" ca="1" si="96"/>
        <v>200</v>
      </c>
      <c r="H798" s="1">
        <f t="shared" ca="1" si="97"/>
        <v>-15539.533601418412</v>
      </c>
    </row>
    <row r="799" spans="1:8" x14ac:dyDescent="0.2">
      <c r="A799" s="1">
        <v>793</v>
      </c>
      <c r="B799" s="1">
        <f t="shared" ca="1" si="91"/>
        <v>0.29144959819181182</v>
      </c>
      <c r="C799" s="1">
        <f t="shared" ca="1" si="95"/>
        <v>-1</v>
      </c>
      <c r="D799" s="1">
        <f t="shared" ca="1" si="92"/>
        <v>2</v>
      </c>
      <c r="E799" s="1">
        <f t="shared" ca="1" si="93"/>
        <v>1</v>
      </c>
      <c r="F799" s="1">
        <f t="shared" ca="1" si="94"/>
        <v>4</v>
      </c>
      <c r="G799" s="1">
        <f t="shared" ca="1" si="96"/>
        <v>400</v>
      </c>
      <c r="H799" s="1">
        <f t="shared" ca="1" si="97"/>
        <v>-15939.533601418412</v>
      </c>
    </row>
    <row r="800" spans="1:8" x14ac:dyDescent="0.2">
      <c r="A800" s="1">
        <v>794</v>
      </c>
      <c r="B800" s="1">
        <f t="shared" ca="1" si="91"/>
        <v>0.26514677983294532</v>
      </c>
      <c r="C800" s="1">
        <f t="shared" ca="1" si="95"/>
        <v>-1</v>
      </c>
      <c r="D800" s="1">
        <f t="shared" ca="1" si="92"/>
        <v>0</v>
      </c>
      <c r="E800" s="1">
        <f t="shared" ca="1" si="93"/>
        <v>1</v>
      </c>
      <c r="F800" s="1">
        <f t="shared" ca="1" si="94"/>
        <v>8</v>
      </c>
      <c r="G800" s="1">
        <f t="shared" ca="1" si="96"/>
        <v>800</v>
      </c>
      <c r="H800" s="1">
        <f t="shared" ca="1" si="97"/>
        <v>-16739.533601418414</v>
      </c>
    </row>
    <row r="801" spans="1:8" x14ac:dyDescent="0.2">
      <c r="A801" s="1">
        <v>795</v>
      </c>
      <c r="B801" s="1">
        <f t="shared" ca="1" si="91"/>
        <v>0.28302367272897633</v>
      </c>
      <c r="C801" s="1">
        <f t="shared" ca="1" si="95"/>
        <v>-1</v>
      </c>
      <c r="D801" s="1">
        <f t="shared" ca="1" si="92"/>
        <v>1</v>
      </c>
      <c r="E801" s="1">
        <f t="shared" ca="1" si="93"/>
        <v>1</v>
      </c>
      <c r="F801" s="1">
        <f t="shared" ca="1" si="94"/>
        <v>16</v>
      </c>
      <c r="G801" s="1">
        <f t="shared" ca="1" si="96"/>
        <v>1600</v>
      </c>
      <c r="H801" s="1">
        <f t="shared" ca="1" si="97"/>
        <v>-18339.533601418414</v>
      </c>
    </row>
    <row r="802" spans="1:8" x14ac:dyDescent="0.2">
      <c r="A802" s="1">
        <v>796</v>
      </c>
      <c r="B802" s="1">
        <f t="shared" ca="1" si="91"/>
        <v>0.57863519810669528</v>
      </c>
      <c r="C802" s="1">
        <f t="shared" ca="1" si="95"/>
        <v>-1</v>
      </c>
      <c r="D802" s="1">
        <f t="shared" ca="1" si="92"/>
        <v>2</v>
      </c>
      <c r="E802" s="1">
        <f t="shared" ca="1" si="93"/>
        <v>1</v>
      </c>
      <c r="F802" s="1">
        <f t="shared" ca="1" si="94"/>
        <v>32</v>
      </c>
      <c r="G802" s="1">
        <f t="shared" ca="1" si="96"/>
        <v>3200</v>
      </c>
      <c r="H802" s="1">
        <f t="shared" ca="1" si="97"/>
        <v>-21539.533601418414</v>
      </c>
    </row>
    <row r="803" spans="1:8" x14ac:dyDescent="0.2">
      <c r="A803" s="1">
        <v>797</v>
      </c>
      <c r="B803" s="1">
        <f t="shared" ca="1" si="91"/>
        <v>0.37901146743260361</v>
      </c>
      <c r="C803" s="1">
        <f t="shared" ca="1" si="95"/>
        <v>-1</v>
      </c>
      <c r="D803" s="1">
        <f t="shared" ca="1" si="92"/>
        <v>0</v>
      </c>
      <c r="E803" s="1">
        <f t="shared" ca="1" si="93"/>
        <v>1</v>
      </c>
      <c r="F803" s="1">
        <f t="shared" ca="1" si="94"/>
        <v>64</v>
      </c>
      <c r="G803" s="1">
        <f t="shared" ca="1" si="96"/>
        <v>6400</v>
      </c>
      <c r="H803" s="1">
        <f t="shared" ca="1" si="97"/>
        <v>-27939.533601418414</v>
      </c>
    </row>
    <row r="804" spans="1:8" x14ac:dyDescent="0.2">
      <c r="A804" s="1">
        <v>798</v>
      </c>
      <c r="B804" s="1">
        <f t="shared" ca="1" si="91"/>
        <v>0.11175977074423926</v>
      </c>
      <c r="C804" s="1">
        <f t="shared" ca="1" si="95"/>
        <v>-1</v>
      </c>
      <c r="D804" s="1">
        <f t="shared" ca="1" si="92"/>
        <v>1</v>
      </c>
      <c r="E804" s="1">
        <f t="shared" ca="1" si="93"/>
        <v>1</v>
      </c>
      <c r="F804" s="1">
        <f t="shared" ca="1" si="94"/>
        <v>1</v>
      </c>
      <c r="G804" s="1">
        <f t="shared" ca="1" si="96"/>
        <v>100</v>
      </c>
      <c r="H804" s="1">
        <f t="shared" ca="1" si="97"/>
        <v>-28039.533601418414</v>
      </c>
    </row>
    <row r="805" spans="1:8" x14ac:dyDescent="0.2">
      <c r="A805" s="1">
        <v>799</v>
      </c>
      <c r="B805" s="1">
        <f t="shared" ca="1" si="91"/>
        <v>0.5499004081934209</v>
      </c>
      <c r="C805" s="1">
        <f t="shared" ca="1" si="95"/>
        <v>-1</v>
      </c>
      <c r="D805" s="1">
        <f t="shared" ca="1" si="92"/>
        <v>2</v>
      </c>
      <c r="E805" s="1">
        <f t="shared" ca="1" si="93"/>
        <v>1</v>
      </c>
      <c r="F805" s="1">
        <f t="shared" ca="1" si="94"/>
        <v>2</v>
      </c>
      <c r="G805" s="1">
        <f t="shared" ca="1" si="96"/>
        <v>200</v>
      </c>
      <c r="H805" s="1">
        <f t="shared" ca="1" si="97"/>
        <v>-28239.533601418414</v>
      </c>
    </row>
    <row r="806" spans="1:8" x14ac:dyDescent="0.2">
      <c r="A806" s="1">
        <v>800</v>
      </c>
      <c r="B806" s="1">
        <f t="shared" ca="1" si="91"/>
        <v>0.66058183560693651</v>
      </c>
      <c r="C806" s="1">
        <f t="shared" ca="1" si="95"/>
        <v>1.5003715654173615</v>
      </c>
      <c r="D806" s="1">
        <f t="shared" ca="1" si="92"/>
        <v>1</v>
      </c>
      <c r="E806" s="1">
        <f t="shared" ca="1" si="93"/>
        <v>1</v>
      </c>
      <c r="F806" s="1">
        <f t="shared" ca="1" si="94"/>
        <v>4</v>
      </c>
      <c r="G806" s="1">
        <f t="shared" ca="1" si="96"/>
        <v>400</v>
      </c>
      <c r="H806" s="1">
        <f t="shared" ca="1" si="97"/>
        <v>-27639.384975251469</v>
      </c>
    </row>
    <row r="807" spans="1:8" x14ac:dyDescent="0.2">
      <c r="A807" s="1">
        <v>801</v>
      </c>
      <c r="B807" s="1">
        <f t="shared" ca="1" si="91"/>
        <v>2.5822593939286764E-2</v>
      </c>
      <c r="C807" s="1">
        <f t="shared" ca="1" si="95"/>
        <v>-1</v>
      </c>
      <c r="D807" s="1">
        <f t="shared" ca="1" si="92"/>
        <v>2</v>
      </c>
      <c r="E807" s="1">
        <f t="shared" ca="1" si="93"/>
        <v>1</v>
      </c>
      <c r="F807" s="1">
        <f t="shared" ca="1" si="94"/>
        <v>2</v>
      </c>
      <c r="G807" s="1">
        <f t="shared" ca="1" si="96"/>
        <v>200</v>
      </c>
      <c r="H807" s="1">
        <f t="shared" ca="1" si="97"/>
        <v>-27839.384975251469</v>
      </c>
    </row>
    <row r="808" spans="1:8" x14ac:dyDescent="0.2">
      <c r="A808" s="1">
        <v>802</v>
      </c>
      <c r="B808" s="1">
        <f t="shared" ca="1" si="91"/>
        <v>0.91955627407249085</v>
      </c>
      <c r="C808" s="1">
        <f t="shared" ca="1" si="95"/>
        <v>1.5003715654173615</v>
      </c>
      <c r="D808" s="1">
        <f t="shared" ca="1" si="92"/>
        <v>1</v>
      </c>
      <c r="E808" s="1">
        <f t="shared" ca="1" si="93"/>
        <v>1</v>
      </c>
      <c r="F808" s="1">
        <f t="shared" ca="1" si="94"/>
        <v>4</v>
      </c>
      <c r="G808" s="1">
        <f t="shared" ca="1" si="96"/>
        <v>400</v>
      </c>
      <c r="H808" s="1">
        <f t="shared" ca="1" si="97"/>
        <v>-27239.236349084524</v>
      </c>
    </row>
    <row r="809" spans="1:8" x14ac:dyDescent="0.2">
      <c r="A809" s="1">
        <v>803</v>
      </c>
      <c r="B809" s="1">
        <f t="shared" ca="1" si="91"/>
        <v>0.23236825562014463</v>
      </c>
      <c r="C809" s="1">
        <f t="shared" ca="1" si="95"/>
        <v>-1</v>
      </c>
      <c r="D809" s="1">
        <f t="shared" ca="1" si="92"/>
        <v>2</v>
      </c>
      <c r="E809" s="1">
        <f t="shared" ca="1" si="93"/>
        <v>1</v>
      </c>
      <c r="F809" s="1">
        <f t="shared" ca="1" si="94"/>
        <v>2</v>
      </c>
      <c r="G809" s="1">
        <f t="shared" ca="1" si="96"/>
        <v>200</v>
      </c>
      <c r="H809" s="1">
        <f t="shared" ca="1" si="97"/>
        <v>-27439.236349084524</v>
      </c>
    </row>
    <row r="810" spans="1:8" x14ac:dyDescent="0.2">
      <c r="A810" s="1">
        <v>804</v>
      </c>
      <c r="B810" s="1">
        <f t="shared" ca="1" si="91"/>
        <v>0.97711200711594715</v>
      </c>
      <c r="C810" s="1">
        <f t="shared" ca="1" si="95"/>
        <v>1.5003715654173615</v>
      </c>
      <c r="D810" s="1">
        <f t="shared" ca="1" si="92"/>
        <v>1</v>
      </c>
      <c r="E810" s="1">
        <f t="shared" ca="1" si="93"/>
        <v>1</v>
      </c>
      <c r="F810" s="1">
        <f t="shared" ca="1" si="94"/>
        <v>4</v>
      </c>
      <c r="G810" s="1">
        <f t="shared" ca="1" si="96"/>
        <v>400</v>
      </c>
      <c r="H810" s="1">
        <f t="shared" ca="1" si="97"/>
        <v>-26839.087722917579</v>
      </c>
    </row>
    <row r="811" spans="1:8" x14ac:dyDescent="0.2">
      <c r="A811" s="1">
        <v>805</v>
      </c>
      <c r="B811" s="1">
        <f t="shared" ca="1" si="91"/>
        <v>0.11784130208388333</v>
      </c>
      <c r="C811" s="1">
        <f t="shared" ca="1" si="95"/>
        <v>-1</v>
      </c>
      <c r="D811" s="1">
        <f t="shared" ca="1" si="92"/>
        <v>2</v>
      </c>
      <c r="E811" s="1">
        <f t="shared" ca="1" si="93"/>
        <v>1</v>
      </c>
      <c r="F811" s="1">
        <f t="shared" ca="1" si="94"/>
        <v>2</v>
      </c>
      <c r="G811" s="1">
        <f t="shared" ca="1" si="96"/>
        <v>200</v>
      </c>
      <c r="H811" s="1">
        <f t="shared" ca="1" si="97"/>
        <v>-27039.087722917579</v>
      </c>
    </row>
    <row r="812" spans="1:8" x14ac:dyDescent="0.2">
      <c r="A812" s="1">
        <v>806</v>
      </c>
      <c r="B812" s="1">
        <f t="shared" ca="1" si="91"/>
        <v>4.7279980606955263E-2</v>
      </c>
      <c r="C812" s="1">
        <f t="shared" ca="1" si="95"/>
        <v>-1</v>
      </c>
      <c r="D812" s="1">
        <f t="shared" ca="1" si="92"/>
        <v>0</v>
      </c>
      <c r="E812" s="1">
        <f t="shared" ca="1" si="93"/>
        <v>1</v>
      </c>
      <c r="F812" s="1">
        <f t="shared" ca="1" si="94"/>
        <v>4</v>
      </c>
      <c r="G812" s="1">
        <f t="shared" ca="1" si="96"/>
        <v>400</v>
      </c>
      <c r="H812" s="1">
        <f t="shared" ca="1" si="97"/>
        <v>-27439.087722917579</v>
      </c>
    </row>
    <row r="813" spans="1:8" x14ac:dyDescent="0.2">
      <c r="A813" s="1">
        <v>807</v>
      </c>
      <c r="B813" s="1">
        <f t="shared" ca="1" si="91"/>
        <v>0.87783111610977405</v>
      </c>
      <c r="C813" s="1">
        <f t="shared" ca="1" si="95"/>
        <v>1.5003715654173615</v>
      </c>
      <c r="D813" s="1">
        <f t="shared" ca="1" si="92"/>
        <v>-1</v>
      </c>
      <c r="E813" s="1">
        <f t="shared" ca="1" si="93"/>
        <v>1</v>
      </c>
      <c r="F813" s="1">
        <f t="shared" ca="1" si="94"/>
        <v>8</v>
      </c>
      <c r="G813" s="1">
        <f t="shared" ca="1" si="96"/>
        <v>800</v>
      </c>
      <c r="H813" s="1">
        <f t="shared" ca="1" si="97"/>
        <v>-26238.790470583688</v>
      </c>
    </row>
    <row r="814" spans="1:8" x14ac:dyDescent="0.2">
      <c r="A814" s="1">
        <v>808</v>
      </c>
      <c r="B814" s="1">
        <f t="shared" ca="1" si="91"/>
        <v>0.51795876224019644</v>
      </c>
      <c r="C814" s="1">
        <f t="shared" ca="1" si="95"/>
        <v>-1</v>
      </c>
      <c r="D814" s="1">
        <f t="shared" ca="1" si="92"/>
        <v>0</v>
      </c>
      <c r="E814" s="1">
        <f t="shared" ca="1" si="93"/>
        <v>1</v>
      </c>
      <c r="F814" s="1">
        <f t="shared" ca="1" si="94"/>
        <v>4</v>
      </c>
      <c r="G814" s="1">
        <f t="shared" ca="1" si="96"/>
        <v>400</v>
      </c>
      <c r="H814" s="1">
        <f t="shared" ca="1" si="97"/>
        <v>-26638.790470583688</v>
      </c>
    </row>
    <row r="815" spans="1:8" x14ac:dyDescent="0.2">
      <c r="A815" s="1">
        <v>809</v>
      </c>
      <c r="B815" s="1">
        <f t="shared" ca="1" si="91"/>
        <v>9.1906617749605846E-2</v>
      </c>
      <c r="C815" s="1">
        <f t="shared" ca="1" si="95"/>
        <v>-1</v>
      </c>
      <c r="D815" s="1">
        <f t="shared" ca="1" si="92"/>
        <v>1</v>
      </c>
      <c r="E815" s="1">
        <f t="shared" ca="1" si="93"/>
        <v>1</v>
      </c>
      <c r="F815" s="1">
        <f t="shared" ca="1" si="94"/>
        <v>8</v>
      </c>
      <c r="G815" s="1">
        <f t="shared" ca="1" si="96"/>
        <v>800</v>
      </c>
      <c r="H815" s="1">
        <f t="shared" ca="1" si="97"/>
        <v>-27438.790470583688</v>
      </c>
    </row>
    <row r="816" spans="1:8" x14ac:dyDescent="0.2">
      <c r="A816" s="1">
        <v>810</v>
      </c>
      <c r="B816" s="1">
        <f t="shared" ca="1" si="91"/>
        <v>0.21689948390218228</v>
      </c>
      <c r="C816" s="1">
        <f t="shared" ca="1" si="95"/>
        <v>-1</v>
      </c>
      <c r="D816" s="1">
        <f t="shared" ca="1" si="92"/>
        <v>2</v>
      </c>
      <c r="E816" s="1">
        <f t="shared" ca="1" si="93"/>
        <v>1</v>
      </c>
      <c r="F816" s="1">
        <f t="shared" ca="1" si="94"/>
        <v>16</v>
      </c>
      <c r="G816" s="1">
        <f t="shared" ca="1" si="96"/>
        <v>1600</v>
      </c>
      <c r="H816" s="1">
        <f t="shared" ca="1" si="97"/>
        <v>-29038.790470583688</v>
      </c>
    </row>
    <row r="817" spans="1:8" x14ac:dyDescent="0.2">
      <c r="A817" s="1">
        <v>811</v>
      </c>
      <c r="B817" s="1">
        <f t="shared" ca="1" si="91"/>
        <v>9.7471937528992303E-4</v>
      </c>
      <c r="C817" s="1">
        <f t="shared" ca="1" si="95"/>
        <v>-1</v>
      </c>
      <c r="D817" s="1">
        <f t="shared" ca="1" si="92"/>
        <v>0</v>
      </c>
      <c r="E817" s="1">
        <f t="shared" ca="1" si="93"/>
        <v>1</v>
      </c>
      <c r="F817" s="1">
        <f t="shared" ca="1" si="94"/>
        <v>32</v>
      </c>
      <c r="G817" s="1">
        <f t="shared" ca="1" si="96"/>
        <v>3200</v>
      </c>
      <c r="H817" s="1">
        <f t="shared" ca="1" si="97"/>
        <v>-32238.790470583688</v>
      </c>
    </row>
    <row r="818" spans="1:8" x14ac:dyDescent="0.2">
      <c r="A818" s="1">
        <v>812</v>
      </c>
      <c r="B818" s="1">
        <f t="shared" ca="1" si="91"/>
        <v>0.60821590576374207</v>
      </c>
      <c r="C818" s="1">
        <f t="shared" ca="1" si="95"/>
        <v>1.5003715654173615</v>
      </c>
      <c r="D818" s="1">
        <f t="shared" ca="1" si="92"/>
        <v>-1</v>
      </c>
      <c r="E818" s="1">
        <f t="shared" ca="1" si="93"/>
        <v>1</v>
      </c>
      <c r="F818" s="1">
        <f t="shared" ca="1" si="94"/>
        <v>64</v>
      </c>
      <c r="G818" s="1">
        <f t="shared" ca="1" si="96"/>
        <v>6400</v>
      </c>
      <c r="H818" s="1">
        <f t="shared" ca="1" si="97"/>
        <v>-22636.412451912576</v>
      </c>
    </row>
    <row r="819" spans="1:8" x14ac:dyDescent="0.2">
      <c r="A819" s="1">
        <v>813</v>
      </c>
      <c r="B819" s="1">
        <f t="shared" ca="1" si="91"/>
        <v>8.681708110739017E-2</v>
      </c>
      <c r="C819" s="1">
        <f t="shared" ca="1" si="95"/>
        <v>-1</v>
      </c>
      <c r="D819" s="1">
        <f t="shared" ca="1" si="92"/>
        <v>0</v>
      </c>
      <c r="E819" s="1">
        <f t="shared" ca="1" si="93"/>
        <v>1</v>
      </c>
      <c r="F819" s="1">
        <f t="shared" ca="1" si="94"/>
        <v>1</v>
      </c>
      <c r="G819" s="1">
        <f t="shared" ca="1" si="96"/>
        <v>100</v>
      </c>
      <c r="H819" s="1">
        <f t="shared" ca="1" si="97"/>
        <v>-22736.412451912576</v>
      </c>
    </row>
    <row r="820" spans="1:8" x14ac:dyDescent="0.2">
      <c r="A820" s="1">
        <v>814</v>
      </c>
      <c r="B820" s="1">
        <f t="shared" ca="1" si="91"/>
        <v>0.96550235551507435</v>
      </c>
      <c r="C820" s="1">
        <f t="shared" ca="1" si="95"/>
        <v>1.5003715654173615</v>
      </c>
      <c r="D820" s="1">
        <f t="shared" ca="1" si="92"/>
        <v>-1</v>
      </c>
      <c r="E820" s="1">
        <f t="shared" ca="1" si="93"/>
        <v>1</v>
      </c>
      <c r="F820" s="1">
        <f t="shared" ca="1" si="94"/>
        <v>2</v>
      </c>
      <c r="G820" s="1">
        <f t="shared" ca="1" si="96"/>
        <v>200</v>
      </c>
      <c r="H820" s="1">
        <f t="shared" ca="1" si="97"/>
        <v>-22436.338138829105</v>
      </c>
    </row>
    <row r="821" spans="1:8" x14ac:dyDescent="0.2">
      <c r="A821" s="1">
        <v>815</v>
      </c>
      <c r="B821" s="1">
        <f t="shared" ca="1" si="91"/>
        <v>0.10650811989608722</v>
      </c>
      <c r="C821" s="1">
        <f t="shared" ca="1" si="95"/>
        <v>-1</v>
      </c>
      <c r="D821" s="1">
        <f t="shared" ca="1" si="92"/>
        <v>0</v>
      </c>
      <c r="E821" s="1">
        <f t="shared" ca="1" si="93"/>
        <v>1</v>
      </c>
      <c r="F821" s="1">
        <f t="shared" ca="1" si="94"/>
        <v>1</v>
      </c>
      <c r="G821" s="1">
        <f t="shared" ca="1" si="96"/>
        <v>100</v>
      </c>
      <c r="H821" s="1">
        <f t="shared" ca="1" si="97"/>
        <v>-22536.338138829105</v>
      </c>
    </row>
    <row r="822" spans="1:8" x14ac:dyDescent="0.2">
      <c r="A822" s="1">
        <v>816</v>
      </c>
      <c r="B822" s="1">
        <f t="shared" ca="1" si="91"/>
        <v>0.53070360224147295</v>
      </c>
      <c r="C822" s="1">
        <f t="shared" ca="1" si="95"/>
        <v>-1</v>
      </c>
      <c r="D822" s="1">
        <f t="shared" ca="1" si="92"/>
        <v>1</v>
      </c>
      <c r="E822" s="1">
        <f t="shared" ca="1" si="93"/>
        <v>1</v>
      </c>
      <c r="F822" s="1">
        <f t="shared" ca="1" si="94"/>
        <v>2</v>
      </c>
      <c r="G822" s="1">
        <f t="shared" ca="1" si="96"/>
        <v>200</v>
      </c>
      <c r="H822" s="1">
        <f t="shared" ca="1" si="97"/>
        <v>-22736.338138829105</v>
      </c>
    </row>
    <row r="823" spans="1:8" x14ac:dyDescent="0.2">
      <c r="A823" s="1">
        <v>817</v>
      </c>
      <c r="B823" s="1">
        <f t="shared" ca="1" si="91"/>
        <v>0.61187752901364711</v>
      </c>
      <c r="C823" s="1">
        <f t="shared" ca="1" si="95"/>
        <v>1.5003715654173615</v>
      </c>
      <c r="D823" s="1">
        <f t="shared" ca="1" si="92"/>
        <v>0</v>
      </c>
      <c r="E823" s="1">
        <f t="shared" ca="1" si="93"/>
        <v>1</v>
      </c>
      <c r="F823" s="1">
        <f t="shared" ca="1" si="94"/>
        <v>4</v>
      </c>
      <c r="G823" s="1">
        <f t="shared" ca="1" si="96"/>
        <v>400</v>
      </c>
      <c r="H823" s="1">
        <f t="shared" ca="1" si="97"/>
        <v>-22136.18951266216</v>
      </c>
    </row>
    <row r="824" spans="1:8" x14ac:dyDescent="0.2">
      <c r="A824" s="1">
        <v>818</v>
      </c>
      <c r="B824" s="1">
        <f t="shared" ca="1" si="91"/>
        <v>1.5016390287772907E-2</v>
      </c>
      <c r="C824" s="1">
        <f t="shared" ca="1" si="95"/>
        <v>-1</v>
      </c>
      <c r="D824" s="1">
        <f t="shared" ca="1" si="92"/>
        <v>1</v>
      </c>
      <c r="E824" s="1">
        <f t="shared" ca="1" si="93"/>
        <v>1</v>
      </c>
      <c r="F824" s="1">
        <f t="shared" ca="1" si="94"/>
        <v>2</v>
      </c>
      <c r="G824" s="1">
        <f t="shared" ca="1" si="96"/>
        <v>200</v>
      </c>
      <c r="H824" s="1">
        <f t="shared" ca="1" si="97"/>
        <v>-22336.18951266216</v>
      </c>
    </row>
    <row r="825" spans="1:8" x14ac:dyDescent="0.2">
      <c r="A825" s="1">
        <v>819</v>
      </c>
      <c r="B825" s="1">
        <f t="shared" ca="1" si="91"/>
        <v>0.20926382822568468</v>
      </c>
      <c r="C825" s="1">
        <f t="shared" ca="1" si="95"/>
        <v>-1</v>
      </c>
      <c r="D825" s="1">
        <f t="shared" ca="1" si="92"/>
        <v>2</v>
      </c>
      <c r="E825" s="1">
        <f t="shared" ca="1" si="93"/>
        <v>1</v>
      </c>
      <c r="F825" s="1">
        <f t="shared" ca="1" si="94"/>
        <v>4</v>
      </c>
      <c r="G825" s="1">
        <f t="shared" ca="1" si="96"/>
        <v>400</v>
      </c>
      <c r="H825" s="1">
        <f t="shared" ca="1" si="97"/>
        <v>-22736.18951266216</v>
      </c>
    </row>
    <row r="826" spans="1:8" x14ac:dyDescent="0.2">
      <c r="A826" s="1">
        <v>820</v>
      </c>
      <c r="B826" s="1">
        <f t="shared" ca="1" si="91"/>
        <v>0.56577167917683957</v>
      </c>
      <c r="C826" s="1">
        <f t="shared" ca="1" si="95"/>
        <v>-1</v>
      </c>
      <c r="D826" s="1">
        <f t="shared" ca="1" si="92"/>
        <v>0</v>
      </c>
      <c r="E826" s="1">
        <f t="shared" ca="1" si="93"/>
        <v>1</v>
      </c>
      <c r="F826" s="1">
        <f t="shared" ca="1" si="94"/>
        <v>8</v>
      </c>
      <c r="G826" s="1">
        <f t="shared" ca="1" si="96"/>
        <v>800</v>
      </c>
      <c r="H826" s="1">
        <f t="shared" ca="1" si="97"/>
        <v>-23536.18951266216</v>
      </c>
    </row>
    <row r="827" spans="1:8" x14ac:dyDescent="0.2">
      <c r="A827" s="1">
        <v>821</v>
      </c>
      <c r="B827" s="1">
        <f t="shared" ca="1" si="91"/>
        <v>0.33616523531284204</v>
      </c>
      <c r="C827" s="1">
        <f t="shared" ca="1" si="95"/>
        <v>-1</v>
      </c>
      <c r="D827" s="1">
        <f t="shared" ca="1" si="92"/>
        <v>1</v>
      </c>
      <c r="E827" s="1">
        <f t="shared" ca="1" si="93"/>
        <v>1</v>
      </c>
      <c r="F827" s="1">
        <f t="shared" ca="1" si="94"/>
        <v>16</v>
      </c>
      <c r="G827" s="1">
        <f t="shared" ca="1" si="96"/>
        <v>1600</v>
      </c>
      <c r="H827" s="1">
        <f t="shared" ca="1" si="97"/>
        <v>-25136.18951266216</v>
      </c>
    </row>
    <row r="828" spans="1:8" x14ac:dyDescent="0.2">
      <c r="A828" s="1">
        <v>822</v>
      </c>
      <c r="B828" s="1">
        <f t="shared" ca="1" si="91"/>
        <v>0.98554491719253601</v>
      </c>
      <c r="C828" s="1">
        <f t="shared" ca="1" si="95"/>
        <v>1.5003715654173615</v>
      </c>
      <c r="D828" s="1">
        <f t="shared" ca="1" si="92"/>
        <v>0</v>
      </c>
      <c r="E828" s="1">
        <f t="shared" ca="1" si="93"/>
        <v>1</v>
      </c>
      <c r="F828" s="1">
        <f t="shared" ca="1" si="94"/>
        <v>32</v>
      </c>
      <c r="G828" s="1">
        <f t="shared" ca="1" si="96"/>
        <v>3200</v>
      </c>
      <c r="H828" s="1">
        <f t="shared" ca="1" si="97"/>
        <v>-20335.000503326602</v>
      </c>
    </row>
    <row r="829" spans="1:8" x14ac:dyDescent="0.2">
      <c r="A829" s="1">
        <v>823</v>
      </c>
      <c r="B829" s="1">
        <f t="shared" ca="1" si="91"/>
        <v>0.89781516887662549</v>
      </c>
      <c r="C829" s="1">
        <f t="shared" ca="1" si="95"/>
        <v>1.5003715654173615</v>
      </c>
      <c r="D829" s="1">
        <f t="shared" ca="1" si="92"/>
        <v>-1</v>
      </c>
      <c r="E829" s="1">
        <f t="shared" ca="1" si="93"/>
        <v>1</v>
      </c>
      <c r="F829" s="1">
        <f t="shared" ca="1" si="94"/>
        <v>16</v>
      </c>
      <c r="G829" s="1">
        <f t="shared" ca="1" si="96"/>
        <v>1600</v>
      </c>
      <c r="H829" s="1">
        <f t="shared" ca="1" si="97"/>
        <v>-17934.405998658825</v>
      </c>
    </row>
    <row r="830" spans="1:8" x14ac:dyDescent="0.2">
      <c r="A830" s="1">
        <v>824</v>
      </c>
      <c r="B830" s="1">
        <f t="shared" ca="1" si="91"/>
        <v>0.58590207026701779</v>
      </c>
      <c r="C830" s="1">
        <f t="shared" ca="1" si="95"/>
        <v>-1</v>
      </c>
      <c r="D830" s="1">
        <f t="shared" ca="1" si="92"/>
        <v>0</v>
      </c>
      <c r="E830" s="1">
        <f t="shared" ca="1" si="93"/>
        <v>1</v>
      </c>
      <c r="F830" s="1">
        <f t="shared" ca="1" si="94"/>
        <v>8</v>
      </c>
      <c r="G830" s="1">
        <f t="shared" ca="1" si="96"/>
        <v>800</v>
      </c>
      <c r="H830" s="1">
        <f t="shared" ca="1" si="97"/>
        <v>-18734.405998658825</v>
      </c>
    </row>
    <row r="831" spans="1:8" x14ac:dyDescent="0.2">
      <c r="A831" s="1">
        <v>825</v>
      </c>
      <c r="B831" s="1">
        <f t="shared" ca="1" si="91"/>
        <v>0.10905210136068744</v>
      </c>
      <c r="C831" s="1">
        <f t="shared" ca="1" si="95"/>
        <v>-1</v>
      </c>
      <c r="D831" s="1">
        <f t="shared" ca="1" si="92"/>
        <v>1</v>
      </c>
      <c r="E831" s="1">
        <f t="shared" ca="1" si="93"/>
        <v>1</v>
      </c>
      <c r="F831" s="1">
        <f t="shared" ca="1" si="94"/>
        <v>16</v>
      </c>
      <c r="G831" s="1">
        <f t="shared" ca="1" si="96"/>
        <v>1600</v>
      </c>
      <c r="H831" s="1">
        <f t="shared" ca="1" si="97"/>
        <v>-20334.405998658825</v>
      </c>
    </row>
    <row r="832" spans="1:8" x14ac:dyDescent="0.2">
      <c r="A832" s="1">
        <v>826</v>
      </c>
      <c r="B832" s="1">
        <f t="shared" ca="1" si="91"/>
        <v>0.51124783061539947</v>
      </c>
      <c r="C832" s="1">
        <f t="shared" ca="1" si="95"/>
        <v>-1</v>
      </c>
      <c r="D832" s="1">
        <f t="shared" ca="1" si="92"/>
        <v>2</v>
      </c>
      <c r="E832" s="1">
        <f t="shared" ca="1" si="93"/>
        <v>1</v>
      </c>
      <c r="F832" s="1">
        <f t="shared" ca="1" si="94"/>
        <v>32</v>
      </c>
      <c r="G832" s="1">
        <f t="shared" ca="1" si="96"/>
        <v>3200</v>
      </c>
      <c r="H832" s="1">
        <f t="shared" ca="1" si="97"/>
        <v>-23534.405998658825</v>
      </c>
    </row>
    <row r="833" spans="1:8" x14ac:dyDescent="0.2">
      <c r="A833" s="1">
        <v>827</v>
      </c>
      <c r="B833" s="1">
        <f t="shared" ca="1" si="91"/>
        <v>0.51557265365963356</v>
      </c>
      <c r="C833" s="1">
        <f t="shared" ca="1" si="95"/>
        <v>-1</v>
      </c>
      <c r="D833" s="1">
        <f t="shared" ca="1" si="92"/>
        <v>0</v>
      </c>
      <c r="E833" s="1">
        <f t="shared" ca="1" si="93"/>
        <v>1</v>
      </c>
      <c r="F833" s="1">
        <f t="shared" ca="1" si="94"/>
        <v>64</v>
      </c>
      <c r="G833" s="1">
        <f t="shared" ca="1" si="96"/>
        <v>6400</v>
      </c>
      <c r="H833" s="1">
        <f t="shared" ca="1" si="97"/>
        <v>-29934.405998658825</v>
      </c>
    </row>
    <row r="834" spans="1:8" x14ac:dyDescent="0.2">
      <c r="A834" s="1">
        <v>828</v>
      </c>
      <c r="B834" s="1">
        <f t="shared" ca="1" si="91"/>
        <v>0.85194532402078083</v>
      </c>
      <c r="C834" s="1">
        <f t="shared" ca="1" si="95"/>
        <v>1.5003715654173615</v>
      </c>
      <c r="D834" s="1">
        <f t="shared" ca="1" si="92"/>
        <v>-1</v>
      </c>
      <c r="E834" s="1">
        <f t="shared" ca="1" si="93"/>
        <v>1</v>
      </c>
      <c r="F834" s="1">
        <f t="shared" ca="1" si="94"/>
        <v>1</v>
      </c>
      <c r="G834" s="1">
        <f t="shared" ca="1" si="96"/>
        <v>100</v>
      </c>
      <c r="H834" s="1">
        <f t="shared" ca="1" si="97"/>
        <v>-29784.368842117088</v>
      </c>
    </row>
    <row r="835" spans="1:8" x14ac:dyDescent="0.2">
      <c r="A835" s="1">
        <v>829</v>
      </c>
      <c r="B835" s="1">
        <f t="shared" ca="1" si="91"/>
        <v>0.14363299483609038</v>
      </c>
      <c r="C835" s="1">
        <f t="shared" ca="1" si="95"/>
        <v>-1</v>
      </c>
      <c r="D835" s="1">
        <f t="shared" ca="1" si="92"/>
        <v>0</v>
      </c>
      <c r="E835" s="1">
        <f t="shared" ca="1" si="93"/>
        <v>1</v>
      </c>
      <c r="F835" s="1">
        <f t="shared" ca="1" si="94"/>
        <v>1</v>
      </c>
      <c r="G835" s="1">
        <f t="shared" ca="1" si="96"/>
        <v>100</v>
      </c>
      <c r="H835" s="1">
        <f t="shared" ca="1" si="97"/>
        <v>-29884.368842117088</v>
      </c>
    </row>
    <row r="836" spans="1:8" x14ac:dyDescent="0.2">
      <c r="A836" s="1">
        <v>830</v>
      </c>
      <c r="B836" s="1">
        <f t="shared" ca="1" si="91"/>
        <v>0.85995762353127037</v>
      </c>
      <c r="C836" s="1">
        <f t="shared" ca="1" si="95"/>
        <v>1.5003715654173615</v>
      </c>
      <c r="D836" s="1">
        <f t="shared" ca="1" si="92"/>
        <v>-1</v>
      </c>
      <c r="E836" s="1">
        <f t="shared" ca="1" si="93"/>
        <v>1</v>
      </c>
      <c r="F836" s="1">
        <f t="shared" ca="1" si="94"/>
        <v>2</v>
      </c>
      <c r="G836" s="1">
        <f t="shared" ca="1" si="96"/>
        <v>200</v>
      </c>
      <c r="H836" s="1">
        <f t="shared" ca="1" si="97"/>
        <v>-29584.294529033617</v>
      </c>
    </row>
    <row r="837" spans="1:8" x14ac:dyDescent="0.2">
      <c r="A837" s="1">
        <v>831</v>
      </c>
      <c r="B837" s="1">
        <f t="shared" ca="1" si="91"/>
        <v>0.56537770700560874</v>
      </c>
      <c r="C837" s="1">
        <f t="shared" ca="1" si="95"/>
        <v>-1</v>
      </c>
      <c r="D837" s="1">
        <f t="shared" ca="1" si="92"/>
        <v>0</v>
      </c>
      <c r="E837" s="1">
        <f t="shared" ca="1" si="93"/>
        <v>1</v>
      </c>
      <c r="F837" s="1">
        <f t="shared" ca="1" si="94"/>
        <v>1</v>
      </c>
      <c r="G837" s="1">
        <f t="shared" ca="1" si="96"/>
        <v>100</v>
      </c>
      <c r="H837" s="1">
        <f t="shared" ca="1" si="97"/>
        <v>-29684.294529033617</v>
      </c>
    </row>
    <row r="838" spans="1:8" x14ac:dyDescent="0.2">
      <c r="A838" s="1">
        <v>832</v>
      </c>
      <c r="B838" s="1">
        <f t="shared" ca="1" si="91"/>
        <v>4.5266528183234289E-3</v>
      </c>
      <c r="C838" s="1">
        <f t="shared" ca="1" si="95"/>
        <v>-1</v>
      </c>
      <c r="D838" s="1">
        <f t="shared" ca="1" si="92"/>
        <v>1</v>
      </c>
      <c r="E838" s="1">
        <f t="shared" ca="1" si="93"/>
        <v>1</v>
      </c>
      <c r="F838" s="1">
        <f t="shared" ca="1" si="94"/>
        <v>2</v>
      </c>
      <c r="G838" s="1">
        <f t="shared" ca="1" si="96"/>
        <v>200</v>
      </c>
      <c r="H838" s="1">
        <f t="shared" ca="1" si="97"/>
        <v>-29884.294529033617</v>
      </c>
    </row>
    <row r="839" spans="1:8" x14ac:dyDescent="0.2">
      <c r="A839" s="1">
        <v>833</v>
      </c>
      <c r="B839" s="1">
        <f t="shared" ca="1" si="91"/>
        <v>0.88933088465742649</v>
      </c>
      <c r="C839" s="1">
        <f t="shared" ca="1" si="95"/>
        <v>1.5003715654173615</v>
      </c>
      <c r="D839" s="1">
        <f t="shared" ca="1" si="92"/>
        <v>0</v>
      </c>
      <c r="E839" s="1">
        <f t="shared" ca="1" si="93"/>
        <v>1</v>
      </c>
      <c r="F839" s="1">
        <f t="shared" ca="1" si="94"/>
        <v>4</v>
      </c>
      <c r="G839" s="1">
        <f t="shared" ca="1" si="96"/>
        <v>400</v>
      </c>
      <c r="H839" s="1">
        <f t="shared" ca="1" si="97"/>
        <v>-29284.145902866672</v>
      </c>
    </row>
    <row r="840" spans="1:8" x14ac:dyDescent="0.2">
      <c r="A840" s="1">
        <v>834</v>
      </c>
      <c r="B840" s="1">
        <f t="shared" ref="B840:B903" ca="1" si="98">RAND()</f>
        <v>0.16359608752477173</v>
      </c>
      <c r="C840" s="1">
        <f t="shared" ca="1" si="95"/>
        <v>-1</v>
      </c>
      <c r="D840" s="1">
        <f t="shared" ref="D840:D903" ca="1" si="99">IF($D$3=$S$2,IF(C840&lt;0,IF(E840&gt;E839,0-1,D839-1),IF(C840&gt;0,IF(AND(E839=1,D839=0),D839,IF(E840&lt;E839,0+1,D839+1)),D839)),
IF($D$3=$S$4,IF(C840&lt;0,IF(D839=$F$2,0+1,D839+1),IF(C840&gt;0,D839-1,D839)),
IF($D$3=$S$5,IF(C840&lt;0,IF(D839=$F$2,0+1,D839+1),IF(C840&gt;0,D839-1,D839)),
IF($D$3=$S$6,IF(C840&lt;0,IF(D839=$B$2,0,D839+1),IF(C840&gt;0,IF(D839=-$D$2,1,D839-1),D839)),
))))</f>
        <v>1</v>
      </c>
      <c r="E840" s="1">
        <f t="shared" ref="E840:E903" ca="1" si="100">IF($D$3=$S$2,IF(AND(D839=-$B$2,C840&lt;0),IF(E839=$F$2,1,E839+1),IF(AND(D839=$D$2,C840&gt;0),IF(E839=1,1,E839-1),E839)),
IF($D$3=$S$6,IF(AND(D839=-$B$2,C840&lt;0),IF(E839=$F$2,1,E839+1),IF(AND(D839=$D$2,C840&gt;0),IF(E839=1,1,E839-1),E839)),)
)</f>
        <v>1</v>
      </c>
      <c r="F840" s="1">
        <f t="shared" ref="F840:F903" ca="1" si="101">IF($D$3=$S$2,IF(IF(E840&gt;E839,ROUNDUP(F839*$F$3,0),IF(E840&lt;E839,IF(AND(E839=$F$2,E840=1),1,ROUNDDOWN(F839/$F$3,0)),F839))=0,1,IF(E840&gt;E839,ROUNDUP(F839*$F$3,0),IF(E840&lt;E839,IF(AND(E839=$F$2,E840=1),1,ROUNDDOWN(F839/$F$3,0)),F839))),
IF($D$3=$S$4,IF(C839&lt;0,IF(F839=$F$2,$H$3,F839+$F$3),IF(AND(C839&gt;0,F839&gt;1),F839-$F$3,F839)),
IF($D$3=$S$5,IF(C839&lt;0,F839+F838,IF(C839&gt;0,F839-F838,F839)),
IF($D$3=$S$6,IF(F839=POWER(2,$F$2),1,IF(C839&lt;0,$F$3*F839,IF(AND(C839&gt;0,F839&gt;1),F839/$F$3,F839))),
F839))))</f>
        <v>2</v>
      </c>
      <c r="G840" s="1">
        <f t="shared" ca="1" si="96"/>
        <v>200</v>
      </c>
      <c r="H840" s="1">
        <f t="shared" ca="1" si="97"/>
        <v>-29484.145902866672</v>
      </c>
    </row>
    <row r="841" spans="1:8" x14ac:dyDescent="0.2">
      <c r="A841" s="1">
        <v>835</v>
      </c>
      <c r="B841" s="1">
        <f t="shared" ca="1" si="98"/>
        <v>0.96490371581112655</v>
      </c>
      <c r="C841" s="1">
        <f t="shared" ca="1" si="95"/>
        <v>1.5003715654173615</v>
      </c>
      <c r="D841" s="1">
        <f t="shared" ca="1" si="99"/>
        <v>0</v>
      </c>
      <c r="E841" s="1">
        <f t="shared" ca="1" si="100"/>
        <v>1</v>
      </c>
      <c r="F841" s="1">
        <f t="shared" ca="1" si="101"/>
        <v>4</v>
      </c>
      <c r="G841" s="1">
        <f t="shared" ca="1" si="96"/>
        <v>400</v>
      </c>
      <c r="H841" s="1">
        <f t="shared" ca="1" si="97"/>
        <v>-28883.997276699727</v>
      </c>
    </row>
    <row r="842" spans="1:8" x14ac:dyDescent="0.2">
      <c r="A842" s="1">
        <v>836</v>
      </c>
      <c r="B842" s="1">
        <f t="shared" ca="1" si="98"/>
        <v>0.11049613861807139</v>
      </c>
      <c r="C842" s="1">
        <f t="shared" ca="1" si="95"/>
        <v>-1</v>
      </c>
      <c r="D842" s="1">
        <f t="shared" ca="1" si="99"/>
        <v>1</v>
      </c>
      <c r="E842" s="1">
        <f t="shared" ca="1" si="100"/>
        <v>1</v>
      </c>
      <c r="F842" s="1">
        <f t="shared" ca="1" si="101"/>
        <v>2</v>
      </c>
      <c r="G842" s="1">
        <f t="shared" ca="1" si="96"/>
        <v>200</v>
      </c>
      <c r="H842" s="1">
        <f t="shared" ca="1" si="97"/>
        <v>-29083.997276699727</v>
      </c>
    </row>
    <row r="843" spans="1:8" x14ac:dyDescent="0.2">
      <c r="A843" s="1">
        <v>837</v>
      </c>
      <c r="B843" s="1">
        <f t="shared" ca="1" si="98"/>
        <v>0.68557054688633479</v>
      </c>
      <c r="C843" s="1">
        <f t="shared" ca="1" si="95"/>
        <v>1.5003715654173615</v>
      </c>
      <c r="D843" s="1">
        <f t="shared" ca="1" si="99"/>
        <v>0</v>
      </c>
      <c r="E843" s="1">
        <f t="shared" ca="1" si="100"/>
        <v>1</v>
      </c>
      <c r="F843" s="1">
        <f t="shared" ca="1" si="101"/>
        <v>4</v>
      </c>
      <c r="G843" s="1">
        <f t="shared" ca="1" si="96"/>
        <v>400</v>
      </c>
      <c r="H843" s="1">
        <f t="shared" ca="1" si="97"/>
        <v>-28483.848650532782</v>
      </c>
    </row>
    <row r="844" spans="1:8" x14ac:dyDescent="0.2">
      <c r="A844" s="1">
        <v>838</v>
      </c>
      <c r="B844" s="1">
        <f t="shared" ca="1" si="98"/>
        <v>5.2632193204696365E-2</v>
      </c>
      <c r="C844" s="1">
        <f t="shared" ca="1" si="95"/>
        <v>-1</v>
      </c>
      <c r="D844" s="1">
        <f t="shared" ca="1" si="99"/>
        <v>1</v>
      </c>
      <c r="E844" s="1">
        <f t="shared" ca="1" si="100"/>
        <v>1</v>
      </c>
      <c r="F844" s="1">
        <f t="shared" ca="1" si="101"/>
        <v>2</v>
      </c>
      <c r="G844" s="1">
        <f t="shared" ca="1" si="96"/>
        <v>200</v>
      </c>
      <c r="H844" s="1">
        <f t="shared" ca="1" si="97"/>
        <v>-28683.848650532782</v>
      </c>
    </row>
    <row r="845" spans="1:8" x14ac:dyDescent="0.2">
      <c r="A845" s="1">
        <v>839</v>
      </c>
      <c r="B845" s="1">
        <f t="shared" ca="1" si="98"/>
        <v>0.83597166465389627</v>
      </c>
      <c r="C845" s="1">
        <f t="shared" ca="1" si="95"/>
        <v>1.5003715654173615</v>
      </c>
      <c r="D845" s="1">
        <f t="shared" ca="1" si="99"/>
        <v>0</v>
      </c>
      <c r="E845" s="1">
        <f t="shared" ca="1" si="100"/>
        <v>1</v>
      </c>
      <c r="F845" s="1">
        <f t="shared" ca="1" si="101"/>
        <v>4</v>
      </c>
      <c r="G845" s="1">
        <f t="shared" ca="1" si="96"/>
        <v>400</v>
      </c>
      <c r="H845" s="1">
        <f t="shared" ca="1" si="97"/>
        <v>-28083.700024365837</v>
      </c>
    </row>
    <row r="846" spans="1:8" x14ac:dyDescent="0.2">
      <c r="A846" s="1">
        <v>840</v>
      </c>
      <c r="B846" s="1">
        <f t="shared" ca="1" si="98"/>
        <v>0.66934049803164819</v>
      </c>
      <c r="C846" s="1">
        <f t="shared" ca="1" si="95"/>
        <v>1.5003715654173615</v>
      </c>
      <c r="D846" s="1">
        <f t="shared" ca="1" si="99"/>
        <v>-1</v>
      </c>
      <c r="E846" s="1">
        <f t="shared" ca="1" si="100"/>
        <v>1</v>
      </c>
      <c r="F846" s="1">
        <f t="shared" ca="1" si="101"/>
        <v>2</v>
      </c>
      <c r="G846" s="1">
        <f t="shared" ca="1" si="96"/>
        <v>200</v>
      </c>
      <c r="H846" s="1">
        <f t="shared" ca="1" si="97"/>
        <v>-27783.625711282366</v>
      </c>
    </row>
    <row r="847" spans="1:8" x14ac:dyDescent="0.2">
      <c r="A847" s="1">
        <v>841</v>
      </c>
      <c r="B847" s="1">
        <f t="shared" ca="1" si="98"/>
        <v>0.49892528603146957</v>
      </c>
      <c r="C847" s="1">
        <f t="shared" ca="1" si="95"/>
        <v>-1</v>
      </c>
      <c r="D847" s="1">
        <f t="shared" ca="1" si="99"/>
        <v>0</v>
      </c>
      <c r="E847" s="1">
        <f t="shared" ca="1" si="100"/>
        <v>1</v>
      </c>
      <c r="F847" s="1">
        <f t="shared" ca="1" si="101"/>
        <v>1</v>
      </c>
      <c r="G847" s="1">
        <f t="shared" ca="1" si="96"/>
        <v>100</v>
      </c>
      <c r="H847" s="1">
        <f t="shared" ca="1" si="97"/>
        <v>-27883.625711282366</v>
      </c>
    </row>
    <row r="848" spans="1:8" x14ac:dyDescent="0.2">
      <c r="A848" s="1">
        <v>842</v>
      </c>
      <c r="B848" s="1">
        <f t="shared" ca="1" si="98"/>
        <v>0.918069860123507</v>
      </c>
      <c r="C848" s="1">
        <f t="shared" ca="1" si="95"/>
        <v>1.5003715654173615</v>
      </c>
      <c r="D848" s="1">
        <f t="shared" ca="1" si="99"/>
        <v>-1</v>
      </c>
      <c r="E848" s="1">
        <f t="shared" ca="1" si="100"/>
        <v>1</v>
      </c>
      <c r="F848" s="1">
        <f t="shared" ca="1" si="101"/>
        <v>2</v>
      </c>
      <c r="G848" s="1">
        <f t="shared" ca="1" si="96"/>
        <v>200</v>
      </c>
      <c r="H848" s="1">
        <f t="shared" ca="1" si="97"/>
        <v>-27583.551398198895</v>
      </c>
    </row>
    <row r="849" spans="1:8" x14ac:dyDescent="0.2">
      <c r="A849" s="1">
        <v>843</v>
      </c>
      <c r="B849" s="1">
        <f t="shared" ca="1" si="98"/>
        <v>0.59301119893579779</v>
      </c>
      <c r="C849" s="1">
        <f t="shared" ca="1" si="95"/>
        <v>-1</v>
      </c>
      <c r="D849" s="1">
        <f t="shared" ca="1" si="99"/>
        <v>0</v>
      </c>
      <c r="E849" s="1">
        <f t="shared" ca="1" si="100"/>
        <v>1</v>
      </c>
      <c r="F849" s="1">
        <f t="shared" ca="1" si="101"/>
        <v>1</v>
      </c>
      <c r="G849" s="1">
        <f t="shared" ca="1" si="96"/>
        <v>100</v>
      </c>
      <c r="H849" s="1">
        <f t="shared" ca="1" si="97"/>
        <v>-27683.551398198895</v>
      </c>
    </row>
    <row r="850" spans="1:8" x14ac:dyDescent="0.2">
      <c r="A850" s="1">
        <v>844</v>
      </c>
      <c r="B850" s="1">
        <f t="shared" ca="1" si="98"/>
        <v>0.70077886764469099</v>
      </c>
      <c r="C850" s="1">
        <f t="shared" ca="1" si="95"/>
        <v>1.5003715654173615</v>
      </c>
      <c r="D850" s="1">
        <f t="shared" ca="1" si="99"/>
        <v>-1</v>
      </c>
      <c r="E850" s="1">
        <f t="shared" ca="1" si="100"/>
        <v>1</v>
      </c>
      <c r="F850" s="1">
        <f t="shared" ca="1" si="101"/>
        <v>2</v>
      </c>
      <c r="G850" s="1">
        <f t="shared" ca="1" si="96"/>
        <v>200</v>
      </c>
      <c r="H850" s="1">
        <f t="shared" ca="1" si="97"/>
        <v>-27383.477085115424</v>
      </c>
    </row>
    <row r="851" spans="1:8" x14ac:dyDescent="0.2">
      <c r="A851" s="1">
        <v>845</v>
      </c>
      <c r="B851" s="1">
        <f t="shared" ca="1" si="98"/>
        <v>0.39835845989277174</v>
      </c>
      <c r="C851" s="1">
        <f t="shared" ca="1" si="95"/>
        <v>-1</v>
      </c>
      <c r="D851" s="1">
        <f t="shared" ca="1" si="99"/>
        <v>0</v>
      </c>
      <c r="E851" s="1">
        <f t="shared" ca="1" si="100"/>
        <v>1</v>
      </c>
      <c r="F851" s="1">
        <f t="shared" ca="1" si="101"/>
        <v>1</v>
      </c>
      <c r="G851" s="1">
        <f t="shared" ca="1" si="96"/>
        <v>100</v>
      </c>
      <c r="H851" s="1">
        <f t="shared" ca="1" si="97"/>
        <v>-27483.477085115424</v>
      </c>
    </row>
    <row r="852" spans="1:8" x14ac:dyDescent="0.2">
      <c r="A852" s="1">
        <v>846</v>
      </c>
      <c r="B852" s="1">
        <f t="shared" ca="1" si="98"/>
        <v>0.96398254098739644</v>
      </c>
      <c r="C852" s="1">
        <f t="shared" ca="1" si="95"/>
        <v>1.5003715654173615</v>
      </c>
      <c r="D852" s="1">
        <f t="shared" ca="1" si="99"/>
        <v>-1</v>
      </c>
      <c r="E852" s="1">
        <f t="shared" ca="1" si="100"/>
        <v>1</v>
      </c>
      <c r="F852" s="1">
        <f t="shared" ca="1" si="101"/>
        <v>2</v>
      </c>
      <c r="G852" s="1">
        <f t="shared" ca="1" si="96"/>
        <v>200</v>
      </c>
      <c r="H852" s="1">
        <f t="shared" ca="1" si="97"/>
        <v>-27183.402772031954</v>
      </c>
    </row>
    <row r="853" spans="1:8" x14ac:dyDescent="0.2">
      <c r="A853" s="1">
        <v>847</v>
      </c>
      <c r="B853" s="1">
        <f t="shared" ca="1" si="98"/>
        <v>0.12426572580000395</v>
      </c>
      <c r="C853" s="1">
        <f t="shared" ca="1" si="95"/>
        <v>-1</v>
      </c>
      <c r="D853" s="1">
        <f t="shared" ca="1" si="99"/>
        <v>0</v>
      </c>
      <c r="E853" s="1">
        <f t="shared" ca="1" si="100"/>
        <v>1</v>
      </c>
      <c r="F853" s="1">
        <f t="shared" ca="1" si="101"/>
        <v>1</v>
      </c>
      <c r="G853" s="1">
        <f t="shared" ca="1" si="96"/>
        <v>100</v>
      </c>
      <c r="H853" s="1">
        <f t="shared" ca="1" si="97"/>
        <v>-27283.402772031954</v>
      </c>
    </row>
    <row r="854" spans="1:8" x14ac:dyDescent="0.2">
      <c r="A854" s="1">
        <v>848</v>
      </c>
      <c r="B854" s="1">
        <f t="shared" ca="1" si="98"/>
        <v>8.9187113315342792E-2</v>
      </c>
      <c r="C854" s="1">
        <f t="shared" ca="1" si="95"/>
        <v>-1</v>
      </c>
      <c r="D854" s="1">
        <f t="shared" ca="1" si="99"/>
        <v>1</v>
      </c>
      <c r="E854" s="1">
        <f t="shared" ca="1" si="100"/>
        <v>1</v>
      </c>
      <c r="F854" s="1">
        <f t="shared" ca="1" si="101"/>
        <v>2</v>
      </c>
      <c r="G854" s="1">
        <f t="shared" ca="1" si="96"/>
        <v>200</v>
      </c>
      <c r="H854" s="1">
        <f t="shared" ca="1" si="97"/>
        <v>-27483.402772031954</v>
      </c>
    </row>
    <row r="855" spans="1:8" x14ac:dyDescent="0.2">
      <c r="A855" s="1">
        <v>849</v>
      </c>
      <c r="B855" s="1">
        <f t="shared" ca="1" si="98"/>
        <v>0.3936834172257031</v>
      </c>
      <c r="C855" s="1">
        <f t="shared" ca="1" si="95"/>
        <v>-1</v>
      </c>
      <c r="D855" s="1">
        <f t="shared" ca="1" si="99"/>
        <v>2</v>
      </c>
      <c r="E855" s="1">
        <f t="shared" ca="1" si="100"/>
        <v>1</v>
      </c>
      <c r="F855" s="1">
        <f t="shared" ca="1" si="101"/>
        <v>4</v>
      </c>
      <c r="G855" s="1">
        <f t="shared" ca="1" si="96"/>
        <v>400</v>
      </c>
      <c r="H855" s="1">
        <f t="shared" ca="1" si="97"/>
        <v>-27883.402772031954</v>
      </c>
    </row>
    <row r="856" spans="1:8" x14ac:dyDescent="0.2">
      <c r="A856" s="1">
        <v>850</v>
      </c>
      <c r="B856" s="1">
        <f t="shared" ca="1" si="98"/>
        <v>4.4092429564891233E-2</v>
      </c>
      <c r="C856" s="1">
        <f t="shared" ca="1" si="95"/>
        <v>-1</v>
      </c>
      <c r="D856" s="1">
        <f t="shared" ca="1" si="99"/>
        <v>0</v>
      </c>
      <c r="E856" s="1">
        <f t="shared" ca="1" si="100"/>
        <v>1</v>
      </c>
      <c r="F856" s="1">
        <f t="shared" ca="1" si="101"/>
        <v>8</v>
      </c>
      <c r="G856" s="1">
        <f t="shared" ca="1" si="96"/>
        <v>800</v>
      </c>
      <c r="H856" s="1">
        <f t="shared" ca="1" si="97"/>
        <v>-28683.402772031954</v>
      </c>
    </row>
    <row r="857" spans="1:8" x14ac:dyDescent="0.2">
      <c r="A857" s="1">
        <v>851</v>
      </c>
      <c r="B857" s="1">
        <f t="shared" ca="1" si="98"/>
        <v>0.44740800358177601</v>
      </c>
      <c r="C857" s="1">
        <f t="shared" ca="1" si="95"/>
        <v>-1</v>
      </c>
      <c r="D857" s="1">
        <f t="shared" ca="1" si="99"/>
        <v>1</v>
      </c>
      <c r="E857" s="1">
        <f t="shared" ca="1" si="100"/>
        <v>1</v>
      </c>
      <c r="F857" s="1">
        <f t="shared" ca="1" si="101"/>
        <v>16</v>
      </c>
      <c r="G857" s="1">
        <f t="shared" ca="1" si="96"/>
        <v>1600</v>
      </c>
      <c r="H857" s="1">
        <f t="shared" ca="1" si="97"/>
        <v>-30283.402772031954</v>
      </c>
    </row>
    <row r="858" spans="1:8" x14ac:dyDescent="0.2">
      <c r="A858" s="1">
        <v>852</v>
      </c>
      <c r="B858" s="1">
        <f t="shared" ca="1" si="98"/>
        <v>0.53652776072270736</v>
      </c>
      <c r="C858" s="1">
        <f t="shared" ca="1" si="95"/>
        <v>-1</v>
      </c>
      <c r="D858" s="1">
        <f t="shared" ca="1" si="99"/>
        <v>2</v>
      </c>
      <c r="E858" s="1">
        <f t="shared" ca="1" si="100"/>
        <v>1</v>
      </c>
      <c r="F858" s="1">
        <f t="shared" ca="1" si="101"/>
        <v>32</v>
      </c>
      <c r="G858" s="1">
        <f t="shared" ca="1" si="96"/>
        <v>3200</v>
      </c>
      <c r="H858" s="1">
        <f t="shared" ca="1" si="97"/>
        <v>-33483.402772031957</v>
      </c>
    </row>
    <row r="859" spans="1:8" x14ac:dyDescent="0.2">
      <c r="A859" s="1">
        <v>853</v>
      </c>
      <c r="B859" s="1">
        <f t="shared" ca="1" si="98"/>
        <v>0.91537034723635324</v>
      </c>
      <c r="C859" s="1">
        <f t="shared" ca="1" si="95"/>
        <v>1.5003715654173615</v>
      </c>
      <c r="D859" s="1">
        <f t="shared" ca="1" si="99"/>
        <v>1</v>
      </c>
      <c r="E859" s="1">
        <f t="shared" ca="1" si="100"/>
        <v>1</v>
      </c>
      <c r="F859" s="1">
        <f t="shared" ca="1" si="101"/>
        <v>64</v>
      </c>
      <c r="G859" s="1">
        <f t="shared" ca="1" si="96"/>
        <v>6400</v>
      </c>
      <c r="H859" s="1">
        <f t="shared" ca="1" si="97"/>
        <v>-23881.024753360842</v>
      </c>
    </row>
    <row r="860" spans="1:8" x14ac:dyDescent="0.2">
      <c r="A860" s="1">
        <v>854</v>
      </c>
      <c r="B860" s="1">
        <f t="shared" ca="1" si="98"/>
        <v>0.53066061137569975</v>
      </c>
      <c r="C860" s="1">
        <f t="shared" ca="1" si="95"/>
        <v>-1</v>
      </c>
      <c r="D860" s="1">
        <f t="shared" ca="1" si="99"/>
        <v>2</v>
      </c>
      <c r="E860" s="1">
        <f t="shared" ca="1" si="100"/>
        <v>1</v>
      </c>
      <c r="F860" s="1">
        <f t="shared" ca="1" si="101"/>
        <v>1</v>
      </c>
      <c r="G860" s="1">
        <f t="shared" ca="1" si="96"/>
        <v>100</v>
      </c>
      <c r="H860" s="1">
        <f t="shared" ca="1" si="97"/>
        <v>-23981.024753360842</v>
      </c>
    </row>
    <row r="861" spans="1:8" x14ac:dyDescent="0.2">
      <c r="A861" s="1">
        <v>855</v>
      </c>
      <c r="B861" s="1">
        <f t="shared" ca="1" si="98"/>
        <v>0.68109890303216236</v>
      </c>
      <c r="C861" s="1">
        <f t="shared" ref="C861:C924" ca="1" si="102">IF(B861&lt;$D$1,$F$1,$H$1)</f>
        <v>1.5003715654173615</v>
      </c>
      <c r="D861" s="1">
        <f t="shared" ca="1" si="99"/>
        <v>1</v>
      </c>
      <c r="E861" s="1">
        <f t="shared" ca="1" si="100"/>
        <v>1</v>
      </c>
      <c r="F861" s="1">
        <f t="shared" ca="1" si="101"/>
        <v>2</v>
      </c>
      <c r="G861" s="1">
        <f t="shared" ref="G861:G924" ca="1" si="103">F861*$H$2</f>
        <v>200</v>
      </c>
      <c r="H861" s="1">
        <f t="shared" ref="H861:H924" ca="1" si="104">H860+G861*C861</f>
        <v>-23680.950440277371</v>
      </c>
    </row>
    <row r="862" spans="1:8" x14ac:dyDescent="0.2">
      <c r="A862" s="1">
        <v>856</v>
      </c>
      <c r="B862" s="1">
        <f t="shared" ca="1" si="98"/>
        <v>0.91064479616739247</v>
      </c>
      <c r="C862" s="1">
        <f t="shared" ca="1" si="102"/>
        <v>1.5003715654173615</v>
      </c>
      <c r="D862" s="1">
        <f t="shared" ca="1" si="99"/>
        <v>0</v>
      </c>
      <c r="E862" s="1">
        <f t="shared" ca="1" si="100"/>
        <v>1</v>
      </c>
      <c r="F862" s="1">
        <f t="shared" ca="1" si="101"/>
        <v>1</v>
      </c>
      <c r="G862" s="1">
        <f t="shared" ca="1" si="103"/>
        <v>100</v>
      </c>
      <c r="H862" s="1">
        <f t="shared" ca="1" si="104"/>
        <v>-23530.913283735634</v>
      </c>
    </row>
    <row r="863" spans="1:8" x14ac:dyDescent="0.2">
      <c r="A863" s="1">
        <v>857</v>
      </c>
      <c r="B863" s="1">
        <f t="shared" ca="1" si="98"/>
        <v>0.93768335825508509</v>
      </c>
      <c r="C863" s="1">
        <f t="shared" ca="1" si="102"/>
        <v>1.5003715654173615</v>
      </c>
      <c r="D863" s="1">
        <f t="shared" ca="1" si="99"/>
        <v>-1</v>
      </c>
      <c r="E863" s="1">
        <f t="shared" ca="1" si="100"/>
        <v>1</v>
      </c>
      <c r="F863" s="1">
        <f t="shared" ca="1" si="101"/>
        <v>1</v>
      </c>
      <c r="G863" s="1">
        <f t="shared" ca="1" si="103"/>
        <v>100</v>
      </c>
      <c r="H863" s="1">
        <f t="shared" ca="1" si="104"/>
        <v>-23380.876127193897</v>
      </c>
    </row>
    <row r="864" spans="1:8" x14ac:dyDescent="0.2">
      <c r="A864" s="1">
        <v>858</v>
      </c>
      <c r="B864" s="1">
        <f t="shared" ca="1" si="98"/>
        <v>0.24393559631602557</v>
      </c>
      <c r="C864" s="1">
        <f t="shared" ca="1" si="102"/>
        <v>-1</v>
      </c>
      <c r="D864" s="1">
        <f t="shared" ca="1" si="99"/>
        <v>0</v>
      </c>
      <c r="E864" s="1">
        <f t="shared" ca="1" si="100"/>
        <v>1</v>
      </c>
      <c r="F864" s="1">
        <f t="shared" ca="1" si="101"/>
        <v>1</v>
      </c>
      <c r="G864" s="1">
        <f t="shared" ca="1" si="103"/>
        <v>100</v>
      </c>
      <c r="H864" s="1">
        <f t="shared" ca="1" si="104"/>
        <v>-23480.876127193897</v>
      </c>
    </row>
    <row r="865" spans="1:8" x14ac:dyDescent="0.2">
      <c r="A865" s="1">
        <v>859</v>
      </c>
      <c r="B865" s="1">
        <f t="shared" ca="1" si="98"/>
        <v>0.93092654483555204</v>
      </c>
      <c r="C865" s="1">
        <f t="shared" ca="1" si="102"/>
        <v>1.5003715654173615</v>
      </c>
      <c r="D865" s="1">
        <f t="shared" ca="1" si="99"/>
        <v>-1</v>
      </c>
      <c r="E865" s="1">
        <f t="shared" ca="1" si="100"/>
        <v>1</v>
      </c>
      <c r="F865" s="1">
        <f t="shared" ca="1" si="101"/>
        <v>2</v>
      </c>
      <c r="G865" s="1">
        <f t="shared" ca="1" si="103"/>
        <v>200</v>
      </c>
      <c r="H865" s="1">
        <f t="shared" ca="1" si="104"/>
        <v>-23180.801814110426</v>
      </c>
    </row>
    <row r="866" spans="1:8" x14ac:dyDescent="0.2">
      <c r="A866" s="1">
        <v>860</v>
      </c>
      <c r="B866" s="1">
        <f t="shared" ca="1" si="98"/>
        <v>0.57376331107750689</v>
      </c>
      <c r="C866" s="1">
        <f t="shared" ca="1" si="102"/>
        <v>-1</v>
      </c>
      <c r="D866" s="1">
        <f t="shared" ca="1" si="99"/>
        <v>0</v>
      </c>
      <c r="E866" s="1">
        <f t="shared" ca="1" si="100"/>
        <v>1</v>
      </c>
      <c r="F866" s="1">
        <f t="shared" ca="1" si="101"/>
        <v>1</v>
      </c>
      <c r="G866" s="1">
        <f t="shared" ca="1" si="103"/>
        <v>100</v>
      </c>
      <c r="H866" s="1">
        <f t="shared" ca="1" si="104"/>
        <v>-23280.801814110426</v>
      </c>
    </row>
    <row r="867" spans="1:8" x14ac:dyDescent="0.2">
      <c r="A867" s="1">
        <v>861</v>
      </c>
      <c r="B867" s="1">
        <f t="shared" ca="1" si="98"/>
        <v>0.79768397912699152</v>
      </c>
      <c r="C867" s="1">
        <f t="shared" ca="1" si="102"/>
        <v>1.5003715654173615</v>
      </c>
      <c r="D867" s="1">
        <f t="shared" ca="1" si="99"/>
        <v>-1</v>
      </c>
      <c r="E867" s="1">
        <f t="shared" ca="1" si="100"/>
        <v>1</v>
      </c>
      <c r="F867" s="1">
        <f t="shared" ca="1" si="101"/>
        <v>2</v>
      </c>
      <c r="G867" s="1">
        <f t="shared" ca="1" si="103"/>
        <v>200</v>
      </c>
      <c r="H867" s="1">
        <f t="shared" ca="1" si="104"/>
        <v>-22980.727501026955</v>
      </c>
    </row>
    <row r="868" spans="1:8" x14ac:dyDescent="0.2">
      <c r="A868" s="1">
        <v>862</v>
      </c>
      <c r="B868" s="1">
        <f t="shared" ca="1" si="98"/>
        <v>0.47466536263896131</v>
      </c>
      <c r="C868" s="1">
        <f t="shared" ca="1" si="102"/>
        <v>-1</v>
      </c>
      <c r="D868" s="1">
        <f t="shared" ca="1" si="99"/>
        <v>0</v>
      </c>
      <c r="E868" s="1">
        <f t="shared" ca="1" si="100"/>
        <v>1</v>
      </c>
      <c r="F868" s="1">
        <f t="shared" ca="1" si="101"/>
        <v>1</v>
      </c>
      <c r="G868" s="1">
        <f t="shared" ca="1" si="103"/>
        <v>100</v>
      </c>
      <c r="H868" s="1">
        <f t="shared" ca="1" si="104"/>
        <v>-23080.727501026955</v>
      </c>
    </row>
    <row r="869" spans="1:8" x14ac:dyDescent="0.2">
      <c r="A869" s="1">
        <v>863</v>
      </c>
      <c r="B869" s="1">
        <f t="shared" ca="1" si="98"/>
        <v>0.49792615627555836</v>
      </c>
      <c r="C869" s="1">
        <f t="shared" ca="1" si="102"/>
        <v>-1</v>
      </c>
      <c r="D869" s="1">
        <f t="shared" ca="1" si="99"/>
        <v>1</v>
      </c>
      <c r="E869" s="1">
        <f t="shared" ca="1" si="100"/>
        <v>1</v>
      </c>
      <c r="F869" s="1">
        <f t="shared" ca="1" si="101"/>
        <v>2</v>
      </c>
      <c r="G869" s="1">
        <f t="shared" ca="1" si="103"/>
        <v>200</v>
      </c>
      <c r="H869" s="1">
        <f t="shared" ca="1" si="104"/>
        <v>-23280.727501026955</v>
      </c>
    </row>
    <row r="870" spans="1:8" x14ac:dyDescent="0.2">
      <c r="A870" s="1">
        <v>864</v>
      </c>
      <c r="B870" s="1">
        <f t="shared" ca="1" si="98"/>
        <v>1.3486188849758385E-2</v>
      </c>
      <c r="C870" s="1">
        <f t="shared" ca="1" si="102"/>
        <v>-1</v>
      </c>
      <c r="D870" s="1">
        <f t="shared" ca="1" si="99"/>
        <v>2</v>
      </c>
      <c r="E870" s="1">
        <f t="shared" ca="1" si="100"/>
        <v>1</v>
      </c>
      <c r="F870" s="1">
        <f t="shared" ca="1" si="101"/>
        <v>4</v>
      </c>
      <c r="G870" s="1">
        <f t="shared" ca="1" si="103"/>
        <v>400</v>
      </c>
      <c r="H870" s="1">
        <f t="shared" ca="1" si="104"/>
        <v>-23680.727501026955</v>
      </c>
    </row>
    <row r="871" spans="1:8" x14ac:dyDescent="0.2">
      <c r="A871" s="1">
        <v>865</v>
      </c>
      <c r="B871" s="1">
        <f t="shared" ca="1" si="98"/>
        <v>0.30976639005049111</v>
      </c>
      <c r="C871" s="1">
        <f t="shared" ca="1" si="102"/>
        <v>-1</v>
      </c>
      <c r="D871" s="1">
        <f t="shared" ca="1" si="99"/>
        <v>0</v>
      </c>
      <c r="E871" s="1">
        <f t="shared" ca="1" si="100"/>
        <v>1</v>
      </c>
      <c r="F871" s="1">
        <f t="shared" ca="1" si="101"/>
        <v>8</v>
      </c>
      <c r="G871" s="1">
        <f t="shared" ca="1" si="103"/>
        <v>800</v>
      </c>
      <c r="H871" s="1">
        <f t="shared" ca="1" si="104"/>
        <v>-24480.727501026955</v>
      </c>
    </row>
    <row r="872" spans="1:8" x14ac:dyDescent="0.2">
      <c r="A872" s="1">
        <v>866</v>
      </c>
      <c r="B872" s="1">
        <f t="shared" ca="1" si="98"/>
        <v>0.84514421124674677</v>
      </c>
      <c r="C872" s="1">
        <f t="shared" ca="1" si="102"/>
        <v>1.5003715654173615</v>
      </c>
      <c r="D872" s="1">
        <f t="shared" ca="1" si="99"/>
        <v>-1</v>
      </c>
      <c r="E872" s="1">
        <f t="shared" ca="1" si="100"/>
        <v>1</v>
      </c>
      <c r="F872" s="1">
        <f t="shared" ca="1" si="101"/>
        <v>16</v>
      </c>
      <c r="G872" s="1">
        <f t="shared" ca="1" si="103"/>
        <v>1600</v>
      </c>
      <c r="H872" s="1">
        <f t="shared" ca="1" si="104"/>
        <v>-22080.132996359178</v>
      </c>
    </row>
    <row r="873" spans="1:8" x14ac:dyDescent="0.2">
      <c r="A873" s="1">
        <v>867</v>
      </c>
      <c r="B873" s="1">
        <f t="shared" ca="1" si="98"/>
        <v>0.88133499964193118</v>
      </c>
      <c r="C873" s="1">
        <f t="shared" ca="1" si="102"/>
        <v>1.5003715654173615</v>
      </c>
      <c r="D873" s="1">
        <f t="shared" ca="1" si="99"/>
        <v>1</v>
      </c>
      <c r="E873" s="1">
        <f t="shared" ca="1" si="100"/>
        <v>1</v>
      </c>
      <c r="F873" s="1">
        <f t="shared" ca="1" si="101"/>
        <v>8</v>
      </c>
      <c r="G873" s="1">
        <f t="shared" ca="1" si="103"/>
        <v>800</v>
      </c>
      <c r="H873" s="1">
        <f t="shared" ca="1" si="104"/>
        <v>-20879.835744025288</v>
      </c>
    </row>
    <row r="874" spans="1:8" x14ac:dyDescent="0.2">
      <c r="A874" s="1">
        <v>868</v>
      </c>
      <c r="B874" s="1">
        <f t="shared" ca="1" si="98"/>
        <v>0.35351965756652504</v>
      </c>
      <c r="C874" s="1">
        <f t="shared" ca="1" si="102"/>
        <v>-1</v>
      </c>
      <c r="D874" s="1">
        <f t="shared" ca="1" si="99"/>
        <v>2</v>
      </c>
      <c r="E874" s="1">
        <f t="shared" ca="1" si="100"/>
        <v>1</v>
      </c>
      <c r="F874" s="1">
        <f t="shared" ca="1" si="101"/>
        <v>4</v>
      </c>
      <c r="G874" s="1">
        <f t="shared" ca="1" si="103"/>
        <v>400</v>
      </c>
      <c r="H874" s="1">
        <f t="shared" ca="1" si="104"/>
        <v>-21279.835744025288</v>
      </c>
    </row>
    <row r="875" spans="1:8" x14ac:dyDescent="0.2">
      <c r="A875" s="1">
        <v>869</v>
      </c>
      <c r="B875" s="1">
        <f t="shared" ca="1" si="98"/>
        <v>0.36702876067922841</v>
      </c>
      <c r="C875" s="1">
        <f t="shared" ca="1" si="102"/>
        <v>-1</v>
      </c>
      <c r="D875" s="1">
        <f t="shared" ca="1" si="99"/>
        <v>0</v>
      </c>
      <c r="E875" s="1">
        <f t="shared" ca="1" si="100"/>
        <v>1</v>
      </c>
      <c r="F875" s="1">
        <f t="shared" ca="1" si="101"/>
        <v>8</v>
      </c>
      <c r="G875" s="1">
        <f t="shared" ca="1" si="103"/>
        <v>800</v>
      </c>
      <c r="H875" s="1">
        <f t="shared" ca="1" si="104"/>
        <v>-22079.835744025288</v>
      </c>
    </row>
    <row r="876" spans="1:8" x14ac:dyDescent="0.2">
      <c r="A876" s="1">
        <v>870</v>
      </c>
      <c r="B876" s="1">
        <f t="shared" ca="1" si="98"/>
        <v>0.69680803186990692</v>
      </c>
      <c r="C876" s="1">
        <f t="shared" ca="1" si="102"/>
        <v>1.5003715654173615</v>
      </c>
      <c r="D876" s="1">
        <f t="shared" ca="1" si="99"/>
        <v>-1</v>
      </c>
      <c r="E876" s="1">
        <f t="shared" ca="1" si="100"/>
        <v>1</v>
      </c>
      <c r="F876" s="1">
        <f t="shared" ca="1" si="101"/>
        <v>16</v>
      </c>
      <c r="G876" s="1">
        <f t="shared" ca="1" si="103"/>
        <v>1600</v>
      </c>
      <c r="H876" s="1">
        <f t="shared" ca="1" si="104"/>
        <v>-19679.24123935751</v>
      </c>
    </row>
    <row r="877" spans="1:8" x14ac:dyDescent="0.2">
      <c r="A877" s="1">
        <v>871</v>
      </c>
      <c r="B877" s="1">
        <f t="shared" ca="1" si="98"/>
        <v>0.47323637425365783</v>
      </c>
      <c r="C877" s="1">
        <f t="shared" ca="1" si="102"/>
        <v>-1</v>
      </c>
      <c r="D877" s="1">
        <f t="shared" ca="1" si="99"/>
        <v>0</v>
      </c>
      <c r="E877" s="1">
        <f t="shared" ca="1" si="100"/>
        <v>1</v>
      </c>
      <c r="F877" s="1">
        <f t="shared" ca="1" si="101"/>
        <v>8</v>
      </c>
      <c r="G877" s="1">
        <f t="shared" ca="1" si="103"/>
        <v>800</v>
      </c>
      <c r="H877" s="1">
        <f t="shared" ca="1" si="104"/>
        <v>-20479.24123935751</v>
      </c>
    </row>
    <row r="878" spans="1:8" x14ac:dyDescent="0.2">
      <c r="A878" s="1">
        <v>872</v>
      </c>
      <c r="B878" s="1">
        <f t="shared" ca="1" si="98"/>
        <v>0.42647414829854402</v>
      </c>
      <c r="C878" s="1">
        <f t="shared" ca="1" si="102"/>
        <v>-1</v>
      </c>
      <c r="D878" s="1">
        <f t="shared" ca="1" si="99"/>
        <v>1</v>
      </c>
      <c r="E878" s="1">
        <f t="shared" ca="1" si="100"/>
        <v>1</v>
      </c>
      <c r="F878" s="1">
        <f t="shared" ca="1" si="101"/>
        <v>16</v>
      </c>
      <c r="G878" s="1">
        <f t="shared" ca="1" si="103"/>
        <v>1600</v>
      </c>
      <c r="H878" s="1">
        <f t="shared" ca="1" si="104"/>
        <v>-22079.24123935751</v>
      </c>
    </row>
    <row r="879" spans="1:8" x14ac:dyDescent="0.2">
      <c r="A879" s="1">
        <v>873</v>
      </c>
      <c r="B879" s="1">
        <f t="shared" ca="1" si="98"/>
        <v>0.68926372541238312</v>
      </c>
      <c r="C879" s="1">
        <f t="shared" ca="1" si="102"/>
        <v>1.5003715654173615</v>
      </c>
      <c r="D879" s="1">
        <f t="shared" ca="1" si="99"/>
        <v>0</v>
      </c>
      <c r="E879" s="1">
        <f t="shared" ca="1" si="100"/>
        <v>1</v>
      </c>
      <c r="F879" s="1">
        <f t="shared" ca="1" si="101"/>
        <v>32</v>
      </c>
      <c r="G879" s="1">
        <f t="shared" ca="1" si="103"/>
        <v>3200</v>
      </c>
      <c r="H879" s="1">
        <f t="shared" ca="1" si="104"/>
        <v>-17278.052230021953</v>
      </c>
    </row>
    <row r="880" spans="1:8" x14ac:dyDescent="0.2">
      <c r="A880" s="1">
        <v>874</v>
      </c>
      <c r="B880" s="1">
        <f t="shared" ca="1" si="98"/>
        <v>0.93120907928861119</v>
      </c>
      <c r="C880" s="1">
        <f t="shared" ca="1" si="102"/>
        <v>1.5003715654173615</v>
      </c>
      <c r="D880" s="1">
        <f t="shared" ca="1" si="99"/>
        <v>-1</v>
      </c>
      <c r="E880" s="1">
        <f t="shared" ca="1" si="100"/>
        <v>1</v>
      </c>
      <c r="F880" s="1">
        <f t="shared" ca="1" si="101"/>
        <v>16</v>
      </c>
      <c r="G880" s="1">
        <f t="shared" ca="1" si="103"/>
        <v>1600</v>
      </c>
      <c r="H880" s="1">
        <f t="shared" ca="1" si="104"/>
        <v>-14877.457725354174</v>
      </c>
    </row>
    <row r="881" spans="1:8" x14ac:dyDescent="0.2">
      <c r="A881" s="1">
        <v>875</v>
      </c>
      <c r="B881" s="1">
        <f t="shared" ca="1" si="98"/>
        <v>0.28843895494412486</v>
      </c>
      <c r="C881" s="1">
        <f t="shared" ca="1" si="102"/>
        <v>-1</v>
      </c>
      <c r="D881" s="1">
        <f t="shared" ca="1" si="99"/>
        <v>0</v>
      </c>
      <c r="E881" s="1">
        <f t="shared" ca="1" si="100"/>
        <v>1</v>
      </c>
      <c r="F881" s="1">
        <f t="shared" ca="1" si="101"/>
        <v>8</v>
      </c>
      <c r="G881" s="1">
        <f t="shared" ca="1" si="103"/>
        <v>800</v>
      </c>
      <c r="H881" s="1">
        <f t="shared" ca="1" si="104"/>
        <v>-15677.457725354174</v>
      </c>
    </row>
    <row r="882" spans="1:8" x14ac:dyDescent="0.2">
      <c r="A882" s="1">
        <v>876</v>
      </c>
      <c r="B882" s="1">
        <f t="shared" ca="1" si="98"/>
        <v>0.75415198977238007</v>
      </c>
      <c r="C882" s="1">
        <f t="shared" ca="1" si="102"/>
        <v>1.5003715654173615</v>
      </c>
      <c r="D882" s="1">
        <f t="shared" ca="1" si="99"/>
        <v>-1</v>
      </c>
      <c r="E882" s="1">
        <f t="shared" ca="1" si="100"/>
        <v>1</v>
      </c>
      <c r="F882" s="1">
        <f t="shared" ca="1" si="101"/>
        <v>16</v>
      </c>
      <c r="G882" s="1">
        <f t="shared" ca="1" si="103"/>
        <v>1600</v>
      </c>
      <c r="H882" s="1">
        <f t="shared" ca="1" si="104"/>
        <v>-13276.863220686395</v>
      </c>
    </row>
    <row r="883" spans="1:8" x14ac:dyDescent="0.2">
      <c r="A883" s="1">
        <v>877</v>
      </c>
      <c r="B883" s="1">
        <f t="shared" ca="1" si="98"/>
        <v>0.48186356469050207</v>
      </c>
      <c r="C883" s="1">
        <f t="shared" ca="1" si="102"/>
        <v>-1</v>
      </c>
      <c r="D883" s="1">
        <f t="shared" ca="1" si="99"/>
        <v>0</v>
      </c>
      <c r="E883" s="1">
        <f t="shared" ca="1" si="100"/>
        <v>1</v>
      </c>
      <c r="F883" s="1">
        <f t="shared" ca="1" si="101"/>
        <v>8</v>
      </c>
      <c r="G883" s="1">
        <f t="shared" ca="1" si="103"/>
        <v>800</v>
      </c>
      <c r="H883" s="1">
        <f t="shared" ca="1" si="104"/>
        <v>-14076.863220686395</v>
      </c>
    </row>
    <row r="884" spans="1:8" x14ac:dyDescent="0.2">
      <c r="A884" s="1">
        <v>878</v>
      </c>
      <c r="B884" s="1">
        <f t="shared" ca="1" si="98"/>
        <v>0.88821148191070787</v>
      </c>
      <c r="C884" s="1">
        <f t="shared" ca="1" si="102"/>
        <v>1.5003715654173615</v>
      </c>
      <c r="D884" s="1">
        <f t="shared" ca="1" si="99"/>
        <v>-1</v>
      </c>
      <c r="E884" s="1">
        <f t="shared" ca="1" si="100"/>
        <v>1</v>
      </c>
      <c r="F884" s="1">
        <f t="shared" ca="1" si="101"/>
        <v>16</v>
      </c>
      <c r="G884" s="1">
        <f t="shared" ca="1" si="103"/>
        <v>1600</v>
      </c>
      <c r="H884" s="1">
        <f t="shared" ca="1" si="104"/>
        <v>-11676.268716018616</v>
      </c>
    </row>
    <row r="885" spans="1:8" x14ac:dyDescent="0.2">
      <c r="A885" s="1">
        <v>879</v>
      </c>
      <c r="B885" s="1">
        <f t="shared" ca="1" si="98"/>
        <v>0.12562395967041229</v>
      </c>
      <c r="C885" s="1">
        <f t="shared" ca="1" si="102"/>
        <v>-1</v>
      </c>
      <c r="D885" s="1">
        <f t="shared" ca="1" si="99"/>
        <v>0</v>
      </c>
      <c r="E885" s="1">
        <f t="shared" ca="1" si="100"/>
        <v>1</v>
      </c>
      <c r="F885" s="1">
        <f t="shared" ca="1" si="101"/>
        <v>8</v>
      </c>
      <c r="G885" s="1">
        <f t="shared" ca="1" si="103"/>
        <v>800</v>
      </c>
      <c r="H885" s="1">
        <f t="shared" ca="1" si="104"/>
        <v>-12476.268716018616</v>
      </c>
    </row>
    <row r="886" spans="1:8" x14ac:dyDescent="0.2">
      <c r="A886" s="1">
        <v>880</v>
      </c>
      <c r="B886" s="1">
        <f t="shared" ca="1" si="98"/>
        <v>0.63633586069983938</v>
      </c>
      <c r="C886" s="1">
        <f t="shared" ca="1" si="102"/>
        <v>1.5003715654173615</v>
      </c>
      <c r="D886" s="1">
        <f t="shared" ca="1" si="99"/>
        <v>-1</v>
      </c>
      <c r="E886" s="1">
        <f t="shared" ca="1" si="100"/>
        <v>1</v>
      </c>
      <c r="F886" s="1">
        <f t="shared" ca="1" si="101"/>
        <v>16</v>
      </c>
      <c r="G886" s="1">
        <f t="shared" ca="1" si="103"/>
        <v>1600</v>
      </c>
      <c r="H886" s="1">
        <f t="shared" ca="1" si="104"/>
        <v>-10075.674211350837</v>
      </c>
    </row>
    <row r="887" spans="1:8" x14ac:dyDescent="0.2">
      <c r="A887" s="1">
        <v>881</v>
      </c>
      <c r="B887" s="1">
        <f t="shared" ca="1" si="98"/>
        <v>5.6816042889015428E-2</v>
      </c>
      <c r="C887" s="1">
        <f t="shared" ca="1" si="102"/>
        <v>-1</v>
      </c>
      <c r="D887" s="1">
        <f t="shared" ca="1" si="99"/>
        <v>0</v>
      </c>
      <c r="E887" s="1">
        <f t="shared" ca="1" si="100"/>
        <v>1</v>
      </c>
      <c r="F887" s="1">
        <f t="shared" ca="1" si="101"/>
        <v>8</v>
      </c>
      <c r="G887" s="1">
        <f t="shared" ca="1" si="103"/>
        <v>800</v>
      </c>
      <c r="H887" s="1">
        <f t="shared" ca="1" si="104"/>
        <v>-10875.674211350837</v>
      </c>
    </row>
    <row r="888" spans="1:8" x14ac:dyDescent="0.2">
      <c r="A888" s="1">
        <v>882</v>
      </c>
      <c r="B888" s="1">
        <f t="shared" ca="1" si="98"/>
        <v>4.3890118339758866E-3</v>
      </c>
      <c r="C888" s="1">
        <f t="shared" ca="1" si="102"/>
        <v>-1</v>
      </c>
      <c r="D888" s="1">
        <f t="shared" ca="1" si="99"/>
        <v>1</v>
      </c>
      <c r="E888" s="1">
        <f t="shared" ca="1" si="100"/>
        <v>1</v>
      </c>
      <c r="F888" s="1">
        <f t="shared" ca="1" si="101"/>
        <v>16</v>
      </c>
      <c r="G888" s="1">
        <f t="shared" ca="1" si="103"/>
        <v>1600</v>
      </c>
      <c r="H888" s="1">
        <f t="shared" ca="1" si="104"/>
        <v>-12475.674211350837</v>
      </c>
    </row>
    <row r="889" spans="1:8" x14ac:dyDescent="0.2">
      <c r="A889" s="1">
        <v>883</v>
      </c>
      <c r="B889" s="1">
        <f t="shared" ca="1" si="98"/>
        <v>0.96121568927822532</v>
      </c>
      <c r="C889" s="1">
        <f t="shared" ca="1" si="102"/>
        <v>1.5003715654173615</v>
      </c>
      <c r="D889" s="1">
        <f t="shared" ca="1" si="99"/>
        <v>0</v>
      </c>
      <c r="E889" s="1">
        <f t="shared" ca="1" si="100"/>
        <v>1</v>
      </c>
      <c r="F889" s="1">
        <f t="shared" ca="1" si="101"/>
        <v>32</v>
      </c>
      <c r="G889" s="1">
        <f t="shared" ca="1" si="103"/>
        <v>3200</v>
      </c>
      <c r="H889" s="1">
        <f t="shared" ca="1" si="104"/>
        <v>-7674.4852020152803</v>
      </c>
    </row>
    <row r="890" spans="1:8" x14ac:dyDescent="0.2">
      <c r="A890" s="1">
        <v>884</v>
      </c>
      <c r="B890" s="1">
        <f t="shared" ca="1" si="98"/>
        <v>0.87498583533230312</v>
      </c>
      <c r="C890" s="1">
        <f t="shared" ca="1" si="102"/>
        <v>1.5003715654173615</v>
      </c>
      <c r="D890" s="1">
        <f t="shared" ca="1" si="99"/>
        <v>-1</v>
      </c>
      <c r="E890" s="1">
        <f t="shared" ca="1" si="100"/>
        <v>1</v>
      </c>
      <c r="F890" s="1">
        <f t="shared" ca="1" si="101"/>
        <v>16</v>
      </c>
      <c r="G890" s="1">
        <f t="shared" ca="1" si="103"/>
        <v>1600</v>
      </c>
      <c r="H890" s="1">
        <f t="shared" ca="1" si="104"/>
        <v>-5273.8906973475023</v>
      </c>
    </row>
    <row r="891" spans="1:8" x14ac:dyDescent="0.2">
      <c r="A891" s="1">
        <v>885</v>
      </c>
      <c r="B891" s="1">
        <f t="shared" ca="1" si="98"/>
        <v>0.67701966843396366</v>
      </c>
      <c r="C891" s="1">
        <f t="shared" ca="1" si="102"/>
        <v>1.5003715654173615</v>
      </c>
      <c r="D891" s="1">
        <f t="shared" ca="1" si="99"/>
        <v>1</v>
      </c>
      <c r="E891" s="1">
        <f t="shared" ca="1" si="100"/>
        <v>1</v>
      </c>
      <c r="F891" s="1">
        <f t="shared" ca="1" si="101"/>
        <v>8</v>
      </c>
      <c r="G891" s="1">
        <f t="shared" ca="1" si="103"/>
        <v>800</v>
      </c>
      <c r="H891" s="1">
        <f t="shared" ca="1" si="104"/>
        <v>-4073.5934450136128</v>
      </c>
    </row>
    <row r="892" spans="1:8" x14ac:dyDescent="0.2">
      <c r="A892" s="1">
        <v>886</v>
      </c>
      <c r="B892" s="1">
        <f t="shared" ca="1" si="98"/>
        <v>0.19283184191021008</v>
      </c>
      <c r="C892" s="1">
        <f t="shared" ca="1" si="102"/>
        <v>-1</v>
      </c>
      <c r="D892" s="1">
        <f t="shared" ca="1" si="99"/>
        <v>2</v>
      </c>
      <c r="E892" s="1">
        <f t="shared" ca="1" si="100"/>
        <v>1</v>
      </c>
      <c r="F892" s="1">
        <f t="shared" ca="1" si="101"/>
        <v>4</v>
      </c>
      <c r="G892" s="1">
        <f t="shared" ca="1" si="103"/>
        <v>400</v>
      </c>
      <c r="H892" s="1">
        <f t="shared" ca="1" si="104"/>
        <v>-4473.5934450136128</v>
      </c>
    </row>
    <row r="893" spans="1:8" x14ac:dyDescent="0.2">
      <c r="A893" s="1">
        <v>887</v>
      </c>
      <c r="B893" s="1">
        <f t="shared" ca="1" si="98"/>
        <v>0.28361157541794502</v>
      </c>
      <c r="C893" s="1">
        <f t="shared" ca="1" si="102"/>
        <v>-1</v>
      </c>
      <c r="D893" s="1">
        <f t="shared" ca="1" si="99"/>
        <v>0</v>
      </c>
      <c r="E893" s="1">
        <f t="shared" ca="1" si="100"/>
        <v>1</v>
      </c>
      <c r="F893" s="1">
        <f t="shared" ca="1" si="101"/>
        <v>8</v>
      </c>
      <c r="G893" s="1">
        <f t="shared" ca="1" si="103"/>
        <v>800</v>
      </c>
      <c r="H893" s="1">
        <f t="shared" ca="1" si="104"/>
        <v>-5273.5934450136128</v>
      </c>
    </row>
    <row r="894" spans="1:8" x14ac:dyDescent="0.2">
      <c r="A894" s="1">
        <v>888</v>
      </c>
      <c r="B894" s="1">
        <f t="shared" ca="1" si="98"/>
        <v>0.61081996029615393</v>
      </c>
      <c r="C894" s="1">
        <f t="shared" ca="1" si="102"/>
        <v>1.5003715654173615</v>
      </c>
      <c r="D894" s="1">
        <f t="shared" ca="1" si="99"/>
        <v>-1</v>
      </c>
      <c r="E894" s="1">
        <f t="shared" ca="1" si="100"/>
        <v>1</v>
      </c>
      <c r="F894" s="1">
        <f t="shared" ca="1" si="101"/>
        <v>16</v>
      </c>
      <c r="G894" s="1">
        <f t="shared" ca="1" si="103"/>
        <v>1600</v>
      </c>
      <c r="H894" s="1">
        <f t="shared" ca="1" si="104"/>
        <v>-2872.9989403458344</v>
      </c>
    </row>
    <row r="895" spans="1:8" x14ac:dyDescent="0.2">
      <c r="A895" s="1">
        <v>889</v>
      </c>
      <c r="B895" s="1">
        <f t="shared" ca="1" si="98"/>
        <v>0.93950647384010266</v>
      </c>
      <c r="C895" s="1">
        <f t="shared" ca="1" si="102"/>
        <v>1.5003715654173615</v>
      </c>
      <c r="D895" s="1">
        <f t="shared" ca="1" si="99"/>
        <v>1</v>
      </c>
      <c r="E895" s="1">
        <f t="shared" ca="1" si="100"/>
        <v>1</v>
      </c>
      <c r="F895" s="1">
        <f t="shared" ca="1" si="101"/>
        <v>8</v>
      </c>
      <c r="G895" s="1">
        <f t="shared" ca="1" si="103"/>
        <v>800</v>
      </c>
      <c r="H895" s="1">
        <f t="shared" ca="1" si="104"/>
        <v>-1672.7016880119452</v>
      </c>
    </row>
    <row r="896" spans="1:8" x14ac:dyDescent="0.2">
      <c r="A896" s="1">
        <v>890</v>
      </c>
      <c r="B896" s="1">
        <f t="shared" ca="1" si="98"/>
        <v>0.58893593987305748</v>
      </c>
      <c r="C896" s="1">
        <f t="shared" ca="1" si="102"/>
        <v>-1</v>
      </c>
      <c r="D896" s="1">
        <f t="shared" ca="1" si="99"/>
        <v>2</v>
      </c>
      <c r="E896" s="1">
        <f t="shared" ca="1" si="100"/>
        <v>1</v>
      </c>
      <c r="F896" s="1">
        <f t="shared" ca="1" si="101"/>
        <v>4</v>
      </c>
      <c r="G896" s="1">
        <f t="shared" ca="1" si="103"/>
        <v>400</v>
      </c>
      <c r="H896" s="1">
        <f t="shared" ca="1" si="104"/>
        <v>-2072.7016880119454</v>
      </c>
    </row>
    <row r="897" spans="1:8" x14ac:dyDescent="0.2">
      <c r="A897" s="1">
        <v>891</v>
      </c>
      <c r="B897" s="1">
        <f t="shared" ca="1" si="98"/>
        <v>0.5419900853925701</v>
      </c>
      <c r="C897" s="1">
        <f t="shared" ca="1" si="102"/>
        <v>-1</v>
      </c>
      <c r="D897" s="1">
        <f t="shared" ca="1" si="99"/>
        <v>0</v>
      </c>
      <c r="E897" s="1">
        <f t="shared" ca="1" si="100"/>
        <v>1</v>
      </c>
      <c r="F897" s="1">
        <f t="shared" ca="1" si="101"/>
        <v>8</v>
      </c>
      <c r="G897" s="1">
        <f t="shared" ca="1" si="103"/>
        <v>800</v>
      </c>
      <c r="H897" s="1">
        <f t="shared" ca="1" si="104"/>
        <v>-2872.7016880119454</v>
      </c>
    </row>
    <row r="898" spans="1:8" x14ac:dyDescent="0.2">
      <c r="A898" s="1">
        <v>892</v>
      </c>
      <c r="B898" s="1">
        <f t="shared" ca="1" si="98"/>
        <v>5.2301466973595723E-2</v>
      </c>
      <c r="C898" s="1">
        <f t="shared" ca="1" si="102"/>
        <v>-1</v>
      </c>
      <c r="D898" s="1">
        <f t="shared" ca="1" si="99"/>
        <v>1</v>
      </c>
      <c r="E898" s="1">
        <f t="shared" ca="1" si="100"/>
        <v>1</v>
      </c>
      <c r="F898" s="1">
        <f t="shared" ca="1" si="101"/>
        <v>16</v>
      </c>
      <c r="G898" s="1">
        <f t="shared" ca="1" si="103"/>
        <v>1600</v>
      </c>
      <c r="H898" s="1">
        <f t="shared" ca="1" si="104"/>
        <v>-4472.7016880119454</v>
      </c>
    </row>
    <row r="899" spans="1:8" x14ac:dyDescent="0.2">
      <c r="A899" s="1">
        <v>893</v>
      </c>
      <c r="B899" s="1">
        <f t="shared" ca="1" si="98"/>
        <v>0.88349108073065374</v>
      </c>
      <c r="C899" s="1">
        <f t="shared" ca="1" si="102"/>
        <v>1.5003715654173615</v>
      </c>
      <c r="D899" s="1">
        <f t="shared" ca="1" si="99"/>
        <v>0</v>
      </c>
      <c r="E899" s="1">
        <f t="shared" ca="1" si="100"/>
        <v>1</v>
      </c>
      <c r="F899" s="1">
        <f t="shared" ca="1" si="101"/>
        <v>32</v>
      </c>
      <c r="G899" s="1">
        <f t="shared" ca="1" si="103"/>
        <v>3200</v>
      </c>
      <c r="H899" s="1">
        <f t="shared" ca="1" si="104"/>
        <v>328.48732132361147</v>
      </c>
    </row>
    <row r="900" spans="1:8" x14ac:dyDescent="0.2">
      <c r="A900" s="1">
        <v>894</v>
      </c>
      <c r="B900" s="1">
        <f t="shared" ca="1" si="98"/>
        <v>0.99835554395871362</v>
      </c>
      <c r="C900" s="1">
        <f t="shared" ca="1" si="102"/>
        <v>1.5003715654173615</v>
      </c>
      <c r="D900" s="1">
        <f t="shared" ca="1" si="99"/>
        <v>-1</v>
      </c>
      <c r="E900" s="1">
        <f t="shared" ca="1" si="100"/>
        <v>1</v>
      </c>
      <c r="F900" s="1">
        <f t="shared" ca="1" si="101"/>
        <v>16</v>
      </c>
      <c r="G900" s="1">
        <f t="shared" ca="1" si="103"/>
        <v>1600</v>
      </c>
      <c r="H900" s="1">
        <f t="shared" ca="1" si="104"/>
        <v>2729.0818259913899</v>
      </c>
    </row>
    <row r="901" spans="1:8" x14ac:dyDescent="0.2">
      <c r="A901" s="1">
        <v>895</v>
      </c>
      <c r="B901" s="1">
        <f t="shared" ca="1" si="98"/>
        <v>0.25848662588268567</v>
      </c>
      <c r="C901" s="1">
        <f t="shared" ca="1" si="102"/>
        <v>-1</v>
      </c>
      <c r="D901" s="1">
        <f t="shared" ca="1" si="99"/>
        <v>0</v>
      </c>
      <c r="E901" s="1">
        <f t="shared" ca="1" si="100"/>
        <v>1</v>
      </c>
      <c r="F901" s="1">
        <f t="shared" ca="1" si="101"/>
        <v>8</v>
      </c>
      <c r="G901" s="1">
        <f t="shared" ca="1" si="103"/>
        <v>800</v>
      </c>
      <c r="H901" s="1">
        <f t="shared" ca="1" si="104"/>
        <v>1929.0818259913899</v>
      </c>
    </row>
    <row r="902" spans="1:8" x14ac:dyDescent="0.2">
      <c r="A902" s="1">
        <v>896</v>
      </c>
      <c r="B902" s="1">
        <f t="shared" ca="1" si="98"/>
        <v>0.20454365221876725</v>
      </c>
      <c r="C902" s="1">
        <f t="shared" ca="1" si="102"/>
        <v>-1</v>
      </c>
      <c r="D902" s="1">
        <f t="shared" ca="1" si="99"/>
        <v>1</v>
      </c>
      <c r="E902" s="1">
        <f t="shared" ca="1" si="100"/>
        <v>1</v>
      </c>
      <c r="F902" s="1">
        <f t="shared" ca="1" si="101"/>
        <v>16</v>
      </c>
      <c r="G902" s="1">
        <f t="shared" ca="1" si="103"/>
        <v>1600</v>
      </c>
      <c r="H902" s="1">
        <f t="shared" ca="1" si="104"/>
        <v>329.08182599138991</v>
      </c>
    </row>
    <row r="903" spans="1:8" x14ac:dyDescent="0.2">
      <c r="A903" s="1">
        <v>897</v>
      </c>
      <c r="B903" s="1">
        <f t="shared" ca="1" si="98"/>
        <v>0.80478588302646525</v>
      </c>
      <c r="C903" s="1">
        <f t="shared" ca="1" si="102"/>
        <v>1.5003715654173615</v>
      </c>
      <c r="D903" s="1">
        <f t="shared" ca="1" si="99"/>
        <v>0</v>
      </c>
      <c r="E903" s="1">
        <f t="shared" ca="1" si="100"/>
        <v>1</v>
      </c>
      <c r="F903" s="1">
        <f t="shared" ca="1" si="101"/>
        <v>32</v>
      </c>
      <c r="G903" s="1">
        <f t="shared" ca="1" si="103"/>
        <v>3200</v>
      </c>
      <c r="H903" s="1">
        <f t="shared" ca="1" si="104"/>
        <v>5130.2708353269463</v>
      </c>
    </row>
    <row r="904" spans="1:8" x14ac:dyDescent="0.2">
      <c r="A904" s="1">
        <v>898</v>
      </c>
      <c r="B904" s="1">
        <f t="shared" ref="B904:B967" ca="1" si="105">RAND()</f>
        <v>0.89800846334162443</v>
      </c>
      <c r="C904" s="1">
        <f t="shared" ca="1" si="102"/>
        <v>1.5003715654173615</v>
      </c>
      <c r="D904" s="1">
        <f t="shared" ref="D904:D967" ca="1" si="106">IF($D$3=$S$2,IF(C904&lt;0,IF(E904&gt;E903,0-1,D903-1),IF(C904&gt;0,IF(AND(E903=1,D903=0),D903,IF(E904&lt;E903,0+1,D903+1)),D903)),
IF($D$3=$S$4,IF(C904&lt;0,IF(D903=$F$2,0+1,D903+1),IF(C904&gt;0,D903-1,D903)),
IF($D$3=$S$5,IF(C904&lt;0,IF(D903=$F$2,0+1,D903+1),IF(C904&gt;0,D903-1,D903)),
IF($D$3=$S$6,IF(C904&lt;0,IF(D903=$B$2,0,D903+1),IF(C904&gt;0,IF(D903=-$D$2,1,D903-1),D903)),
))))</f>
        <v>-1</v>
      </c>
      <c r="E904" s="1">
        <f t="shared" ref="E904:E967" ca="1" si="107">IF($D$3=$S$2,IF(AND(D903=-$B$2,C904&lt;0),IF(E903=$F$2,1,E903+1),IF(AND(D903=$D$2,C904&gt;0),IF(E903=1,1,E903-1),E903)),
IF($D$3=$S$6,IF(AND(D903=-$B$2,C904&lt;0),IF(E903=$F$2,1,E903+1),IF(AND(D903=$D$2,C904&gt;0),IF(E903=1,1,E903-1),E903)),)
)</f>
        <v>1</v>
      </c>
      <c r="F904" s="1">
        <f t="shared" ref="F904:F967" ca="1" si="108">IF($D$3=$S$2,IF(IF(E904&gt;E903,ROUNDUP(F903*$F$3,0),IF(E904&lt;E903,IF(AND(E903=$F$2,E904=1),1,ROUNDDOWN(F903/$F$3,0)),F903))=0,1,IF(E904&gt;E903,ROUNDUP(F903*$F$3,0),IF(E904&lt;E903,IF(AND(E903=$F$2,E904=1),1,ROUNDDOWN(F903/$F$3,0)),F903))),
IF($D$3=$S$4,IF(C903&lt;0,IF(F903=$F$2,$H$3,F903+$F$3),IF(AND(C903&gt;0,F903&gt;1),F903-$F$3,F903)),
IF($D$3=$S$5,IF(C903&lt;0,F903+F902,IF(C903&gt;0,F903-F902,F903)),
IF($D$3=$S$6,IF(F903=POWER(2,$F$2),1,IF(C903&lt;0,$F$3*F903,IF(AND(C903&gt;0,F903&gt;1),F903/$F$3,F903))),
F903))))</f>
        <v>16</v>
      </c>
      <c r="G904" s="1">
        <f t="shared" ca="1" si="103"/>
        <v>1600</v>
      </c>
      <c r="H904" s="1">
        <f t="shared" ca="1" si="104"/>
        <v>7530.8653399947252</v>
      </c>
    </row>
    <row r="905" spans="1:8" x14ac:dyDescent="0.2">
      <c r="A905" s="1">
        <v>899</v>
      </c>
      <c r="B905" s="1">
        <f t="shared" ca="1" si="105"/>
        <v>0.22705400154660826</v>
      </c>
      <c r="C905" s="1">
        <f t="shared" ca="1" si="102"/>
        <v>-1</v>
      </c>
      <c r="D905" s="1">
        <f t="shared" ca="1" si="106"/>
        <v>0</v>
      </c>
      <c r="E905" s="1">
        <f t="shared" ca="1" si="107"/>
        <v>1</v>
      </c>
      <c r="F905" s="1">
        <f t="shared" ca="1" si="108"/>
        <v>8</v>
      </c>
      <c r="G905" s="1">
        <f t="shared" ca="1" si="103"/>
        <v>800</v>
      </c>
      <c r="H905" s="1">
        <f t="shared" ca="1" si="104"/>
        <v>6730.8653399947252</v>
      </c>
    </row>
    <row r="906" spans="1:8" x14ac:dyDescent="0.2">
      <c r="A906" s="1">
        <v>900</v>
      </c>
      <c r="B906" s="1">
        <f t="shared" ca="1" si="105"/>
        <v>0.90687455880933299</v>
      </c>
      <c r="C906" s="1">
        <f t="shared" ca="1" si="102"/>
        <v>1.5003715654173615</v>
      </c>
      <c r="D906" s="1">
        <f t="shared" ca="1" si="106"/>
        <v>-1</v>
      </c>
      <c r="E906" s="1">
        <f t="shared" ca="1" si="107"/>
        <v>1</v>
      </c>
      <c r="F906" s="1">
        <f t="shared" ca="1" si="108"/>
        <v>16</v>
      </c>
      <c r="G906" s="1">
        <f t="shared" ca="1" si="103"/>
        <v>1600</v>
      </c>
      <c r="H906" s="1">
        <f t="shared" ca="1" si="104"/>
        <v>9131.4598446625041</v>
      </c>
    </row>
    <row r="907" spans="1:8" x14ac:dyDescent="0.2">
      <c r="A907" s="1">
        <v>901</v>
      </c>
      <c r="B907" s="1">
        <f t="shared" ca="1" si="105"/>
        <v>0.60892925616160631</v>
      </c>
      <c r="C907" s="1">
        <f t="shared" ca="1" si="102"/>
        <v>1.5003715654173615</v>
      </c>
      <c r="D907" s="1">
        <f t="shared" ca="1" si="106"/>
        <v>1</v>
      </c>
      <c r="E907" s="1">
        <f t="shared" ca="1" si="107"/>
        <v>1</v>
      </c>
      <c r="F907" s="1">
        <f t="shared" ca="1" si="108"/>
        <v>8</v>
      </c>
      <c r="G907" s="1">
        <f t="shared" ca="1" si="103"/>
        <v>800</v>
      </c>
      <c r="H907" s="1">
        <f t="shared" ca="1" si="104"/>
        <v>10331.757096996393</v>
      </c>
    </row>
    <row r="908" spans="1:8" x14ac:dyDescent="0.2">
      <c r="A908" s="1">
        <v>902</v>
      </c>
      <c r="B908" s="1">
        <f t="shared" ca="1" si="105"/>
        <v>0.20424203252435735</v>
      </c>
      <c r="C908" s="1">
        <f t="shared" ca="1" si="102"/>
        <v>-1</v>
      </c>
      <c r="D908" s="1">
        <f t="shared" ca="1" si="106"/>
        <v>2</v>
      </c>
      <c r="E908" s="1">
        <f t="shared" ca="1" si="107"/>
        <v>1</v>
      </c>
      <c r="F908" s="1">
        <f t="shared" ca="1" si="108"/>
        <v>4</v>
      </c>
      <c r="G908" s="1">
        <f t="shared" ca="1" si="103"/>
        <v>400</v>
      </c>
      <c r="H908" s="1">
        <f t="shared" ca="1" si="104"/>
        <v>9931.7570969963926</v>
      </c>
    </row>
    <row r="909" spans="1:8" x14ac:dyDescent="0.2">
      <c r="A909" s="1">
        <v>903</v>
      </c>
      <c r="B909" s="1">
        <f t="shared" ca="1" si="105"/>
        <v>0.28349411781659517</v>
      </c>
      <c r="C909" s="1">
        <f t="shared" ca="1" si="102"/>
        <v>-1</v>
      </c>
      <c r="D909" s="1">
        <f t="shared" ca="1" si="106"/>
        <v>0</v>
      </c>
      <c r="E909" s="1">
        <f t="shared" ca="1" si="107"/>
        <v>1</v>
      </c>
      <c r="F909" s="1">
        <f t="shared" ca="1" si="108"/>
        <v>8</v>
      </c>
      <c r="G909" s="1">
        <f t="shared" ca="1" si="103"/>
        <v>800</v>
      </c>
      <c r="H909" s="1">
        <f t="shared" ca="1" si="104"/>
        <v>9131.7570969963926</v>
      </c>
    </row>
    <row r="910" spans="1:8" x14ac:dyDescent="0.2">
      <c r="A910" s="1">
        <v>904</v>
      </c>
      <c r="B910" s="1">
        <f t="shared" ca="1" si="105"/>
        <v>0.20817331561119445</v>
      </c>
      <c r="C910" s="1">
        <f t="shared" ca="1" si="102"/>
        <v>-1</v>
      </c>
      <c r="D910" s="1">
        <f t="shared" ca="1" si="106"/>
        <v>1</v>
      </c>
      <c r="E910" s="1">
        <f t="shared" ca="1" si="107"/>
        <v>1</v>
      </c>
      <c r="F910" s="1">
        <f t="shared" ca="1" si="108"/>
        <v>16</v>
      </c>
      <c r="G910" s="1">
        <f t="shared" ca="1" si="103"/>
        <v>1600</v>
      </c>
      <c r="H910" s="1">
        <f t="shared" ca="1" si="104"/>
        <v>7531.7570969963926</v>
      </c>
    </row>
    <row r="911" spans="1:8" x14ac:dyDescent="0.2">
      <c r="A911" s="1">
        <v>905</v>
      </c>
      <c r="B911" s="1">
        <f t="shared" ca="1" si="105"/>
        <v>0.83635217699009479</v>
      </c>
      <c r="C911" s="1">
        <f t="shared" ca="1" si="102"/>
        <v>1.5003715654173615</v>
      </c>
      <c r="D911" s="1">
        <f t="shared" ca="1" si="106"/>
        <v>0</v>
      </c>
      <c r="E911" s="1">
        <f t="shared" ca="1" si="107"/>
        <v>1</v>
      </c>
      <c r="F911" s="1">
        <f t="shared" ca="1" si="108"/>
        <v>32</v>
      </c>
      <c r="G911" s="1">
        <f t="shared" ca="1" si="103"/>
        <v>3200</v>
      </c>
      <c r="H911" s="1">
        <f t="shared" ca="1" si="104"/>
        <v>12332.94610633195</v>
      </c>
    </row>
    <row r="912" spans="1:8" x14ac:dyDescent="0.2">
      <c r="A912" s="1">
        <v>906</v>
      </c>
      <c r="B912" s="1">
        <f t="shared" ca="1" si="105"/>
        <v>8.6026453149428916E-2</v>
      </c>
      <c r="C912" s="1">
        <f t="shared" ca="1" si="102"/>
        <v>-1</v>
      </c>
      <c r="D912" s="1">
        <f t="shared" ca="1" si="106"/>
        <v>1</v>
      </c>
      <c r="E912" s="1">
        <f t="shared" ca="1" si="107"/>
        <v>1</v>
      </c>
      <c r="F912" s="1">
        <f t="shared" ca="1" si="108"/>
        <v>16</v>
      </c>
      <c r="G912" s="1">
        <f t="shared" ca="1" si="103"/>
        <v>1600</v>
      </c>
      <c r="H912" s="1">
        <f t="shared" ca="1" si="104"/>
        <v>10732.94610633195</v>
      </c>
    </row>
    <row r="913" spans="1:8" x14ac:dyDescent="0.2">
      <c r="A913" s="1">
        <v>907</v>
      </c>
      <c r="B913" s="1">
        <f t="shared" ca="1" si="105"/>
        <v>4.0083104433241923E-2</v>
      </c>
      <c r="C913" s="1">
        <f t="shared" ca="1" si="102"/>
        <v>-1</v>
      </c>
      <c r="D913" s="1">
        <f t="shared" ca="1" si="106"/>
        <v>2</v>
      </c>
      <c r="E913" s="1">
        <f t="shared" ca="1" si="107"/>
        <v>1</v>
      </c>
      <c r="F913" s="1">
        <f t="shared" ca="1" si="108"/>
        <v>32</v>
      </c>
      <c r="G913" s="1">
        <f t="shared" ca="1" si="103"/>
        <v>3200</v>
      </c>
      <c r="H913" s="1">
        <f t="shared" ca="1" si="104"/>
        <v>7532.9461063319504</v>
      </c>
    </row>
    <row r="914" spans="1:8" x14ac:dyDescent="0.2">
      <c r="A914" s="1">
        <v>908</v>
      </c>
      <c r="B914" s="1">
        <f t="shared" ca="1" si="105"/>
        <v>0.87825889244581379</v>
      </c>
      <c r="C914" s="1">
        <f t="shared" ca="1" si="102"/>
        <v>1.5003715654173615</v>
      </c>
      <c r="D914" s="1">
        <f t="shared" ca="1" si="106"/>
        <v>1</v>
      </c>
      <c r="E914" s="1">
        <f t="shared" ca="1" si="107"/>
        <v>1</v>
      </c>
      <c r="F914" s="1">
        <f t="shared" ca="1" si="108"/>
        <v>64</v>
      </c>
      <c r="G914" s="1">
        <f t="shared" ca="1" si="103"/>
        <v>6400</v>
      </c>
      <c r="H914" s="1">
        <f t="shared" ca="1" si="104"/>
        <v>17135.324125003062</v>
      </c>
    </row>
    <row r="915" spans="1:8" x14ac:dyDescent="0.2">
      <c r="A915" s="1">
        <v>909</v>
      </c>
      <c r="B915" s="1">
        <f t="shared" ca="1" si="105"/>
        <v>0.84076124971673438</v>
      </c>
      <c r="C915" s="1">
        <f t="shared" ca="1" si="102"/>
        <v>1.5003715654173615</v>
      </c>
      <c r="D915" s="1">
        <f t="shared" ca="1" si="106"/>
        <v>0</v>
      </c>
      <c r="E915" s="1">
        <f t="shared" ca="1" si="107"/>
        <v>1</v>
      </c>
      <c r="F915" s="1">
        <f t="shared" ca="1" si="108"/>
        <v>1</v>
      </c>
      <c r="G915" s="1">
        <f t="shared" ca="1" si="103"/>
        <v>100</v>
      </c>
      <c r="H915" s="1">
        <f t="shared" ca="1" si="104"/>
        <v>17285.3612815448</v>
      </c>
    </row>
    <row r="916" spans="1:8" x14ac:dyDescent="0.2">
      <c r="A916" s="1">
        <v>910</v>
      </c>
      <c r="B916" s="1">
        <f t="shared" ca="1" si="105"/>
        <v>0.78060553580930336</v>
      </c>
      <c r="C916" s="1">
        <f t="shared" ca="1" si="102"/>
        <v>1.5003715654173615</v>
      </c>
      <c r="D916" s="1">
        <f t="shared" ca="1" si="106"/>
        <v>-1</v>
      </c>
      <c r="E916" s="1">
        <f t="shared" ca="1" si="107"/>
        <v>1</v>
      </c>
      <c r="F916" s="1">
        <f t="shared" ca="1" si="108"/>
        <v>1</v>
      </c>
      <c r="G916" s="1">
        <f t="shared" ca="1" si="103"/>
        <v>100</v>
      </c>
      <c r="H916" s="1">
        <f t="shared" ca="1" si="104"/>
        <v>17435.398438086537</v>
      </c>
    </row>
    <row r="917" spans="1:8" x14ac:dyDescent="0.2">
      <c r="A917" s="1">
        <v>911</v>
      </c>
      <c r="B917" s="1">
        <f t="shared" ca="1" si="105"/>
        <v>0.22658720801046417</v>
      </c>
      <c r="C917" s="1">
        <f t="shared" ca="1" si="102"/>
        <v>-1</v>
      </c>
      <c r="D917" s="1">
        <f t="shared" ca="1" si="106"/>
        <v>0</v>
      </c>
      <c r="E917" s="1">
        <f t="shared" ca="1" si="107"/>
        <v>1</v>
      </c>
      <c r="F917" s="1">
        <f t="shared" ca="1" si="108"/>
        <v>1</v>
      </c>
      <c r="G917" s="1">
        <f t="shared" ca="1" si="103"/>
        <v>100</v>
      </c>
      <c r="H917" s="1">
        <f t="shared" ca="1" si="104"/>
        <v>17335.398438086537</v>
      </c>
    </row>
    <row r="918" spans="1:8" x14ac:dyDescent="0.2">
      <c r="A918" s="1">
        <v>912</v>
      </c>
      <c r="B918" s="1">
        <f t="shared" ca="1" si="105"/>
        <v>0.19947116055899783</v>
      </c>
      <c r="C918" s="1">
        <f t="shared" ca="1" si="102"/>
        <v>-1</v>
      </c>
      <c r="D918" s="1">
        <f t="shared" ca="1" si="106"/>
        <v>1</v>
      </c>
      <c r="E918" s="1">
        <f t="shared" ca="1" si="107"/>
        <v>1</v>
      </c>
      <c r="F918" s="1">
        <f t="shared" ca="1" si="108"/>
        <v>2</v>
      </c>
      <c r="G918" s="1">
        <f t="shared" ca="1" si="103"/>
        <v>200</v>
      </c>
      <c r="H918" s="1">
        <f t="shared" ca="1" si="104"/>
        <v>17135.398438086537</v>
      </c>
    </row>
    <row r="919" spans="1:8" x14ac:dyDescent="0.2">
      <c r="A919" s="1">
        <v>913</v>
      </c>
      <c r="B919" s="1">
        <f t="shared" ca="1" si="105"/>
        <v>0.2639736764488706</v>
      </c>
      <c r="C919" s="1">
        <f t="shared" ca="1" si="102"/>
        <v>-1</v>
      </c>
      <c r="D919" s="1">
        <f t="shared" ca="1" si="106"/>
        <v>2</v>
      </c>
      <c r="E919" s="1">
        <f t="shared" ca="1" si="107"/>
        <v>1</v>
      </c>
      <c r="F919" s="1">
        <f t="shared" ca="1" si="108"/>
        <v>4</v>
      </c>
      <c r="G919" s="1">
        <f t="shared" ca="1" si="103"/>
        <v>400</v>
      </c>
      <c r="H919" s="1">
        <f t="shared" ca="1" si="104"/>
        <v>16735.398438086537</v>
      </c>
    </row>
    <row r="920" spans="1:8" x14ac:dyDescent="0.2">
      <c r="A920" s="1">
        <v>914</v>
      </c>
      <c r="B920" s="1">
        <f t="shared" ca="1" si="105"/>
        <v>0.9797418808907139</v>
      </c>
      <c r="C920" s="1">
        <f t="shared" ca="1" si="102"/>
        <v>1.5003715654173615</v>
      </c>
      <c r="D920" s="1">
        <f t="shared" ca="1" si="106"/>
        <v>1</v>
      </c>
      <c r="E920" s="1">
        <f t="shared" ca="1" si="107"/>
        <v>1</v>
      </c>
      <c r="F920" s="1">
        <f t="shared" ca="1" si="108"/>
        <v>8</v>
      </c>
      <c r="G920" s="1">
        <f t="shared" ca="1" si="103"/>
        <v>800</v>
      </c>
      <c r="H920" s="1">
        <f t="shared" ca="1" si="104"/>
        <v>17935.695690420427</v>
      </c>
    </row>
    <row r="921" spans="1:8" x14ac:dyDescent="0.2">
      <c r="A921" s="1">
        <v>915</v>
      </c>
      <c r="B921" s="1">
        <f t="shared" ca="1" si="105"/>
        <v>0.98472922058073398</v>
      </c>
      <c r="C921" s="1">
        <f t="shared" ca="1" si="102"/>
        <v>1.5003715654173615</v>
      </c>
      <c r="D921" s="1">
        <f t="shared" ca="1" si="106"/>
        <v>0</v>
      </c>
      <c r="E921" s="1">
        <f t="shared" ca="1" si="107"/>
        <v>1</v>
      </c>
      <c r="F921" s="1">
        <f t="shared" ca="1" si="108"/>
        <v>4</v>
      </c>
      <c r="G921" s="1">
        <f t="shared" ca="1" si="103"/>
        <v>400</v>
      </c>
      <c r="H921" s="1">
        <f t="shared" ca="1" si="104"/>
        <v>18535.844316587372</v>
      </c>
    </row>
    <row r="922" spans="1:8" x14ac:dyDescent="0.2">
      <c r="A922" s="1">
        <v>916</v>
      </c>
      <c r="B922" s="1">
        <f t="shared" ca="1" si="105"/>
        <v>0.5987383260056881</v>
      </c>
      <c r="C922" s="1">
        <f t="shared" ca="1" si="102"/>
        <v>-1</v>
      </c>
      <c r="D922" s="1">
        <f t="shared" ca="1" si="106"/>
        <v>1</v>
      </c>
      <c r="E922" s="1">
        <f t="shared" ca="1" si="107"/>
        <v>1</v>
      </c>
      <c r="F922" s="1">
        <f t="shared" ca="1" si="108"/>
        <v>2</v>
      </c>
      <c r="G922" s="1">
        <f t="shared" ca="1" si="103"/>
        <v>200</v>
      </c>
      <c r="H922" s="1">
        <f t="shared" ca="1" si="104"/>
        <v>18335.844316587372</v>
      </c>
    </row>
    <row r="923" spans="1:8" x14ac:dyDescent="0.2">
      <c r="A923" s="1">
        <v>917</v>
      </c>
      <c r="B923" s="1">
        <f t="shared" ca="1" si="105"/>
        <v>0.43303794982548383</v>
      </c>
      <c r="C923" s="1">
        <f t="shared" ca="1" si="102"/>
        <v>-1</v>
      </c>
      <c r="D923" s="1">
        <f t="shared" ca="1" si="106"/>
        <v>2</v>
      </c>
      <c r="E923" s="1">
        <f t="shared" ca="1" si="107"/>
        <v>1</v>
      </c>
      <c r="F923" s="1">
        <f t="shared" ca="1" si="108"/>
        <v>4</v>
      </c>
      <c r="G923" s="1">
        <f t="shared" ca="1" si="103"/>
        <v>400</v>
      </c>
      <c r="H923" s="1">
        <f t="shared" ca="1" si="104"/>
        <v>17935.844316587372</v>
      </c>
    </row>
    <row r="924" spans="1:8" x14ac:dyDescent="0.2">
      <c r="A924" s="1">
        <v>918</v>
      </c>
      <c r="B924" s="1">
        <f t="shared" ca="1" si="105"/>
        <v>0.20306388927478947</v>
      </c>
      <c r="C924" s="1">
        <f t="shared" ca="1" si="102"/>
        <v>-1</v>
      </c>
      <c r="D924" s="1">
        <f t="shared" ca="1" si="106"/>
        <v>0</v>
      </c>
      <c r="E924" s="1">
        <f t="shared" ca="1" si="107"/>
        <v>1</v>
      </c>
      <c r="F924" s="1">
        <f t="shared" ca="1" si="108"/>
        <v>8</v>
      </c>
      <c r="G924" s="1">
        <f t="shared" ca="1" si="103"/>
        <v>800</v>
      </c>
      <c r="H924" s="1">
        <f t="shared" ca="1" si="104"/>
        <v>17135.844316587372</v>
      </c>
    </row>
    <row r="925" spans="1:8" x14ac:dyDescent="0.2">
      <c r="A925" s="1">
        <v>919</v>
      </c>
      <c r="B925" s="1">
        <f t="shared" ca="1" si="105"/>
        <v>0.15753949329454098</v>
      </c>
      <c r="C925" s="1">
        <f t="shared" ref="C925:C988" ca="1" si="109">IF(B925&lt;$D$1,$F$1,$H$1)</f>
        <v>-1</v>
      </c>
      <c r="D925" s="1">
        <f t="shared" ca="1" si="106"/>
        <v>1</v>
      </c>
      <c r="E925" s="1">
        <f t="shared" ca="1" si="107"/>
        <v>1</v>
      </c>
      <c r="F925" s="1">
        <f t="shared" ca="1" si="108"/>
        <v>16</v>
      </c>
      <c r="G925" s="1">
        <f t="shared" ref="G925:G988" ca="1" si="110">F925*$H$2</f>
        <v>1600</v>
      </c>
      <c r="H925" s="1">
        <f t="shared" ref="H925:H988" ca="1" si="111">H924+G925*C925</f>
        <v>15535.844316587372</v>
      </c>
    </row>
    <row r="926" spans="1:8" x14ac:dyDescent="0.2">
      <c r="A926" s="1">
        <v>920</v>
      </c>
      <c r="B926" s="1">
        <f t="shared" ca="1" si="105"/>
        <v>6.9856636313016418E-2</v>
      </c>
      <c r="C926" s="1">
        <f t="shared" ca="1" si="109"/>
        <v>-1</v>
      </c>
      <c r="D926" s="1">
        <f t="shared" ca="1" si="106"/>
        <v>2</v>
      </c>
      <c r="E926" s="1">
        <f t="shared" ca="1" si="107"/>
        <v>1</v>
      </c>
      <c r="F926" s="1">
        <f t="shared" ca="1" si="108"/>
        <v>32</v>
      </c>
      <c r="G926" s="1">
        <f t="shared" ca="1" si="110"/>
        <v>3200</v>
      </c>
      <c r="H926" s="1">
        <f t="shared" ca="1" si="111"/>
        <v>12335.844316587372</v>
      </c>
    </row>
    <row r="927" spans="1:8" x14ac:dyDescent="0.2">
      <c r="A927" s="1">
        <v>921</v>
      </c>
      <c r="B927" s="1">
        <f t="shared" ca="1" si="105"/>
        <v>0.18959527179211377</v>
      </c>
      <c r="C927" s="1">
        <f t="shared" ca="1" si="109"/>
        <v>-1</v>
      </c>
      <c r="D927" s="1">
        <f t="shared" ca="1" si="106"/>
        <v>0</v>
      </c>
      <c r="E927" s="1">
        <f t="shared" ca="1" si="107"/>
        <v>1</v>
      </c>
      <c r="F927" s="1">
        <f t="shared" ca="1" si="108"/>
        <v>64</v>
      </c>
      <c r="G927" s="1">
        <f t="shared" ca="1" si="110"/>
        <v>6400</v>
      </c>
      <c r="H927" s="1">
        <f t="shared" ca="1" si="111"/>
        <v>5935.8443165873723</v>
      </c>
    </row>
    <row r="928" spans="1:8" x14ac:dyDescent="0.2">
      <c r="A928" s="1">
        <v>922</v>
      </c>
      <c r="B928" s="1">
        <f t="shared" ca="1" si="105"/>
        <v>0.35258957602435703</v>
      </c>
      <c r="C928" s="1">
        <f t="shared" ca="1" si="109"/>
        <v>-1</v>
      </c>
      <c r="D928" s="1">
        <f t="shared" ca="1" si="106"/>
        <v>1</v>
      </c>
      <c r="E928" s="1">
        <f t="shared" ca="1" si="107"/>
        <v>1</v>
      </c>
      <c r="F928" s="1">
        <f t="shared" ca="1" si="108"/>
        <v>1</v>
      </c>
      <c r="G928" s="1">
        <f t="shared" ca="1" si="110"/>
        <v>100</v>
      </c>
      <c r="H928" s="1">
        <f t="shared" ca="1" si="111"/>
        <v>5835.8443165873723</v>
      </c>
    </row>
    <row r="929" spans="1:8" x14ac:dyDescent="0.2">
      <c r="A929" s="1">
        <v>923</v>
      </c>
      <c r="B929" s="1">
        <f t="shared" ca="1" si="105"/>
        <v>0.64909247407749115</v>
      </c>
      <c r="C929" s="1">
        <f t="shared" ca="1" si="109"/>
        <v>1.5003715654173615</v>
      </c>
      <c r="D929" s="1">
        <f t="shared" ca="1" si="106"/>
        <v>0</v>
      </c>
      <c r="E929" s="1">
        <f t="shared" ca="1" si="107"/>
        <v>1</v>
      </c>
      <c r="F929" s="1">
        <f t="shared" ca="1" si="108"/>
        <v>2</v>
      </c>
      <c r="G929" s="1">
        <f t="shared" ca="1" si="110"/>
        <v>200</v>
      </c>
      <c r="H929" s="1">
        <f t="shared" ca="1" si="111"/>
        <v>6135.9186296708449</v>
      </c>
    </row>
    <row r="930" spans="1:8" x14ac:dyDescent="0.2">
      <c r="A930" s="1">
        <v>924</v>
      </c>
      <c r="B930" s="1">
        <f t="shared" ca="1" si="105"/>
        <v>0.63277533259083196</v>
      </c>
      <c r="C930" s="1">
        <f t="shared" ca="1" si="109"/>
        <v>1.5003715654173615</v>
      </c>
      <c r="D930" s="1">
        <f t="shared" ca="1" si="106"/>
        <v>-1</v>
      </c>
      <c r="E930" s="1">
        <f t="shared" ca="1" si="107"/>
        <v>1</v>
      </c>
      <c r="F930" s="1">
        <f t="shared" ca="1" si="108"/>
        <v>1</v>
      </c>
      <c r="G930" s="1">
        <f t="shared" ca="1" si="110"/>
        <v>100</v>
      </c>
      <c r="H930" s="1">
        <f t="shared" ca="1" si="111"/>
        <v>6285.9557862125812</v>
      </c>
    </row>
    <row r="931" spans="1:8" x14ac:dyDescent="0.2">
      <c r="A931" s="1">
        <v>925</v>
      </c>
      <c r="B931" s="1">
        <f t="shared" ca="1" si="105"/>
        <v>0.51606665801843188</v>
      </c>
      <c r="C931" s="1">
        <f t="shared" ca="1" si="109"/>
        <v>-1</v>
      </c>
      <c r="D931" s="1">
        <f t="shared" ca="1" si="106"/>
        <v>0</v>
      </c>
      <c r="E931" s="1">
        <f t="shared" ca="1" si="107"/>
        <v>1</v>
      </c>
      <c r="F931" s="1">
        <f t="shared" ca="1" si="108"/>
        <v>1</v>
      </c>
      <c r="G931" s="1">
        <f t="shared" ca="1" si="110"/>
        <v>100</v>
      </c>
      <c r="H931" s="1">
        <f t="shared" ca="1" si="111"/>
        <v>6185.9557862125812</v>
      </c>
    </row>
    <row r="932" spans="1:8" x14ac:dyDescent="0.2">
      <c r="A932" s="1">
        <v>926</v>
      </c>
      <c r="B932" s="1">
        <f t="shared" ca="1" si="105"/>
        <v>0.72985342149292964</v>
      </c>
      <c r="C932" s="1">
        <f t="shared" ca="1" si="109"/>
        <v>1.5003715654173615</v>
      </c>
      <c r="D932" s="1">
        <f t="shared" ca="1" si="106"/>
        <v>-1</v>
      </c>
      <c r="E932" s="1">
        <f t="shared" ca="1" si="107"/>
        <v>1</v>
      </c>
      <c r="F932" s="1">
        <f t="shared" ca="1" si="108"/>
        <v>2</v>
      </c>
      <c r="G932" s="1">
        <f t="shared" ca="1" si="110"/>
        <v>200</v>
      </c>
      <c r="H932" s="1">
        <f t="shared" ca="1" si="111"/>
        <v>6486.0300992960538</v>
      </c>
    </row>
    <row r="933" spans="1:8" x14ac:dyDescent="0.2">
      <c r="A933" s="1">
        <v>927</v>
      </c>
      <c r="B933" s="1">
        <f t="shared" ca="1" si="105"/>
        <v>0.36694234497020317</v>
      </c>
      <c r="C933" s="1">
        <f t="shared" ca="1" si="109"/>
        <v>-1</v>
      </c>
      <c r="D933" s="1">
        <f t="shared" ca="1" si="106"/>
        <v>0</v>
      </c>
      <c r="E933" s="1">
        <f t="shared" ca="1" si="107"/>
        <v>1</v>
      </c>
      <c r="F933" s="1">
        <f t="shared" ca="1" si="108"/>
        <v>1</v>
      </c>
      <c r="G933" s="1">
        <f t="shared" ca="1" si="110"/>
        <v>100</v>
      </c>
      <c r="H933" s="1">
        <f t="shared" ca="1" si="111"/>
        <v>6386.0300992960538</v>
      </c>
    </row>
    <row r="934" spans="1:8" x14ac:dyDescent="0.2">
      <c r="A934" s="1">
        <v>928</v>
      </c>
      <c r="B934" s="1">
        <f t="shared" ca="1" si="105"/>
        <v>0.23118371008912619</v>
      </c>
      <c r="C934" s="1">
        <f t="shared" ca="1" si="109"/>
        <v>-1</v>
      </c>
      <c r="D934" s="1">
        <f t="shared" ca="1" si="106"/>
        <v>1</v>
      </c>
      <c r="E934" s="1">
        <f t="shared" ca="1" si="107"/>
        <v>1</v>
      </c>
      <c r="F934" s="1">
        <f t="shared" ca="1" si="108"/>
        <v>2</v>
      </c>
      <c r="G934" s="1">
        <f t="shared" ca="1" si="110"/>
        <v>200</v>
      </c>
      <c r="H934" s="1">
        <f t="shared" ca="1" si="111"/>
        <v>6186.0300992960538</v>
      </c>
    </row>
    <row r="935" spans="1:8" x14ac:dyDescent="0.2">
      <c r="A935" s="1">
        <v>929</v>
      </c>
      <c r="B935" s="1">
        <f t="shared" ca="1" si="105"/>
        <v>0.44056200396961598</v>
      </c>
      <c r="C935" s="1">
        <f t="shared" ca="1" si="109"/>
        <v>-1</v>
      </c>
      <c r="D935" s="1">
        <f t="shared" ca="1" si="106"/>
        <v>2</v>
      </c>
      <c r="E935" s="1">
        <f t="shared" ca="1" si="107"/>
        <v>1</v>
      </c>
      <c r="F935" s="1">
        <f t="shared" ca="1" si="108"/>
        <v>4</v>
      </c>
      <c r="G935" s="1">
        <f t="shared" ca="1" si="110"/>
        <v>400</v>
      </c>
      <c r="H935" s="1">
        <f t="shared" ca="1" si="111"/>
        <v>5786.0300992960538</v>
      </c>
    </row>
    <row r="936" spans="1:8" x14ac:dyDescent="0.2">
      <c r="A936" s="1">
        <v>930</v>
      </c>
      <c r="B936" s="1">
        <f t="shared" ca="1" si="105"/>
        <v>0.18277394319545548</v>
      </c>
      <c r="C936" s="1">
        <f t="shared" ca="1" si="109"/>
        <v>-1</v>
      </c>
      <c r="D936" s="1">
        <f t="shared" ca="1" si="106"/>
        <v>0</v>
      </c>
      <c r="E936" s="1">
        <f t="shared" ca="1" si="107"/>
        <v>1</v>
      </c>
      <c r="F936" s="1">
        <f t="shared" ca="1" si="108"/>
        <v>8</v>
      </c>
      <c r="G936" s="1">
        <f t="shared" ca="1" si="110"/>
        <v>800</v>
      </c>
      <c r="H936" s="1">
        <f t="shared" ca="1" si="111"/>
        <v>4986.0300992960538</v>
      </c>
    </row>
    <row r="937" spans="1:8" x14ac:dyDescent="0.2">
      <c r="A937" s="1">
        <v>931</v>
      </c>
      <c r="B937" s="1">
        <f t="shared" ca="1" si="105"/>
        <v>0.44420067207004432</v>
      </c>
      <c r="C937" s="1">
        <f t="shared" ca="1" si="109"/>
        <v>-1</v>
      </c>
      <c r="D937" s="1">
        <f t="shared" ca="1" si="106"/>
        <v>1</v>
      </c>
      <c r="E937" s="1">
        <f t="shared" ca="1" si="107"/>
        <v>1</v>
      </c>
      <c r="F937" s="1">
        <f t="shared" ca="1" si="108"/>
        <v>16</v>
      </c>
      <c r="G937" s="1">
        <f t="shared" ca="1" si="110"/>
        <v>1600</v>
      </c>
      <c r="H937" s="1">
        <f t="shared" ca="1" si="111"/>
        <v>3386.0300992960538</v>
      </c>
    </row>
    <row r="938" spans="1:8" x14ac:dyDescent="0.2">
      <c r="A938" s="1">
        <v>932</v>
      </c>
      <c r="B938" s="1">
        <f t="shared" ca="1" si="105"/>
        <v>0.14803161222046235</v>
      </c>
      <c r="C938" s="1">
        <f t="shared" ca="1" si="109"/>
        <v>-1</v>
      </c>
      <c r="D938" s="1">
        <f t="shared" ca="1" si="106"/>
        <v>2</v>
      </c>
      <c r="E938" s="1">
        <f t="shared" ca="1" si="107"/>
        <v>1</v>
      </c>
      <c r="F938" s="1">
        <f t="shared" ca="1" si="108"/>
        <v>32</v>
      </c>
      <c r="G938" s="1">
        <f t="shared" ca="1" si="110"/>
        <v>3200</v>
      </c>
      <c r="H938" s="1">
        <f t="shared" ca="1" si="111"/>
        <v>186.03009929605378</v>
      </c>
    </row>
    <row r="939" spans="1:8" x14ac:dyDescent="0.2">
      <c r="A939" s="1">
        <v>933</v>
      </c>
      <c r="B939" s="1">
        <f t="shared" ca="1" si="105"/>
        <v>0.55544093588154331</v>
      </c>
      <c r="C939" s="1">
        <f t="shared" ca="1" si="109"/>
        <v>-1</v>
      </c>
      <c r="D939" s="1">
        <f t="shared" ca="1" si="106"/>
        <v>0</v>
      </c>
      <c r="E939" s="1">
        <f t="shared" ca="1" si="107"/>
        <v>1</v>
      </c>
      <c r="F939" s="1">
        <f t="shared" ca="1" si="108"/>
        <v>64</v>
      </c>
      <c r="G939" s="1">
        <f t="shared" ca="1" si="110"/>
        <v>6400</v>
      </c>
      <c r="H939" s="1">
        <f t="shared" ca="1" si="111"/>
        <v>-6213.9699007039462</v>
      </c>
    </row>
    <row r="940" spans="1:8" x14ac:dyDescent="0.2">
      <c r="A940" s="1">
        <v>934</v>
      </c>
      <c r="B940" s="1">
        <f t="shared" ca="1" si="105"/>
        <v>0.88567125314961159</v>
      </c>
      <c r="C940" s="1">
        <f t="shared" ca="1" si="109"/>
        <v>1.5003715654173615</v>
      </c>
      <c r="D940" s="1">
        <f t="shared" ca="1" si="106"/>
        <v>-1</v>
      </c>
      <c r="E940" s="1">
        <f t="shared" ca="1" si="107"/>
        <v>1</v>
      </c>
      <c r="F940" s="1">
        <f t="shared" ca="1" si="108"/>
        <v>1</v>
      </c>
      <c r="G940" s="1">
        <f t="shared" ca="1" si="110"/>
        <v>100</v>
      </c>
      <c r="H940" s="1">
        <f t="shared" ca="1" si="111"/>
        <v>-6063.9327441622099</v>
      </c>
    </row>
    <row r="941" spans="1:8" x14ac:dyDescent="0.2">
      <c r="A941" s="1">
        <v>935</v>
      </c>
      <c r="B941" s="1">
        <f t="shared" ca="1" si="105"/>
        <v>0.25211236493183065</v>
      </c>
      <c r="C941" s="1">
        <f t="shared" ca="1" si="109"/>
        <v>-1</v>
      </c>
      <c r="D941" s="1">
        <f t="shared" ca="1" si="106"/>
        <v>0</v>
      </c>
      <c r="E941" s="1">
        <f t="shared" ca="1" si="107"/>
        <v>1</v>
      </c>
      <c r="F941" s="1">
        <f t="shared" ca="1" si="108"/>
        <v>1</v>
      </c>
      <c r="G941" s="1">
        <f t="shared" ca="1" si="110"/>
        <v>100</v>
      </c>
      <c r="H941" s="1">
        <f t="shared" ca="1" si="111"/>
        <v>-6163.9327441622099</v>
      </c>
    </row>
    <row r="942" spans="1:8" x14ac:dyDescent="0.2">
      <c r="A942" s="1">
        <v>936</v>
      </c>
      <c r="B942" s="1">
        <f t="shared" ca="1" si="105"/>
        <v>0.22062954751486619</v>
      </c>
      <c r="C942" s="1">
        <f t="shared" ca="1" si="109"/>
        <v>-1</v>
      </c>
      <c r="D942" s="1">
        <f t="shared" ca="1" si="106"/>
        <v>1</v>
      </c>
      <c r="E942" s="1">
        <f t="shared" ca="1" si="107"/>
        <v>1</v>
      </c>
      <c r="F942" s="1">
        <f t="shared" ca="1" si="108"/>
        <v>2</v>
      </c>
      <c r="G942" s="1">
        <f t="shared" ca="1" si="110"/>
        <v>200</v>
      </c>
      <c r="H942" s="1">
        <f t="shared" ca="1" si="111"/>
        <v>-6363.9327441622099</v>
      </c>
    </row>
    <row r="943" spans="1:8" x14ac:dyDescent="0.2">
      <c r="A943" s="1">
        <v>937</v>
      </c>
      <c r="B943" s="1">
        <f t="shared" ca="1" si="105"/>
        <v>8.1276809181628162E-2</v>
      </c>
      <c r="C943" s="1">
        <f t="shared" ca="1" si="109"/>
        <v>-1</v>
      </c>
      <c r="D943" s="1">
        <f t="shared" ca="1" si="106"/>
        <v>2</v>
      </c>
      <c r="E943" s="1">
        <f t="shared" ca="1" si="107"/>
        <v>1</v>
      </c>
      <c r="F943" s="1">
        <f t="shared" ca="1" si="108"/>
        <v>4</v>
      </c>
      <c r="G943" s="1">
        <f t="shared" ca="1" si="110"/>
        <v>400</v>
      </c>
      <c r="H943" s="1">
        <f t="shared" ca="1" si="111"/>
        <v>-6763.9327441622099</v>
      </c>
    </row>
    <row r="944" spans="1:8" x14ac:dyDescent="0.2">
      <c r="A944" s="1">
        <v>938</v>
      </c>
      <c r="B944" s="1">
        <f t="shared" ca="1" si="105"/>
        <v>7.551089536255351E-2</v>
      </c>
      <c r="C944" s="1">
        <f t="shared" ca="1" si="109"/>
        <v>-1</v>
      </c>
      <c r="D944" s="1">
        <f t="shared" ca="1" si="106"/>
        <v>0</v>
      </c>
      <c r="E944" s="1">
        <f t="shared" ca="1" si="107"/>
        <v>1</v>
      </c>
      <c r="F944" s="1">
        <f t="shared" ca="1" si="108"/>
        <v>8</v>
      </c>
      <c r="G944" s="1">
        <f t="shared" ca="1" si="110"/>
        <v>800</v>
      </c>
      <c r="H944" s="1">
        <f t="shared" ca="1" si="111"/>
        <v>-7563.9327441622099</v>
      </c>
    </row>
    <row r="945" spans="1:8" x14ac:dyDescent="0.2">
      <c r="A945" s="1">
        <v>939</v>
      </c>
      <c r="B945" s="1">
        <f t="shared" ca="1" si="105"/>
        <v>0.43733382096096851</v>
      </c>
      <c r="C945" s="1">
        <f t="shared" ca="1" si="109"/>
        <v>-1</v>
      </c>
      <c r="D945" s="1">
        <f t="shared" ca="1" si="106"/>
        <v>1</v>
      </c>
      <c r="E945" s="1">
        <f t="shared" ca="1" si="107"/>
        <v>1</v>
      </c>
      <c r="F945" s="1">
        <f t="shared" ca="1" si="108"/>
        <v>16</v>
      </c>
      <c r="G945" s="1">
        <f t="shared" ca="1" si="110"/>
        <v>1600</v>
      </c>
      <c r="H945" s="1">
        <f t="shared" ca="1" si="111"/>
        <v>-9163.9327441622099</v>
      </c>
    </row>
    <row r="946" spans="1:8" x14ac:dyDescent="0.2">
      <c r="A946" s="1">
        <v>940</v>
      </c>
      <c r="B946" s="1">
        <f t="shared" ca="1" si="105"/>
        <v>0.49639657928903314</v>
      </c>
      <c r="C946" s="1">
        <f t="shared" ca="1" si="109"/>
        <v>-1</v>
      </c>
      <c r="D946" s="1">
        <f t="shared" ca="1" si="106"/>
        <v>2</v>
      </c>
      <c r="E946" s="1">
        <f t="shared" ca="1" si="107"/>
        <v>1</v>
      </c>
      <c r="F946" s="1">
        <f t="shared" ca="1" si="108"/>
        <v>32</v>
      </c>
      <c r="G946" s="1">
        <f t="shared" ca="1" si="110"/>
        <v>3200</v>
      </c>
      <c r="H946" s="1">
        <f t="shared" ca="1" si="111"/>
        <v>-12363.93274416221</v>
      </c>
    </row>
    <row r="947" spans="1:8" x14ac:dyDescent="0.2">
      <c r="A947" s="1">
        <v>941</v>
      </c>
      <c r="B947" s="1">
        <f t="shared" ca="1" si="105"/>
        <v>0.17358837109003566</v>
      </c>
      <c r="C947" s="1">
        <f t="shared" ca="1" si="109"/>
        <v>-1</v>
      </c>
      <c r="D947" s="1">
        <f t="shared" ca="1" si="106"/>
        <v>0</v>
      </c>
      <c r="E947" s="1">
        <f t="shared" ca="1" si="107"/>
        <v>1</v>
      </c>
      <c r="F947" s="1">
        <f t="shared" ca="1" si="108"/>
        <v>64</v>
      </c>
      <c r="G947" s="1">
        <f t="shared" ca="1" si="110"/>
        <v>6400</v>
      </c>
      <c r="H947" s="1">
        <f t="shared" ca="1" si="111"/>
        <v>-18763.932744162208</v>
      </c>
    </row>
    <row r="948" spans="1:8" x14ac:dyDescent="0.2">
      <c r="A948" s="1">
        <v>942</v>
      </c>
      <c r="B948" s="1">
        <f t="shared" ca="1" si="105"/>
        <v>0.81744346428554371</v>
      </c>
      <c r="C948" s="1">
        <f t="shared" ca="1" si="109"/>
        <v>1.5003715654173615</v>
      </c>
      <c r="D948" s="1">
        <f t="shared" ca="1" si="106"/>
        <v>-1</v>
      </c>
      <c r="E948" s="1">
        <f t="shared" ca="1" si="107"/>
        <v>1</v>
      </c>
      <c r="F948" s="1">
        <f t="shared" ca="1" si="108"/>
        <v>1</v>
      </c>
      <c r="G948" s="1">
        <f t="shared" ca="1" si="110"/>
        <v>100</v>
      </c>
      <c r="H948" s="1">
        <f t="shared" ca="1" si="111"/>
        <v>-18613.895587620471</v>
      </c>
    </row>
    <row r="949" spans="1:8" x14ac:dyDescent="0.2">
      <c r="A949" s="1">
        <v>943</v>
      </c>
      <c r="B949" s="1">
        <f t="shared" ca="1" si="105"/>
        <v>0.341304271850004</v>
      </c>
      <c r="C949" s="1">
        <f t="shared" ca="1" si="109"/>
        <v>-1</v>
      </c>
      <c r="D949" s="1">
        <f t="shared" ca="1" si="106"/>
        <v>0</v>
      </c>
      <c r="E949" s="1">
        <f t="shared" ca="1" si="107"/>
        <v>1</v>
      </c>
      <c r="F949" s="1">
        <f t="shared" ca="1" si="108"/>
        <v>1</v>
      </c>
      <c r="G949" s="1">
        <f t="shared" ca="1" si="110"/>
        <v>100</v>
      </c>
      <c r="H949" s="1">
        <f t="shared" ca="1" si="111"/>
        <v>-18713.895587620471</v>
      </c>
    </row>
    <row r="950" spans="1:8" x14ac:dyDescent="0.2">
      <c r="A950" s="1">
        <v>944</v>
      </c>
      <c r="B950" s="1">
        <f t="shared" ca="1" si="105"/>
        <v>0.52334357286060451</v>
      </c>
      <c r="C950" s="1">
        <f t="shared" ca="1" si="109"/>
        <v>-1</v>
      </c>
      <c r="D950" s="1">
        <f t="shared" ca="1" si="106"/>
        <v>1</v>
      </c>
      <c r="E950" s="1">
        <f t="shared" ca="1" si="107"/>
        <v>1</v>
      </c>
      <c r="F950" s="1">
        <f t="shared" ca="1" si="108"/>
        <v>2</v>
      </c>
      <c r="G950" s="1">
        <f t="shared" ca="1" si="110"/>
        <v>200</v>
      </c>
      <c r="H950" s="1">
        <f t="shared" ca="1" si="111"/>
        <v>-18913.895587620471</v>
      </c>
    </row>
    <row r="951" spans="1:8" x14ac:dyDescent="0.2">
      <c r="A951" s="1">
        <v>945</v>
      </c>
      <c r="B951" s="1">
        <f t="shared" ca="1" si="105"/>
        <v>0.43111167681964224</v>
      </c>
      <c r="C951" s="1">
        <f t="shared" ca="1" si="109"/>
        <v>-1</v>
      </c>
      <c r="D951" s="1">
        <f t="shared" ca="1" si="106"/>
        <v>2</v>
      </c>
      <c r="E951" s="1">
        <f t="shared" ca="1" si="107"/>
        <v>1</v>
      </c>
      <c r="F951" s="1">
        <f t="shared" ca="1" si="108"/>
        <v>4</v>
      </c>
      <c r="G951" s="1">
        <f t="shared" ca="1" si="110"/>
        <v>400</v>
      </c>
      <c r="H951" s="1">
        <f t="shared" ca="1" si="111"/>
        <v>-19313.895587620471</v>
      </c>
    </row>
    <row r="952" spans="1:8" x14ac:dyDescent="0.2">
      <c r="A952" s="1">
        <v>946</v>
      </c>
      <c r="B952" s="1">
        <f t="shared" ca="1" si="105"/>
        <v>2.2891352335245307E-2</v>
      </c>
      <c r="C952" s="1">
        <f t="shared" ca="1" si="109"/>
        <v>-1</v>
      </c>
      <c r="D952" s="1">
        <f t="shared" ca="1" si="106"/>
        <v>0</v>
      </c>
      <c r="E952" s="1">
        <f t="shared" ca="1" si="107"/>
        <v>1</v>
      </c>
      <c r="F952" s="1">
        <f t="shared" ca="1" si="108"/>
        <v>8</v>
      </c>
      <c r="G952" s="1">
        <f t="shared" ca="1" si="110"/>
        <v>800</v>
      </c>
      <c r="H952" s="1">
        <f t="shared" ca="1" si="111"/>
        <v>-20113.895587620471</v>
      </c>
    </row>
    <row r="953" spans="1:8" x14ac:dyDescent="0.2">
      <c r="A953" s="1">
        <v>947</v>
      </c>
      <c r="B953" s="1">
        <f t="shared" ca="1" si="105"/>
        <v>0.83843135736458441</v>
      </c>
      <c r="C953" s="1">
        <f t="shared" ca="1" si="109"/>
        <v>1.5003715654173615</v>
      </c>
      <c r="D953" s="1">
        <f t="shared" ca="1" si="106"/>
        <v>-1</v>
      </c>
      <c r="E953" s="1">
        <f t="shared" ca="1" si="107"/>
        <v>1</v>
      </c>
      <c r="F953" s="1">
        <f t="shared" ca="1" si="108"/>
        <v>16</v>
      </c>
      <c r="G953" s="1">
        <f t="shared" ca="1" si="110"/>
        <v>1600</v>
      </c>
      <c r="H953" s="1">
        <f t="shared" ca="1" si="111"/>
        <v>-17713.301082952694</v>
      </c>
    </row>
    <row r="954" spans="1:8" x14ac:dyDescent="0.2">
      <c r="A954" s="1">
        <v>948</v>
      </c>
      <c r="B954" s="1">
        <f t="shared" ca="1" si="105"/>
        <v>0.93374415369379249</v>
      </c>
      <c r="C954" s="1">
        <f t="shared" ca="1" si="109"/>
        <v>1.5003715654173615</v>
      </c>
      <c r="D954" s="1">
        <f t="shared" ca="1" si="106"/>
        <v>1</v>
      </c>
      <c r="E954" s="1">
        <f t="shared" ca="1" si="107"/>
        <v>1</v>
      </c>
      <c r="F954" s="1">
        <f t="shared" ca="1" si="108"/>
        <v>8</v>
      </c>
      <c r="G954" s="1">
        <f t="shared" ca="1" si="110"/>
        <v>800</v>
      </c>
      <c r="H954" s="1">
        <f t="shared" ca="1" si="111"/>
        <v>-16513.003830618803</v>
      </c>
    </row>
    <row r="955" spans="1:8" x14ac:dyDescent="0.2">
      <c r="A955" s="1">
        <v>949</v>
      </c>
      <c r="B955" s="1">
        <f t="shared" ca="1" si="105"/>
        <v>0.13309437835779048</v>
      </c>
      <c r="C955" s="1">
        <f t="shared" ca="1" si="109"/>
        <v>-1</v>
      </c>
      <c r="D955" s="1">
        <f t="shared" ca="1" si="106"/>
        <v>2</v>
      </c>
      <c r="E955" s="1">
        <f t="shared" ca="1" si="107"/>
        <v>1</v>
      </c>
      <c r="F955" s="1">
        <f t="shared" ca="1" si="108"/>
        <v>4</v>
      </c>
      <c r="G955" s="1">
        <f t="shared" ca="1" si="110"/>
        <v>400</v>
      </c>
      <c r="H955" s="1">
        <f t="shared" ca="1" si="111"/>
        <v>-16913.003830618803</v>
      </c>
    </row>
    <row r="956" spans="1:8" x14ac:dyDescent="0.2">
      <c r="A956" s="1">
        <v>950</v>
      </c>
      <c r="B956" s="1">
        <f t="shared" ca="1" si="105"/>
        <v>0.53854186820845695</v>
      </c>
      <c r="C956" s="1">
        <f t="shared" ca="1" si="109"/>
        <v>-1</v>
      </c>
      <c r="D956" s="1">
        <f t="shared" ca="1" si="106"/>
        <v>0</v>
      </c>
      <c r="E956" s="1">
        <f t="shared" ca="1" si="107"/>
        <v>1</v>
      </c>
      <c r="F956" s="1">
        <f t="shared" ca="1" si="108"/>
        <v>8</v>
      </c>
      <c r="G956" s="1">
        <f t="shared" ca="1" si="110"/>
        <v>800</v>
      </c>
      <c r="H956" s="1">
        <f t="shared" ca="1" si="111"/>
        <v>-17713.003830618803</v>
      </c>
    </row>
    <row r="957" spans="1:8" x14ac:dyDescent="0.2">
      <c r="A957" s="1">
        <v>951</v>
      </c>
      <c r="B957" s="1">
        <f t="shared" ca="1" si="105"/>
        <v>0.43272499787768559</v>
      </c>
      <c r="C957" s="1">
        <f t="shared" ca="1" si="109"/>
        <v>-1</v>
      </c>
      <c r="D957" s="1">
        <f t="shared" ca="1" si="106"/>
        <v>1</v>
      </c>
      <c r="E957" s="1">
        <f t="shared" ca="1" si="107"/>
        <v>1</v>
      </c>
      <c r="F957" s="1">
        <f t="shared" ca="1" si="108"/>
        <v>16</v>
      </c>
      <c r="G957" s="1">
        <f t="shared" ca="1" si="110"/>
        <v>1600</v>
      </c>
      <c r="H957" s="1">
        <f t="shared" ca="1" si="111"/>
        <v>-19313.003830618803</v>
      </c>
    </row>
    <row r="958" spans="1:8" x14ac:dyDescent="0.2">
      <c r="A958" s="1">
        <v>952</v>
      </c>
      <c r="B958" s="1">
        <f t="shared" ca="1" si="105"/>
        <v>0.84574321930155927</v>
      </c>
      <c r="C958" s="1">
        <f t="shared" ca="1" si="109"/>
        <v>1.5003715654173615</v>
      </c>
      <c r="D958" s="1">
        <f t="shared" ca="1" si="106"/>
        <v>0</v>
      </c>
      <c r="E958" s="1">
        <f t="shared" ca="1" si="107"/>
        <v>1</v>
      </c>
      <c r="F958" s="1">
        <f t="shared" ca="1" si="108"/>
        <v>32</v>
      </c>
      <c r="G958" s="1">
        <f t="shared" ca="1" si="110"/>
        <v>3200</v>
      </c>
      <c r="H958" s="1">
        <f t="shared" ca="1" si="111"/>
        <v>-14511.814821283246</v>
      </c>
    </row>
    <row r="959" spans="1:8" x14ac:dyDescent="0.2">
      <c r="A959" s="1">
        <v>953</v>
      </c>
      <c r="B959" s="1">
        <f t="shared" ca="1" si="105"/>
        <v>0.64227535617931919</v>
      </c>
      <c r="C959" s="1">
        <f t="shared" ca="1" si="109"/>
        <v>1.5003715654173615</v>
      </c>
      <c r="D959" s="1">
        <f t="shared" ca="1" si="106"/>
        <v>-1</v>
      </c>
      <c r="E959" s="1">
        <f t="shared" ca="1" si="107"/>
        <v>1</v>
      </c>
      <c r="F959" s="1">
        <f t="shared" ca="1" si="108"/>
        <v>16</v>
      </c>
      <c r="G959" s="1">
        <f t="shared" ca="1" si="110"/>
        <v>1600</v>
      </c>
      <c r="H959" s="1">
        <f t="shared" ca="1" si="111"/>
        <v>-12111.220316615467</v>
      </c>
    </row>
    <row r="960" spans="1:8" x14ac:dyDescent="0.2">
      <c r="A960" s="1">
        <v>954</v>
      </c>
      <c r="B960" s="1">
        <f t="shared" ca="1" si="105"/>
        <v>0.85336470434399403</v>
      </c>
      <c r="C960" s="1">
        <f t="shared" ca="1" si="109"/>
        <v>1.5003715654173615</v>
      </c>
      <c r="D960" s="1">
        <f t="shared" ca="1" si="106"/>
        <v>1</v>
      </c>
      <c r="E960" s="1">
        <f t="shared" ca="1" si="107"/>
        <v>1</v>
      </c>
      <c r="F960" s="1">
        <f t="shared" ca="1" si="108"/>
        <v>8</v>
      </c>
      <c r="G960" s="1">
        <f t="shared" ca="1" si="110"/>
        <v>800</v>
      </c>
      <c r="H960" s="1">
        <f t="shared" ca="1" si="111"/>
        <v>-10910.923064281578</v>
      </c>
    </row>
    <row r="961" spans="1:8" x14ac:dyDescent="0.2">
      <c r="A961" s="1">
        <v>955</v>
      </c>
      <c r="B961" s="1">
        <f t="shared" ca="1" si="105"/>
        <v>0.2783512712469346</v>
      </c>
      <c r="C961" s="1">
        <f t="shared" ca="1" si="109"/>
        <v>-1</v>
      </c>
      <c r="D961" s="1">
        <f t="shared" ca="1" si="106"/>
        <v>2</v>
      </c>
      <c r="E961" s="1">
        <f t="shared" ca="1" si="107"/>
        <v>1</v>
      </c>
      <c r="F961" s="1">
        <f t="shared" ca="1" si="108"/>
        <v>4</v>
      </c>
      <c r="G961" s="1">
        <f t="shared" ca="1" si="110"/>
        <v>400</v>
      </c>
      <c r="H961" s="1">
        <f t="shared" ca="1" si="111"/>
        <v>-11310.923064281578</v>
      </c>
    </row>
    <row r="962" spans="1:8" x14ac:dyDescent="0.2">
      <c r="A962" s="1">
        <v>956</v>
      </c>
      <c r="B962" s="1">
        <f t="shared" ca="1" si="105"/>
        <v>0.13873434177224409</v>
      </c>
      <c r="C962" s="1">
        <f t="shared" ca="1" si="109"/>
        <v>-1</v>
      </c>
      <c r="D962" s="1">
        <f t="shared" ca="1" si="106"/>
        <v>0</v>
      </c>
      <c r="E962" s="1">
        <f t="shared" ca="1" si="107"/>
        <v>1</v>
      </c>
      <c r="F962" s="1">
        <f t="shared" ca="1" si="108"/>
        <v>8</v>
      </c>
      <c r="G962" s="1">
        <f t="shared" ca="1" si="110"/>
        <v>800</v>
      </c>
      <c r="H962" s="1">
        <f t="shared" ca="1" si="111"/>
        <v>-12110.923064281578</v>
      </c>
    </row>
    <row r="963" spans="1:8" x14ac:dyDescent="0.2">
      <c r="A963" s="1">
        <v>957</v>
      </c>
      <c r="B963" s="1">
        <f t="shared" ca="1" si="105"/>
        <v>0.86086189676530656</v>
      </c>
      <c r="C963" s="1">
        <f t="shared" ca="1" si="109"/>
        <v>1.5003715654173615</v>
      </c>
      <c r="D963" s="1">
        <f t="shared" ca="1" si="106"/>
        <v>-1</v>
      </c>
      <c r="E963" s="1">
        <f t="shared" ca="1" si="107"/>
        <v>1</v>
      </c>
      <c r="F963" s="1">
        <f t="shared" ca="1" si="108"/>
        <v>16</v>
      </c>
      <c r="G963" s="1">
        <f t="shared" ca="1" si="110"/>
        <v>1600</v>
      </c>
      <c r="H963" s="1">
        <f t="shared" ca="1" si="111"/>
        <v>-9710.3285596137994</v>
      </c>
    </row>
    <row r="964" spans="1:8" x14ac:dyDescent="0.2">
      <c r="A964" s="1">
        <v>958</v>
      </c>
      <c r="B964" s="1">
        <f t="shared" ca="1" si="105"/>
        <v>0.62017977186041495</v>
      </c>
      <c r="C964" s="1">
        <f t="shared" ca="1" si="109"/>
        <v>1.5003715654173615</v>
      </c>
      <c r="D964" s="1">
        <f t="shared" ca="1" si="106"/>
        <v>1</v>
      </c>
      <c r="E964" s="1">
        <f t="shared" ca="1" si="107"/>
        <v>1</v>
      </c>
      <c r="F964" s="1">
        <f t="shared" ca="1" si="108"/>
        <v>8</v>
      </c>
      <c r="G964" s="1">
        <f t="shared" ca="1" si="110"/>
        <v>800</v>
      </c>
      <c r="H964" s="1">
        <f t="shared" ca="1" si="111"/>
        <v>-8510.0313072799108</v>
      </c>
    </row>
    <row r="965" spans="1:8" x14ac:dyDescent="0.2">
      <c r="A965" s="1">
        <v>959</v>
      </c>
      <c r="B965" s="1">
        <f t="shared" ca="1" si="105"/>
        <v>0.33326210841074833</v>
      </c>
      <c r="C965" s="1">
        <f t="shared" ca="1" si="109"/>
        <v>-1</v>
      </c>
      <c r="D965" s="1">
        <f t="shared" ca="1" si="106"/>
        <v>2</v>
      </c>
      <c r="E965" s="1">
        <f t="shared" ca="1" si="107"/>
        <v>1</v>
      </c>
      <c r="F965" s="1">
        <f t="shared" ca="1" si="108"/>
        <v>4</v>
      </c>
      <c r="G965" s="1">
        <f t="shared" ca="1" si="110"/>
        <v>400</v>
      </c>
      <c r="H965" s="1">
        <f t="shared" ca="1" si="111"/>
        <v>-8910.0313072799108</v>
      </c>
    </row>
    <row r="966" spans="1:8" x14ac:dyDescent="0.2">
      <c r="A966" s="1">
        <v>960</v>
      </c>
      <c r="B966" s="1">
        <f t="shared" ca="1" si="105"/>
        <v>7.9464187653866647E-2</v>
      </c>
      <c r="C966" s="1">
        <f t="shared" ca="1" si="109"/>
        <v>-1</v>
      </c>
      <c r="D966" s="1">
        <f t="shared" ca="1" si="106"/>
        <v>0</v>
      </c>
      <c r="E966" s="1">
        <f t="shared" ca="1" si="107"/>
        <v>1</v>
      </c>
      <c r="F966" s="1">
        <f t="shared" ca="1" si="108"/>
        <v>8</v>
      </c>
      <c r="G966" s="1">
        <f t="shared" ca="1" si="110"/>
        <v>800</v>
      </c>
      <c r="H966" s="1">
        <f t="shared" ca="1" si="111"/>
        <v>-9710.0313072799108</v>
      </c>
    </row>
    <row r="967" spans="1:8" x14ac:dyDescent="0.2">
      <c r="A967" s="1">
        <v>961</v>
      </c>
      <c r="B967" s="1">
        <f t="shared" ca="1" si="105"/>
        <v>0.82431777968446673</v>
      </c>
      <c r="C967" s="1">
        <f t="shared" ca="1" si="109"/>
        <v>1.5003715654173615</v>
      </c>
      <c r="D967" s="1">
        <f t="shared" ca="1" si="106"/>
        <v>-1</v>
      </c>
      <c r="E967" s="1">
        <f t="shared" ca="1" si="107"/>
        <v>1</v>
      </c>
      <c r="F967" s="1">
        <f t="shared" ca="1" si="108"/>
        <v>16</v>
      </c>
      <c r="G967" s="1">
        <f t="shared" ca="1" si="110"/>
        <v>1600</v>
      </c>
      <c r="H967" s="1">
        <f t="shared" ca="1" si="111"/>
        <v>-7309.4368026121319</v>
      </c>
    </row>
    <row r="968" spans="1:8" x14ac:dyDescent="0.2">
      <c r="A968" s="1">
        <v>962</v>
      </c>
      <c r="B968" s="1">
        <f t="shared" ref="B968:B1000" ca="1" si="112">RAND()</f>
        <v>0.38278806601119986</v>
      </c>
      <c r="C968" s="1">
        <f t="shared" ca="1" si="109"/>
        <v>-1</v>
      </c>
      <c r="D968" s="1">
        <f t="shared" ref="D968:D1000" ca="1" si="113">IF($D$3=$S$2,IF(C968&lt;0,IF(E968&gt;E967,0-1,D967-1),IF(C968&gt;0,IF(AND(E967=1,D967=0),D967,IF(E968&lt;E967,0+1,D967+1)),D967)),
IF($D$3=$S$4,IF(C968&lt;0,IF(D967=$F$2,0+1,D967+1),IF(C968&gt;0,D967-1,D967)),
IF($D$3=$S$5,IF(C968&lt;0,IF(D967=$F$2,0+1,D967+1),IF(C968&gt;0,D967-1,D967)),
IF($D$3=$S$6,IF(C968&lt;0,IF(D967=$B$2,0,D967+1),IF(C968&gt;0,IF(D967=-$D$2,1,D967-1),D967)),
))))</f>
        <v>0</v>
      </c>
      <c r="E968" s="1">
        <f t="shared" ref="E968:E1000" ca="1" si="114">IF($D$3=$S$2,IF(AND(D967=-$B$2,C968&lt;0),IF(E967=$F$2,1,E967+1),IF(AND(D967=$D$2,C968&gt;0),IF(E967=1,1,E967-1),E967)),
IF($D$3=$S$6,IF(AND(D967=-$B$2,C968&lt;0),IF(E967=$F$2,1,E967+1),IF(AND(D967=$D$2,C968&gt;0),IF(E967=1,1,E967-1),E967)),)
)</f>
        <v>1</v>
      </c>
      <c r="F968" s="1">
        <f t="shared" ref="F968:F1000" ca="1" si="115">IF($D$3=$S$2,IF(IF(E968&gt;E967,ROUNDUP(F967*$F$3,0),IF(E968&lt;E967,IF(AND(E967=$F$2,E968=1),1,ROUNDDOWN(F967/$F$3,0)),F967))=0,1,IF(E968&gt;E967,ROUNDUP(F967*$F$3,0),IF(E968&lt;E967,IF(AND(E967=$F$2,E968=1),1,ROUNDDOWN(F967/$F$3,0)),F967))),
IF($D$3=$S$4,IF(C967&lt;0,IF(F967=$F$2,$H$3,F967+$F$3),IF(AND(C967&gt;0,F967&gt;1),F967-$F$3,F967)),
IF($D$3=$S$5,IF(C967&lt;0,F967+F966,IF(C967&gt;0,F967-F966,F967)),
IF($D$3=$S$6,IF(F967=POWER(2,$F$2),1,IF(C967&lt;0,$F$3*F967,IF(AND(C967&gt;0,F967&gt;1),F967/$F$3,F967))),
F967))))</f>
        <v>8</v>
      </c>
      <c r="G968" s="1">
        <f t="shared" ca="1" si="110"/>
        <v>800</v>
      </c>
      <c r="H968" s="1">
        <f t="shared" ca="1" si="111"/>
        <v>-8109.4368026121319</v>
      </c>
    </row>
    <row r="969" spans="1:8" x14ac:dyDescent="0.2">
      <c r="A969" s="1">
        <v>963</v>
      </c>
      <c r="B969" s="1">
        <f t="shared" ca="1" si="112"/>
        <v>0.9596298684161797</v>
      </c>
      <c r="C969" s="1">
        <f t="shared" ca="1" si="109"/>
        <v>1.5003715654173615</v>
      </c>
      <c r="D969" s="1">
        <f t="shared" ca="1" si="113"/>
        <v>-1</v>
      </c>
      <c r="E969" s="1">
        <f t="shared" ca="1" si="114"/>
        <v>1</v>
      </c>
      <c r="F969" s="1">
        <f t="shared" ca="1" si="115"/>
        <v>16</v>
      </c>
      <c r="G969" s="1">
        <f t="shared" ca="1" si="110"/>
        <v>1600</v>
      </c>
      <c r="H969" s="1">
        <f t="shared" ca="1" si="111"/>
        <v>-5708.842297944353</v>
      </c>
    </row>
    <row r="970" spans="1:8" x14ac:dyDescent="0.2">
      <c r="A970" s="1">
        <v>964</v>
      </c>
      <c r="B970" s="1">
        <f t="shared" ca="1" si="112"/>
        <v>0.52987778055336965</v>
      </c>
      <c r="C970" s="1">
        <f t="shared" ca="1" si="109"/>
        <v>-1</v>
      </c>
      <c r="D970" s="1">
        <f t="shared" ca="1" si="113"/>
        <v>0</v>
      </c>
      <c r="E970" s="1">
        <f t="shared" ca="1" si="114"/>
        <v>1</v>
      </c>
      <c r="F970" s="1">
        <f t="shared" ca="1" si="115"/>
        <v>8</v>
      </c>
      <c r="G970" s="1">
        <f t="shared" ca="1" si="110"/>
        <v>800</v>
      </c>
      <c r="H970" s="1">
        <f t="shared" ca="1" si="111"/>
        <v>-6508.842297944353</v>
      </c>
    </row>
    <row r="971" spans="1:8" x14ac:dyDescent="0.2">
      <c r="A971" s="1">
        <v>965</v>
      </c>
      <c r="B971" s="1">
        <f t="shared" ca="1" si="112"/>
        <v>0.32550324246782869</v>
      </c>
      <c r="C971" s="1">
        <f t="shared" ca="1" si="109"/>
        <v>-1</v>
      </c>
      <c r="D971" s="1">
        <f t="shared" ca="1" si="113"/>
        <v>1</v>
      </c>
      <c r="E971" s="1">
        <f t="shared" ca="1" si="114"/>
        <v>1</v>
      </c>
      <c r="F971" s="1">
        <f t="shared" ca="1" si="115"/>
        <v>16</v>
      </c>
      <c r="G971" s="1">
        <f t="shared" ca="1" si="110"/>
        <v>1600</v>
      </c>
      <c r="H971" s="1">
        <f t="shared" ca="1" si="111"/>
        <v>-8108.842297944353</v>
      </c>
    </row>
    <row r="972" spans="1:8" x14ac:dyDescent="0.2">
      <c r="A972" s="1">
        <v>966</v>
      </c>
      <c r="B972" s="1">
        <f t="shared" ca="1" si="112"/>
        <v>8.5168695579139642E-2</v>
      </c>
      <c r="C972" s="1">
        <f t="shared" ca="1" si="109"/>
        <v>-1</v>
      </c>
      <c r="D972" s="1">
        <f t="shared" ca="1" si="113"/>
        <v>2</v>
      </c>
      <c r="E972" s="1">
        <f t="shared" ca="1" si="114"/>
        <v>1</v>
      </c>
      <c r="F972" s="1">
        <f t="shared" ca="1" si="115"/>
        <v>32</v>
      </c>
      <c r="G972" s="1">
        <f t="shared" ca="1" si="110"/>
        <v>3200</v>
      </c>
      <c r="H972" s="1">
        <f t="shared" ca="1" si="111"/>
        <v>-11308.842297944353</v>
      </c>
    </row>
    <row r="973" spans="1:8" x14ac:dyDescent="0.2">
      <c r="A973" s="1">
        <v>967</v>
      </c>
      <c r="B973" s="1">
        <f t="shared" ca="1" si="112"/>
        <v>0.86825641133733966</v>
      </c>
      <c r="C973" s="1">
        <f t="shared" ca="1" si="109"/>
        <v>1.5003715654173615</v>
      </c>
      <c r="D973" s="1">
        <f t="shared" ca="1" si="113"/>
        <v>1</v>
      </c>
      <c r="E973" s="1">
        <f t="shared" ca="1" si="114"/>
        <v>1</v>
      </c>
      <c r="F973" s="1">
        <f t="shared" ca="1" si="115"/>
        <v>64</v>
      </c>
      <c r="G973" s="1">
        <f t="shared" ca="1" si="110"/>
        <v>6400</v>
      </c>
      <c r="H973" s="1">
        <f t="shared" ca="1" si="111"/>
        <v>-1706.4642792732393</v>
      </c>
    </row>
    <row r="974" spans="1:8" x14ac:dyDescent="0.2">
      <c r="A974" s="1">
        <v>968</v>
      </c>
      <c r="B974" s="1">
        <f t="shared" ca="1" si="112"/>
        <v>0.54504931425590653</v>
      </c>
      <c r="C974" s="1">
        <f t="shared" ca="1" si="109"/>
        <v>-1</v>
      </c>
      <c r="D974" s="1">
        <f t="shared" ca="1" si="113"/>
        <v>2</v>
      </c>
      <c r="E974" s="1">
        <f t="shared" ca="1" si="114"/>
        <v>1</v>
      </c>
      <c r="F974" s="1">
        <f t="shared" ca="1" si="115"/>
        <v>1</v>
      </c>
      <c r="G974" s="1">
        <f t="shared" ca="1" si="110"/>
        <v>100</v>
      </c>
      <c r="H974" s="1">
        <f t="shared" ca="1" si="111"/>
        <v>-1806.4642792732393</v>
      </c>
    </row>
    <row r="975" spans="1:8" x14ac:dyDescent="0.2">
      <c r="A975" s="1">
        <v>969</v>
      </c>
      <c r="B975" s="1">
        <f t="shared" ca="1" si="112"/>
        <v>0.66485226448009704</v>
      </c>
      <c r="C975" s="1">
        <f t="shared" ca="1" si="109"/>
        <v>1.5003715654173615</v>
      </c>
      <c r="D975" s="1">
        <f t="shared" ca="1" si="113"/>
        <v>1</v>
      </c>
      <c r="E975" s="1">
        <f t="shared" ca="1" si="114"/>
        <v>1</v>
      </c>
      <c r="F975" s="1">
        <f t="shared" ca="1" si="115"/>
        <v>2</v>
      </c>
      <c r="G975" s="1">
        <f t="shared" ca="1" si="110"/>
        <v>200</v>
      </c>
      <c r="H975" s="1">
        <f t="shared" ca="1" si="111"/>
        <v>-1506.3899661897669</v>
      </c>
    </row>
    <row r="976" spans="1:8" x14ac:dyDescent="0.2">
      <c r="A976" s="1">
        <v>970</v>
      </c>
      <c r="B976" s="1">
        <f t="shared" ca="1" si="112"/>
        <v>0.6505640194548975</v>
      </c>
      <c r="C976" s="1">
        <f t="shared" ca="1" si="109"/>
        <v>1.5003715654173615</v>
      </c>
      <c r="D976" s="1">
        <f t="shared" ca="1" si="113"/>
        <v>0</v>
      </c>
      <c r="E976" s="1">
        <f t="shared" ca="1" si="114"/>
        <v>1</v>
      </c>
      <c r="F976" s="1">
        <f t="shared" ca="1" si="115"/>
        <v>1</v>
      </c>
      <c r="G976" s="1">
        <f t="shared" ca="1" si="110"/>
        <v>100</v>
      </c>
      <c r="H976" s="1">
        <f t="shared" ca="1" si="111"/>
        <v>-1356.3528096480309</v>
      </c>
    </row>
    <row r="977" spans="1:8" x14ac:dyDescent="0.2">
      <c r="A977" s="1">
        <v>971</v>
      </c>
      <c r="B977" s="1">
        <f t="shared" ca="1" si="112"/>
        <v>0.13034579506800914</v>
      </c>
      <c r="C977" s="1">
        <f t="shared" ca="1" si="109"/>
        <v>-1</v>
      </c>
      <c r="D977" s="1">
        <f t="shared" ca="1" si="113"/>
        <v>1</v>
      </c>
      <c r="E977" s="1">
        <f t="shared" ca="1" si="114"/>
        <v>1</v>
      </c>
      <c r="F977" s="1">
        <f t="shared" ca="1" si="115"/>
        <v>1</v>
      </c>
      <c r="G977" s="1">
        <f t="shared" ca="1" si="110"/>
        <v>100</v>
      </c>
      <c r="H977" s="1">
        <f t="shared" ca="1" si="111"/>
        <v>-1456.3528096480309</v>
      </c>
    </row>
    <row r="978" spans="1:8" x14ac:dyDescent="0.2">
      <c r="A978" s="1">
        <v>972</v>
      </c>
      <c r="B978" s="1">
        <f t="shared" ca="1" si="112"/>
        <v>0.91171087410370488</v>
      </c>
      <c r="C978" s="1">
        <f t="shared" ca="1" si="109"/>
        <v>1.5003715654173615</v>
      </c>
      <c r="D978" s="1">
        <f t="shared" ca="1" si="113"/>
        <v>0</v>
      </c>
      <c r="E978" s="1">
        <f t="shared" ca="1" si="114"/>
        <v>1</v>
      </c>
      <c r="F978" s="1">
        <f t="shared" ca="1" si="115"/>
        <v>2</v>
      </c>
      <c r="G978" s="1">
        <f t="shared" ca="1" si="110"/>
        <v>200</v>
      </c>
      <c r="H978" s="1">
        <f t="shared" ca="1" si="111"/>
        <v>-1156.2784965645585</v>
      </c>
    </row>
    <row r="979" spans="1:8" x14ac:dyDescent="0.2">
      <c r="A979" s="1">
        <v>973</v>
      </c>
      <c r="B979" s="1">
        <f t="shared" ca="1" si="112"/>
        <v>0.89651281697578211</v>
      </c>
      <c r="C979" s="1">
        <f t="shared" ca="1" si="109"/>
        <v>1.5003715654173615</v>
      </c>
      <c r="D979" s="1">
        <f t="shared" ca="1" si="113"/>
        <v>-1</v>
      </c>
      <c r="E979" s="1">
        <f t="shared" ca="1" si="114"/>
        <v>1</v>
      </c>
      <c r="F979" s="1">
        <f t="shared" ca="1" si="115"/>
        <v>1</v>
      </c>
      <c r="G979" s="1">
        <f t="shared" ca="1" si="110"/>
        <v>100</v>
      </c>
      <c r="H979" s="1">
        <f t="shared" ca="1" si="111"/>
        <v>-1006.2413400228223</v>
      </c>
    </row>
    <row r="980" spans="1:8" x14ac:dyDescent="0.2">
      <c r="A980" s="1">
        <v>974</v>
      </c>
      <c r="B980" s="1">
        <f t="shared" ca="1" si="112"/>
        <v>0.3618075995671225</v>
      </c>
      <c r="C980" s="1">
        <f t="shared" ca="1" si="109"/>
        <v>-1</v>
      </c>
      <c r="D980" s="1">
        <f t="shared" ca="1" si="113"/>
        <v>0</v>
      </c>
      <c r="E980" s="1">
        <f t="shared" ca="1" si="114"/>
        <v>1</v>
      </c>
      <c r="F980" s="1">
        <f t="shared" ca="1" si="115"/>
        <v>1</v>
      </c>
      <c r="G980" s="1">
        <f t="shared" ca="1" si="110"/>
        <v>100</v>
      </c>
      <c r="H980" s="1">
        <f t="shared" ca="1" si="111"/>
        <v>-1106.2413400228224</v>
      </c>
    </row>
    <row r="981" spans="1:8" x14ac:dyDescent="0.2">
      <c r="A981" s="1">
        <v>975</v>
      </c>
      <c r="B981" s="1">
        <f t="shared" ca="1" si="112"/>
        <v>0.53438741953036628</v>
      </c>
      <c r="C981" s="1">
        <f t="shared" ca="1" si="109"/>
        <v>-1</v>
      </c>
      <c r="D981" s="1">
        <f t="shared" ca="1" si="113"/>
        <v>1</v>
      </c>
      <c r="E981" s="1">
        <f t="shared" ca="1" si="114"/>
        <v>1</v>
      </c>
      <c r="F981" s="1">
        <f t="shared" ca="1" si="115"/>
        <v>2</v>
      </c>
      <c r="G981" s="1">
        <f t="shared" ca="1" si="110"/>
        <v>200</v>
      </c>
      <c r="H981" s="1">
        <f t="shared" ca="1" si="111"/>
        <v>-1306.2413400228224</v>
      </c>
    </row>
    <row r="982" spans="1:8" x14ac:dyDescent="0.2">
      <c r="A982" s="1">
        <v>976</v>
      </c>
      <c r="B982" s="1">
        <f t="shared" ca="1" si="112"/>
        <v>0.66828586919119415</v>
      </c>
      <c r="C982" s="1">
        <f t="shared" ca="1" si="109"/>
        <v>1.5003715654173615</v>
      </c>
      <c r="D982" s="1">
        <f t="shared" ca="1" si="113"/>
        <v>0</v>
      </c>
      <c r="E982" s="1">
        <f t="shared" ca="1" si="114"/>
        <v>1</v>
      </c>
      <c r="F982" s="1">
        <f t="shared" ca="1" si="115"/>
        <v>4</v>
      </c>
      <c r="G982" s="1">
        <f t="shared" ca="1" si="110"/>
        <v>400</v>
      </c>
      <c r="H982" s="1">
        <f t="shared" ca="1" si="111"/>
        <v>-706.09271385587783</v>
      </c>
    </row>
    <row r="983" spans="1:8" x14ac:dyDescent="0.2">
      <c r="A983" s="1">
        <v>977</v>
      </c>
      <c r="B983" s="1">
        <f t="shared" ca="1" si="112"/>
        <v>0.69060965582899692</v>
      </c>
      <c r="C983" s="1">
        <f t="shared" ca="1" si="109"/>
        <v>1.5003715654173615</v>
      </c>
      <c r="D983" s="1">
        <f t="shared" ca="1" si="113"/>
        <v>-1</v>
      </c>
      <c r="E983" s="1">
        <f t="shared" ca="1" si="114"/>
        <v>1</v>
      </c>
      <c r="F983" s="1">
        <f t="shared" ca="1" si="115"/>
        <v>2</v>
      </c>
      <c r="G983" s="1">
        <f t="shared" ca="1" si="110"/>
        <v>200</v>
      </c>
      <c r="H983" s="1">
        <f t="shared" ca="1" si="111"/>
        <v>-406.01840077240553</v>
      </c>
    </row>
    <row r="984" spans="1:8" x14ac:dyDescent="0.2">
      <c r="A984" s="1">
        <v>978</v>
      </c>
      <c r="B984" s="1">
        <f t="shared" ca="1" si="112"/>
        <v>0.31715843246595843</v>
      </c>
      <c r="C984" s="1">
        <f t="shared" ca="1" si="109"/>
        <v>-1</v>
      </c>
      <c r="D984" s="1">
        <f t="shared" ca="1" si="113"/>
        <v>0</v>
      </c>
      <c r="E984" s="1">
        <f t="shared" ca="1" si="114"/>
        <v>1</v>
      </c>
      <c r="F984" s="1">
        <f t="shared" ca="1" si="115"/>
        <v>1</v>
      </c>
      <c r="G984" s="1">
        <f t="shared" ca="1" si="110"/>
        <v>100</v>
      </c>
      <c r="H984" s="1">
        <f t="shared" ca="1" si="111"/>
        <v>-506.01840077240553</v>
      </c>
    </row>
    <row r="985" spans="1:8" x14ac:dyDescent="0.2">
      <c r="A985" s="1">
        <v>979</v>
      </c>
      <c r="B985" s="1">
        <f t="shared" ca="1" si="112"/>
        <v>0.7233362179942775</v>
      </c>
      <c r="C985" s="1">
        <f t="shared" ca="1" si="109"/>
        <v>1.5003715654173615</v>
      </c>
      <c r="D985" s="1">
        <f t="shared" ca="1" si="113"/>
        <v>-1</v>
      </c>
      <c r="E985" s="1">
        <f t="shared" ca="1" si="114"/>
        <v>1</v>
      </c>
      <c r="F985" s="1">
        <f t="shared" ca="1" si="115"/>
        <v>2</v>
      </c>
      <c r="G985" s="1">
        <f t="shared" ca="1" si="110"/>
        <v>200</v>
      </c>
      <c r="H985" s="1">
        <f t="shared" ca="1" si="111"/>
        <v>-205.94408768893322</v>
      </c>
    </row>
    <row r="986" spans="1:8" x14ac:dyDescent="0.2">
      <c r="A986" s="1">
        <v>980</v>
      </c>
      <c r="B986" s="1">
        <f t="shared" ca="1" si="112"/>
        <v>7.3504466667739909E-2</v>
      </c>
      <c r="C986" s="1">
        <f t="shared" ca="1" si="109"/>
        <v>-1</v>
      </c>
      <c r="D986" s="1">
        <f t="shared" ca="1" si="113"/>
        <v>0</v>
      </c>
      <c r="E986" s="1">
        <f t="shared" ca="1" si="114"/>
        <v>1</v>
      </c>
      <c r="F986" s="1">
        <f t="shared" ca="1" si="115"/>
        <v>1</v>
      </c>
      <c r="G986" s="1">
        <f t="shared" ca="1" si="110"/>
        <v>100</v>
      </c>
      <c r="H986" s="1">
        <f t="shared" ca="1" si="111"/>
        <v>-305.94408768893322</v>
      </c>
    </row>
    <row r="987" spans="1:8" x14ac:dyDescent="0.2">
      <c r="A987" s="1">
        <v>981</v>
      </c>
      <c r="B987" s="1">
        <f t="shared" ca="1" si="112"/>
        <v>0.34289520387538419</v>
      </c>
      <c r="C987" s="1">
        <f t="shared" ca="1" si="109"/>
        <v>-1</v>
      </c>
      <c r="D987" s="1">
        <f t="shared" ca="1" si="113"/>
        <v>1</v>
      </c>
      <c r="E987" s="1">
        <f t="shared" ca="1" si="114"/>
        <v>1</v>
      </c>
      <c r="F987" s="1">
        <f t="shared" ca="1" si="115"/>
        <v>2</v>
      </c>
      <c r="G987" s="1">
        <f t="shared" ca="1" si="110"/>
        <v>200</v>
      </c>
      <c r="H987" s="1">
        <f t="shared" ca="1" si="111"/>
        <v>-505.94408768893322</v>
      </c>
    </row>
    <row r="988" spans="1:8" x14ac:dyDescent="0.2">
      <c r="A988" s="1">
        <v>982</v>
      </c>
      <c r="B988" s="1">
        <f t="shared" ca="1" si="112"/>
        <v>0.45525031824168827</v>
      </c>
      <c r="C988" s="1">
        <f t="shared" ca="1" si="109"/>
        <v>-1</v>
      </c>
      <c r="D988" s="1">
        <f t="shared" ca="1" si="113"/>
        <v>2</v>
      </c>
      <c r="E988" s="1">
        <f t="shared" ca="1" si="114"/>
        <v>1</v>
      </c>
      <c r="F988" s="1">
        <f t="shared" ca="1" si="115"/>
        <v>4</v>
      </c>
      <c r="G988" s="1">
        <f t="shared" ca="1" si="110"/>
        <v>400</v>
      </c>
      <c r="H988" s="1">
        <f t="shared" ca="1" si="111"/>
        <v>-905.94408768893322</v>
      </c>
    </row>
    <row r="989" spans="1:8" x14ac:dyDescent="0.2">
      <c r="A989" s="1">
        <v>983</v>
      </c>
      <c r="B989" s="1">
        <f t="shared" ca="1" si="112"/>
        <v>0.17699234613705428</v>
      </c>
      <c r="C989" s="1">
        <f t="shared" ref="C989:C1000" ca="1" si="116">IF(B989&lt;$D$1,$F$1,$H$1)</f>
        <v>-1</v>
      </c>
      <c r="D989" s="1">
        <f t="shared" ca="1" si="113"/>
        <v>0</v>
      </c>
      <c r="E989" s="1">
        <f t="shared" ca="1" si="114"/>
        <v>1</v>
      </c>
      <c r="F989" s="1">
        <f t="shared" ca="1" si="115"/>
        <v>8</v>
      </c>
      <c r="G989" s="1">
        <f t="shared" ref="G989:G1000" ca="1" si="117">F989*$H$2</f>
        <v>800</v>
      </c>
      <c r="H989" s="1">
        <f t="shared" ref="H989:H1000" ca="1" si="118">H988+G989*C989</f>
        <v>-1705.9440876889332</v>
      </c>
    </row>
    <row r="990" spans="1:8" x14ac:dyDescent="0.2">
      <c r="A990" s="1">
        <v>984</v>
      </c>
      <c r="B990" s="1">
        <f t="shared" ca="1" si="112"/>
        <v>0.79652809796277946</v>
      </c>
      <c r="C990" s="1">
        <f t="shared" ca="1" si="116"/>
        <v>1.5003715654173615</v>
      </c>
      <c r="D990" s="1">
        <f t="shared" ca="1" si="113"/>
        <v>-1</v>
      </c>
      <c r="E990" s="1">
        <f t="shared" ca="1" si="114"/>
        <v>1</v>
      </c>
      <c r="F990" s="1">
        <f t="shared" ca="1" si="115"/>
        <v>16</v>
      </c>
      <c r="G990" s="1">
        <f t="shared" ca="1" si="117"/>
        <v>1600</v>
      </c>
      <c r="H990" s="1">
        <f t="shared" ca="1" si="118"/>
        <v>694.65041697884521</v>
      </c>
    </row>
    <row r="991" spans="1:8" x14ac:dyDescent="0.2">
      <c r="A991" s="1">
        <v>985</v>
      </c>
      <c r="B991" s="1">
        <f t="shared" ca="1" si="112"/>
        <v>0.75105551352354083</v>
      </c>
      <c r="C991" s="1">
        <f t="shared" ca="1" si="116"/>
        <v>1.5003715654173615</v>
      </c>
      <c r="D991" s="1">
        <f t="shared" ca="1" si="113"/>
        <v>1</v>
      </c>
      <c r="E991" s="1">
        <f t="shared" ca="1" si="114"/>
        <v>1</v>
      </c>
      <c r="F991" s="1">
        <f t="shared" ca="1" si="115"/>
        <v>8</v>
      </c>
      <c r="G991" s="1">
        <f t="shared" ca="1" si="117"/>
        <v>800</v>
      </c>
      <c r="H991" s="1">
        <f t="shared" ca="1" si="118"/>
        <v>1894.9476693127344</v>
      </c>
    </row>
    <row r="992" spans="1:8" x14ac:dyDescent="0.2">
      <c r="A992" s="1">
        <v>986</v>
      </c>
      <c r="B992" s="1">
        <f t="shared" ca="1" si="112"/>
        <v>0.17920836237634352</v>
      </c>
      <c r="C992" s="1">
        <f t="shared" ca="1" si="116"/>
        <v>-1</v>
      </c>
      <c r="D992" s="1">
        <f t="shared" ca="1" si="113"/>
        <v>2</v>
      </c>
      <c r="E992" s="1">
        <f t="shared" ca="1" si="114"/>
        <v>1</v>
      </c>
      <c r="F992" s="1">
        <f t="shared" ca="1" si="115"/>
        <v>4</v>
      </c>
      <c r="G992" s="1">
        <f t="shared" ca="1" si="117"/>
        <v>400</v>
      </c>
      <c r="H992" s="1">
        <f t="shared" ca="1" si="118"/>
        <v>1494.9476693127344</v>
      </c>
    </row>
    <row r="993" spans="1:8" x14ac:dyDescent="0.2">
      <c r="A993" s="1">
        <v>987</v>
      </c>
      <c r="B993" s="1">
        <f t="shared" ca="1" si="112"/>
        <v>0.65187206646355289</v>
      </c>
      <c r="C993" s="1">
        <f t="shared" ca="1" si="116"/>
        <v>1.5003715654173615</v>
      </c>
      <c r="D993" s="1">
        <f t="shared" ca="1" si="113"/>
        <v>1</v>
      </c>
      <c r="E993" s="1">
        <f t="shared" ca="1" si="114"/>
        <v>1</v>
      </c>
      <c r="F993" s="1">
        <f t="shared" ca="1" si="115"/>
        <v>8</v>
      </c>
      <c r="G993" s="1">
        <f t="shared" ca="1" si="117"/>
        <v>800</v>
      </c>
      <c r="H993" s="1">
        <f t="shared" ca="1" si="118"/>
        <v>2695.2449216466239</v>
      </c>
    </row>
    <row r="994" spans="1:8" x14ac:dyDescent="0.2">
      <c r="A994" s="1">
        <v>988</v>
      </c>
      <c r="B994" s="1">
        <f t="shared" ca="1" si="112"/>
        <v>0.764956693367563</v>
      </c>
      <c r="C994" s="1">
        <f t="shared" ca="1" si="116"/>
        <v>1.5003715654173615</v>
      </c>
      <c r="D994" s="1">
        <f t="shared" ca="1" si="113"/>
        <v>0</v>
      </c>
      <c r="E994" s="1">
        <f t="shared" ca="1" si="114"/>
        <v>1</v>
      </c>
      <c r="F994" s="1">
        <f t="shared" ca="1" si="115"/>
        <v>4</v>
      </c>
      <c r="G994" s="1">
        <f t="shared" ca="1" si="117"/>
        <v>400</v>
      </c>
      <c r="H994" s="1">
        <f t="shared" ca="1" si="118"/>
        <v>3295.3935478135686</v>
      </c>
    </row>
    <row r="995" spans="1:8" x14ac:dyDescent="0.2">
      <c r="A995" s="1">
        <v>989</v>
      </c>
      <c r="B995" s="1">
        <f t="shared" ca="1" si="112"/>
        <v>6.8828742784750818E-2</v>
      </c>
      <c r="C995" s="1">
        <f t="shared" ca="1" si="116"/>
        <v>-1</v>
      </c>
      <c r="D995" s="1">
        <f t="shared" ca="1" si="113"/>
        <v>1</v>
      </c>
      <c r="E995" s="1">
        <f t="shared" ca="1" si="114"/>
        <v>1</v>
      </c>
      <c r="F995" s="1">
        <f t="shared" ca="1" si="115"/>
        <v>2</v>
      </c>
      <c r="G995" s="1">
        <f t="shared" ca="1" si="117"/>
        <v>200</v>
      </c>
      <c r="H995" s="1">
        <f t="shared" ca="1" si="118"/>
        <v>3095.3935478135686</v>
      </c>
    </row>
    <row r="996" spans="1:8" x14ac:dyDescent="0.2">
      <c r="A996" s="1">
        <v>990</v>
      </c>
      <c r="B996" s="1">
        <f t="shared" ca="1" si="112"/>
        <v>4.3252758618357867E-2</v>
      </c>
      <c r="C996" s="1">
        <f t="shared" ca="1" si="116"/>
        <v>-1</v>
      </c>
      <c r="D996" s="1">
        <f t="shared" ca="1" si="113"/>
        <v>2</v>
      </c>
      <c r="E996" s="1">
        <f t="shared" ca="1" si="114"/>
        <v>1</v>
      </c>
      <c r="F996" s="1">
        <f t="shared" ca="1" si="115"/>
        <v>4</v>
      </c>
      <c r="G996" s="1">
        <f t="shared" ca="1" si="117"/>
        <v>400</v>
      </c>
      <c r="H996" s="1">
        <f t="shared" ca="1" si="118"/>
        <v>2695.3935478135686</v>
      </c>
    </row>
    <row r="997" spans="1:8" x14ac:dyDescent="0.2">
      <c r="A997" s="1">
        <v>991</v>
      </c>
      <c r="B997" s="1">
        <f t="shared" ca="1" si="112"/>
        <v>2.7531432583062787E-2</v>
      </c>
      <c r="C997" s="1">
        <f t="shared" ca="1" si="116"/>
        <v>-1</v>
      </c>
      <c r="D997" s="1">
        <f t="shared" ca="1" si="113"/>
        <v>0</v>
      </c>
      <c r="E997" s="1">
        <f t="shared" ca="1" si="114"/>
        <v>1</v>
      </c>
      <c r="F997" s="1">
        <f t="shared" ca="1" si="115"/>
        <v>8</v>
      </c>
      <c r="G997" s="1">
        <f t="shared" ca="1" si="117"/>
        <v>800</v>
      </c>
      <c r="H997" s="1">
        <f t="shared" ca="1" si="118"/>
        <v>1895.3935478135686</v>
      </c>
    </row>
    <row r="998" spans="1:8" x14ac:dyDescent="0.2">
      <c r="A998" s="1">
        <v>992</v>
      </c>
      <c r="B998" s="1">
        <f t="shared" ca="1" si="112"/>
        <v>0.21470976267497821</v>
      </c>
      <c r="C998" s="1">
        <f t="shared" ca="1" si="116"/>
        <v>-1</v>
      </c>
      <c r="D998" s="1">
        <f t="shared" ca="1" si="113"/>
        <v>1</v>
      </c>
      <c r="E998" s="1">
        <f t="shared" ca="1" si="114"/>
        <v>1</v>
      </c>
      <c r="F998" s="1">
        <f t="shared" ca="1" si="115"/>
        <v>16</v>
      </c>
      <c r="G998" s="1">
        <f t="shared" ca="1" si="117"/>
        <v>1600</v>
      </c>
      <c r="H998" s="1">
        <f t="shared" ca="1" si="118"/>
        <v>295.3935478135686</v>
      </c>
    </row>
    <row r="999" spans="1:8" x14ac:dyDescent="0.2">
      <c r="A999" s="1">
        <v>993</v>
      </c>
      <c r="B999" s="1">
        <f t="shared" ca="1" si="112"/>
        <v>0.59691602690692003</v>
      </c>
      <c r="C999" s="1">
        <f t="shared" ca="1" si="116"/>
        <v>-1</v>
      </c>
      <c r="D999" s="1">
        <f t="shared" ca="1" si="113"/>
        <v>2</v>
      </c>
      <c r="E999" s="1">
        <f t="shared" ca="1" si="114"/>
        <v>1</v>
      </c>
      <c r="F999" s="1">
        <f t="shared" ca="1" si="115"/>
        <v>32</v>
      </c>
      <c r="G999" s="1">
        <f t="shared" ca="1" si="117"/>
        <v>3200</v>
      </c>
      <c r="H999" s="1">
        <f t="shared" ca="1" si="118"/>
        <v>-2904.6064521864314</v>
      </c>
    </row>
    <row r="1000" spans="1:8" x14ac:dyDescent="0.2">
      <c r="A1000" s="1">
        <v>994</v>
      </c>
      <c r="B1000" s="1">
        <f t="shared" ca="1" si="112"/>
        <v>0.82444668338002458</v>
      </c>
      <c r="C1000" s="1">
        <f t="shared" ca="1" si="116"/>
        <v>1.5003715654173615</v>
      </c>
      <c r="D1000" s="1">
        <f t="shared" ca="1" si="113"/>
        <v>1</v>
      </c>
      <c r="E1000" s="1">
        <f t="shared" ca="1" si="114"/>
        <v>1</v>
      </c>
      <c r="F1000" s="1">
        <f t="shared" ca="1" si="115"/>
        <v>64</v>
      </c>
      <c r="G1000" s="1">
        <f t="shared" ca="1" si="117"/>
        <v>6400</v>
      </c>
      <c r="H1000" s="1">
        <f t="shared" ca="1" si="118"/>
        <v>6697.7715664846819</v>
      </c>
    </row>
  </sheetData>
  <sheetProtection sheet="1" objects="1" scenarios="1"/>
  <dataValidations count="1">
    <dataValidation type="list" allowBlank="1" showInputMessage="1" showErrorMessage="1" sqref="D3" xr:uid="{00000000-0002-0000-0100-000000000000}">
      <formula1>$S:$S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1:Z39"/>
  <sheetViews>
    <sheetView zoomScale="87" zoomScaleNormal="87" zoomScalePageLayoutView="87" workbookViewId="0">
      <selection activeCell="D2" sqref="D2"/>
    </sheetView>
  </sheetViews>
  <sheetFormatPr baseColWidth="10" defaultColWidth="8.83203125" defaultRowHeight="16" x14ac:dyDescent="0.2"/>
  <cols>
    <col min="1" max="1" width="3.5" customWidth="1"/>
    <col min="2" max="2" width="5.5" style="31" bestFit="1" customWidth="1"/>
    <col min="3" max="12" width="4" style="31" customWidth="1"/>
    <col min="13" max="13" width="6.6640625" customWidth="1"/>
    <col min="17" max="17" width="9.33203125" bestFit="1" customWidth="1"/>
    <col min="24" max="24" width="9.83203125" customWidth="1"/>
    <col min="27" max="27" width="12.5" bestFit="1" customWidth="1"/>
  </cols>
  <sheetData>
    <row r="1" spans="2:26" ht="22" thickBot="1" x14ac:dyDescent="0.3">
      <c r="B1" s="351" t="s">
        <v>23</v>
      </c>
      <c r="C1" s="351"/>
      <c r="D1" s="351"/>
      <c r="E1" s="351"/>
      <c r="F1" s="351"/>
      <c r="G1" s="351"/>
      <c r="H1" s="351"/>
      <c r="I1" s="351"/>
      <c r="J1" s="351"/>
      <c r="K1" s="351"/>
      <c r="L1" s="351"/>
      <c r="N1" s="380" t="s">
        <v>59</v>
      </c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158"/>
    </row>
    <row r="2" spans="2:26" ht="17" thickBot="1" x14ac:dyDescent="0.25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  <c r="N2" s="352"/>
      <c r="O2" s="353"/>
      <c r="P2" s="77" t="s">
        <v>8</v>
      </c>
      <c r="Q2" s="78" t="s">
        <v>37</v>
      </c>
      <c r="R2" s="78" t="s">
        <v>36</v>
      </c>
      <c r="S2" s="125" t="s">
        <v>38</v>
      </c>
      <c r="T2" s="119" t="s">
        <v>58</v>
      </c>
      <c r="U2" s="141" t="s">
        <v>19</v>
      </c>
      <c r="V2" s="142" t="s">
        <v>19</v>
      </c>
      <c r="W2" s="142" t="s">
        <v>19</v>
      </c>
      <c r="X2" s="142" t="s">
        <v>19</v>
      </c>
      <c r="Y2" s="143" t="s">
        <v>19</v>
      </c>
    </row>
    <row r="3" spans="2:26" ht="17" thickBot="1" x14ac:dyDescent="0.25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  <c r="N3" s="148"/>
      <c r="O3" s="149"/>
      <c r="P3" s="381" t="str">
        <f>B32</f>
        <v>EV = -0.00531417925590545</v>
      </c>
      <c r="Q3" s="382"/>
      <c r="R3" s="382"/>
      <c r="S3" s="383"/>
      <c r="T3" s="119" t="s">
        <v>57</v>
      </c>
      <c r="U3" s="150">
        <v>2</v>
      </c>
      <c r="V3" s="151">
        <v>3</v>
      </c>
      <c r="W3" s="151">
        <v>4</v>
      </c>
      <c r="X3" s="151">
        <v>5</v>
      </c>
      <c r="Y3" s="152">
        <v>6</v>
      </c>
    </row>
    <row r="4" spans="2:26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  <c r="N4" s="364" t="s">
        <v>35</v>
      </c>
      <c r="O4" s="365"/>
      <c r="P4" s="144">
        <f>'WL Prob'!O4</f>
        <v>0.60218479745106923</v>
      </c>
      <c r="Q4" s="145">
        <f>0.5+(P4-0.6)/50</f>
        <v>0.50004369594902143</v>
      </c>
      <c r="R4" s="146">
        <f>P4</f>
        <v>0.60218479745106923</v>
      </c>
      <c r="S4" s="147">
        <f>ROUND(R4*10,0)</f>
        <v>6</v>
      </c>
      <c r="T4" s="120">
        <v>1</v>
      </c>
      <c r="U4" s="28">
        <f>-1*T4*P4*S4</f>
        <v>-3.6131087847064154</v>
      </c>
      <c r="V4" s="2">
        <f>-P4*T4*1*S4</f>
        <v>-3.6131087847064154</v>
      </c>
      <c r="W4" s="2">
        <f>-P4*S4*T4*1</f>
        <v>-3.6131087847064154</v>
      </c>
      <c r="X4" s="2">
        <f>-P4*T4*S4*1</f>
        <v>-3.6131087847064154</v>
      </c>
      <c r="Y4" s="8">
        <f>-P4*S4*T4*1</f>
        <v>-3.6131087847064154</v>
      </c>
    </row>
    <row r="5" spans="2:26" ht="17" thickBot="1" x14ac:dyDescent="0.25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  <c r="N5" s="356" t="s">
        <v>34</v>
      </c>
      <c r="O5" s="357"/>
      <c r="P5" s="80">
        <f>'WL Prob'!O5</f>
        <v>0.3978152025489306</v>
      </c>
      <c r="Q5" s="157">
        <f>0.5+(P5-0.4)/50</f>
        <v>0.49995630405097863</v>
      </c>
      <c r="R5" s="82">
        <f>P5</f>
        <v>0.3978152025489306</v>
      </c>
      <c r="S5" s="83">
        <v>4</v>
      </c>
      <c r="T5" s="153">
        <f>(EV!H46+P4)/P5</f>
        <v>1.5003715654173615</v>
      </c>
      <c r="U5" s="133">
        <f>U3*T5*P5*S5</f>
        <v>4.7749649455613099</v>
      </c>
      <c r="V5" s="26">
        <f>P5*T5*V3*S5</f>
        <v>7.1624474183419649</v>
      </c>
      <c r="W5" s="26">
        <f>P5*S5*T5*W3</f>
        <v>9.5499298911226198</v>
      </c>
      <c r="X5" s="26">
        <f>P5*T5*S5*X3</f>
        <v>11.937412363903274</v>
      </c>
      <c r="Y5" s="27">
        <f>P5*S5*T5*Y3</f>
        <v>14.32489483668393</v>
      </c>
    </row>
    <row r="6" spans="2:26" ht="17" thickBot="1" x14ac:dyDescent="0.25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  <c r="N6" s="358" t="s">
        <v>2</v>
      </c>
      <c r="O6" s="359"/>
      <c r="P6" s="88">
        <f>SUM(P4:P5)</f>
        <v>0.99999999999999978</v>
      </c>
      <c r="Q6" s="89">
        <f>SUM(Q4:Q5)</f>
        <v>1</v>
      </c>
      <c r="R6" s="90">
        <f>P6</f>
        <v>0.99999999999999978</v>
      </c>
      <c r="S6" s="156">
        <f>ROUND(R6*10,0)</f>
        <v>10</v>
      </c>
      <c r="T6" s="119" t="s">
        <v>60</v>
      </c>
      <c r="U6" s="29">
        <f>SUM(U4:U5)</f>
        <v>1.1618561608548945</v>
      </c>
      <c r="V6" s="19">
        <f>SUM(V4:V5)</f>
        <v>3.5493386336355495</v>
      </c>
      <c r="W6" s="19">
        <f>SUM(W4:W5)</f>
        <v>5.936821106416204</v>
      </c>
      <c r="X6" s="19">
        <f>SUM(X4:X5)</f>
        <v>8.324303579196858</v>
      </c>
      <c r="Y6" s="20">
        <f>SUM(Y4:Y5)</f>
        <v>10.711786051977514</v>
      </c>
    </row>
    <row r="7" spans="2:26" ht="17" thickBot="1" x14ac:dyDescent="0.25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  <c r="N7" s="358" t="s">
        <v>39</v>
      </c>
      <c r="O7" s="359"/>
      <c r="P7" s="88">
        <f>P5-P4</f>
        <v>-0.20436959490213863</v>
      </c>
      <c r="Q7" s="154">
        <f>Q5-Q4</f>
        <v>-8.739189804279901E-5</v>
      </c>
      <c r="R7" s="155"/>
      <c r="S7" s="156"/>
      <c r="T7" s="119" t="s">
        <v>61</v>
      </c>
      <c r="U7" s="29">
        <f>U6/T5</f>
        <v>0.7743789522775304</v>
      </c>
      <c r="V7" s="19">
        <f>V6/T5</f>
        <v>2.3656397624732528</v>
      </c>
      <c r="W7" s="19">
        <f>W6/T5</f>
        <v>3.956900572668975</v>
      </c>
      <c r="X7" s="19">
        <f>X6/T5</f>
        <v>5.5481613828646967</v>
      </c>
      <c r="Y7" s="20">
        <f>Y6/T5</f>
        <v>7.1394221930604198</v>
      </c>
    </row>
    <row r="8" spans="2:26" ht="17" thickBot="1" x14ac:dyDescent="0.25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26" ht="17" thickBot="1" x14ac:dyDescent="0.25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  <c r="N9" s="114" t="s">
        <v>55</v>
      </c>
      <c r="O9" s="136" t="s">
        <v>57</v>
      </c>
      <c r="P9" s="378">
        <v>2</v>
      </c>
      <c r="Q9" s="379"/>
      <c r="R9" s="378">
        <v>3</v>
      </c>
      <c r="S9" s="379"/>
      <c r="T9" s="378">
        <v>4</v>
      </c>
      <c r="U9" s="379"/>
      <c r="V9" s="378">
        <v>5</v>
      </c>
      <c r="W9" s="379"/>
      <c r="X9" s="378">
        <v>6</v>
      </c>
      <c r="Y9" s="379"/>
    </row>
    <row r="10" spans="2:26" ht="17" thickBot="1" x14ac:dyDescent="0.25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  <c r="N10" s="136">
        <v>6</v>
      </c>
      <c r="O10" s="140"/>
      <c r="P10" s="113" t="s">
        <v>56</v>
      </c>
      <c r="Q10" s="10" t="s">
        <v>54</v>
      </c>
      <c r="R10" s="113" t="s">
        <v>56</v>
      </c>
      <c r="S10" s="10" t="s">
        <v>54</v>
      </c>
      <c r="T10" s="113" t="s">
        <v>56</v>
      </c>
      <c r="U10" s="10" t="s">
        <v>54</v>
      </c>
      <c r="V10" s="113" t="s">
        <v>56</v>
      </c>
      <c r="W10" s="10" t="s">
        <v>54</v>
      </c>
      <c r="X10" s="113" t="s">
        <v>56</v>
      </c>
      <c r="Y10" s="10" t="s">
        <v>54</v>
      </c>
    </row>
    <row r="11" spans="2:26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  <c r="N11" s="115"/>
      <c r="O11" s="117" t="s">
        <v>49</v>
      </c>
      <c r="P11" s="28">
        <v>1</v>
      </c>
      <c r="Q11" s="8">
        <f>P11*$N$10</f>
        <v>6</v>
      </c>
      <c r="R11" s="28">
        <v>1</v>
      </c>
      <c r="S11" s="8">
        <f>R11*$N$10</f>
        <v>6</v>
      </c>
      <c r="T11" s="28">
        <v>1</v>
      </c>
      <c r="U11" s="8">
        <f>T11*$N$10</f>
        <v>6</v>
      </c>
      <c r="V11" s="28">
        <v>1</v>
      </c>
      <c r="W11" s="8">
        <f>V11*$N$10</f>
        <v>6</v>
      </c>
      <c r="X11" s="28">
        <v>1</v>
      </c>
      <c r="Y11" s="8">
        <f>X11*$N$10</f>
        <v>6</v>
      </c>
    </row>
    <row r="12" spans="2:26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  <c r="N12" s="116"/>
      <c r="O12" s="118" t="s">
        <v>50</v>
      </c>
      <c r="P12" s="112">
        <f>P11*P$9</f>
        <v>2</v>
      </c>
      <c r="Q12" s="8">
        <f>P12*$N$10+Q11</f>
        <v>18</v>
      </c>
      <c r="R12" s="112">
        <f>R11*R$9</f>
        <v>3</v>
      </c>
      <c r="S12" s="8">
        <f>R12*$N$10+S11</f>
        <v>24</v>
      </c>
      <c r="T12" s="112">
        <f>T11*T$9</f>
        <v>4</v>
      </c>
      <c r="U12" s="8">
        <f>T12*$N$10+U11</f>
        <v>30</v>
      </c>
      <c r="V12" s="112">
        <f>V11*V$9</f>
        <v>5</v>
      </c>
      <c r="W12" s="8">
        <f>V12*$N$10+W11</f>
        <v>36</v>
      </c>
      <c r="X12" s="112">
        <f>X11*X$9</f>
        <v>6</v>
      </c>
      <c r="Y12" s="8">
        <f>X12*$N$10+Y11</f>
        <v>42</v>
      </c>
    </row>
    <row r="13" spans="2:26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  <c r="N13" s="116"/>
      <c r="O13" s="118" t="s">
        <v>51</v>
      </c>
      <c r="P13" s="112">
        <f>P12*P$9</f>
        <v>4</v>
      </c>
      <c r="Q13" s="8">
        <f>P13*$N$10+Q12</f>
        <v>42</v>
      </c>
      <c r="R13" s="112">
        <f t="shared" ref="R13:T15" si="0">R12*R$9</f>
        <v>9</v>
      </c>
      <c r="S13" s="8">
        <f>R13*$N$10+S12</f>
        <v>78</v>
      </c>
      <c r="T13" s="112">
        <f t="shared" si="0"/>
        <v>16</v>
      </c>
      <c r="U13" s="8">
        <f>T13*$N$10+U12</f>
        <v>126</v>
      </c>
      <c r="V13" s="112">
        <f>V12*V$9</f>
        <v>25</v>
      </c>
      <c r="W13" s="8">
        <f>V13*$N$10+W12</f>
        <v>186</v>
      </c>
      <c r="X13" s="112">
        <f>X12*X$9</f>
        <v>36</v>
      </c>
      <c r="Y13" s="8">
        <f>X13*$N$10+Y12</f>
        <v>258</v>
      </c>
    </row>
    <row r="14" spans="2:26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  <c r="N14" s="116"/>
      <c r="O14" s="118" t="s">
        <v>52</v>
      </c>
      <c r="P14" s="112">
        <f>P13*P$9</f>
        <v>8</v>
      </c>
      <c r="Q14" s="8">
        <f>P14*$N$10+Q13</f>
        <v>90</v>
      </c>
      <c r="R14" s="112">
        <f t="shared" si="0"/>
        <v>27</v>
      </c>
      <c r="S14" s="8">
        <f>R14*$N$10+S13</f>
        <v>240</v>
      </c>
      <c r="T14" s="112">
        <f t="shared" si="0"/>
        <v>64</v>
      </c>
      <c r="U14" s="8">
        <f>T14*$N$10+U13</f>
        <v>510</v>
      </c>
      <c r="V14" s="112">
        <f>V13*V$9</f>
        <v>125</v>
      </c>
      <c r="W14" s="8">
        <f>V14*$N$10+W13</f>
        <v>936</v>
      </c>
      <c r="X14" s="112">
        <f>X13*X$9</f>
        <v>216</v>
      </c>
      <c r="Y14" s="8">
        <f>X14*$N$10+Y13</f>
        <v>1554</v>
      </c>
    </row>
    <row r="15" spans="2:26" ht="17" thickBot="1" x14ac:dyDescent="0.25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  <c r="N15" s="131"/>
      <c r="O15" s="132" t="s">
        <v>53</v>
      </c>
      <c r="P15" s="133">
        <f>P14*P$9</f>
        <v>16</v>
      </c>
      <c r="Q15" s="134">
        <f>P15*$N$10+Q14</f>
        <v>186</v>
      </c>
      <c r="R15" s="133">
        <f t="shared" si="0"/>
        <v>81</v>
      </c>
      <c r="S15" s="134">
        <f>R15*$N$10+S14</f>
        <v>726</v>
      </c>
      <c r="T15" s="133">
        <f t="shared" si="0"/>
        <v>256</v>
      </c>
      <c r="U15" s="134">
        <f>T15*$N$10+U14</f>
        <v>2046</v>
      </c>
      <c r="V15" s="133">
        <f>V14*V$9</f>
        <v>625</v>
      </c>
      <c r="W15" s="134">
        <f>V15*$N$10+W14</f>
        <v>4686</v>
      </c>
      <c r="X15" s="133">
        <f>X14*X$9</f>
        <v>1296</v>
      </c>
      <c r="Y15" s="134">
        <f>X15*$N$10+Y14</f>
        <v>9330</v>
      </c>
    </row>
    <row r="16" spans="2:26" ht="17" thickBot="1" x14ac:dyDescent="0.25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  <c r="N16" s="135" t="s">
        <v>57</v>
      </c>
      <c r="O16" s="136" t="s">
        <v>56</v>
      </c>
      <c r="P16" s="137">
        <v>100</v>
      </c>
      <c r="Q16" s="20" t="s">
        <v>54</v>
      </c>
      <c r="R16" s="138">
        <v>200</v>
      </c>
      <c r="S16" s="139" t="s">
        <v>54</v>
      </c>
      <c r="T16" s="137">
        <v>300</v>
      </c>
      <c r="U16" s="20" t="s">
        <v>54</v>
      </c>
      <c r="V16" s="137">
        <v>400</v>
      </c>
      <c r="W16" s="20" t="s">
        <v>54</v>
      </c>
      <c r="X16" s="137">
        <v>500</v>
      </c>
      <c r="Y16" s="20" t="s">
        <v>54</v>
      </c>
    </row>
    <row r="17" spans="2:25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  <c r="N17" s="375">
        <v>2</v>
      </c>
      <c r="O17" s="126">
        <v>1</v>
      </c>
      <c r="P17" s="130">
        <f>O17*P$16</f>
        <v>100</v>
      </c>
      <c r="Q17" s="127">
        <f>O17*$N$10*P17</f>
        <v>600</v>
      </c>
      <c r="R17" s="130">
        <f>$O17*R$16</f>
        <v>200</v>
      </c>
      <c r="S17" s="127">
        <f>$N$10*R17</f>
        <v>1200</v>
      </c>
      <c r="T17" s="130">
        <f>$O17*T$16</f>
        <v>300</v>
      </c>
      <c r="U17" s="127">
        <f>$N$10*T17</f>
        <v>1800</v>
      </c>
      <c r="V17" s="130">
        <f>$O17*V$16</f>
        <v>400</v>
      </c>
      <c r="W17" s="127">
        <f>$N$10*V17</f>
        <v>2400</v>
      </c>
      <c r="X17" s="130">
        <f>$O17*X$16</f>
        <v>500</v>
      </c>
      <c r="Y17" s="127">
        <f>$N$10*X17</f>
        <v>3000</v>
      </c>
    </row>
    <row r="18" spans="2:25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  <c r="N18" s="376"/>
      <c r="O18" s="121">
        <f>O17*N17</f>
        <v>2</v>
      </c>
      <c r="P18" s="128">
        <f>O18*P$16</f>
        <v>200</v>
      </c>
      <c r="Q18" s="123">
        <f>$N$10*P18+Q17</f>
        <v>1800</v>
      </c>
      <c r="R18" s="128">
        <f>$O18*R$16</f>
        <v>400</v>
      </c>
      <c r="S18" s="123">
        <f>$N$10*R18+S17</f>
        <v>3600</v>
      </c>
      <c r="T18" s="128">
        <f>$O18*T$16</f>
        <v>600</v>
      </c>
      <c r="U18" s="123">
        <f>$N$10*T18+U17</f>
        <v>5400</v>
      </c>
      <c r="V18" s="128">
        <f t="shared" ref="V18:X21" si="1">$O18*V$16</f>
        <v>800</v>
      </c>
      <c r="W18" s="123">
        <f>$N$10*V18+W17</f>
        <v>7200</v>
      </c>
      <c r="X18" s="128">
        <f t="shared" si="1"/>
        <v>1000</v>
      </c>
      <c r="Y18" s="123">
        <f>$N$10*X18+Y17</f>
        <v>9000</v>
      </c>
    </row>
    <row r="19" spans="2:25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  <c r="N19" s="376"/>
      <c r="O19" s="121">
        <f>O18*N17</f>
        <v>4</v>
      </c>
      <c r="P19" s="128">
        <f>O19*P$16</f>
        <v>400</v>
      </c>
      <c r="Q19" s="123">
        <f>$N$10*P19+Q18</f>
        <v>4200</v>
      </c>
      <c r="R19" s="128">
        <f>$O19*R$16</f>
        <v>800</v>
      </c>
      <c r="S19" s="123">
        <f>$N$10*R19+S18</f>
        <v>8400</v>
      </c>
      <c r="T19" s="128">
        <f>$O19*T$16</f>
        <v>1200</v>
      </c>
      <c r="U19" s="123">
        <f>$N$10*T19+U18</f>
        <v>12600</v>
      </c>
      <c r="V19" s="128">
        <f t="shared" si="1"/>
        <v>1600</v>
      </c>
      <c r="W19" s="123">
        <f>$N$10*V19+W18</f>
        <v>16800</v>
      </c>
      <c r="X19" s="128">
        <f t="shared" si="1"/>
        <v>2000</v>
      </c>
      <c r="Y19" s="123">
        <f>$N$10*X19+Y18</f>
        <v>21000</v>
      </c>
    </row>
    <row r="20" spans="2:25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  <c r="N20" s="376"/>
      <c r="O20" s="121">
        <f>O19*N17</f>
        <v>8</v>
      </c>
      <c r="P20" s="128">
        <f>O20*P$16</f>
        <v>800</v>
      </c>
      <c r="Q20" s="123">
        <f>$N$10*P20+Q19</f>
        <v>9000</v>
      </c>
      <c r="R20" s="128">
        <f>$O20*R$16</f>
        <v>1600</v>
      </c>
      <c r="S20" s="123">
        <f>$N$10*R20+S19</f>
        <v>18000</v>
      </c>
      <c r="T20" s="128">
        <f>$O20*T$16</f>
        <v>2400</v>
      </c>
      <c r="U20" s="123">
        <f>$N$10*T20+U19</f>
        <v>27000</v>
      </c>
      <c r="V20" s="128">
        <f t="shared" si="1"/>
        <v>3200</v>
      </c>
      <c r="W20" s="123">
        <f>$N$10*V20+W19</f>
        <v>36000</v>
      </c>
      <c r="X20" s="128">
        <f t="shared" si="1"/>
        <v>4000</v>
      </c>
      <c r="Y20" s="123">
        <f>$N$10*X20+Y19</f>
        <v>45000</v>
      </c>
    </row>
    <row r="21" spans="2:25" ht="17" thickBot="1" x14ac:dyDescent="0.25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  <c r="N21" s="377"/>
      <c r="O21" s="121">
        <f>O20*N17</f>
        <v>16</v>
      </c>
      <c r="P21" s="129">
        <f>O21*P$16</f>
        <v>1600</v>
      </c>
      <c r="Q21" s="124">
        <f>$N$10*P21+Q20</f>
        <v>18600</v>
      </c>
      <c r="R21" s="129">
        <f>$O21*R$16</f>
        <v>3200</v>
      </c>
      <c r="S21" s="124">
        <f>$N$10*R21+S20</f>
        <v>37200</v>
      </c>
      <c r="T21" s="129">
        <f>$O21*T$16</f>
        <v>4800</v>
      </c>
      <c r="U21" s="124">
        <f>$N$10*T21+U20</f>
        <v>55800</v>
      </c>
      <c r="V21" s="129">
        <f t="shared" si="1"/>
        <v>6400</v>
      </c>
      <c r="W21" s="124">
        <f>$N$10*V21+W20</f>
        <v>74400</v>
      </c>
      <c r="X21" s="129">
        <f t="shared" si="1"/>
        <v>8000</v>
      </c>
      <c r="Y21" s="124">
        <f>$N$10*X21+Y20</f>
        <v>93000</v>
      </c>
    </row>
    <row r="22" spans="2:25" ht="17" thickBot="1" x14ac:dyDescent="0.25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  <c r="N22" s="135" t="s">
        <v>57</v>
      </c>
      <c r="O22" s="136" t="s">
        <v>56</v>
      </c>
      <c r="P22" s="137">
        <v>100</v>
      </c>
      <c r="Q22" s="20" t="s">
        <v>54</v>
      </c>
      <c r="R22" s="138">
        <v>200</v>
      </c>
      <c r="S22" s="139" t="s">
        <v>54</v>
      </c>
      <c r="T22" s="137">
        <v>300</v>
      </c>
      <c r="U22" s="20" t="s">
        <v>54</v>
      </c>
      <c r="V22" s="137">
        <v>400</v>
      </c>
      <c r="W22" s="20" t="s">
        <v>54</v>
      </c>
      <c r="X22" s="137">
        <v>500</v>
      </c>
      <c r="Y22" s="20" t="s">
        <v>54</v>
      </c>
    </row>
    <row r="23" spans="2:25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  <c r="N23" s="375">
        <v>3</v>
      </c>
      <c r="O23" s="126">
        <v>1</v>
      </c>
      <c r="P23" s="130">
        <f>O23*P$16</f>
        <v>100</v>
      </c>
      <c r="Q23" s="127">
        <f>O23*$N$10*P23</f>
        <v>600</v>
      </c>
      <c r="R23" s="130">
        <f>$O23*R$16</f>
        <v>200</v>
      </c>
      <c r="S23" s="127">
        <f>$N$10*R23</f>
        <v>1200</v>
      </c>
      <c r="T23" s="130">
        <f>$O23*T$16</f>
        <v>300</v>
      </c>
      <c r="U23" s="127">
        <f>$N$10*T23</f>
        <v>1800</v>
      </c>
      <c r="V23" s="130">
        <f>$O23*V$16</f>
        <v>400</v>
      </c>
      <c r="W23" s="127">
        <f>$N$10*V23</f>
        <v>2400</v>
      </c>
      <c r="X23" s="130">
        <f>$O23*X$16</f>
        <v>500</v>
      </c>
      <c r="Y23" s="127">
        <f>$N$10*X23</f>
        <v>3000</v>
      </c>
    </row>
    <row r="24" spans="2:25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  <c r="N24" s="376"/>
      <c r="O24" s="121">
        <f>O23*N23</f>
        <v>3</v>
      </c>
      <c r="P24" s="128">
        <f>O24*P$16</f>
        <v>300</v>
      </c>
      <c r="Q24" s="123">
        <f>$N$10*P24+Q23</f>
        <v>2400</v>
      </c>
      <c r="R24" s="128">
        <f>$O24*R$16</f>
        <v>600</v>
      </c>
      <c r="S24" s="123">
        <f>$N$10*R24+S23</f>
        <v>4800</v>
      </c>
      <c r="T24" s="128">
        <f>$O24*T$16</f>
        <v>900</v>
      </c>
      <c r="U24" s="123">
        <f>$N$10*T24+U23</f>
        <v>7200</v>
      </c>
      <c r="V24" s="128">
        <f t="shared" ref="V24:X27" si="2">$O24*V$16</f>
        <v>1200</v>
      </c>
      <c r="W24" s="123">
        <f>$N$10*V24+W23</f>
        <v>9600</v>
      </c>
      <c r="X24" s="128">
        <f t="shared" si="2"/>
        <v>1500</v>
      </c>
      <c r="Y24" s="123">
        <f>$N$10*X24+Y23</f>
        <v>12000</v>
      </c>
    </row>
    <row r="25" spans="2:25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  <c r="N25" s="376"/>
      <c r="O25" s="121">
        <f>O24*N23</f>
        <v>9</v>
      </c>
      <c r="P25" s="128">
        <f>O25*P$16</f>
        <v>900</v>
      </c>
      <c r="Q25" s="123">
        <f>$N$10*P25+Q24</f>
        <v>7800</v>
      </c>
      <c r="R25" s="128">
        <f>$O25*R$16</f>
        <v>1800</v>
      </c>
      <c r="S25" s="123">
        <f>$N$10*R25+S24</f>
        <v>15600</v>
      </c>
      <c r="T25" s="128">
        <f>$O25*T$16</f>
        <v>2700</v>
      </c>
      <c r="U25" s="123">
        <f>$N$10*T25+U24</f>
        <v>23400</v>
      </c>
      <c r="V25" s="128">
        <f t="shared" si="2"/>
        <v>3600</v>
      </c>
      <c r="W25" s="123">
        <f>$N$10*V25+W24</f>
        <v>31200</v>
      </c>
      <c r="X25" s="128">
        <f t="shared" si="2"/>
        <v>4500</v>
      </c>
      <c r="Y25" s="123">
        <f>$N$10*X25+Y24</f>
        <v>39000</v>
      </c>
    </row>
    <row r="26" spans="2:25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  <c r="N26" s="376"/>
      <c r="O26" s="121">
        <f>O25*N23</f>
        <v>27</v>
      </c>
      <c r="P26" s="128">
        <f>O26*P$16</f>
        <v>2700</v>
      </c>
      <c r="Q26" s="123">
        <f>$N$10*P26+Q25</f>
        <v>24000</v>
      </c>
      <c r="R26" s="128">
        <f>$O26*R$16</f>
        <v>5400</v>
      </c>
      <c r="S26" s="123">
        <f>$N$10*R26+S25</f>
        <v>48000</v>
      </c>
      <c r="T26" s="128">
        <f>$O26*T$16</f>
        <v>8100</v>
      </c>
      <c r="U26" s="123">
        <f>$N$10*T26+U25</f>
        <v>72000</v>
      </c>
      <c r="V26" s="128">
        <f t="shared" si="2"/>
        <v>10800</v>
      </c>
      <c r="W26" s="123">
        <f>$N$10*V26+W25</f>
        <v>96000</v>
      </c>
      <c r="X26" s="128">
        <f t="shared" si="2"/>
        <v>13500</v>
      </c>
      <c r="Y26" s="123">
        <f>$N$10*X26+Y25</f>
        <v>120000</v>
      </c>
    </row>
    <row r="27" spans="2:25" ht="17" thickBot="1" x14ac:dyDescent="0.25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  <c r="N27" s="377"/>
      <c r="O27" s="122">
        <f>O26*N23</f>
        <v>81</v>
      </c>
      <c r="P27" s="129">
        <f>O27*P$16</f>
        <v>8100</v>
      </c>
      <c r="Q27" s="124">
        <f>$N$10*P27+Q26</f>
        <v>72600</v>
      </c>
      <c r="R27" s="129">
        <f>$O27*R$16</f>
        <v>16200</v>
      </c>
      <c r="S27" s="124">
        <f>$N$10*R27+S26</f>
        <v>145200</v>
      </c>
      <c r="T27" s="129">
        <f>$O27*T$16</f>
        <v>24300</v>
      </c>
      <c r="U27" s="124">
        <f>$N$10*T27+U26</f>
        <v>217800</v>
      </c>
      <c r="V27" s="129">
        <f t="shared" si="2"/>
        <v>32400</v>
      </c>
      <c r="W27" s="124">
        <f>$N$10*V27+W26</f>
        <v>290400</v>
      </c>
      <c r="X27" s="129">
        <f t="shared" si="2"/>
        <v>40500</v>
      </c>
      <c r="Y27" s="124">
        <f>$N$10*X27+Y26</f>
        <v>363000</v>
      </c>
    </row>
    <row r="28" spans="2:25" ht="17" thickBot="1" x14ac:dyDescent="0.25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  <c r="N28" s="135" t="s">
        <v>57</v>
      </c>
      <c r="O28" s="136" t="s">
        <v>56</v>
      </c>
      <c r="P28" s="137">
        <v>100</v>
      </c>
      <c r="Q28" s="20" t="s">
        <v>54</v>
      </c>
      <c r="R28" s="138">
        <v>200</v>
      </c>
      <c r="S28" s="139" t="s">
        <v>54</v>
      </c>
      <c r="T28" s="137">
        <v>300</v>
      </c>
      <c r="U28" s="20" t="s">
        <v>54</v>
      </c>
      <c r="V28" s="137">
        <v>400</v>
      </c>
      <c r="W28" s="20" t="s">
        <v>54</v>
      </c>
      <c r="X28" s="137">
        <v>500</v>
      </c>
      <c r="Y28" s="20" t="s">
        <v>54</v>
      </c>
    </row>
    <row r="29" spans="2:25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  <c r="N29" s="375">
        <v>4</v>
      </c>
      <c r="O29" s="126">
        <v>1</v>
      </c>
      <c r="P29" s="130">
        <f>O29*P$16</f>
        <v>100</v>
      </c>
      <c r="Q29" s="127">
        <f>O29*$N$10*P29</f>
        <v>600</v>
      </c>
      <c r="R29" s="130">
        <f>$O29*R$16</f>
        <v>200</v>
      </c>
      <c r="S29" s="127">
        <f>$N$10*R29</f>
        <v>1200</v>
      </c>
      <c r="T29" s="130">
        <f>$O29*T$16</f>
        <v>300</v>
      </c>
      <c r="U29" s="127">
        <f>$N$10*T29</f>
        <v>1800</v>
      </c>
      <c r="V29" s="130">
        <f>$O29*V$16</f>
        <v>400</v>
      </c>
      <c r="W29" s="127">
        <f>$N$10*V29</f>
        <v>2400</v>
      </c>
      <c r="X29" s="130">
        <f>$O29*X$16</f>
        <v>500</v>
      </c>
      <c r="Y29" s="127">
        <f>$N$10*X29</f>
        <v>3000</v>
      </c>
    </row>
    <row r="30" spans="2:25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  <c r="N30" s="376"/>
      <c r="O30" s="121">
        <f>O29*N29</f>
        <v>4</v>
      </c>
      <c r="P30" s="128">
        <f>O30*P$16</f>
        <v>400</v>
      </c>
      <c r="Q30" s="123">
        <f>$N$10*P30+Q29</f>
        <v>3000</v>
      </c>
      <c r="R30" s="128">
        <f>$O30*R$16</f>
        <v>800</v>
      </c>
      <c r="S30" s="123">
        <f>$N$10*R30+S29</f>
        <v>6000</v>
      </c>
      <c r="T30" s="128">
        <f>$O30*T$16</f>
        <v>1200</v>
      </c>
      <c r="U30" s="123">
        <f>$N$10*T30+U29</f>
        <v>9000</v>
      </c>
      <c r="V30" s="128">
        <f t="shared" ref="V30:X33" si="3">$O30*V$16</f>
        <v>1600</v>
      </c>
      <c r="W30" s="123">
        <f>$N$10*V30+W29</f>
        <v>12000</v>
      </c>
      <c r="X30" s="128">
        <f t="shared" si="3"/>
        <v>2000</v>
      </c>
      <c r="Y30" s="123">
        <f>$N$10*X30+Y29</f>
        <v>15000</v>
      </c>
    </row>
    <row r="31" spans="2:25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  <c r="N31" s="376"/>
      <c r="O31" s="121">
        <f>O30*N29</f>
        <v>16</v>
      </c>
      <c r="P31" s="128">
        <f>O31*P$16</f>
        <v>1600</v>
      </c>
      <c r="Q31" s="123">
        <f>$N$10*P31+Q30</f>
        <v>12600</v>
      </c>
      <c r="R31" s="128">
        <f>$O31*R$16</f>
        <v>3200</v>
      </c>
      <c r="S31" s="123">
        <f>$N$10*R31+S30</f>
        <v>25200</v>
      </c>
      <c r="T31" s="128">
        <f>$O31*T$16</f>
        <v>4800</v>
      </c>
      <c r="U31" s="123">
        <f>$N$10*T31+U30</f>
        <v>37800</v>
      </c>
      <c r="V31" s="128">
        <f t="shared" si="3"/>
        <v>6400</v>
      </c>
      <c r="W31" s="123">
        <f>$N$10*V31+W30</f>
        <v>50400</v>
      </c>
      <c r="X31" s="128">
        <f t="shared" si="3"/>
        <v>8000</v>
      </c>
      <c r="Y31" s="123">
        <f>$N$10*X31+Y30</f>
        <v>63000</v>
      </c>
    </row>
    <row r="32" spans="2:25" x14ac:dyDescent="0.2">
      <c r="B32" s="319" t="str">
        <f>"EV = " &amp; EV!H46</f>
        <v>EV = -0.00531417925590545</v>
      </c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N32" s="376"/>
      <c r="O32" s="121">
        <f>O31*N29</f>
        <v>64</v>
      </c>
      <c r="P32" s="128">
        <f>O32*P$16</f>
        <v>6400</v>
      </c>
      <c r="Q32" s="123">
        <f>$N$10*P32+Q31</f>
        <v>51000</v>
      </c>
      <c r="R32" s="128">
        <f>$O32*R$16</f>
        <v>12800</v>
      </c>
      <c r="S32" s="123">
        <f>$N$10*R32+S31</f>
        <v>102000</v>
      </c>
      <c r="T32" s="128">
        <f>$O32*T$16</f>
        <v>19200</v>
      </c>
      <c r="U32" s="123">
        <f>$N$10*T32+U31</f>
        <v>153000</v>
      </c>
      <c r="V32" s="128">
        <f t="shared" si="3"/>
        <v>25600</v>
      </c>
      <c r="W32" s="123">
        <f>$N$10*V32+W31</f>
        <v>204000</v>
      </c>
      <c r="X32" s="128">
        <f t="shared" si="3"/>
        <v>32000</v>
      </c>
      <c r="Y32" s="123">
        <f>$N$10*X32+Y31</f>
        <v>255000</v>
      </c>
    </row>
    <row r="33" spans="2:25" ht="17" thickBot="1" x14ac:dyDescent="0.25">
      <c r="B33" s="372" t="str">
        <f>Summary!B33</f>
        <v>EV = -0.531417925590545 %</v>
      </c>
      <c r="C33" s="373"/>
      <c r="D33" s="373"/>
      <c r="E33" s="373"/>
      <c r="F33" s="373"/>
      <c r="G33" s="373"/>
      <c r="H33" s="373"/>
      <c r="I33" s="373"/>
      <c r="J33" s="373"/>
      <c r="K33" s="373"/>
      <c r="L33" s="374"/>
      <c r="N33" s="377"/>
      <c r="O33" s="122">
        <f>O32*N29</f>
        <v>256</v>
      </c>
      <c r="P33" s="129">
        <f>O33*P$16</f>
        <v>25600</v>
      </c>
      <c r="Q33" s="124">
        <f>$N$10*P33+Q32</f>
        <v>204600</v>
      </c>
      <c r="R33" s="129">
        <f>$O33*R$16</f>
        <v>51200</v>
      </c>
      <c r="S33" s="124">
        <f>$N$10*R33+S32</f>
        <v>409200</v>
      </c>
      <c r="T33" s="129">
        <f>$O33*T$16</f>
        <v>76800</v>
      </c>
      <c r="U33" s="124">
        <f>$N$10*T33+U32</f>
        <v>613800</v>
      </c>
      <c r="V33" s="129">
        <f t="shared" si="3"/>
        <v>102400</v>
      </c>
      <c r="W33" s="124">
        <f>$N$10*V33+W32</f>
        <v>818400</v>
      </c>
      <c r="X33" s="129">
        <f t="shared" si="3"/>
        <v>128000</v>
      </c>
      <c r="Y33" s="124">
        <f>$N$10*X33+Y32</f>
        <v>1023000</v>
      </c>
    </row>
    <row r="34" spans="2:25" ht="17" thickBot="1" x14ac:dyDescent="0.25">
      <c r="B34" s="366" t="s">
        <v>24</v>
      </c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N34" s="135" t="s">
        <v>57</v>
      </c>
      <c r="O34" s="136" t="s">
        <v>56</v>
      </c>
      <c r="P34" s="137">
        <v>100</v>
      </c>
      <c r="Q34" s="20" t="s">
        <v>54</v>
      </c>
      <c r="R34" s="138">
        <v>200</v>
      </c>
      <c r="S34" s="139" t="s">
        <v>54</v>
      </c>
      <c r="T34" s="137">
        <v>300</v>
      </c>
      <c r="U34" s="20" t="s">
        <v>54</v>
      </c>
      <c r="V34" s="137">
        <v>400</v>
      </c>
      <c r="W34" s="20" t="s">
        <v>54</v>
      </c>
      <c r="X34" s="137">
        <v>500</v>
      </c>
      <c r="Y34" s="20" t="s">
        <v>54</v>
      </c>
    </row>
    <row r="35" spans="2:25" x14ac:dyDescent="0.2">
      <c r="B35" s="368" t="s">
        <v>25</v>
      </c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N35" s="375">
        <v>5</v>
      </c>
      <c r="O35" s="126">
        <v>1</v>
      </c>
      <c r="P35" s="130">
        <f>O35*P$16</f>
        <v>100</v>
      </c>
      <c r="Q35" s="127">
        <f>O35*$N$10*P35</f>
        <v>600</v>
      </c>
      <c r="R35" s="130">
        <f>$O35*R$16</f>
        <v>200</v>
      </c>
      <c r="S35" s="127">
        <f>$N$10*R35</f>
        <v>1200</v>
      </c>
      <c r="T35" s="130">
        <f>$O35*T$16</f>
        <v>300</v>
      </c>
      <c r="U35" s="127">
        <f>$N$10*T35</f>
        <v>1800</v>
      </c>
      <c r="V35" s="130">
        <f>$O35*V$16</f>
        <v>400</v>
      </c>
      <c r="W35" s="127">
        <f>$N$10*V35</f>
        <v>2400</v>
      </c>
      <c r="X35" s="130">
        <f>$O35*X$16</f>
        <v>500</v>
      </c>
      <c r="Y35" s="127">
        <f>$N$10*X35</f>
        <v>3000</v>
      </c>
    </row>
    <row r="36" spans="2:25" x14ac:dyDescent="0.2">
      <c r="B36" s="370" t="s">
        <v>26</v>
      </c>
      <c r="C36" s="371"/>
      <c r="D36" s="371"/>
      <c r="E36" s="371"/>
      <c r="F36" s="371"/>
      <c r="G36" s="371"/>
      <c r="H36" s="371"/>
      <c r="I36" s="371"/>
      <c r="J36" s="371"/>
      <c r="K36" s="371"/>
      <c r="L36" s="371"/>
      <c r="N36" s="376"/>
      <c r="O36" s="121">
        <f>O35*N35</f>
        <v>5</v>
      </c>
      <c r="P36" s="128">
        <f>O36*P$16</f>
        <v>500</v>
      </c>
      <c r="Q36" s="123">
        <f>$N$10*P36+Q35</f>
        <v>3600</v>
      </c>
      <c r="R36" s="128">
        <f>$O36*R$16</f>
        <v>1000</v>
      </c>
      <c r="S36" s="123">
        <f>$N$10*R36+S35</f>
        <v>7200</v>
      </c>
      <c r="T36" s="128">
        <f>$O36*T$16</f>
        <v>1500</v>
      </c>
      <c r="U36" s="123">
        <f>$N$10*T36+U35</f>
        <v>10800</v>
      </c>
      <c r="V36" s="128">
        <f t="shared" ref="V36:X39" si="4">$O36*V$16</f>
        <v>2000</v>
      </c>
      <c r="W36" s="123">
        <f>$N$10*V36+W35</f>
        <v>14400</v>
      </c>
      <c r="X36" s="128">
        <f t="shared" si="4"/>
        <v>2500</v>
      </c>
      <c r="Y36" s="123">
        <f>$N$10*X36+Y35</f>
        <v>18000</v>
      </c>
    </row>
    <row r="37" spans="2:25" x14ac:dyDescent="0.2">
      <c r="B37" s="363" t="s">
        <v>27</v>
      </c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N37" s="376"/>
      <c r="O37" s="121">
        <f>O36*N35</f>
        <v>25</v>
      </c>
      <c r="P37" s="128">
        <f>O37*P$16</f>
        <v>2500</v>
      </c>
      <c r="Q37" s="123">
        <f>$N$10*P37+Q36</f>
        <v>18600</v>
      </c>
      <c r="R37" s="128">
        <f>$O37*R$16</f>
        <v>5000</v>
      </c>
      <c r="S37" s="123">
        <f>$N$10*R37+S36</f>
        <v>37200</v>
      </c>
      <c r="T37" s="128">
        <f>$O37*T$16</f>
        <v>7500</v>
      </c>
      <c r="U37" s="123">
        <f>$N$10*T37+U36</f>
        <v>55800</v>
      </c>
      <c r="V37" s="128">
        <f t="shared" si="4"/>
        <v>10000</v>
      </c>
      <c r="W37" s="123">
        <f>$N$10*V37+W36</f>
        <v>74400</v>
      </c>
      <c r="X37" s="128">
        <f t="shared" si="4"/>
        <v>12500</v>
      </c>
      <c r="Y37" s="123">
        <f>$N$10*X37+Y36</f>
        <v>93000</v>
      </c>
    </row>
    <row r="38" spans="2:25" x14ac:dyDescent="0.2">
      <c r="B38" s="362" t="s">
        <v>28</v>
      </c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N38" s="376"/>
      <c r="O38" s="121">
        <f>O37*N35</f>
        <v>125</v>
      </c>
      <c r="P38" s="128">
        <f>O38*P$16</f>
        <v>12500</v>
      </c>
      <c r="Q38" s="123">
        <f>$N$10*P38+Q37</f>
        <v>93600</v>
      </c>
      <c r="R38" s="128">
        <f>$O38*R$16</f>
        <v>25000</v>
      </c>
      <c r="S38" s="123">
        <f>$N$10*R38+S37</f>
        <v>187200</v>
      </c>
      <c r="T38" s="128">
        <f>$O38*T$16</f>
        <v>37500</v>
      </c>
      <c r="U38" s="123">
        <f>$N$10*T38+U37</f>
        <v>280800</v>
      </c>
      <c r="V38" s="128">
        <f t="shared" si="4"/>
        <v>50000</v>
      </c>
      <c r="W38" s="123">
        <f>$N$10*V38+W37</f>
        <v>374400</v>
      </c>
      <c r="X38" s="128">
        <f t="shared" si="4"/>
        <v>62500</v>
      </c>
      <c r="Y38" s="123">
        <f>$N$10*X38+Y37</f>
        <v>468000</v>
      </c>
    </row>
    <row r="39" spans="2:25" ht="17" thickBot="1" x14ac:dyDescent="0.25">
      <c r="N39" s="377"/>
      <c r="O39" s="122">
        <f>O38*N35</f>
        <v>625</v>
      </c>
      <c r="P39" s="129">
        <f>O39*P$16</f>
        <v>62500</v>
      </c>
      <c r="Q39" s="124">
        <f>$N$10*P39+Q38</f>
        <v>468600</v>
      </c>
      <c r="R39" s="129">
        <f>$O39*R$16</f>
        <v>125000</v>
      </c>
      <c r="S39" s="124">
        <f>$N$10*R39+S38</f>
        <v>937200</v>
      </c>
      <c r="T39" s="129">
        <f>$O39*T$16</f>
        <v>187500</v>
      </c>
      <c r="U39" s="124">
        <f>$N$10*T39+U38</f>
        <v>1405800</v>
      </c>
      <c r="V39" s="129">
        <f t="shared" si="4"/>
        <v>250000</v>
      </c>
      <c r="W39" s="124">
        <f>$N$10*V39+W38</f>
        <v>1874400</v>
      </c>
      <c r="X39" s="129">
        <f t="shared" si="4"/>
        <v>312500</v>
      </c>
      <c r="Y39" s="124">
        <f>$N$10*X39+Y38</f>
        <v>2343000</v>
      </c>
    </row>
  </sheetData>
  <sheetProtection sheet="1" objects="1" scenarios="1"/>
  <mergeCells count="24">
    <mergeCell ref="B1:L1"/>
    <mergeCell ref="B32:L32"/>
    <mergeCell ref="P9:Q9"/>
    <mergeCell ref="R9:S9"/>
    <mergeCell ref="T9:U9"/>
    <mergeCell ref="N1:Y1"/>
    <mergeCell ref="P3:S3"/>
    <mergeCell ref="V9:W9"/>
    <mergeCell ref="X9:Y9"/>
    <mergeCell ref="N17:N21"/>
    <mergeCell ref="N23:N27"/>
    <mergeCell ref="N29:N33"/>
    <mergeCell ref="B38:L38"/>
    <mergeCell ref="B37:L37"/>
    <mergeCell ref="N2:O2"/>
    <mergeCell ref="N4:O4"/>
    <mergeCell ref="N5:O5"/>
    <mergeCell ref="N6:O6"/>
    <mergeCell ref="N7:O7"/>
    <mergeCell ref="B34:L34"/>
    <mergeCell ref="B35:L35"/>
    <mergeCell ref="B36:L36"/>
    <mergeCell ref="B33:L33"/>
    <mergeCell ref="N35:N39"/>
  </mergeCells>
  <phoneticPr fontId="14" type="noConversion"/>
  <conditionalFormatting sqref="C3:L12 C22:L31 C14:L20">
    <cfRule type="containsText" dxfId="96" priority="4" operator="containsText" text="S">
      <formula>NOT(ISERROR(SEARCH("S",C3)))</formula>
    </cfRule>
    <cfRule type="containsText" dxfId="95" priority="5" operator="containsText" text="H">
      <formula>NOT(ISERROR(SEARCH("H",C3)))</formula>
    </cfRule>
  </conditionalFormatting>
  <conditionalFormatting sqref="C3:L12 C22:L31 C14:L20">
    <cfRule type="containsText" dxfId="94" priority="3" operator="containsText" text="D">
      <formula>NOT(ISERROR(SEARCH("D",C3)))</formula>
    </cfRule>
  </conditionalFormatting>
  <conditionalFormatting sqref="C3:L12 C22:L31 C14:L20">
    <cfRule type="containsText" dxfId="93" priority="2" operator="containsText" text="R">
      <formula>NOT(ISERROR(SEARCH("R",C3)))</formula>
    </cfRule>
  </conditionalFormatting>
  <conditionalFormatting sqref="C3:L12 C22:L31 C14:L20">
    <cfRule type="containsText" dxfId="92" priority="1" operator="containsText" text="P">
      <formula>NOT(ISERROR(SEARCH("P",C3)))</formula>
    </cfRule>
  </conditionalFormatting>
  <printOptions horizontalCentered="1" verticalCentered="1"/>
  <pageMargins left="0.25" right="0.25" top="0.75" bottom="0.75" header="0.3" footer="0.3"/>
  <pageSetup paperSize="9" scale="7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AB51"/>
  <sheetViews>
    <sheetView topLeftCell="A26" workbookViewId="0">
      <selection activeCell="E51" sqref="E51"/>
    </sheetView>
  </sheetViews>
  <sheetFormatPr baseColWidth="10" defaultColWidth="8.83203125" defaultRowHeight="16" x14ac:dyDescent="0.2"/>
  <cols>
    <col min="2" max="2" width="8.83203125" style="250"/>
  </cols>
  <sheetData>
    <row r="2" spans="1:20" x14ac:dyDescent="0.2">
      <c r="A2" t="s">
        <v>40</v>
      </c>
      <c r="B2" s="249" t="s">
        <v>159</v>
      </c>
      <c r="C2" s="248">
        <f>Rules!C22</f>
        <v>0.3978152025489306</v>
      </c>
      <c r="D2" s="247" t="s">
        <v>160</v>
      </c>
      <c r="E2" s="248">
        <f>Rules!C21</f>
        <v>0.60218479745106923</v>
      </c>
      <c r="F2" s="247" t="s">
        <v>161</v>
      </c>
      <c r="G2" s="248">
        <f>Rules!C19</f>
        <v>-5.3141792559054518E-3</v>
      </c>
      <c r="I2" t="s">
        <v>58</v>
      </c>
      <c r="J2">
        <f>(G2+E2)/C2</f>
        <v>1.5003715654173615</v>
      </c>
    </row>
    <row r="4" spans="1:20" x14ac:dyDescent="0.2">
      <c r="A4" s="384" t="s">
        <v>162</v>
      </c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</row>
    <row r="5" spans="1:20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20" x14ac:dyDescent="0.2">
      <c r="A6" t="s">
        <v>157</v>
      </c>
      <c r="B6" s="250">
        <f>$C$2</f>
        <v>0.3978152025489306</v>
      </c>
      <c r="C6">
        <f>B6*$C$2</f>
        <v>0.15825693537904667</v>
      </c>
      <c r="D6">
        <f t="shared" ref="D6:K6" si="0">C6*$C$2</f>
        <v>6.2957014802588473E-2</v>
      </c>
      <c r="E6">
        <f t="shared" si="0"/>
        <v>2.5045257595567756E-2</v>
      </c>
      <c r="F6">
        <f t="shared" si="0"/>
        <v>9.96338422327093E-3</v>
      </c>
      <c r="G6">
        <f t="shared" si="0"/>
        <v>3.9635857128533444E-3</v>
      </c>
      <c r="H6">
        <f t="shared" si="0"/>
        <v>1.5767746531788007E-3</v>
      </c>
      <c r="I6">
        <f t="shared" si="0"/>
        <v>6.2726492802834437E-4</v>
      </c>
      <c r="J6">
        <f t="shared" si="0"/>
        <v>2.495355243954362E-4</v>
      </c>
      <c r="K6">
        <f t="shared" si="0"/>
        <v>9.9269025180524062E-5</v>
      </c>
    </row>
    <row r="7" spans="1:20" ht="17" thickBot="1" x14ac:dyDescent="0.25">
      <c r="A7" t="s">
        <v>158</v>
      </c>
      <c r="B7" s="250">
        <f>$E$2</f>
        <v>0.60218479745106923</v>
      </c>
      <c r="C7">
        <f>B7*$E$2</f>
        <v>0.3626265302811853</v>
      </c>
      <c r="D7">
        <f t="shared" ref="D7:K7" si="1">C7*$E$2</f>
        <v>0.21836818368775959</v>
      </c>
      <c r="E7">
        <f t="shared" si="1"/>
        <v>0.13149800046377139</v>
      </c>
      <c r="F7">
        <f t="shared" si="1"/>
        <v>7.9186096774496784E-2</v>
      </c>
      <c r="G7">
        <f t="shared" si="1"/>
        <v>4.7684663647091112E-2</v>
      </c>
      <c r="H7">
        <f t="shared" si="1"/>
        <v>2.8714979519845925E-2</v>
      </c>
      <c r="I7">
        <f t="shared" si="1"/>
        <v>1.7291724125970021E-2</v>
      </c>
      <c r="J7">
        <f t="shared" si="1"/>
        <v>1.0412813390377024E-2</v>
      </c>
      <c r="K7">
        <f t="shared" si="1"/>
        <v>6.2704379223799695E-3</v>
      </c>
    </row>
    <row r="8" spans="1:20" ht="17" thickBot="1" x14ac:dyDescent="0.25">
      <c r="A8" s="255"/>
      <c r="B8" s="135">
        <v>1</v>
      </c>
      <c r="C8" s="262">
        <v>0</v>
      </c>
      <c r="D8" s="259">
        <v>-1</v>
      </c>
      <c r="E8" s="178">
        <v>-2</v>
      </c>
      <c r="F8" s="178">
        <v>-3</v>
      </c>
      <c r="G8" s="178">
        <v>-4</v>
      </c>
      <c r="H8" s="178">
        <v>-5</v>
      </c>
      <c r="I8" s="178">
        <v>-6</v>
      </c>
      <c r="J8" s="178">
        <v>-7</v>
      </c>
      <c r="K8" s="178">
        <v>-8</v>
      </c>
      <c r="L8" s="178">
        <v>-9</v>
      </c>
      <c r="M8" s="139">
        <v>-10</v>
      </c>
      <c r="N8" t="s">
        <v>191</v>
      </c>
      <c r="Q8" s="280" t="s">
        <v>61</v>
      </c>
      <c r="R8" s="281" t="s">
        <v>165</v>
      </c>
      <c r="S8" s="282" t="s">
        <v>192</v>
      </c>
      <c r="T8" s="283" t="s">
        <v>60</v>
      </c>
    </row>
    <row r="9" spans="1:20" x14ac:dyDescent="0.2">
      <c r="A9" s="256">
        <v>1</v>
      </c>
      <c r="B9" s="114">
        <f>C9*B6</f>
        <v>0.3978152025489306</v>
      </c>
      <c r="C9" s="114">
        <v>1</v>
      </c>
      <c r="D9" s="260">
        <f>C9*B7</f>
        <v>0.60218479745106923</v>
      </c>
      <c r="E9" s="165"/>
      <c r="F9" s="165"/>
      <c r="G9" s="165"/>
      <c r="H9" s="165"/>
      <c r="I9" s="165"/>
      <c r="J9" s="165"/>
      <c r="K9" s="165"/>
      <c r="L9" s="165"/>
      <c r="M9" s="58"/>
      <c r="N9">
        <f>B9+D9</f>
        <v>0.99999999999999978</v>
      </c>
      <c r="Q9" s="164">
        <f>B9-D9</f>
        <v>-0.20436959490213863</v>
      </c>
      <c r="R9" s="165">
        <f>(1+($J$2-1)*SUM(C9))*B9</f>
        <v>0.59687061819516374</v>
      </c>
      <c r="S9" s="165">
        <f>COUNT(D9:M9)*D9</f>
        <v>0.60218479745106923</v>
      </c>
      <c r="T9" s="58">
        <f>R9-S9</f>
        <v>-5.3141792559054934E-3</v>
      </c>
    </row>
    <row r="10" spans="1:20" x14ac:dyDescent="0.2">
      <c r="A10" s="257">
        <v>2</v>
      </c>
      <c r="B10" s="116">
        <f>C10*B6</f>
        <v>0.52313699442611095</v>
      </c>
      <c r="C10" s="116">
        <f>1/(1-B6*B7)</f>
        <v>1.3150251450276487</v>
      </c>
      <c r="D10" s="242">
        <f>C10*B7</f>
        <v>0.7918881506015375</v>
      </c>
      <c r="E10" s="1">
        <f>D10*B7</f>
        <v>0.47686300557388867</v>
      </c>
      <c r="F10" s="1"/>
      <c r="G10" s="1"/>
      <c r="H10" s="1"/>
      <c r="I10" s="1"/>
      <c r="J10" s="1"/>
      <c r="K10" s="1"/>
      <c r="L10" s="1"/>
      <c r="M10" s="9"/>
      <c r="N10">
        <f>B10+E10</f>
        <v>0.99999999999999956</v>
      </c>
      <c r="Q10" s="112">
        <f>B10-E10</f>
        <v>4.6273988852222281E-2</v>
      </c>
      <c r="R10" s="1">
        <f>(1+($J$2-1)*SUM(C10:D10))*B10</f>
        <v>1.0746486799187001</v>
      </c>
      <c r="S10" s="1">
        <f>COUNT(D10:M10)*E10</f>
        <v>0.95372601114777733</v>
      </c>
      <c r="T10" s="9">
        <f>R10-S10</f>
        <v>0.12092266877092273</v>
      </c>
    </row>
    <row r="11" spans="1:20" s="268" customFormat="1" x14ac:dyDescent="0.2">
      <c r="A11" s="263">
        <v>3</v>
      </c>
      <c r="B11" s="116">
        <f>C11*B6</f>
        <v>0.58077343958120653</v>
      </c>
      <c r="C11" s="264">
        <f>1/(1-B7*B6/(1-B7*B6))</f>
        <v>1.4599076049884554</v>
      </c>
      <c r="D11" s="265">
        <f>C11*B7*C10</f>
        <v>1.1560835333634281</v>
      </c>
      <c r="E11" s="266">
        <f>D11*(B7)</f>
        <v>0.69617592837497233</v>
      </c>
      <c r="F11" s="266">
        <f>E11*B7</f>
        <v>0.4192265604187928</v>
      </c>
      <c r="G11" s="266"/>
      <c r="H11" s="266"/>
      <c r="I11" s="266"/>
      <c r="J11" s="266"/>
      <c r="K11" s="266"/>
      <c r="L11" s="266"/>
      <c r="M11" s="267"/>
      <c r="N11">
        <f>B11+F11</f>
        <v>0.99999999999999933</v>
      </c>
      <c r="Q11" s="269">
        <f>B11-F11</f>
        <v>0.16154687916241373</v>
      </c>
      <c r="R11" s="1">
        <f>(1+($J$2-1)*SUM(C11:E11))*B11</f>
        <v>1.5432975196566592</v>
      </c>
      <c r="S11" s="1">
        <f>COUNT(D11:M11)*F11</f>
        <v>1.2576796812563784</v>
      </c>
      <c r="T11" s="9">
        <f>R11-S11</f>
        <v>0.28561783840028077</v>
      </c>
    </row>
    <row r="12" spans="1:20" x14ac:dyDescent="0.2">
      <c r="A12" s="257">
        <v>4</v>
      </c>
      <c r="B12" s="116">
        <f>C12*B6</f>
        <v>0.61177203124863233</v>
      </c>
      <c r="C12" s="116">
        <f>1/(1-B7*B6/(1-B7*B6/(1-B7*B6)))</f>
        <v>1.5378296941112637</v>
      </c>
      <c r="D12" s="242">
        <f>C12*B7*C11</f>
        <v>1.35195862467099</v>
      </c>
      <c r="E12" s="1">
        <f>D12*B7*C10</f>
        <v>1.0706000149805086</v>
      </c>
      <c r="F12" s="1">
        <f>E12*B7</f>
        <v>0.64469905317214926</v>
      </c>
      <c r="G12" s="1">
        <f>F12*B7</f>
        <v>0.38822796875136684</v>
      </c>
      <c r="H12" s="1"/>
      <c r="I12" s="1"/>
      <c r="J12" s="1"/>
      <c r="K12" s="1"/>
      <c r="L12" s="1"/>
      <c r="M12" s="9"/>
      <c r="N12">
        <f>B12+G12</f>
        <v>0.99999999999999911</v>
      </c>
      <c r="Q12" s="112">
        <f>B12-G12</f>
        <v>0.22354406249726549</v>
      </c>
      <c r="R12" s="1">
        <f>(1+($J$2-1)*SUM(C12:F12))*B12</f>
        <v>2.0214506613893684</v>
      </c>
      <c r="S12" s="1">
        <f>COUNT(D12:M12)*G12</f>
        <v>1.5529118750054673</v>
      </c>
      <c r="T12" s="9">
        <f>R12-S12</f>
        <v>0.46853878638390101</v>
      </c>
    </row>
    <row r="13" spans="1:20" x14ac:dyDescent="0.2">
      <c r="A13" s="257">
        <v>5</v>
      </c>
      <c r="B13" s="116">
        <f>C13*B6</f>
        <v>0.62985289283061197</v>
      </c>
      <c r="C13" s="116">
        <f>1/(1-B7*B6/(1-B7*B6/(1-B7*B6/(1-B7*B6))))</f>
        <v>1.5832800978819837</v>
      </c>
      <c r="D13" s="242">
        <f>C13*B7*C12</f>
        <v>1.4662086671015075</v>
      </c>
      <c r="E13" s="1">
        <f>D13*B7*C11</f>
        <v>1.2889941328651584</v>
      </c>
      <c r="F13" s="1">
        <f>E13*B7*C10</f>
        <v>1.0207391800108228</v>
      </c>
      <c r="G13" s="1">
        <f>F13*B7</f>
        <v>0.6146736163651878</v>
      </c>
      <c r="H13" s="1">
        <f>G13*B7</f>
        <v>0.37014710716938687</v>
      </c>
      <c r="I13" s="1"/>
      <c r="J13" s="1"/>
      <c r="K13" s="1"/>
      <c r="L13" s="1"/>
      <c r="M13" s="9"/>
      <c r="N13">
        <f>B13+H13</f>
        <v>0.99999999999999889</v>
      </c>
      <c r="Q13" s="112">
        <f>B13-H13</f>
        <v>0.2597057856612251</v>
      </c>
      <c r="R13" s="1">
        <f>(1+($J$2-1)*SUM(C13:G13))*B13</f>
        <v>2.512588715155267</v>
      </c>
      <c r="S13" s="1">
        <f>COUNT(D13:M13)*H13</f>
        <v>1.8507355358469344</v>
      </c>
      <c r="T13" s="9">
        <f t="shared" ref="T13:T18" si="2">R13-S13</f>
        <v>0.66185317930833265</v>
      </c>
    </row>
    <row r="14" spans="1:20" x14ac:dyDescent="0.2">
      <c r="A14" s="257">
        <v>6</v>
      </c>
      <c r="B14" s="116">
        <f>C14*B6</f>
        <v>0.64090125192582093</v>
      </c>
      <c r="C14" s="116">
        <f>1/(1-B7*B6/(1-B7*B6/(1-B7*B6/(1-B7*B6/(1-B7*B6)))))</f>
        <v>1.6110526893375603</v>
      </c>
      <c r="D14" s="242">
        <f>C14*B7*C13</f>
        <v>1.5360214627856055</v>
      </c>
      <c r="E14" s="1">
        <f>D14*B7*C12</f>
        <v>1.4224444459340777</v>
      </c>
      <c r="F14" s="1">
        <f>E14*B7*C11</f>
        <v>1.2505195108144316</v>
      </c>
      <c r="G14" s="1">
        <f>F14*B7*C10</f>
        <v>0.99027158270997961</v>
      </c>
      <c r="H14" s="1">
        <f>G14*B7</f>
        <v>0.59632649245575886</v>
      </c>
      <c r="I14" s="1">
        <f>H14*B7</f>
        <v>0.35909874807417769</v>
      </c>
      <c r="J14" s="1"/>
      <c r="K14" s="1"/>
      <c r="L14" s="1"/>
      <c r="M14" s="9"/>
      <c r="N14">
        <f>B14+I14</f>
        <v>0.99999999999999867</v>
      </c>
      <c r="Q14" s="112">
        <f>B14-I14</f>
        <v>0.28180250385164324</v>
      </c>
      <c r="R14" s="1">
        <f>(1+($J$2-1)*SUM(C14:H14))*B14</f>
        <v>3.0161262455839717</v>
      </c>
      <c r="S14" s="1">
        <f>COUNT(D14:M14)*I14</f>
        <v>2.1545924884450662</v>
      </c>
      <c r="T14" s="9">
        <f t="shared" si="2"/>
        <v>0.86153375713890545</v>
      </c>
    </row>
    <row r="15" spans="1:20" s="268" customFormat="1" x14ac:dyDescent="0.2">
      <c r="A15" s="263">
        <v>7</v>
      </c>
      <c r="B15" s="116">
        <f>C15*B6</f>
        <v>0.64784523383639259</v>
      </c>
      <c r="C15" s="264">
        <f>1/(1-B7*B6/(1-B7*B6/(1-B7*B6/(1-B7*B6/(1-B7*B6/(1-B7*B6))))))</f>
        <v>1.6285079848267205</v>
      </c>
      <c r="D15" s="265">
        <f>C15*B7*C14</f>
        <v>1.5798993623161375</v>
      </c>
      <c r="E15" s="266">
        <f>D15*B7*C13</f>
        <v>1.506319033275519</v>
      </c>
      <c r="F15" s="266">
        <f>E15*B7*C12</f>
        <v>1.394938283480625</v>
      </c>
      <c r="G15" s="266">
        <f>F15*B7*C11</f>
        <v>1.2263379036423592</v>
      </c>
      <c r="H15" s="266">
        <f>G15*B7*C10</f>
        <v>0.97112245452791435</v>
      </c>
      <c r="I15" s="266">
        <f>H15*B7</f>
        <v>0.58479517858007735</v>
      </c>
      <c r="J15" s="266">
        <f>I15*B7</f>
        <v>0.35215476616360575</v>
      </c>
      <c r="K15" s="266"/>
      <c r="L15" s="266"/>
      <c r="M15" s="267"/>
      <c r="N15">
        <f>B15+J15</f>
        <v>0.99999999999999833</v>
      </c>
      <c r="Q15" s="269">
        <f>B15-J15</f>
        <v>0.29569046767278684</v>
      </c>
      <c r="R15" s="1">
        <f>(1+($J$2-1)*SUM(C15:I15))*B15</f>
        <v>3.5302797299881701</v>
      </c>
      <c r="S15" s="1">
        <f>COUNT(D15:M15)*J15</f>
        <v>2.46508336314524</v>
      </c>
      <c r="T15" s="9">
        <f t="shared" si="2"/>
        <v>1.0651963668429301</v>
      </c>
    </row>
    <row r="16" spans="1:20" x14ac:dyDescent="0.2">
      <c r="A16" s="257">
        <v>8</v>
      </c>
      <c r="B16" s="116">
        <f>C16*B6</f>
        <v>0.65228711628433622</v>
      </c>
      <c r="C16" s="116">
        <f>1/(1-B7*B6/(1-B7*B6/(1-B7*B6/(1-B7*B6/(1-B7*B6/(1-B7*B6/(1-B7*B6)))))))</f>
        <v>1.6396736778909449</v>
      </c>
      <c r="D16" s="242">
        <f>C16*B7*C15</f>
        <v>1.6079668996869623</v>
      </c>
      <c r="E16" s="1">
        <f>D16*B7*C14</f>
        <v>1.5599713990418043</v>
      </c>
      <c r="F16" s="1">
        <f>E16*B7*C13</f>
        <v>1.487319170948505</v>
      </c>
      <c r="G16" s="1">
        <f>F16*B7*C12</f>
        <v>1.3773433153793586</v>
      </c>
      <c r="H16" s="1">
        <f>G16*B7*C11</f>
        <v>1.2108695660452853</v>
      </c>
      <c r="I16" s="1">
        <f>H16*B7*C10</f>
        <v>0.95887326127528727</v>
      </c>
      <c r="J16" s="1">
        <f>I16*B7</f>
        <v>0.57741890062230505</v>
      </c>
      <c r="K16" s="1">
        <f>J16*B7</f>
        <v>0.34771288371566184</v>
      </c>
      <c r="L16" s="1"/>
      <c r="M16" s="9"/>
      <c r="N16">
        <f>B16+K16</f>
        <v>0.999999999999998</v>
      </c>
      <c r="Q16" s="112">
        <f>B16-K16</f>
        <v>0.30457423256867439</v>
      </c>
      <c r="R16" s="1">
        <f>(1+($J$2-1)*SUM(C16:J16))*B16</f>
        <v>4.0530444403942649</v>
      </c>
      <c r="S16" s="1">
        <f>COUNT(D16:M16)*K16</f>
        <v>2.7817030697252947</v>
      </c>
      <c r="T16" s="9">
        <f t="shared" si="2"/>
        <v>1.2713413706689702</v>
      </c>
    </row>
    <row r="17" spans="1:20" x14ac:dyDescent="0.2">
      <c r="A17" s="257">
        <v>9</v>
      </c>
      <c r="B17" s="116">
        <f>C17*B6</f>
        <v>0.65516055550697017</v>
      </c>
      <c r="C17" s="116">
        <f>1/(1-B7*B6/(1-B7*B6/(1-B7*B6/(1-B7*B6/(1-B7*B6/(1-B7*B6/(1-B7*B6/(1-B7*B6))))))))</f>
        <v>1.6468967282023026</v>
      </c>
      <c r="D17" s="242">
        <f>C17*B7*C16</f>
        <v>1.6261236977808446</v>
      </c>
      <c r="E17" s="1">
        <f>D17*B7*C15</f>
        <v>1.5946789389163272</v>
      </c>
      <c r="F17" s="1">
        <f>E17*B7*C14</f>
        <v>1.5470800647999017</v>
      </c>
      <c r="G17" s="1">
        <f>F17*B7*C13</f>
        <v>1.4750282221728648</v>
      </c>
      <c r="H17" s="1">
        <f>G17*B7*C12</f>
        <v>1.3659611880818248</v>
      </c>
      <c r="I17" s="1">
        <f>H17*B7*C11</f>
        <v>1.2008631490630088</v>
      </c>
      <c r="J17" s="1">
        <f>I17*B7*C10</f>
        <v>0.95094929823704455</v>
      </c>
      <c r="K17" s="1">
        <f>J17*B7</f>
        <v>0.57264721054511114</v>
      </c>
      <c r="L17" s="1">
        <f>K17*B7</f>
        <v>0.34483944449302756</v>
      </c>
      <c r="M17" s="9"/>
      <c r="N17">
        <f>B17+L17</f>
        <v>0.99999999999999778</v>
      </c>
      <c r="Q17" s="112">
        <f>B17-L17</f>
        <v>0.31032111101394261</v>
      </c>
      <c r="R17" s="1">
        <f>(1+($J$2-1)*SUM(C17:K17))*B17</f>
        <v>4.5825635413534664</v>
      </c>
      <c r="S17" s="1">
        <f>COUNT(D17:M17)*L17</f>
        <v>3.1035550004372481</v>
      </c>
      <c r="T17" s="9">
        <f t="shared" si="2"/>
        <v>1.4790085409162184</v>
      </c>
    </row>
    <row r="18" spans="1:20" ht="17" thickBot="1" x14ac:dyDescent="0.25">
      <c r="A18" s="258">
        <v>10</v>
      </c>
      <c r="B18" s="243">
        <f>C18*B6</f>
        <v>0.65703289796253694</v>
      </c>
      <c r="C18" s="243">
        <f>1/(1-B7*B6/(1-B7*B6/(1-B7*B6/(1-B7*B6/(1-B7*B6/(1-B7*B6/(1-B7*B6/(1-B7*B6/(1-B7*B6)))))))))</f>
        <v>1.6516032915602892</v>
      </c>
      <c r="D18" s="261">
        <f>C18*B7*C17</f>
        <v>1.6379547271830142</v>
      </c>
      <c r="E18" s="166">
        <f>D18*B7*C16</f>
        <v>1.6172944861405267</v>
      </c>
      <c r="F18" s="166">
        <f>E18*B7*C15</f>
        <v>1.5860204599400571</v>
      </c>
      <c r="G18" s="166">
        <f>F18*B7*C14</f>
        <v>1.538680028975274</v>
      </c>
      <c r="H18" s="166">
        <f>G18*B7*C13</f>
        <v>1.4670193994942586</v>
      </c>
      <c r="I18" s="166">
        <f>H18*B7*C12</f>
        <v>1.3585445564697936</v>
      </c>
      <c r="J18" s="166">
        <f>I18*B7*C11</f>
        <v>1.1943429348206327</v>
      </c>
      <c r="K18" s="166">
        <f>J18*B7*C10</f>
        <v>0.94578601783912353</v>
      </c>
      <c r="L18" s="166">
        <f>K18*B7</f>
        <v>0.56953796158450598</v>
      </c>
      <c r="M18" s="10">
        <f>L18*B7</f>
        <v>0.34296710203746056</v>
      </c>
      <c r="N18">
        <f>B18+M18</f>
        <v>0.99999999999999756</v>
      </c>
      <c r="Q18" s="113">
        <f>B18-M18</f>
        <v>0.31406579592507639</v>
      </c>
      <c r="R18" s="166">
        <f>(1+($J$2-1)*SUM(C18:L18))*B18</f>
        <v>5.1172566255441589</v>
      </c>
      <c r="S18" s="166">
        <f>COUNT(D18:M18)*M18</f>
        <v>3.4296710203746055</v>
      </c>
      <c r="T18" s="10">
        <f t="shared" si="2"/>
        <v>1.6875856051695535</v>
      </c>
    </row>
    <row r="21" spans="1:20" x14ac:dyDescent="0.2">
      <c r="A21" s="384" t="s">
        <v>164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</row>
    <row r="22" spans="1:20" x14ac:dyDescent="0.2">
      <c r="A22" t="s">
        <v>163</v>
      </c>
      <c r="B22" s="250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20" x14ac:dyDescent="0.2">
      <c r="A23" t="s">
        <v>157</v>
      </c>
      <c r="B23" s="250">
        <f>$C$2</f>
        <v>0.3978152025489306</v>
      </c>
      <c r="C23">
        <f>B23*$C$2</f>
        <v>0.15825693537904667</v>
      </c>
      <c r="D23">
        <f t="shared" ref="D23" si="3">C23*$C$2</f>
        <v>6.2957014802588473E-2</v>
      </c>
      <c r="E23">
        <f t="shared" ref="E23" si="4">D23*$C$2</f>
        <v>2.5045257595567756E-2</v>
      </c>
      <c r="F23">
        <f t="shared" ref="F23" si="5">E23*$C$2</f>
        <v>9.96338422327093E-3</v>
      </c>
      <c r="G23">
        <f t="shared" ref="G23" si="6">F23*$C$2</f>
        <v>3.9635857128533444E-3</v>
      </c>
      <c r="H23">
        <f t="shared" ref="H23" si="7">G23*$C$2</f>
        <v>1.5767746531788007E-3</v>
      </c>
      <c r="I23">
        <f t="shared" ref="I23" si="8">H23*$C$2</f>
        <v>6.2726492802834437E-4</v>
      </c>
      <c r="J23">
        <f t="shared" ref="J23" si="9">I23*$C$2</f>
        <v>2.495355243954362E-4</v>
      </c>
      <c r="K23">
        <f t="shared" ref="K23" si="10">J23*$C$2</f>
        <v>9.9269025180524062E-5</v>
      </c>
    </row>
    <row r="24" spans="1:20" ht="17" thickBot="1" x14ac:dyDescent="0.25">
      <c r="A24" t="s">
        <v>158</v>
      </c>
      <c r="B24" s="250">
        <f>$E$2</f>
        <v>0.60218479745106923</v>
      </c>
      <c r="C24">
        <f>B24*$E$2</f>
        <v>0.3626265302811853</v>
      </c>
      <c r="D24">
        <f t="shared" ref="D24" si="11">C24*$E$2</f>
        <v>0.21836818368775959</v>
      </c>
      <c r="E24">
        <f t="shared" ref="E24" si="12">D24*$E$2</f>
        <v>0.13149800046377139</v>
      </c>
      <c r="F24">
        <f t="shared" ref="F24" si="13">E24*$E$2</f>
        <v>7.9186096774496784E-2</v>
      </c>
      <c r="G24">
        <f t="shared" ref="G24" si="14">F24*$E$2</f>
        <v>4.7684663647091112E-2</v>
      </c>
      <c r="H24">
        <f t="shared" ref="H24" si="15">G24*$E$2</f>
        <v>2.8714979519845925E-2</v>
      </c>
      <c r="I24">
        <f t="shared" ref="I24" si="16">H24*$E$2</f>
        <v>1.7291724125970021E-2</v>
      </c>
      <c r="J24">
        <f t="shared" ref="J24" si="17">I24*$E$2</f>
        <v>1.0412813390377024E-2</v>
      </c>
      <c r="K24">
        <f t="shared" ref="K24" si="18">J24*$E$2</f>
        <v>6.2704379223799695E-3</v>
      </c>
    </row>
    <row r="25" spans="1:20" ht="17" thickBot="1" x14ac:dyDescent="0.25">
      <c r="A25" s="255"/>
      <c r="B25" s="254">
        <v>2</v>
      </c>
      <c r="C25" s="135">
        <v>1</v>
      </c>
      <c r="D25" s="262">
        <v>0</v>
      </c>
      <c r="E25" s="259">
        <v>-1</v>
      </c>
      <c r="F25" s="178">
        <v>-2</v>
      </c>
      <c r="G25" s="178">
        <v>-3</v>
      </c>
      <c r="H25" s="178">
        <v>-4</v>
      </c>
      <c r="I25" s="178">
        <v>-5</v>
      </c>
      <c r="J25" s="178">
        <v>-6</v>
      </c>
      <c r="K25" s="178">
        <v>-7</v>
      </c>
      <c r="L25" s="178">
        <v>-8</v>
      </c>
      <c r="M25" s="178">
        <v>-9</v>
      </c>
      <c r="N25" s="139">
        <v>-10</v>
      </c>
      <c r="O25" t="s">
        <v>191</v>
      </c>
      <c r="Q25" s="280" t="s">
        <v>61</v>
      </c>
      <c r="R25" s="281" t="s">
        <v>165</v>
      </c>
      <c r="S25" s="282" t="s">
        <v>192</v>
      </c>
      <c r="T25" s="283" t="s">
        <v>60</v>
      </c>
    </row>
    <row r="26" spans="1:20" x14ac:dyDescent="0.2">
      <c r="A26" s="256">
        <v>1</v>
      </c>
      <c r="B26" s="251">
        <f>C26*B23</f>
        <v>0.20811184939846211</v>
      </c>
      <c r="C26" s="114">
        <f>D26*B23</f>
        <v>0.52313699442611095</v>
      </c>
      <c r="D26" s="114">
        <f>1/(1-B23*B24)</f>
        <v>1.3150251450276487</v>
      </c>
      <c r="E26" s="260">
        <f>D26*B24</f>
        <v>0.7918881506015375</v>
      </c>
      <c r="F26" s="165"/>
      <c r="G26" s="165"/>
      <c r="H26" s="165"/>
      <c r="I26" s="165"/>
      <c r="J26" s="165"/>
      <c r="K26" s="165"/>
      <c r="L26" s="165"/>
      <c r="M26" s="165"/>
      <c r="N26" s="58"/>
      <c r="O26">
        <f>E26+B26</f>
        <v>0.99999999999999956</v>
      </c>
      <c r="Q26" s="126">
        <f>B26-E26</f>
        <v>-0.58377630120307544</v>
      </c>
      <c r="R26" s="164">
        <f>(1+($J$2-1)*SUM(C26:D26))*B26</f>
        <v>0.39952565043566257</v>
      </c>
      <c r="S26" s="165">
        <f>E26*COUNT(E26:N26)</f>
        <v>0.7918881506015375</v>
      </c>
      <c r="T26" s="58">
        <f>R26-S26</f>
        <v>-0.39236250016587493</v>
      </c>
    </row>
    <row r="27" spans="1:20" x14ac:dyDescent="0.2">
      <c r="A27" s="257">
        <v>2</v>
      </c>
      <c r="B27" s="252">
        <f>C27*B23</f>
        <v>0.30382407162502689</v>
      </c>
      <c r="C27" s="116">
        <f>D27*B23</f>
        <v>0.76373167661348251</v>
      </c>
      <c r="D27" s="116">
        <f>1/(1-B23*B24*2)</f>
        <v>1.9198152099769108</v>
      </c>
      <c r="E27" s="242">
        <f>D27*B24</f>
        <v>1.1560835333634281</v>
      </c>
      <c r="F27" s="1">
        <f>E27*B24</f>
        <v>0.69617592837497233</v>
      </c>
      <c r="G27" s="1"/>
      <c r="H27" s="1"/>
      <c r="I27" s="1"/>
      <c r="J27" s="1"/>
      <c r="K27" s="1"/>
      <c r="L27" s="1"/>
      <c r="M27" s="1"/>
      <c r="N27" s="9"/>
      <c r="O27">
        <f>F27+B27</f>
        <v>0.99999999999999922</v>
      </c>
      <c r="Q27" s="121">
        <f>B27-F27</f>
        <v>-0.39235185674994544</v>
      </c>
      <c r="R27" s="112">
        <f>(1+($J$2-1)*SUM(C27:E27))*B27</f>
        <v>0.88754360335481985</v>
      </c>
      <c r="S27" s="1">
        <f>F27*COUNT(E27:N27)</f>
        <v>1.3923518567499447</v>
      </c>
      <c r="T27" s="9">
        <f t="shared" ref="T27:T35" si="19">R27-S27</f>
        <v>-0.50480825339512481</v>
      </c>
    </row>
    <row r="28" spans="1:20" s="268" customFormat="1" x14ac:dyDescent="0.2">
      <c r="A28" s="263">
        <v>3</v>
      </c>
      <c r="B28" s="252">
        <f>C28*B23</f>
        <v>0.35530094682784957</v>
      </c>
      <c r="C28" s="116">
        <f>D28*B23</f>
        <v>0.89313064093911332</v>
      </c>
      <c r="D28" s="264">
        <f>1/(1-B23*B24-B24*B23/(1-B24*B23))</f>
        <v>2.2450892656101038</v>
      </c>
      <c r="E28" s="265">
        <f>D28*B24/(1-B23*B24)</f>
        <v>1.7778595864793492</v>
      </c>
      <c r="F28" s="266">
        <f>E28*(B24)</f>
        <v>1.0706000149805086</v>
      </c>
      <c r="G28" s="266">
        <f>F28*B24</f>
        <v>0.64469905317214926</v>
      </c>
      <c r="H28" s="266"/>
      <c r="I28" s="266"/>
      <c r="J28" s="266"/>
      <c r="K28" s="266"/>
      <c r="L28" s="266"/>
      <c r="M28" s="266"/>
      <c r="N28" s="267"/>
      <c r="O28">
        <f>G28+B28</f>
        <v>0.99999999999999889</v>
      </c>
      <c r="Q28" s="300">
        <f>B28-G28</f>
        <v>-0.28939810634429969</v>
      </c>
      <c r="R28" s="112">
        <f>(1+($J$2-1)*SUM(C28:F28))*B28</f>
        <v>1.4196277423320409</v>
      </c>
      <c r="S28" s="1">
        <f>G28*COUNT(E28:N28)</f>
        <v>1.9340971595164478</v>
      </c>
      <c r="T28" s="9">
        <f t="shared" si="19"/>
        <v>-0.51446941718440686</v>
      </c>
    </row>
    <row r="29" spans="1:20" s="268" customFormat="1" x14ac:dyDescent="0.2">
      <c r="A29" s="263">
        <v>4</v>
      </c>
      <c r="B29" s="252">
        <f>C29*B23</f>
        <v>0.38532638363481064</v>
      </c>
      <c r="C29" s="116">
        <f>D29*B23</f>
        <v>0.96860648151679463</v>
      </c>
      <c r="D29" s="116">
        <f>1/(1-B23*B24-B24*B23/(1-B24*B23/(1-B24*B23)))</f>
        <v>2.4348151486183025</v>
      </c>
      <c r="E29" s="242">
        <f>D29*B24/(1-B24*B23/(1-B24*B23))</f>
        <v>2.1405291836014775</v>
      </c>
      <c r="F29" s="1">
        <f>E29*B24/(1-B23*B24)</f>
        <v>1.6950596965107931</v>
      </c>
      <c r="G29" s="1">
        <f>F29*B24</f>
        <v>1.0207391800108228</v>
      </c>
      <c r="H29" s="1">
        <f>G29*B24</f>
        <v>0.6146736163651878</v>
      </c>
      <c r="I29" s="1"/>
      <c r="J29" s="1"/>
      <c r="K29" s="1"/>
      <c r="L29" s="1"/>
      <c r="M29" s="1"/>
      <c r="N29" s="9"/>
      <c r="O29">
        <f>H29+B29</f>
        <v>0.99999999999999845</v>
      </c>
      <c r="Q29" s="300">
        <f>B29-H29</f>
        <v>-0.22934723273037716</v>
      </c>
      <c r="R29" s="112">
        <f>(1+($J$2-1)*SUM(C29:G29))*B29</f>
        <v>1.9778587036326118</v>
      </c>
      <c r="S29" s="1">
        <f>H29*COUNT(E29:N29)</f>
        <v>2.4586944654607512</v>
      </c>
      <c r="T29" s="9">
        <f t="shared" si="19"/>
        <v>-0.48083576182813936</v>
      </c>
    </row>
    <row r="30" spans="1:20" s="268" customFormat="1" x14ac:dyDescent="0.2">
      <c r="A30" s="263">
        <v>5</v>
      </c>
      <c r="B30" s="252">
        <f>C30*B23</f>
        <v>0.40367350754423914</v>
      </c>
      <c r="C30" s="116">
        <f>D30*B23</f>
        <v>1.0147261968817995</v>
      </c>
      <c r="D30" s="116">
        <f>1/(1-B23*B24-B24*B23/(1-B24*B23/(1-B24*B23/(1-B24*B23))))</f>
        <v>2.5507476596674055</v>
      </c>
      <c r="E30" s="242">
        <f>D30*B24/(1-B24*B23/(1-B24*B23/(1-B24*B23)))</f>
        <v>2.3621394162639233</v>
      </c>
      <c r="F30" s="1">
        <f>E30*B24/(1-B23*B24/(1-B23*B24))</f>
        <v>2.0766374642927494</v>
      </c>
      <c r="G30" s="1">
        <f>F30*B24/(1-B23*B24)</f>
        <v>1.6444646010686519</v>
      </c>
      <c r="H30" s="1">
        <f>G30*B24</f>
        <v>0.9902715827099795</v>
      </c>
      <c r="I30" s="1">
        <f>H30*B24</f>
        <v>0.59632649245575875</v>
      </c>
      <c r="J30" s="1"/>
      <c r="K30" s="1"/>
      <c r="L30" s="1"/>
      <c r="M30" s="1"/>
      <c r="N30" s="9"/>
      <c r="O30">
        <f>I30+B30</f>
        <v>0.99999999999999789</v>
      </c>
      <c r="Q30" s="300">
        <f>B30-I30</f>
        <v>-0.19265298491151961</v>
      </c>
      <c r="R30" s="112">
        <f>(1+($J$2-1)*SUM(C30:H30))*B30</f>
        <v>2.5526078445936222</v>
      </c>
      <c r="S30" s="1">
        <f>I30*COUNT(E30:N30)</f>
        <v>2.9816324622787937</v>
      </c>
      <c r="T30" s="9">
        <f t="shared" si="19"/>
        <v>-0.42902461768517153</v>
      </c>
    </row>
    <row r="31" spans="1:20" s="268" customFormat="1" x14ac:dyDescent="0.2">
      <c r="A31" s="263">
        <v>6</v>
      </c>
      <c r="B31" s="252">
        <f>C31*B23</f>
        <v>0.41520482141992027</v>
      </c>
      <c r="C31" s="116">
        <f>D31*B23</f>
        <v>1.043712806246641</v>
      </c>
      <c r="D31" s="116">
        <f>1/(1-B23*B24-B24*B23/(1-B24*B23/(1-B24*B23/(1-B24*B23/(1-B24*B23)))))</f>
        <v>2.6236121685627789</v>
      </c>
      <c r="E31" s="242">
        <f>D31*B24/(1-B23*B24/(1-B24*B23/(1-B24*B23/(1-B24*B23))))</f>
        <v>2.501423217011578</v>
      </c>
      <c r="F31" s="1">
        <f>E31*B24/(1-B24*B23/(1-B24*B23/(1-B24*B23)))</f>
        <v>2.3164621381760662</v>
      </c>
      <c r="G31" s="1">
        <f>F31*B24/(1-B24*B23/(1-B24*B23))</f>
        <v>2.0364810085429066</v>
      </c>
      <c r="H31" s="1">
        <f>G31*B24/(1-B24*B23)</f>
        <v>1.6126651795901963</v>
      </c>
      <c r="I31" s="1">
        <f>H31*B24</f>
        <v>0.97112245452791457</v>
      </c>
      <c r="J31" s="1">
        <f>I31*B24</f>
        <v>0.58479517858007746</v>
      </c>
      <c r="K31" s="1"/>
      <c r="L31" s="1"/>
      <c r="M31" s="1"/>
      <c r="N31" s="9"/>
      <c r="O31">
        <f>J31+B31</f>
        <v>0.99999999999999778</v>
      </c>
      <c r="Q31" s="300">
        <f>B31-J31</f>
        <v>-0.16959035716015719</v>
      </c>
      <c r="R31" s="112">
        <f>(1+($J$2-1)*SUM(C31:I31))*B31</f>
        <v>3.1379557072862352</v>
      </c>
      <c r="S31" s="1">
        <f>J31*COUNT(E31:N31)</f>
        <v>3.5087710714804645</v>
      </c>
      <c r="T31" s="9">
        <f t="shared" si="19"/>
        <v>-0.37081536419422934</v>
      </c>
    </row>
    <row r="32" spans="1:20" s="268" customFormat="1" x14ac:dyDescent="0.2">
      <c r="A32" s="263">
        <v>7</v>
      </c>
      <c r="B32" s="252">
        <f>C32*B23</f>
        <v>0.422581099377692</v>
      </c>
      <c r="C32" s="116">
        <f>D32*B23</f>
        <v>1.062254777268637</v>
      </c>
      <c r="D32" s="264">
        <f>1/(1-B23*B24-B24*B23/(1-B24*B23/(1-B24*B23/(1-B24*B23/(1-B24*B23/(1-B24*B23))))))</f>
        <v>2.6702216769555998</v>
      </c>
      <c r="E32" s="265">
        <f>D32*B24/(1-B24*B23/(1-B24*B23/(1-B24*B23/(1-B24*B23/(1-B24*B23)))))</f>
        <v>2.5905193981064598</v>
      </c>
      <c r="F32" s="266">
        <f>E32*B24/(1-B24*B23/(1-B24*B23/(1-B24*B23/(1-B24*B23))))</f>
        <v>2.4698716693680032</v>
      </c>
      <c r="G32" s="266">
        <f>F32*B24/(1-B24*B23/(1-B24*B23/(1-B24*B23)))</f>
        <v>2.287243585705558</v>
      </c>
      <c r="H32" s="266">
        <f>G32*B24/(1-B24*B23/(1-B24*B23))</f>
        <v>2.0107939808023385</v>
      </c>
      <c r="I32" s="266">
        <f>H32*B24/(1-B24*B23)</f>
        <v>1.5923239266982676</v>
      </c>
      <c r="J32" s="266">
        <f>I32*B24</f>
        <v>0.95887326127528749</v>
      </c>
      <c r="K32" s="266">
        <f>J32*B24</f>
        <v>0.57741890062230516</v>
      </c>
      <c r="L32" s="266"/>
      <c r="M32" s="266"/>
      <c r="N32" s="267"/>
      <c r="O32">
        <f>K32+B32</f>
        <v>0.99999999999999711</v>
      </c>
      <c r="Q32" s="300">
        <f>B32-K32</f>
        <v>-0.15483780124461316</v>
      </c>
      <c r="R32" s="112">
        <f>(1+($J$2-1)*SUM(C32:J32))*B32</f>
        <v>3.7300655561058691</v>
      </c>
      <c r="S32" s="1">
        <f>K32*COUNT(E32:N32)</f>
        <v>4.0419323043561359</v>
      </c>
      <c r="T32" s="9">
        <f t="shared" si="19"/>
        <v>-0.31186674825026683</v>
      </c>
    </row>
    <row r="33" spans="1:28" s="268" customFormat="1" x14ac:dyDescent="0.2">
      <c r="A33" s="263">
        <v>8</v>
      </c>
      <c r="B33" s="252">
        <f>C33*B23</f>
        <v>0.42735278945488536</v>
      </c>
      <c r="C33" s="116">
        <f>D33*B23</f>
        <v>1.0742495176571882</v>
      </c>
      <c r="D33" s="116">
        <f>1/(1-B23*B24-B24*B23/(1-B24*B23/(1-B24*B23/(1-B24*B23/(1-B24*B23/(1-B24*B23/(1-B24*B23)))))))</f>
        <v>2.7003732154380335</v>
      </c>
      <c r="E33" s="242">
        <f>D33*B24/(1-B24*B23/(1-B24*B23/(1-B24*B23/(1-B24*B23/(1-B24*B23/(1-B24*B23))))))</f>
        <v>2.648155426152059</v>
      </c>
      <c r="F33" s="1">
        <f>E33*B24/(1-B24*B23/(1-B24*B23/(1-B24*B23/(1-B24*B23/(1-B24*B23)))))</f>
        <v>2.5691117931711167</v>
      </c>
      <c r="G33" s="1">
        <f>F33*B24/(1-B24*B23/(1-B24*B23/(1-B24*B23/(1-B24*B23))))</f>
        <v>2.4494610764276548</v>
      </c>
      <c r="H33" s="1">
        <f>G33*B24/(1-B24*B23/(1-B24*B23/(1-B24*B23)))</f>
        <v>2.2683421997095783</v>
      </c>
      <c r="I33" s="1">
        <f>H33*B24/(1-B24*B23/(1-B24*B23))</f>
        <v>1.9941771265997226</v>
      </c>
      <c r="J33" s="1">
        <f>I33*B24/(1-B24*B23)</f>
        <v>1.5791652367549427</v>
      </c>
      <c r="K33" s="1">
        <f>J33*B24</f>
        <v>0.95094929823704499</v>
      </c>
      <c r="L33" s="1">
        <f>K33*B24</f>
        <v>0.57264721054511136</v>
      </c>
      <c r="M33" s="1"/>
      <c r="N33" s="9"/>
      <c r="O33">
        <f>L33+B33</f>
        <v>0.99999999999999667</v>
      </c>
      <c r="Q33" s="300">
        <f>B33-L33</f>
        <v>-0.145294421090226</v>
      </c>
      <c r="R33" s="112">
        <f>(1+($J$2-1)*SUM(C33:K33))*B33</f>
        <v>4.3264203079604</v>
      </c>
      <c r="S33" s="1">
        <f>L33*COUNT(E33:N33)</f>
        <v>4.5811776843608909</v>
      </c>
      <c r="T33" s="9">
        <f t="shared" si="19"/>
        <v>-0.2547573764004909</v>
      </c>
    </row>
    <row r="34" spans="1:28" x14ac:dyDescent="0.2">
      <c r="A34" s="257">
        <v>9</v>
      </c>
      <c r="B34" s="252">
        <f>C34*B23</f>
        <v>0.43046203841549002</v>
      </c>
      <c r="C34" s="116">
        <f>D34*B23</f>
        <v>1.0820653299757792</v>
      </c>
      <c r="D34" s="116">
        <f>1/(1-B23*B24-B24*B23/(1-B24*B23/(1-B24*B23/(1-B24*B23/(1-B24*B23/(1-B24*B23/(1-B24*B23/(1-B24*B23))))))))</f>
        <v>2.7200200571587936</v>
      </c>
      <c r="E34" s="242">
        <f>D34*B24/(1-B24*B23/(1-B24*B23/(1-B24*B23/(1-B24*B23/(1-B24*B23/(1-B24*B23/(1-B24*B23)))))))</f>
        <v>2.6857112517390318</v>
      </c>
      <c r="F34" s="1">
        <f>E34*B24/(1-B24*B23/(1-B24*B23/(1-B24*B23/(1-B24*B23/(1-B24*B23/(1-B24*B23))))))</f>
        <v>2.6337769844960754</v>
      </c>
      <c r="G34" s="1">
        <f>F34*B24/(1-B24*B23/(1-B24*B23/(1-B24*B23/(1-B24*B23/(1-B24*B23)))))</f>
        <v>2.5551625273308236</v>
      </c>
      <c r="H34" s="1">
        <f>G34*B24/(1-B24*B23/(1-B24*B23/(1-B24*B23/(1-B24*B23))))</f>
        <v>2.4361614668850256</v>
      </c>
      <c r="I34" s="1">
        <f>H34*B24/(1-B24*B23/(1-B24*B23/(1-B24*B23)))</f>
        <v>2.2560259943795455</v>
      </c>
      <c r="J34" s="1">
        <f>I34*B24/(1-B24*B23/(1-B24*B23))</f>
        <v>1.98334952970592</v>
      </c>
      <c r="K34" s="1">
        <f>J34*B24/(1-B24*B23)</f>
        <v>1.5705909910752505</v>
      </c>
      <c r="L34" s="1">
        <f>K34*B24</f>
        <v>0.94578601783912375</v>
      </c>
      <c r="M34" s="1">
        <f>L34*B24</f>
        <v>0.56953796158450609</v>
      </c>
      <c r="N34" s="9"/>
      <c r="O34">
        <f>M34+B34</f>
        <v>0.99999999999999611</v>
      </c>
      <c r="Q34" s="121">
        <f>B34-M34</f>
        <v>-0.13907592316901607</v>
      </c>
      <c r="R34" s="112">
        <f>(1+($J$2-1)*SUM(C34:L34))*B34</f>
        <v>4.9253807120357349</v>
      </c>
      <c r="S34" s="1">
        <f>M34*COUNT(E34:N34)</f>
        <v>5.1258416542605545</v>
      </c>
      <c r="T34" s="9">
        <f t="shared" si="19"/>
        <v>-0.20046094222481958</v>
      </c>
    </row>
    <row r="35" spans="1:28" ht="17" thickBot="1" x14ac:dyDescent="0.25">
      <c r="A35" s="258">
        <v>10</v>
      </c>
      <c r="B35" s="253">
        <f>C35*B23</f>
        <v>0.43249761584665036</v>
      </c>
      <c r="C35" s="243">
        <f>D35*B23</f>
        <v>1.0871822219852292</v>
      </c>
      <c r="D35" s="243">
        <f>1/(1-B23*B24-B24*B23/(1-B24*B23/(1-B24*B23/(1-B24*B23/(1-B24*B23/(1-B24*B23/(1-B24*B23/(1-B24*B23/(1-B24*B23)))))))))</f>
        <v>2.732882541992617</v>
      </c>
      <c r="E35" s="261">
        <f>D35*B24/(1-B24*B23/(1-B24*B23/(1-B24*B23/(1-B24*B23/(1-B24*B23/(1-B24*B23/(1-B24*B23/(1-B24*B23))))))))</f>
        <v>2.7102984726216484</v>
      </c>
      <c r="F35" s="166">
        <f>E35*B24/(1-B24*B23/(1-B24*B23/(1-B24*B23/(1-B24*B23/(1-B24*B23/(1-B24*B23/(1-B24*B23)))))))</f>
        <v>2.6761122898095318</v>
      </c>
      <c r="G35" s="166">
        <f>F35*B24/(1-B24*B23/(1-B24*B23/(1-B24*B23/(1-B24*B23/(1-B24*B23/(1-B24*B23))))))</f>
        <v>2.6243636400836405</v>
      </c>
      <c r="H35" s="166">
        <f>G35*B24/(1-B24*B23/(1-B24*B23/(1-B24*B23/(1-B24*B23/(1-B24*B23)))))</f>
        <v>2.5460301577182483</v>
      </c>
      <c r="I35" s="166">
        <f>H35*B24/(1-B24*B23/(1-B24*B23/(1-B24*B23/(1-B24*B23))))</f>
        <v>2.427454417249812</v>
      </c>
      <c r="J35" s="166">
        <f>I35*B24/(1-B24*B23/(1-B24*B23/(1-B24*B23)))</f>
        <v>2.2479627643439306</v>
      </c>
      <c r="K35" s="166">
        <f>J35*B24/(1-B24*B23/(1-B24*B23))</f>
        <v>1.9762608686980729</v>
      </c>
      <c r="L35" s="166">
        <f>K35*B24/(1-B24*B23)</f>
        <v>1.564977564419505</v>
      </c>
      <c r="M35" s="166">
        <f>L35*B24</f>
        <v>0.94240569764542725</v>
      </c>
      <c r="N35" s="10">
        <f>M35*B24</f>
        <v>0.5675023841533452</v>
      </c>
      <c r="O35">
        <f>N35+B35</f>
        <v>0.99999999999999556</v>
      </c>
      <c r="Q35" s="122">
        <f>B35-N35</f>
        <v>-0.13500476830669483</v>
      </c>
      <c r="R35" s="113">
        <f>(1+($J$2-1)*SUM(C35:M35))*B35</f>
        <v>5.5258968106581365</v>
      </c>
      <c r="S35" s="166">
        <f>N35*COUNT(E35:N35)</f>
        <v>5.6750238415334522</v>
      </c>
      <c r="T35" s="10">
        <f t="shared" si="19"/>
        <v>-0.14912703087531565</v>
      </c>
    </row>
    <row r="37" spans="1:28" x14ac:dyDescent="0.2">
      <c r="A37" s="384" t="s">
        <v>198</v>
      </c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4"/>
      <c r="M37" s="384"/>
      <c r="N37" s="384"/>
      <c r="O37" s="384"/>
      <c r="P37" s="384"/>
      <c r="Q37" s="384"/>
      <c r="R37" s="384"/>
      <c r="S37" s="384"/>
      <c r="T37" s="384"/>
    </row>
    <row r="38" spans="1:28" x14ac:dyDescent="0.2">
      <c r="A38" t="s">
        <v>163</v>
      </c>
      <c r="B38" s="250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</row>
    <row r="39" spans="1:28" x14ac:dyDescent="0.2">
      <c r="A39" t="s">
        <v>157</v>
      </c>
      <c r="B39" s="250">
        <f>$C$2</f>
        <v>0.3978152025489306</v>
      </c>
      <c r="C39">
        <f>B39*$C$2</f>
        <v>0.15825693537904667</v>
      </c>
      <c r="D39">
        <f t="shared" ref="D39" si="20">C39*$C$2</f>
        <v>6.2957014802588473E-2</v>
      </c>
      <c r="E39">
        <f t="shared" ref="E39" si="21">D39*$C$2</f>
        <v>2.5045257595567756E-2</v>
      </c>
      <c r="F39">
        <f t="shared" ref="F39" si="22">E39*$C$2</f>
        <v>9.96338422327093E-3</v>
      </c>
      <c r="G39">
        <f t="shared" ref="G39" si="23">F39*$C$2</f>
        <v>3.9635857128533444E-3</v>
      </c>
      <c r="H39">
        <f t="shared" ref="H39" si="24">G39*$C$2</f>
        <v>1.5767746531788007E-3</v>
      </c>
      <c r="I39">
        <f t="shared" ref="I39" si="25">H39*$C$2</f>
        <v>6.2726492802834437E-4</v>
      </c>
      <c r="J39">
        <f t="shared" ref="J39" si="26">I39*$C$2</f>
        <v>2.495355243954362E-4</v>
      </c>
      <c r="K39">
        <f t="shared" ref="K39" si="27">J39*$C$2</f>
        <v>9.9269025180524062E-5</v>
      </c>
    </row>
    <row r="40" spans="1:28" ht="17" thickBot="1" x14ac:dyDescent="0.25">
      <c r="A40" t="s">
        <v>158</v>
      </c>
      <c r="B40" s="250">
        <f>$E$2</f>
        <v>0.60218479745106923</v>
      </c>
      <c r="C40">
        <f>B40*$E$2</f>
        <v>0.3626265302811853</v>
      </c>
      <c r="D40">
        <f t="shared" ref="D40" si="28">C40*$E$2</f>
        <v>0.21836818368775959</v>
      </c>
      <c r="E40">
        <f t="shared" ref="E40" si="29">D40*$E$2</f>
        <v>0.13149800046377139</v>
      </c>
      <c r="F40">
        <f t="shared" ref="F40" si="30">E40*$E$2</f>
        <v>7.9186096774496784E-2</v>
      </c>
      <c r="G40">
        <f t="shared" ref="G40" si="31">F40*$E$2</f>
        <v>4.7684663647091112E-2</v>
      </c>
      <c r="H40">
        <f t="shared" ref="H40" si="32">G40*$E$2</f>
        <v>2.8714979519845925E-2</v>
      </c>
      <c r="I40">
        <f t="shared" ref="I40" si="33">H40*$E$2</f>
        <v>1.7291724125970021E-2</v>
      </c>
      <c r="J40">
        <f t="shared" ref="J40" si="34">I40*$E$2</f>
        <v>1.0412813390377024E-2</v>
      </c>
      <c r="K40">
        <f t="shared" ref="K40" si="35">J40*$E$2</f>
        <v>6.2704379223799695E-3</v>
      </c>
    </row>
    <row r="41" spans="1:28" ht="17" thickBot="1" x14ac:dyDescent="0.25">
      <c r="A41" s="255"/>
      <c r="B41" s="255">
        <v>3</v>
      </c>
      <c r="C41" s="305">
        <v>2</v>
      </c>
      <c r="D41" s="173">
        <v>1</v>
      </c>
      <c r="E41" s="262">
        <v>0</v>
      </c>
      <c r="F41" s="259">
        <v>-1</v>
      </c>
      <c r="G41" s="178">
        <v>-2</v>
      </c>
      <c r="H41" s="178">
        <v>-3</v>
      </c>
      <c r="I41" s="178">
        <v>-4</v>
      </c>
      <c r="J41" s="178">
        <v>-5</v>
      </c>
      <c r="K41" s="178">
        <v>-6</v>
      </c>
      <c r="L41" s="178">
        <v>-7</v>
      </c>
      <c r="M41" s="178">
        <v>-8</v>
      </c>
      <c r="N41" s="178">
        <v>-9</v>
      </c>
      <c r="O41" s="139">
        <v>-10</v>
      </c>
      <c r="P41" t="s">
        <v>191</v>
      </c>
      <c r="R41" s="280" t="s">
        <v>61</v>
      </c>
      <c r="S41" s="281" t="s">
        <v>165</v>
      </c>
      <c r="T41" s="282" t="s">
        <v>192</v>
      </c>
      <c r="U41" s="283" t="s">
        <v>60</v>
      </c>
    </row>
    <row r="42" spans="1:28" x14ac:dyDescent="0.2">
      <c r="A42" s="256">
        <v>1</v>
      </c>
      <c r="B42" s="256">
        <f>C42*$B$39</f>
        <v>0.12086583459275087</v>
      </c>
      <c r="C42" s="306">
        <f>D42*$B$39</f>
        <v>0.30382407162502689</v>
      </c>
      <c r="D42" s="301">
        <f>E42*$B$39/(1-$B$39*$B$40)</f>
        <v>0.76373167661348251</v>
      </c>
      <c r="E42" s="301">
        <f>1/(1-B40*B39/(1-B40*B39))</f>
        <v>1.4599076049884554</v>
      </c>
      <c r="F42" s="260">
        <f>E42*B40</f>
        <v>0.87913416540724865</v>
      </c>
      <c r="G42" s="165"/>
      <c r="H42" s="165"/>
      <c r="I42" s="165"/>
      <c r="J42" s="165"/>
      <c r="K42" s="165"/>
      <c r="L42" s="165"/>
      <c r="M42" s="165"/>
      <c r="N42" s="165"/>
      <c r="O42" s="58"/>
      <c r="P42">
        <f>F42+B42</f>
        <v>0.99999999999999956</v>
      </c>
      <c r="R42" s="126">
        <f>B42-F42</f>
        <v>-0.75826833081449774</v>
      </c>
      <c r="S42" s="164">
        <f>(1+($J$2-1)*SUM(C42:E42))*B42</f>
        <v>0.27372132566585072</v>
      </c>
      <c r="T42" s="165">
        <f>F42*COUNT(F42:O42)</f>
        <v>0.87913416540724865</v>
      </c>
      <c r="U42" s="58">
        <f>S42-T42</f>
        <v>-0.60541283974139792</v>
      </c>
    </row>
    <row r="43" spans="1:28" x14ac:dyDescent="0.2">
      <c r="A43" s="257">
        <v>2</v>
      </c>
      <c r="B43" s="257">
        <f>C43*$B$39</f>
        <v>0.18587106944027265</v>
      </c>
      <c r="C43" s="307">
        <f>D43*$B$39</f>
        <v>0.46722967913075375</v>
      </c>
      <c r="D43" s="302">
        <f>E43*$B$39/(1-$B$39*$B$40)</f>
        <v>1.1744892506295943</v>
      </c>
      <c r="E43" s="302">
        <f>1/(1-B40*B39-B39*B40/(1-B40*B39))</f>
        <v>2.2450892656101038</v>
      </c>
      <c r="F43" s="242">
        <f>E43*B40</f>
        <v>1.35195862467099</v>
      </c>
      <c r="G43" s="1">
        <f>F43*B40</f>
        <v>0.81412893055972624</v>
      </c>
      <c r="H43" s="1"/>
      <c r="I43" s="1"/>
      <c r="J43" s="1"/>
      <c r="K43" s="1"/>
      <c r="L43" s="1"/>
      <c r="M43" s="1"/>
      <c r="N43" s="1"/>
      <c r="O43" s="9"/>
      <c r="P43">
        <f>G43+B43</f>
        <v>0.99999999999999889</v>
      </c>
      <c r="R43" s="121">
        <f>B43-G43</f>
        <v>-0.62825786111945359</v>
      </c>
      <c r="S43" s="112">
        <f>(1+($J$2-1)*SUM(C43:F43))*B43</f>
        <v>0.67310047145772045</v>
      </c>
      <c r="T43" s="1">
        <f>G43*COUNT(F43:O43)</f>
        <v>1.6282578611194525</v>
      </c>
      <c r="U43" s="9">
        <f t="shared" ref="U43:U51" si="36">S43-T43</f>
        <v>-0.95515738966173203</v>
      </c>
    </row>
    <row r="44" spans="1:28" x14ac:dyDescent="0.2">
      <c r="A44" s="263">
        <v>3</v>
      </c>
      <c r="B44" s="257">
        <f t="shared" ref="B44:C44" si="37">C44*$B$39</f>
        <v>0.22378732918497649</v>
      </c>
      <c r="C44" s="307">
        <f t="shared" si="37"/>
        <v>0.56254091787115912</v>
      </c>
      <c r="D44" s="302">
        <f t="shared" ref="D44:D51" si="38">E44*$B$39/(1-$B$39*$B$40)</f>
        <v>1.4140759686074782</v>
      </c>
      <c r="E44" s="303">
        <f>1/(1-B39*B40/(1-B40*B39)-B40*B39/(1-B40*B39))</f>
        <v>2.7030701014726373</v>
      </c>
      <c r="F44" s="265">
        <f>E44*B40/(1-B39*B40)</f>
        <v>2.140529183601477</v>
      </c>
      <c r="G44" s="266">
        <f>F44*(B40)</f>
        <v>1.288994132865158</v>
      </c>
      <c r="H44" s="266">
        <f>G44*B40</f>
        <v>0.77621267081502177</v>
      </c>
      <c r="I44" s="266"/>
      <c r="J44" s="266"/>
      <c r="K44" s="266"/>
      <c r="L44" s="266"/>
      <c r="M44" s="266"/>
      <c r="N44" s="266"/>
      <c r="O44" s="267"/>
      <c r="P44">
        <f>H44+B44</f>
        <v>0.99999999999999822</v>
      </c>
      <c r="Q44" s="268"/>
      <c r="R44" s="300">
        <f>B44-H44</f>
        <v>-0.55242534163004531</v>
      </c>
      <c r="S44" s="112">
        <f>(1+($J$2-1)*SUM(C44:G44))*B44</f>
        <v>1.1318308811714981</v>
      </c>
      <c r="T44" s="1">
        <f>H44*COUNT(F44:O44)</f>
        <v>2.3286380124450652</v>
      </c>
      <c r="U44" s="9">
        <f t="shared" si="36"/>
        <v>-1.1968071312735671</v>
      </c>
      <c r="V44" s="268"/>
      <c r="W44" s="268"/>
      <c r="X44" s="268"/>
      <c r="Y44" s="268"/>
      <c r="Z44" s="268"/>
      <c r="AA44" s="268"/>
      <c r="AB44" s="268"/>
    </row>
    <row r="45" spans="1:28" x14ac:dyDescent="0.2">
      <c r="A45" s="263">
        <v>4</v>
      </c>
      <c r="B45" s="257">
        <f t="shared" ref="B45:C45" si="39">C45*$B$39</f>
        <v>0.24695616167159923</v>
      </c>
      <c r="C45" s="307">
        <f t="shared" si="39"/>
        <v>0.62078110662757802</v>
      </c>
      <c r="D45" s="302">
        <f t="shared" si="38"/>
        <v>1.5604760769574235</v>
      </c>
      <c r="E45" s="302">
        <f>1/(1-B39*B40/(1-B40*B39)-B40*B39/(1-B40*B39/(1-B40*B39)))</f>
        <v>2.9829205228915021</v>
      </c>
      <c r="F45" s="242">
        <f>E45*B40/(1-B40*B39/(1-B40*B39))</f>
        <v>2.6223873443683741</v>
      </c>
      <c r="G45" s="1">
        <f>F45*B40/(1-B39*B40)</f>
        <v>2.076637464292749</v>
      </c>
      <c r="H45" s="1">
        <f>G45*B40</f>
        <v>1.2505195108144311</v>
      </c>
      <c r="I45" s="1">
        <f>H45*B40</f>
        <v>0.75304383832839838</v>
      </c>
      <c r="J45" s="1"/>
      <c r="K45" s="1"/>
      <c r="L45" s="1"/>
      <c r="M45" s="1"/>
      <c r="N45" s="1"/>
      <c r="O45" s="9"/>
      <c r="P45">
        <f>I45+B45</f>
        <v>0.99999999999999756</v>
      </c>
      <c r="Q45" s="268"/>
      <c r="R45" s="300">
        <f>B45-I45</f>
        <v>-0.50608767665679921</v>
      </c>
      <c r="S45" s="112">
        <f>(1+($J$2-1)*SUM(C45:H45))*B45</f>
        <v>1.6202770276159073</v>
      </c>
      <c r="T45" s="1">
        <f>I45*COUNT(F45:O45)</f>
        <v>3.0121753533135935</v>
      </c>
      <c r="U45" s="9">
        <f t="shared" si="36"/>
        <v>-1.3918983256976862</v>
      </c>
      <c r="V45" s="268"/>
      <c r="W45" s="268"/>
      <c r="X45" s="268"/>
      <c r="Y45" s="268"/>
      <c r="Z45" s="268"/>
      <c r="AA45" s="268"/>
      <c r="AB45" s="268"/>
    </row>
    <row r="46" spans="1:28" x14ac:dyDescent="0.2">
      <c r="A46" s="263">
        <v>5</v>
      </c>
      <c r="B46" s="257">
        <f t="shared" ref="B46:C46" si="40">C46*$B$39</f>
        <v>0.26151795788855436</v>
      </c>
      <c r="C46" s="307">
        <f t="shared" si="40"/>
        <v>0.65738553029880276</v>
      </c>
      <c r="D46" s="302">
        <f t="shared" si="38"/>
        <v>1.6524897140348613</v>
      </c>
      <c r="E46" s="302">
        <f>1/(1-B39*B40/(1-B40*B39)-B40*B39/(1-B40*B39/(1-B40*B39/(1-B40*B39))))</f>
        <v>3.1588087473103812</v>
      </c>
      <c r="F46" s="242">
        <f>E46*B40/(1-B40*B39/(1-B40*B39/(1-B40*B39)))</f>
        <v>2.925239045964287</v>
      </c>
      <c r="G46" s="1">
        <f>F46*B40/(1-B39*B40/(1-B39*B40))</f>
        <v>2.5716775872905098</v>
      </c>
      <c r="H46" s="1">
        <f>G46*B40/(1-B39*B40)</f>
        <v>2.0364810085429061</v>
      </c>
      <c r="I46" s="1">
        <f>H46*B40</f>
        <v>1.2263379036423592</v>
      </c>
      <c r="J46" s="1">
        <f>I46*B40</f>
        <v>0.73848204211144286</v>
      </c>
      <c r="K46" s="1"/>
      <c r="L46" s="1"/>
      <c r="M46" s="1"/>
      <c r="N46" s="1"/>
      <c r="O46" s="9"/>
      <c r="P46">
        <f>J46+B46</f>
        <v>0.99999999999999722</v>
      </c>
      <c r="Q46" s="268"/>
      <c r="R46" s="300">
        <f>B46-J46</f>
        <v>-0.4769640842228885</v>
      </c>
      <c r="S46" s="112">
        <f>(1+($J$2-1)*SUM(C46:I46))*B46</f>
        <v>2.1233941587183636</v>
      </c>
      <c r="T46" s="1">
        <f>J46*COUNT(F46:O46)</f>
        <v>3.6924102105572141</v>
      </c>
      <c r="U46" s="9">
        <f t="shared" si="36"/>
        <v>-1.5690160518388505</v>
      </c>
      <c r="V46" s="268"/>
      <c r="W46" s="268"/>
      <c r="X46" s="268"/>
      <c r="Y46" s="268"/>
      <c r="Z46" s="268"/>
      <c r="AA46" s="268"/>
      <c r="AB46" s="268"/>
    </row>
    <row r="47" spans="1:28" x14ac:dyDescent="0.2">
      <c r="A47" s="263">
        <v>6</v>
      </c>
      <c r="B47" s="257">
        <f t="shared" ref="B47:C47" si="41">C47*$B$39</f>
        <v>0.27083275563135251</v>
      </c>
      <c r="C47" s="307">
        <f t="shared" si="41"/>
        <v>0.68080041661565349</v>
      </c>
      <c r="D47" s="302">
        <f t="shared" si="38"/>
        <v>1.7113484156803087</v>
      </c>
      <c r="E47" s="302">
        <f>1/(1-B39*B40/(1-B40*B39)-B40*B39/(1-B40*B39/(1-B40*B39/(1-B40*B39/(1-B40*B39)))))</f>
        <v>3.2713198147221139</v>
      </c>
      <c r="F47" s="242">
        <f>E47*B40/(1-B39*B40/(1-B40*B39/(1-B40*B39/(1-B40*B39))))</f>
        <v>3.1189653077796753</v>
      </c>
      <c r="G47" s="1">
        <f>F47*B40/(1-B40*B39/(1-B40*B39/(1-B40*B39)))</f>
        <v>2.888341723472073</v>
      </c>
      <c r="H47" s="1">
        <f>G47*B40/(1-B40*B39/(1-B40*B39))</f>
        <v>2.5392398904755549</v>
      </c>
      <c r="I47" s="1">
        <f>H47*B40/(1-B40*B39)</f>
        <v>2.0107939808023381</v>
      </c>
      <c r="J47" s="1">
        <f>I47*B40</f>
        <v>1.2108695660452851</v>
      </c>
      <c r="K47" s="1">
        <f>J47*B40</f>
        <v>0.72916724436864411</v>
      </c>
      <c r="L47" s="1"/>
      <c r="M47" s="1"/>
      <c r="N47" s="1"/>
      <c r="O47" s="9"/>
      <c r="P47">
        <f>K47+B47</f>
        <v>0.99999999999999667</v>
      </c>
      <c r="Q47" s="268"/>
      <c r="R47" s="300">
        <f>B47-K47</f>
        <v>-0.4583344887372916</v>
      </c>
      <c r="S47" s="112">
        <f>(1+($J$2-1)*SUM(C47:J47))*B47</f>
        <v>2.6331217869399439</v>
      </c>
      <c r="T47" s="1">
        <f>K47*COUNT(F47:O47)</f>
        <v>4.3750034662118651</v>
      </c>
      <c r="U47" s="9">
        <f t="shared" si="36"/>
        <v>-1.7418816792719212</v>
      </c>
      <c r="V47" s="268"/>
      <c r="W47" s="268"/>
      <c r="X47" s="268"/>
      <c r="Y47" s="268"/>
      <c r="Z47" s="268"/>
      <c r="AA47" s="268"/>
      <c r="AB47" s="268"/>
    </row>
    <row r="48" spans="1:28" x14ac:dyDescent="0.2">
      <c r="A48" s="263">
        <v>7</v>
      </c>
      <c r="B48" s="257">
        <f t="shared" ref="B48:C48" si="42">C48*$B$39</f>
        <v>0.27685846781503481</v>
      </c>
      <c r="C48" s="307">
        <f t="shared" si="42"/>
        <v>0.69594742996525305</v>
      </c>
      <c r="D48" s="302">
        <f t="shared" si="38"/>
        <v>1.749423917200984</v>
      </c>
      <c r="E48" s="303">
        <f>1/(1-B39*B40/(1-B40*B39)-B40*B39/(1-B40*B39/(1-B40*B39/(1-B40*B39/(1-B40*B39/(1-B40*B39))))))</f>
        <v>3.3441028561173121</v>
      </c>
      <c r="F48" s="265">
        <f>E48*B40/(1-B40*B39/(1-B40*B39/(1-B40*B39/(1-B40*B39/(1-B40*B39)))))</f>
        <v>3.2442861927149123</v>
      </c>
      <c r="G48" s="266">
        <f>F48*B40/(1-B40*B39/(1-B40*B39/(1-B40*B39/(1-B40*B39))))</f>
        <v>3.0931907171069337</v>
      </c>
      <c r="H48" s="266">
        <f>G48*B40/(1-B40*B39/(1-B40*B39/(1-B40*B39)))</f>
        <v>2.8644729662724329</v>
      </c>
      <c r="I48" s="266">
        <f>H48*B40/(1-B40*B39/(1-B40*B39))</f>
        <v>2.5182560505355411</v>
      </c>
      <c r="J48" s="266">
        <f>I48*B40/(1-B40*B39)</f>
        <v>1.9941771265997217</v>
      </c>
      <c r="K48" s="266">
        <f>J48*B40</f>
        <v>1.2008631490630086</v>
      </c>
      <c r="L48" s="266">
        <f>K48*B40</f>
        <v>0.72314153218496102</v>
      </c>
      <c r="M48" s="266"/>
      <c r="N48" s="266"/>
      <c r="O48" s="267"/>
      <c r="P48">
        <f>L48+B48</f>
        <v>0.99999999999999578</v>
      </c>
      <c r="Q48" s="268"/>
      <c r="R48" s="300">
        <f>B48-L48</f>
        <v>-0.44628306436992621</v>
      </c>
      <c r="S48" s="112">
        <f>(1+($J$2-1)*SUM(C48:K48))*B48</f>
        <v>3.1451269677866467</v>
      </c>
      <c r="T48" s="1">
        <f>L48*COUNT(F48:O48)</f>
        <v>5.0619907252947272</v>
      </c>
      <c r="U48" s="9">
        <f t="shared" si="36"/>
        <v>-1.9168637575080805</v>
      </c>
      <c r="V48" s="268"/>
      <c r="W48" s="268"/>
      <c r="X48" s="268"/>
      <c r="Y48" s="268"/>
      <c r="Z48" s="268"/>
      <c r="AA48" s="268"/>
      <c r="AB48" s="268"/>
    </row>
    <row r="49" spans="1:28" x14ac:dyDescent="0.2">
      <c r="A49" s="263">
        <v>8</v>
      </c>
      <c r="B49" s="257">
        <f t="shared" ref="B49:C49" si="43">C49*$B$39</f>
        <v>0.28078484170791718</v>
      </c>
      <c r="C49" s="307">
        <f t="shared" si="43"/>
        <v>0.70581727372115977</v>
      </c>
      <c r="D49" s="302">
        <f t="shared" si="38"/>
        <v>1.7742340393196649</v>
      </c>
      <c r="E49" s="302">
        <f>1/(1-B39*B40/(1-B40*B39)-B40*B39/(1-B40*B39/(1-B40*B39/(1-B40*B39/(1-B40*B39/(1-B40*B39/(1-B40*B39)))))))</f>
        <v>3.3915285254601928</v>
      </c>
      <c r="F49" s="242">
        <f>E49*B40/(1-B40*B39/(1-B40*B39/(1-B40*B39/(1-B40*B39/(1-B40*B39/(1-B40*B39))))))</f>
        <v>3.3259456938399623</v>
      </c>
      <c r="G49" s="1">
        <f>F49*B40/(1-B40*B39/(1-B40*B39/(1-B40*B39/(1-B40*B39/(1-B40*B39)))))</f>
        <v>3.2266709956322237</v>
      </c>
      <c r="H49" s="1">
        <f>G49*B40/(1-B40*B39/(1-B40*B39/(1-B40*B39/(1-B40*B39))))</f>
        <v>3.0763959089859569</v>
      </c>
      <c r="I49" s="1">
        <f>H49*B40/(1-B40*B39/(1-B40*B39/(1-B40*B39)))</f>
        <v>2.8489200055156947</v>
      </c>
      <c r="J49" s="1">
        <f>I49*B40/(1-B40*B39/(1-B40*B39))</f>
        <v>2.5045829113610543</v>
      </c>
      <c r="K49" s="1">
        <f>J49*B40/(1-B40*B39)</f>
        <v>1.98334952970592</v>
      </c>
      <c r="L49" s="1">
        <f>K49*B40</f>
        <v>1.1943429348206329</v>
      </c>
      <c r="M49" s="1">
        <f>L49*B40</f>
        <v>0.71921515829207838</v>
      </c>
      <c r="N49" s="1"/>
      <c r="O49" s="9"/>
      <c r="P49">
        <f>M49+B49</f>
        <v>0.99999999999999556</v>
      </c>
      <c r="Q49" s="268"/>
      <c r="R49" s="300">
        <f>B49-M49</f>
        <v>-0.43843031658416121</v>
      </c>
      <c r="S49" s="112">
        <f>(1+($J$2-1)*SUM(C49:L49))*B49</f>
        <v>3.6571729458831301</v>
      </c>
      <c r="T49" s="1">
        <f>M49*COUNT(F49:O49)</f>
        <v>5.7537212663366271</v>
      </c>
      <c r="U49" s="9">
        <f t="shared" si="36"/>
        <v>-2.0965483204534969</v>
      </c>
      <c r="V49" s="268"/>
      <c r="W49" s="268"/>
      <c r="X49" s="268"/>
      <c r="Y49" s="268"/>
      <c r="Z49" s="268"/>
      <c r="AA49" s="268"/>
      <c r="AB49" s="268"/>
    </row>
    <row r="50" spans="1:28" x14ac:dyDescent="0.2">
      <c r="A50" s="257">
        <v>9</v>
      </c>
      <c r="B50" s="257">
        <f t="shared" ref="B50:C50" si="44">C50*$B$39</f>
        <v>0.28335537825353158</v>
      </c>
      <c r="C50" s="307">
        <f t="shared" si="44"/>
        <v>0.71227890849314479</v>
      </c>
      <c r="D50" s="302">
        <f t="shared" si="38"/>
        <v>1.7904768443471832</v>
      </c>
      <c r="E50" s="302">
        <f>1/(1-B39*B40/(1-B40*B39)-B40*B39/(1-B40*B39/(1-B40*B39/(1-B40*B39/(1-B40*B39/(1-B40*B39/(1-B40*B39/(1-B40*B39))))))))</f>
        <v>3.4225773811147939</v>
      </c>
      <c r="F50" s="242">
        <f>E50*B40/(1-B40*B39/(1-B40*B39/(1-B40*B39/(1-B40*B39/(1-B40*B39/(1-B40*B39/(1-B40*B39)))))))</f>
        <v>3.3794069121714867</v>
      </c>
      <c r="G50" s="1">
        <f>F50*B40/(1-B40*B39/(1-B40*B39/(1-B40*B39/(1-B40*B39/(1-B40*B39/(1-B40*B39))))))</f>
        <v>3.3140584792058188</v>
      </c>
      <c r="H50" s="1">
        <f>G50*B40/(1-B40*B39/(1-B40*B39/(1-B40*B39/(1-B40*B39/(1-B40*B39)))))</f>
        <v>3.215138597268087</v>
      </c>
      <c r="I50" s="1">
        <f>H50*B40/(1-B40*B39/(1-B40*B39/(1-B40*B39/(1-B40*B39))))</f>
        <v>3.065400606646099</v>
      </c>
      <c r="J50" s="1">
        <f>I50*B40/(1-B40*B39/(1-B40*B39/(1-B40*B39)))</f>
        <v>2.8387377215283776</v>
      </c>
      <c r="K50" s="1">
        <f>J50*B40/(1-B40*B39/(1-B40*B39))</f>
        <v>2.4956313176259246</v>
      </c>
      <c r="L50" s="1">
        <f>K50*B40/(1-B40*B39)</f>
        <v>1.9762608686980718</v>
      </c>
      <c r="M50" s="1">
        <f>L50*B40</f>
        <v>1.1900742509274225</v>
      </c>
      <c r="N50" s="1">
        <f>M50*B40</f>
        <v>0.71664462174646282</v>
      </c>
      <c r="O50" s="9"/>
      <c r="P50">
        <f>N50+B50</f>
        <v>0.99999999999999445</v>
      </c>
      <c r="R50" s="121">
        <f>B50-N50</f>
        <v>-0.43328924349293124</v>
      </c>
      <c r="S50" s="112">
        <f>(1+($J$2-1)*SUM(C50:M50))*B50</f>
        <v>4.1682148099629597</v>
      </c>
      <c r="T50" s="1">
        <f>N50*COUNT(F50:O50)</f>
        <v>6.4498015957181654</v>
      </c>
      <c r="U50" s="9">
        <f t="shared" si="36"/>
        <v>-2.2815867857552057</v>
      </c>
    </row>
    <row r="51" spans="1:28" ht="17" thickBot="1" x14ac:dyDescent="0.25">
      <c r="A51" s="258">
        <v>10</v>
      </c>
      <c r="B51" s="258">
        <f t="shared" ref="B51:C51" si="45">C51*$B$39</f>
        <v>0.285043470502719</v>
      </c>
      <c r="C51" s="308">
        <f t="shared" si="45"/>
        <v>0.71652231658406551</v>
      </c>
      <c r="D51" s="304">
        <f t="shared" si="38"/>
        <v>1.8011436264704703</v>
      </c>
      <c r="E51" s="304">
        <f>1/(1-B39*B40/(1-B40*B39)-B40*B39/(1-B40*B39/(1-B40*B39/(1-B40*B39/(1-B40*B39/(1-B40*B39/(1-B40*B39/(1-B40*B39/(1-B40*B39)))))))))</f>
        <v>3.4429674170651068</v>
      </c>
      <c r="F51" s="261">
        <f>E51*B40/(1-B40*B39/(1-B40*B39/(1-B40*B39/(1-B40*B39/(1-B40*B39/(1-B40*B39/(1-B40*B39/(1-B40*B39))))))))</f>
        <v>3.4145153289148826</v>
      </c>
      <c r="G51" s="166">
        <f>F51*B40/(1-B40*B39/(1-B40*B39/(1-B40*B39/(1-B40*B39/(1-B40*B39/(1-B40*B39/(1-B40*B39)))))))</f>
        <v>3.3714465501703237</v>
      </c>
      <c r="H51" s="166">
        <f>G51*B40/(1-B40*B39/(1-B40*B39/(1-B40*B39/(1-B40*B39/(1-B40*B39/(1-B40*B39))))))</f>
        <v>3.3062520487068792</v>
      </c>
      <c r="I51" s="166">
        <f>H51*B40/(1-B40*B39/(1-B40*B39/(1-B40*B39/(1-B40*B39/(1-B40*B39)))))</f>
        <v>3.2075651774984864</v>
      </c>
      <c r="J51" s="166">
        <f>I51*B40/(1-B40*B39/(1-B40*B39/(1-B40*B39/(1-B40*B39))))</f>
        <v>3.0581799022024878</v>
      </c>
      <c r="K51" s="166">
        <f>J51*B40/(1-B40*B39/(1-B40*B39/(1-B40*B39)))</f>
        <v>2.8320509328471055</v>
      </c>
      <c r="L51" s="166">
        <f>K51*B40/(1-B40*B39/(1-B40*B39))</f>
        <v>2.4897527332393601</v>
      </c>
      <c r="M51" s="166">
        <f>L51*B40/(1-B40*B39)</f>
        <v>1.9716056873800403</v>
      </c>
      <c r="N51" s="166">
        <f>M51*B40</f>
        <v>1.1872709715083256</v>
      </c>
      <c r="O51" s="10">
        <f>N51*B40</f>
        <v>0.71495652949727528</v>
      </c>
      <c r="P51">
        <f>O51+B51</f>
        <v>0.99999999999999423</v>
      </c>
      <c r="R51" s="122">
        <f>B51-O51</f>
        <v>-0.42991305899455629</v>
      </c>
      <c r="S51" s="113">
        <f>(1+($J$2-1)*SUM(C51:N51))*B51</f>
        <v>4.67787128081868</v>
      </c>
      <c r="T51" s="166">
        <f>O51*COUNT(F51:O51)</f>
        <v>7.1495652949727528</v>
      </c>
      <c r="U51" s="10">
        <f t="shared" si="36"/>
        <v>-2.4716940141540729</v>
      </c>
    </row>
  </sheetData>
  <mergeCells count="3">
    <mergeCell ref="A21:T21"/>
    <mergeCell ref="A4:T4"/>
    <mergeCell ref="A37:T37"/>
  </mergeCells>
  <conditionalFormatting sqref="Q26">
    <cfRule type="cellIs" dxfId="91" priority="17" operator="lessThanOrEqual">
      <formula>0</formula>
    </cfRule>
    <cfRule type="cellIs" dxfId="90" priority="18" operator="greaterThan">
      <formula>0</formula>
    </cfRule>
  </conditionalFormatting>
  <conditionalFormatting sqref="Q27:Q35 R26:T35">
    <cfRule type="cellIs" dxfId="89" priority="15" operator="lessThanOrEqual">
      <formula>0</formula>
    </cfRule>
    <cfRule type="cellIs" dxfId="88" priority="16" operator="greaterThan">
      <formula>0</formula>
    </cfRule>
  </conditionalFormatting>
  <conditionalFormatting sqref="Q9:T18">
    <cfRule type="cellIs" dxfId="87" priority="13" operator="lessThanOrEqual">
      <formula>0</formula>
    </cfRule>
    <cfRule type="cellIs" dxfId="86" priority="14" operator="greaterThan">
      <formula>0</formula>
    </cfRule>
  </conditionalFormatting>
  <conditionalFormatting sqref="R42">
    <cfRule type="cellIs" dxfId="85" priority="3" operator="lessThanOrEqual">
      <formula>0</formula>
    </cfRule>
    <cfRule type="cellIs" dxfId="84" priority="4" operator="greaterThan">
      <formula>0</formula>
    </cfRule>
  </conditionalFormatting>
  <conditionalFormatting sqref="R43:R51 S42:U51">
    <cfRule type="cellIs" dxfId="83" priority="1" operator="lessThanOrEqual">
      <formula>0</formula>
    </cfRule>
    <cfRule type="cellIs" dxfId="82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S28"/>
  <sheetViews>
    <sheetView workbookViewId="0">
      <selection activeCell="S7" sqref="S7"/>
    </sheetView>
  </sheetViews>
  <sheetFormatPr baseColWidth="10" defaultColWidth="8.6640625" defaultRowHeight="16" x14ac:dyDescent="0.2"/>
  <cols>
    <col min="14" max="14" width="5.6640625" bestFit="1" customWidth="1"/>
  </cols>
  <sheetData>
    <row r="1" spans="1:19" x14ac:dyDescent="0.2">
      <c r="B1" s="250"/>
      <c r="C1" t="s">
        <v>127</v>
      </c>
      <c r="D1">
        <f>C2+E2</f>
        <v>0.99999999999999956</v>
      </c>
    </row>
    <row r="2" spans="1:19" x14ac:dyDescent="0.2">
      <c r="A2" t="s">
        <v>40</v>
      </c>
      <c r="B2" s="249" t="s">
        <v>159</v>
      </c>
      <c r="C2" s="270">
        <f>Analysis!B10</f>
        <v>0.52313699442611095</v>
      </c>
      <c r="D2" s="247" t="s">
        <v>160</v>
      </c>
      <c r="E2" s="270">
        <f>Analysis!E10</f>
        <v>0.47686300557388867</v>
      </c>
      <c r="F2" s="247" t="s">
        <v>165</v>
      </c>
      <c r="G2" s="270">
        <f>Analysis!R10</f>
        <v>1.0746486799187001</v>
      </c>
      <c r="H2" t="s">
        <v>192</v>
      </c>
      <c r="I2" s="287">
        <f>Analysis!S10</f>
        <v>0.95372601114777733</v>
      </c>
      <c r="J2" t="s">
        <v>60</v>
      </c>
      <c r="K2" s="287">
        <f>G2-I2</f>
        <v>0.12092266877092273</v>
      </c>
      <c r="L2" t="s">
        <v>197</v>
      </c>
      <c r="M2" s="287">
        <v>1</v>
      </c>
    </row>
    <row r="3" spans="1:19" x14ac:dyDescent="0.2">
      <c r="A3" t="s">
        <v>163</v>
      </c>
      <c r="B3" s="250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247" t="s">
        <v>196</v>
      </c>
      <c r="M3" s="287">
        <v>2</v>
      </c>
    </row>
    <row r="4" spans="1:19" x14ac:dyDescent="0.2">
      <c r="A4" t="s">
        <v>157</v>
      </c>
      <c r="B4" s="250">
        <f>$C$2</f>
        <v>0.52313699442611095</v>
      </c>
      <c r="C4">
        <f>B4*$C$2</f>
        <v>0.27367231493718486</v>
      </c>
      <c r="D4">
        <f t="shared" ref="D4:K4" si="0">C4*$C$2</f>
        <v>0.14316811229387497</v>
      </c>
      <c r="E4">
        <f t="shared" si="0"/>
        <v>7.4896535963077701E-2</v>
      </c>
      <c r="F4">
        <f t="shared" si="0"/>
        <v>3.9181148716651598E-2</v>
      </c>
      <c r="G4">
        <f t="shared" si="0"/>
        <v>2.049710837779159E-2</v>
      </c>
      <c r="H4">
        <f t="shared" si="0"/>
        <v>1.072279567118415E-2</v>
      </c>
      <c r="I4">
        <f t="shared" si="0"/>
        <v>5.6094910992685893E-3</v>
      </c>
      <c r="J4">
        <f t="shared" si="0"/>
        <v>2.934532313931391E-3</v>
      </c>
      <c r="K4">
        <f t="shared" si="0"/>
        <v>1.5351624147563686E-3</v>
      </c>
    </row>
    <row r="5" spans="1:19" ht="17" thickBot="1" x14ac:dyDescent="0.25">
      <c r="A5" t="s">
        <v>158</v>
      </c>
      <c r="B5" s="250">
        <f>$E$2</f>
        <v>0.47686300557388867</v>
      </c>
      <c r="C5">
        <f>B5*$E$2</f>
        <v>0.22739832608496258</v>
      </c>
      <c r="D5">
        <f t="shared" ref="D5:K5" si="1">C5*$E$2</f>
        <v>0.10843784923934646</v>
      </c>
      <c r="E5">
        <f t="shared" si="1"/>
        <v>5.1709998706242974E-2</v>
      </c>
      <c r="F5">
        <f t="shared" si="1"/>
        <v>2.4658585401280918E-2</v>
      </c>
      <c r="G5">
        <f t="shared" si="1"/>
        <v>1.1758767147655232E-2</v>
      </c>
      <c r="H5">
        <f t="shared" si="1"/>
        <v>5.6073210438743757E-3</v>
      </c>
      <c r="I5">
        <f t="shared" si="1"/>
        <v>2.6739239661996497E-3</v>
      </c>
      <c r="J5">
        <f t="shared" si="1"/>
        <v>1.2750954191980181E-3</v>
      </c>
      <c r="K5">
        <f t="shared" si="1"/>
        <v>6.0804583399226434E-4</v>
      </c>
    </row>
    <row r="6" spans="1:19" ht="17" thickBot="1" x14ac:dyDescent="0.25">
      <c r="A6" s="255"/>
      <c r="B6" s="135">
        <v>1</v>
      </c>
      <c r="C6" s="262">
        <v>0</v>
      </c>
      <c r="D6" s="259">
        <v>-1</v>
      </c>
      <c r="E6" s="178">
        <v>-2</v>
      </c>
      <c r="F6" s="178">
        <v>-3</v>
      </c>
      <c r="G6" s="178">
        <v>-4</v>
      </c>
      <c r="H6" s="178">
        <v>-5</v>
      </c>
      <c r="I6" s="178">
        <v>-6</v>
      </c>
      <c r="J6" s="178">
        <v>-7</v>
      </c>
      <c r="K6" s="178">
        <v>-8</v>
      </c>
      <c r="L6" s="178">
        <v>-9</v>
      </c>
      <c r="M6" s="139">
        <v>-10</v>
      </c>
      <c r="N6" t="s">
        <v>191</v>
      </c>
      <c r="O6" s="289" t="s">
        <v>37</v>
      </c>
      <c r="P6" s="288" t="s">
        <v>61</v>
      </c>
      <c r="Q6" s="284" t="s">
        <v>165</v>
      </c>
      <c r="R6" s="285" t="s">
        <v>192</v>
      </c>
      <c r="S6" s="286" t="s">
        <v>60</v>
      </c>
    </row>
    <row r="7" spans="1:19" x14ac:dyDescent="0.2">
      <c r="A7" s="256">
        <v>1</v>
      </c>
      <c r="B7" s="114">
        <f>C7*B4</f>
        <v>0.52313699442611095</v>
      </c>
      <c r="C7" s="114">
        <v>1</v>
      </c>
      <c r="D7" s="260">
        <f>C7*B5</f>
        <v>0.47686300557388867</v>
      </c>
      <c r="E7" s="165"/>
      <c r="F7" s="165"/>
      <c r="G7" s="165"/>
      <c r="H7" s="165"/>
      <c r="I7" s="165"/>
      <c r="J7" s="165"/>
      <c r="K7" s="165"/>
      <c r="L7" s="165"/>
      <c r="M7" s="58"/>
      <c r="N7">
        <f>B7+D7</f>
        <v>0.99999999999999956</v>
      </c>
      <c r="O7" s="114">
        <f>B7/(B7+D7)</f>
        <v>0.52313699442611117</v>
      </c>
      <c r="P7" s="164">
        <f>B7-D7</f>
        <v>4.6273988852222281E-2</v>
      </c>
      <c r="Q7" s="165">
        <f>(1+($G$2-1)*SUM(C7))*B7</f>
        <v>0.56218848047665648</v>
      </c>
      <c r="R7" s="165">
        <f>D7*$M$3*COUNT(D7:M7)</f>
        <v>0.95372601114777733</v>
      </c>
      <c r="S7" s="58">
        <f>Q7-R7</f>
        <v>-0.39153753067112085</v>
      </c>
    </row>
    <row r="8" spans="1:19" x14ac:dyDescent="0.2">
      <c r="A8" s="257">
        <v>2</v>
      </c>
      <c r="B8" s="116">
        <f>C8*B4</f>
        <v>0.69701848817705581</v>
      </c>
      <c r="C8" s="116">
        <f>1/(1-B4*B5)</f>
        <v>1.3323823312126788</v>
      </c>
      <c r="D8" s="242">
        <f>C8*B5</f>
        <v>0.63536384303562243</v>
      </c>
      <c r="E8" s="1">
        <f>D8*B5</f>
        <v>0.30298151182294336</v>
      </c>
      <c r="F8" s="1"/>
      <c r="G8" s="1"/>
      <c r="H8" s="1"/>
      <c r="I8" s="1"/>
      <c r="J8" s="1"/>
      <c r="K8" s="1"/>
      <c r="L8" s="1"/>
      <c r="M8" s="9"/>
      <c r="N8">
        <f>B8+E8</f>
        <v>0.99999999999999911</v>
      </c>
      <c r="O8" s="116">
        <f>B8/(B8+E8)</f>
        <v>0.69701848817705647</v>
      </c>
      <c r="P8" s="112">
        <f>B8-E8</f>
        <v>0.39403697635411244</v>
      </c>
      <c r="Q8" s="1">
        <f>(1+($G$2-1)*SUM(C8:D8))*B8</f>
        <v>0.79940329296192014</v>
      </c>
      <c r="R8" s="1">
        <f>E8*$M$3*COUNT(D8:M8)</f>
        <v>1.2119260472917734</v>
      </c>
      <c r="S8" s="9">
        <f t="shared" ref="S8:S16" si="2">Q8-R8</f>
        <v>-0.4125227543298533</v>
      </c>
    </row>
    <row r="9" spans="1:19" x14ac:dyDescent="0.2">
      <c r="A9" s="257">
        <v>3</v>
      </c>
      <c r="B9" s="116">
        <f>C9*B4</f>
        <v>0.78358770129069699</v>
      </c>
      <c r="C9" s="264">
        <f>1/(1-B5*B4/(1-B5*B4))</f>
        <v>1.4978632932475064</v>
      </c>
      <c r="D9" s="265">
        <f>C9*B5*C8</f>
        <v>0.95168817833972918</v>
      </c>
      <c r="E9" s="266">
        <f>D9*(B5)</f>
        <v>0.45382488509222224</v>
      </c>
      <c r="F9" s="266">
        <f>E9*B5</f>
        <v>0.21641229870930176</v>
      </c>
      <c r="G9" s="266"/>
      <c r="H9" s="266"/>
      <c r="I9" s="266"/>
      <c r="J9" s="266"/>
      <c r="K9" s="266"/>
      <c r="L9" s="266"/>
      <c r="M9" s="267"/>
      <c r="N9">
        <f>B9+F9</f>
        <v>0.99999999999999878</v>
      </c>
      <c r="O9" s="116">
        <f>B9/(B9+F9)</f>
        <v>0.78358770129069799</v>
      </c>
      <c r="P9" s="112">
        <f>B9-F9</f>
        <v>0.5671754025813952</v>
      </c>
      <c r="Q9" s="1">
        <f>(1+($G$2-1)*SUM(C9:E9))*B9</f>
        <v>0.95341718093628536</v>
      </c>
      <c r="R9" s="1">
        <f>F9*$M$3*COUNT(D9:M9)</f>
        <v>1.2984737922558105</v>
      </c>
      <c r="S9" s="9">
        <f t="shared" si="2"/>
        <v>-0.34505661131952514</v>
      </c>
    </row>
    <row r="10" spans="1:19" x14ac:dyDescent="0.2">
      <c r="A10" s="257">
        <v>4</v>
      </c>
      <c r="B10" s="116">
        <f>C10*B4</f>
        <v>0.83523377714259561</v>
      </c>
      <c r="C10" s="116">
        <f>1/(1-B5*B4/(1-B5*B4/(1-B5*B4)))</f>
        <v>1.596587100590849</v>
      </c>
      <c r="D10" s="242">
        <f>C10*B5*C9</f>
        <v>1.140403196385134</v>
      </c>
      <c r="E10" s="1">
        <f>D10*B5*C8</f>
        <v>0.72457095746536637</v>
      </c>
      <c r="F10" s="1">
        <f>E10*B5</f>
        <v>0.34552108452848485</v>
      </c>
      <c r="G10" s="1">
        <f>F10*B5</f>
        <v>0.16476622285740292</v>
      </c>
      <c r="H10" s="1"/>
      <c r="I10" s="1"/>
      <c r="J10" s="1"/>
      <c r="K10" s="1"/>
      <c r="L10" s="1"/>
      <c r="M10" s="9"/>
      <c r="N10">
        <f>B10+G10</f>
        <v>0.99999999999999856</v>
      </c>
      <c r="O10" s="116">
        <f>B10/(B10+G10)</f>
        <v>0.83523377714259683</v>
      </c>
      <c r="P10" s="112">
        <f>B10-G10</f>
        <v>0.67046755428519267</v>
      </c>
      <c r="Q10" s="1">
        <f>(1+($G$2-1)*SUM(C10:F10))*B10</f>
        <v>1.0726019303667553</v>
      </c>
      <c r="R10" s="1">
        <f>G10*$M$3*COUNT(D10:M10)</f>
        <v>1.3181297828592233</v>
      </c>
      <c r="S10" s="9">
        <f t="shared" si="2"/>
        <v>-0.245527852492468</v>
      </c>
    </row>
    <row r="11" spans="1:19" x14ac:dyDescent="0.2">
      <c r="A11" s="257">
        <v>5</v>
      </c>
      <c r="B11" s="116">
        <f>C11*B4</f>
        <v>0.86942017072585187</v>
      </c>
      <c r="C11" s="116">
        <f>1/(1-B5*B4/(1-B5*B4/(1-B5*B4/(1-B5*B4))))</f>
        <v>1.6619359364550748</v>
      </c>
      <c r="D11" s="242">
        <f>C11*B5*C10</f>
        <v>1.2653204485781555</v>
      </c>
      <c r="E11" s="1">
        <f>D11*B5*C9</f>
        <v>0.90378751242321709</v>
      </c>
      <c r="F11" s="1">
        <f>E11*B5*C8</f>
        <v>0.57423390718082057</v>
      </c>
      <c r="G11" s="1">
        <f>F11*B5</f>
        <v>0.27383090688068351</v>
      </c>
      <c r="H11" s="1">
        <f>G11*B5</f>
        <v>0.13057982927414638</v>
      </c>
      <c r="I11" s="1"/>
      <c r="J11" s="1"/>
      <c r="K11" s="1"/>
      <c r="L11" s="1"/>
      <c r="M11" s="9"/>
      <c r="N11">
        <f>B11+H11</f>
        <v>0.99999999999999822</v>
      </c>
      <c r="O11" s="116">
        <f>B11/(B11+H11)</f>
        <v>0.86942017072585343</v>
      </c>
      <c r="P11" s="112">
        <f>B11-H11</f>
        <v>0.73884034145170552</v>
      </c>
      <c r="Q11" s="1">
        <f>(1+($G$2-1)*SUM(C11:G11))*B11</f>
        <v>1.1730993235757139</v>
      </c>
      <c r="R11" s="1">
        <f>H11*$M$3*COUNT(D11:M11)</f>
        <v>1.3057982927414638</v>
      </c>
      <c r="S11" s="9">
        <f t="shared" si="2"/>
        <v>-0.13269896916574986</v>
      </c>
    </row>
    <row r="12" spans="1:19" x14ac:dyDescent="0.2">
      <c r="A12" s="257">
        <v>6</v>
      </c>
      <c r="B12" s="116">
        <f>C12*B4</f>
        <v>0.89363155922979565</v>
      </c>
      <c r="C12" s="116">
        <f>1/(1-B5*B4/(1-B5*B4/(1-B5*B4/(1-B5*B4/(1-B5*B4)))))</f>
        <v>1.7082170994428003</v>
      </c>
      <c r="D12" s="242">
        <f>C12*B5*C11</f>
        <v>1.3537889825966618</v>
      </c>
      <c r="E12" s="1">
        <f>D12*B5*C10</f>
        <v>1.0307117411475974</v>
      </c>
      <c r="F12" s="1">
        <f>E12*B5*C9</f>
        <v>0.7362122390450333</v>
      </c>
      <c r="G12" s="1">
        <f>F12*B5*C8</f>
        <v>0.46776263748951269</v>
      </c>
      <c r="H12" s="1">
        <f>G12*B5</f>
        <v>0.22305869720841837</v>
      </c>
      <c r="I12" s="1">
        <f>H12*B5</f>
        <v>0.10636844077020235</v>
      </c>
      <c r="J12" s="1"/>
      <c r="K12" s="1"/>
      <c r="L12" s="1"/>
      <c r="M12" s="9"/>
      <c r="N12">
        <f>B12+I12</f>
        <v>0.999999999999998</v>
      </c>
      <c r="O12" s="116">
        <f>B12/(B12+I12)</f>
        <v>0.89363155922979742</v>
      </c>
      <c r="P12" s="112">
        <f>B12-I12</f>
        <v>0.78726311845959329</v>
      </c>
      <c r="Q12" s="1">
        <f>(1+($G$2-1)*SUM(C12:H12))*B12</f>
        <v>1.2618454329033977</v>
      </c>
      <c r="R12" s="1">
        <f>I12*$M$3*COUNT(D12:M12)</f>
        <v>1.2764212892424283</v>
      </c>
      <c r="S12" s="9">
        <f t="shared" si="2"/>
        <v>-1.457585633903058E-2</v>
      </c>
    </row>
    <row r="13" spans="1:19" x14ac:dyDescent="0.2">
      <c r="A13" s="257">
        <v>7</v>
      </c>
      <c r="B13" s="116">
        <f>C13*B4</f>
        <v>0.9116105680050256</v>
      </c>
      <c r="C13" s="264">
        <f>1/(1-B5*B4/(1-B5*B4/(1-B5*B4/(1-B5*B4/(1-B5*B4/(1-B5*B4))))))</f>
        <v>1.7425847870022573</v>
      </c>
      <c r="D13" s="265">
        <f>C13*B5*C12</f>
        <v>1.4194843700871962</v>
      </c>
      <c r="E13" s="266">
        <f>D13*B5*C11</f>
        <v>1.1249637425003169</v>
      </c>
      <c r="F13" s="266">
        <f>E13*B5*C10</f>
        <v>0.85649488411140073</v>
      </c>
      <c r="G13" s="266">
        <f>F13*B5*C9</f>
        <v>0.61177339035664924</v>
      </c>
      <c r="H13" s="266">
        <f>G13*B5*C8</f>
        <v>0.38869869236393267</v>
      </c>
      <c r="I13" s="266">
        <f>H13*B5</f>
        <v>0.18535602670330525</v>
      </c>
      <c r="J13" s="266">
        <f>I13*B5</f>
        <v>8.8389431994972109E-2</v>
      </c>
      <c r="K13" s="266"/>
      <c r="L13" s="266"/>
      <c r="M13" s="267"/>
      <c r="N13">
        <f>B13+J13</f>
        <v>0.99999999999999767</v>
      </c>
      <c r="O13" s="116">
        <f>B13/(B13+J13)</f>
        <v>0.91161056800502771</v>
      </c>
      <c r="P13" s="112">
        <f>B13-J13</f>
        <v>0.82322113601005353</v>
      </c>
      <c r="Q13" s="1">
        <f>(1+($G$2-1)*SUM(C13:I13))*B13</f>
        <v>1.3423265626182745</v>
      </c>
      <c r="R13" s="1">
        <f>J13*$M$3*COUNT(D13:M13)</f>
        <v>1.2374520479296096</v>
      </c>
      <c r="S13" s="9">
        <f t="shared" si="2"/>
        <v>0.10487451468866493</v>
      </c>
    </row>
    <row r="14" spans="1:19" x14ac:dyDescent="0.2">
      <c r="A14" s="257">
        <v>8</v>
      </c>
      <c r="B14" s="116">
        <f>C14*B4</f>
        <v>0.92543667782950167</v>
      </c>
      <c r="C14" s="116">
        <f>1/(1-B5*B4/(1-B5*B4/(1-B5*B4/(1-B5*B4/(1-B5*B4/(1-B5*B4/(1-B5*B4)))))))</f>
        <v>1.7690140205907623</v>
      </c>
      <c r="D14" s="242">
        <f>C14*B5*C13</f>
        <v>1.4700050441555601</v>
      </c>
      <c r="E14" s="1">
        <f>D14*B5*C12</f>
        <v>1.1974448530092978</v>
      </c>
      <c r="F14" s="1">
        <f>E14*B5*C11</f>
        <v>0.94899392460117959</v>
      </c>
      <c r="G14" s="1">
        <f>F14*B5*C10</f>
        <v>0.72251967842730869</v>
      </c>
      <c r="H14" s="1">
        <f>G14*B5*C9</f>
        <v>0.51607817100910913</v>
      </c>
      <c r="I14" s="1">
        <f>H14*B5*C8</f>
        <v>0.32789741003914269</v>
      </c>
      <c r="J14" s="1">
        <f>I14*B5</f>
        <v>0.15636214447115937</v>
      </c>
      <c r="K14" s="1">
        <f>J14*B5</f>
        <v>7.4563322170495661E-2</v>
      </c>
      <c r="L14" s="1"/>
      <c r="M14" s="9"/>
      <c r="N14">
        <f>B14+K14</f>
        <v>0.99999999999999734</v>
      </c>
      <c r="O14" s="116">
        <f>B14/(B14+K14)</f>
        <v>0.92543667782950412</v>
      </c>
      <c r="P14" s="112">
        <f>B14-K14</f>
        <v>0.85087335565900601</v>
      </c>
      <c r="Q14" s="1">
        <f>(1+($G$2-1)*SUM(C14:J14))*B14</f>
        <v>1.4164977639559513</v>
      </c>
      <c r="R14" s="1">
        <f>K14*$M$3*COUNT(D14:M14)</f>
        <v>1.1930131547279306</v>
      </c>
      <c r="S14" s="9">
        <f t="shared" si="2"/>
        <v>0.22348460922802071</v>
      </c>
    </row>
    <row r="15" spans="1:19" x14ac:dyDescent="0.2">
      <c r="A15" s="257">
        <v>9</v>
      </c>
      <c r="B15" s="116">
        <f>C15*B4</f>
        <v>0.93635778667137892</v>
      </c>
      <c r="C15" s="116">
        <f>1/(1-B5*B4/(1-B5*B4/(1-B5*B4/(1-B5*B4/(1-B5*B4/(1-B5*B4/(1-B5*B4/(1-B5*B4))))))))</f>
        <v>1.7898902135540564</v>
      </c>
      <c r="D15" s="242">
        <f>C15*B5*C14</f>
        <v>1.5099108301843149</v>
      </c>
      <c r="E15" s="1">
        <f>D15*B5*C13</f>
        <v>1.2546969728678719</v>
      </c>
      <c r="F15" s="1">
        <f>E15*B5*C12</f>
        <v>1.0220580114471962</v>
      </c>
      <c r="G15" s="1">
        <f>F15*B5*C11</f>
        <v>0.80999708756176081</v>
      </c>
      <c r="H15" s="1">
        <f>G15*B5*C10</f>
        <v>0.61669397459855191</v>
      </c>
      <c r="I15" s="1">
        <f>H15*B5*C9</f>
        <v>0.44048945376257792</v>
      </c>
      <c r="J15" s="1">
        <f>I15*B5*C8</f>
        <v>0.27987107215925361</v>
      </c>
      <c r="K15" s="1">
        <f>J15*B5</f>
        <v>0.13346016064304836</v>
      </c>
      <c r="L15" s="1">
        <f>K15*B5</f>
        <v>6.3642213328618052E-2</v>
      </c>
      <c r="M15" s="9"/>
      <c r="N15">
        <f>B15+L15</f>
        <v>0.999999999999997</v>
      </c>
      <c r="O15" s="116">
        <f>B15/(B15+L15)</f>
        <v>0.9363577866713817</v>
      </c>
      <c r="P15" s="112">
        <f>B15-L15</f>
        <v>0.87271557334276084</v>
      </c>
      <c r="Q15" s="1">
        <f>(1+($G$2-1)*SUM(C15:K15))*B15</f>
        <v>1.4855501099798918</v>
      </c>
      <c r="R15" s="1">
        <f>L15*$M$3*COUNT(D15:M15)</f>
        <v>1.145559839915125</v>
      </c>
      <c r="S15" s="9">
        <f t="shared" si="2"/>
        <v>0.33999027006476679</v>
      </c>
    </row>
    <row r="16" spans="1:19" ht="17" thickBot="1" x14ac:dyDescent="0.25">
      <c r="A16" s="258">
        <v>10</v>
      </c>
      <c r="B16" s="243">
        <f>C16*B4</f>
        <v>0.94516819137542296</v>
      </c>
      <c r="C16" s="243">
        <f>1/(1-B5*B4/(1-B5*B4/(1-B5*B4/(1-B5*B4/(1-B5*B4/(1-B5*B4/(1-B5*B4/(1-B5*B4/(1-B5*B4)))))))))</f>
        <v>1.8067317001969752</v>
      </c>
      <c r="D16" s="261">
        <f>C16*B5*C15</f>
        <v>1.5421040927949889</v>
      </c>
      <c r="E16" s="166">
        <f>D16*B5*C14</f>
        <v>1.3008840728612601</v>
      </c>
      <c r="F16" s="166">
        <f>E16*B5*C13</f>
        <v>1.0810011264518227</v>
      </c>
      <c r="G16" s="166">
        <f>F16*B5*C12</f>
        <v>0.88056788656162377</v>
      </c>
      <c r="H16" s="166">
        <f>G16*B5*C11</f>
        <v>0.69786393289494819</v>
      </c>
      <c r="I16" s="166">
        <f>H16*B5*C10</f>
        <v>0.53132102462423725</v>
      </c>
      <c r="J16" s="166">
        <f>I16*B5*C9</f>
        <v>0.37950963938257526</v>
      </c>
      <c r="K16" s="166">
        <f>J16*B5*C8</f>
        <v>0.24112670294717622</v>
      </c>
      <c r="L16" s="166">
        <f>K16*B5</f>
        <v>0.11498440429151269</v>
      </c>
      <c r="M16" s="10">
        <f>L16*B5</f>
        <v>5.4831808624573881E-2</v>
      </c>
      <c r="N16">
        <f>B16+M16</f>
        <v>0.99999999999999689</v>
      </c>
      <c r="O16" s="243">
        <f>B16/(B16+M16)</f>
        <v>0.94516819137542585</v>
      </c>
      <c r="P16" s="113">
        <f>B16-M16</f>
        <v>0.89033638275084903</v>
      </c>
      <c r="Q16" s="166">
        <f>(1+($G$2-1)*SUM(C16:L16))*B16</f>
        <v>1.5502593283163086</v>
      </c>
      <c r="R16" s="166">
        <f>M16*$M$3*COUNT(D16:M16)</f>
        <v>1.0966361724914777</v>
      </c>
      <c r="S16" s="10">
        <f t="shared" si="2"/>
        <v>0.45362315582483093</v>
      </c>
    </row>
    <row r="17" spans="1:13" ht="17" thickBot="1" x14ac:dyDescent="0.25"/>
    <row r="18" spans="1:13" ht="17" thickBot="1" x14ac:dyDescent="0.25">
      <c r="A18" s="177" t="s">
        <v>177</v>
      </c>
      <c r="B18" s="178" t="s">
        <v>195</v>
      </c>
      <c r="C18" s="178" t="s">
        <v>194</v>
      </c>
      <c r="D18" s="293" t="s">
        <v>193</v>
      </c>
      <c r="E18" s="177"/>
      <c r="F18" s="139" t="s">
        <v>176</v>
      </c>
      <c r="H18" s="177" t="s">
        <v>177</v>
      </c>
      <c r="I18" s="178" t="s">
        <v>195</v>
      </c>
      <c r="J18" s="178" t="s">
        <v>194</v>
      </c>
      <c r="K18" s="293" t="s">
        <v>193</v>
      </c>
      <c r="L18" s="177"/>
      <c r="M18" s="139" t="s">
        <v>176</v>
      </c>
    </row>
    <row r="19" spans="1:13" x14ac:dyDescent="0.2">
      <c r="A19" s="290">
        <v>1</v>
      </c>
      <c r="B19" s="291">
        <v>1</v>
      </c>
      <c r="C19" s="291">
        <f t="shared" ref="C19:C28" si="3">B19*$M$3</f>
        <v>2</v>
      </c>
      <c r="D19" s="294">
        <f>SUM($C$19:C19)</f>
        <v>2</v>
      </c>
      <c r="E19" s="164">
        <f t="shared" ref="E19:E28" si="4">S7*100/D19</f>
        <v>-19.576876533556042</v>
      </c>
      <c r="F19" s="58">
        <f t="shared" ref="F19:F28" si="5">B19*100/E19</f>
        <v>-5.108067154052562</v>
      </c>
      <c r="H19" s="290">
        <v>1</v>
      </c>
      <c r="I19" s="291">
        <v>1</v>
      </c>
      <c r="J19" s="291">
        <f t="shared" ref="J19:J28" si="6">I19*$M$3</f>
        <v>2</v>
      </c>
      <c r="K19" s="298">
        <f>SUM(J19:J19)</f>
        <v>2</v>
      </c>
      <c r="L19" s="164">
        <f t="shared" ref="L19:L28" si="7">S7*100/K19</f>
        <v>-19.576876533556042</v>
      </c>
      <c r="M19" s="58">
        <f>I19*100/L19</f>
        <v>-5.108067154052562</v>
      </c>
    </row>
    <row r="20" spans="1:13" x14ac:dyDescent="0.2">
      <c r="A20" s="292">
        <v>2</v>
      </c>
      <c r="B20" s="53">
        <f>B19*($M$3+1)</f>
        <v>3</v>
      </c>
      <c r="C20" s="53">
        <f t="shared" si="3"/>
        <v>6</v>
      </c>
      <c r="D20" s="295">
        <f>SUM($C$19:C20)</f>
        <v>8</v>
      </c>
      <c r="E20" s="112">
        <f t="shared" si="4"/>
        <v>-5.1565344291231661</v>
      </c>
      <c r="F20" s="9">
        <f t="shared" si="5"/>
        <v>-58.178608932707732</v>
      </c>
      <c r="H20" s="292">
        <v>2</v>
      </c>
      <c r="I20" s="53">
        <f t="shared" ref="I20:I28" si="8">I19*$M$3*2</f>
        <v>4</v>
      </c>
      <c r="J20" s="53">
        <f t="shared" si="6"/>
        <v>8</v>
      </c>
      <c r="K20" s="299">
        <f>SUM($J$19:J20)</f>
        <v>10</v>
      </c>
      <c r="L20" s="112">
        <f t="shared" si="7"/>
        <v>-4.125227543298533</v>
      </c>
      <c r="M20" s="9">
        <f t="shared" ref="M20:M28" si="9">I20*100/L20</f>
        <v>-96.964348221179549</v>
      </c>
    </row>
    <row r="21" spans="1:13" x14ac:dyDescent="0.2">
      <c r="A21" s="292">
        <v>3</v>
      </c>
      <c r="B21" s="53">
        <f t="shared" ref="B21:B28" si="10">B20*($M$3+1)</f>
        <v>9</v>
      </c>
      <c r="C21" s="53">
        <f t="shared" si="3"/>
        <v>18</v>
      </c>
      <c r="D21" s="295">
        <f>SUM($C$19:C21)</f>
        <v>26</v>
      </c>
      <c r="E21" s="112">
        <f t="shared" si="4"/>
        <v>-1.3271408127674045</v>
      </c>
      <c r="F21" s="9">
        <f t="shared" si="5"/>
        <v>-678.14959146896081</v>
      </c>
      <c r="H21" s="292">
        <v>3</v>
      </c>
      <c r="I21" s="53">
        <f t="shared" si="8"/>
        <v>16</v>
      </c>
      <c r="J21" s="53">
        <f t="shared" si="6"/>
        <v>32</v>
      </c>
      <c r="K21" s="299">
        <f>SUM($J$19:J21)</f>
        <v>42</v>
      </c>
      <c r="L21" s="112">
        <f t="shared" si="7"/>
        <v>-0.82156336028458365</v>
      </c>
      <c r="M21" s="9">
        <f t="shared" si="9"/>
        <v>-1947.5065190903492</v>
      </c>
    </row>
    <row r="22" spans="1:13" x14ac:dyDescent="0.2">
      <c r="A22" s="292">
        <v>4</v>
      </c>
      <c r="B22" s="53">
        <f t="shared" si="10"/>
        <v>27</v>
      </c>
      <c r="C22" s="53">
        <f t="shared" si="3"/>
        <v>54</v>
      </c>
      <c r="D22" s="295">
        <f>SUM($C$19:C22)</f>
        <v>80</v>
      </c>
      <c r="E22" s="112">
        <f t="shared" si="4"/>
        <v>-0.306909815615585</v>
      </c>
      <c r="F22" s="9">
        <f t="shared" si="5"/>
        <v>-8797.3725916340263</v>
      </c>
      <c r="H22" s="292">
        <v>4</v>
      </c>
      <c r="I22" s="53">
        <f t="shared" si="8"/>
        <v>64</v>
      </c>
      <c r="J22" s="53">
        <f t="shared" si="6"/>
        <v>128</v>
      </c>
      <c r="K22" s="299">
        <f>SUM($J$19:J22)</f>
        <v>170</v>
      </c>
      <c r="L22" s="112">
        <f t="shared" si="7"/>
        <v>-0.14442814852498118</v>
      </c>
      <c r="M22" s="9">
        <f t="shared" si="9"/>
        <v>-44312.691572675096</v>
      </c>
    </row>
    <row r="23" spans="1:13" x14ac:dyDescent="0.2">
      <c r="A23" s="112">
        <v>5</v>
      </c>
      <c r="B23" s="53">
        <f t="shared" si="10"/>
        <v>81</v>
      </c>
      <c r="C23" s="179">
        <f t="shared" si="3"/>
        <v>162</v>
      </c>
      <c r="D23" s="296">
        <f>SUM($C$19:C23)</f>
        <v>242</v>
      </c>
      <c r="E23" s="112">
        <f t="shared" si="4"/>
        <v>-5.4834284779235479E-2</v>
      </c>
      <c r="F23" s="9">
        <f t="shared" si="5"/>
        <v>-147717.80160187828</v>
      </c>
      <c r="H23" s="180">
        <v>5</v>
      </c>
      <c r="I23" s="179">
        <f t="shared" si="8"/>
        <v>256</v>
      </c>
      <c r="J23" s="179">
        <f t="shared" si="6"/>
        <v>512</v>
      </c>
      <c r="K23" s="181">
        <f>SUM($J$19:J23)</f>
        <v>682</v>
      </c>
      <c r="L23" s="112">
        <f t="shared" si="7"/>
        <v>-1.9457326857148072E-2</v>
      </c>
      <c r="M23" s="9">
        <f t="shared" si="9"/>
        <v>-1315699.7458052817</v>
      </c>
    </row>
    <row r="24" spans="1:13" x14ac:dyDescent="0.2">
      <c r="A24" s="112">
        <v>6</v>
      </c>
      <c r="B24" s="53">
        <f t="shared" si="10"/>
        <v>243</v>
      </c>
      <c r="C24" s="179">
        <f t="shared" si="3"/>
        <v>486</v>
      </c>
      <c r="D24" s="296">
        <f>SUM($C$19:C24)</f>
        <v>728</v>
      </c>
      <c r="E24" s="112">
        <f t="shared" si="4"/>
        <v>-2.0021780685481566E-3</v>
      </c>
      <c r="F24" s="9">
        <f t="shared" si="5"/>
        <v>-12136782.627741352</v>
      </c>
      <c r="H24" s="180">
        <v>6</v>
      </c>
      <c r="I24" s="179">
        <f t="shared" si="8"/>
        <v>1024</v>
      </c>
      <c r="J24" s="179">
        <f t="shared" si="6"/>
        <v>2048</v>
      </c>
      <c r="K24" s="181">
        <f>SUM($J$19:J24)</f>
        <v>2730</v>
      </c>
      <c r="L24" s="112">
        <f t="shared" si="7"/>
        <v>-5.3391415161284177E-4</v>
      </c>
      <c r="M24" s="9">
        <f t="shared" si="9"/>
        <v>-191791132.8828263</v>
      </c>
    </row>
    <row r="25" spans="1:13" x14ac:dyDescent="0.2">
      <c r="A25" s="112">
        <v>7</v>
      </c>
      <c r="B25" s="53">
        <f t="shared" si="10"/>
        <v>729</v>
      </c>
      <c r="C25" s="179">
        <f t="shared" si="3"/>
        <v>1458</v>
      </c>
      <c r="D25" s="296">
        <f>SUM($C$19:C25)</f>
        <v>2186</v>
      </c>
      <c r="E25" s="112">
        <f t="shared" si="4"/>
        <v>4.797553279444873E-3</v>
      </c>
      <c r="F25" s="9">
        <f t="shared" si="5"/>
        <v>15195245.524909582</v>
      </c>
      <c r="H25" s="180">
        <v>7</v>
      </c>
      <c r="I25" s="179">
        <f t="shared" si="8"/>
        <v>4096</v>
      </c>
      <c r="J25" s="179">
        <f t="shared" si="6"/>
        <v>8192</v>
      </c>
      <c r="K25" s="181">
        <f>SUM($J$19:J25)</f>
        <v>10922</v>
      </c>
      <c r="L25" s="112">
        <f t="shared" si="7"/>
        <v>9.6021346537873025E-4</v>
      </c>
      <c r="M25" s="9">
        <f t="shared" si="9"/>
        <v>426571814.25636888</v>
      </c>
    </row>
    <row r="26" spans="1:13" x14ac:dyDescent="0.2">
      <c r="A26" s="112">
        <v>8</v>
      </c>
      <c r="B26" s="53">
        <f t="shared" si="10"/>
        <v>2187</v>
      </c>
      <c r="C26" s="179">
        <f t="shared" si="3"/>
        <v>4374</v>
      </c>
      <c r="D26" s="296">
        <f>SUM($C$19:C26)</f>
        <v>6560</v>
      </c>
      <c r="E26" s="112">
        <f t="shared" si="4"/>
        <v>3.4067775796954376E-3</v>
      </c>
      <c r="F26" s="9">
        <f t="shared" si="5"/>
        <v>64195561.607386045</v>
      </c>
      <c r="H26" s="180">
        <v>8</v>
      </c>
      <c r="I26" s="179">
        <f t="shared" si="8"/>
        <v>16384</v>
      </c>
      <c r="J26" s="179">
        <f t="shared" si="6"/>
        <v>32768</v>
      </c>
      <c r="K26" s="181">
        <f>SUM($J$19:J26)</f>
        <v>43690</v>
      </c>
      <c r="L26" s="112">
        <f t="shared" si="7"/>
        <v>5.115234818677517E-4</v>
      </c>
      <c r="M26" s="9">
        <f t="shared" si="9"/>
        <v>3202981012.7535625</v>
      </c>
    </row>
    <row r="27" spans="1:13" x14ac:dyDescent="0.2">
      <c r="A27" s="112">
        <v>9</v>
      </c>
      <c r="B27" s="53">
        <f t="shared" si="10"/>
        <v>6561</v>
      </c>
      <c r="C27" s="179">
        <f t="shared" si="3"/>
        <v>13122</v>
      </c>
      <c r="D27" s="296">
        <f>SUM($C$19:C27)</f>
        <v>19682</v>
      </c>
      <c r="E27" s="112">
        <f t="shared" si="4"/>
        <v>1.7274172851578437E-3</v>
      </c>
      <c r="F27" s="9">
        <f t="shared" si="5"/>
        <v>379815581.12060255</v>
      </c>
      <c r="H27" s="180">
        <v>9</v>
      </c>
      <c r="I27" s="179">
        <f t="shared" si="8"/>
        <v>65536</v>
      </c>
      <c r="J27" s="179">
        <f t="shared" si="6"/>
        <v>131072</v>
      </c>
      <c r="K27" s="181">
        <f>SUM($J$19:J27)</f>
        <v>174762</v>
      </c>
      <c r="L27" s="112">
        <f t="shared" si="7"/>
        <v>1.9454473516254496E-4</v>
      </c>
      <c r="M27" s="9">
        <f t="shared" si="9"/>
        <v>33686853537.950394</v>
      </c>
    </row>
    <row r="28" spans="1:13" ht="17" thickBot="1" x14ac:dyDescent="0.25">
      <c r="A28" s="113">
        <v>10</v>
      </c>
      <c r="B28" s="53">
        <f t="shared" si="10"/>
        <v>19683</v>
      </c>
      <c r="C28" s="183">
        <f t="shared" si="3"/>
        <v>39366</v>
      </c>
      <c r="D28" s="297">
        <f>SUM($C$19:C28)</f>
        <v>59048</v>
      </c>
      <c r="E28" s="113">
        <f t="shared" si="4"/>
        <v>7.68227807588455E-4</v>
      </c>
      <c r="F28" s="10">
        <f t="shared" si="5"/>
        <v>2562130634.3735375</v>
      </c>
      <c r="H28" s="182">
        <v>10</v>
      </c>
      <c r="I28" s="183">
        <f t="shared" si="8"/>
        <v>262144</v>
      </c>
      <c r="J28" s="183">
        <f t="shared" si="6"/>
        <v>524288</v>
      </c>
      <c r="K28" s="184">
        <f>SUM($J$19:J28)</f>
        <v>699050</v>
      </c>
      <c r="L28" s="113">
        <f t="shared" si="7"/>
        <v>6.4891374840831266E-5</v>
      </c>
      <c r="M28" s="10">
        <f t="shared" si="9"/>
        <v>403973564503.75665</v>
      </c>
    </row>
  </sheetData>
  <conditionalFormatting sqref="P7:S16">
    <cfRule type="cellIs" dxfId="81" priority="11" operator="lessThanOrEqual">
      <formula>0</formula>
    </cfRule>
    <cfRule type="cellIs" dxfId="80" priority="12" operator="greaterThan">
      <formula>0</formula>
    </cfRule>
  </conditionalFormatting>
  <conditionalFormatting sqref="O7:O16">
    <cfRule type="cellIs" dxfId="79" priority="9" operator="lessThanOrEqual">
      <formula>0</formula>
    </cfRule>
    <cfRule type="cellIs" dxfId="78" priority="10" operator="greaterThan">
      <formula>0</formula>
    </cfRule>
  </conditionalFormatting>
  <conditionalFormatting sqref="M19:M28">
    <cfRule type="cellIs" dxfId="77" priority="5" stopIfTrue="1" operator="lessThanOrEqual">
      <formula>0</formula>
    </cfRule>
    <cfRule type="cellIs" dxfId="76" priority="6" stopIfTrue="1" operator="greaterThan">
      <formula>300</formula>
    </cfRule>
    <cfRule type="cellIs" dxfId="75" priority="7" stopIfTrue="1" operator="greaterThanOrEqual">
      <formula>200</formula>
    </cfRule>
    <cfRule type="cellIs" dxfId="74" priority="8" stopIfTrue="1" operator="lessThan">
      <formula>200</formula>
    </cfRule>
  </conditionalFormatting>
  <conditionalFormatting sqref="F19:F28">
    <cfRule type="cellIs" dxfId="73" priority="1" stopIfTrue="1" operator="lessThanOrEqual">
      <formula>0</formula>
    </cfRule>
    <cfRule type="cellIs" dxfId="72" priority="2" stopIfTrue="1" operator="greaterThan">
      <formula>300</formula>
    </cfRule>
    <cfRule type="cellIs" dxfId="71" priority="3" stopIfTrue="1" operator="greaterThanOrEqual">
      <formula>200</formula>
    </cfRule>
    <cfRule type="cellIs" dxfId="70" priority="4" stopIfTrue="1" operator="lessThan">
      <formula>200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S28"/>
  <sheetViews>
    <sheetView workbookViewId="0">
      <selection activeCell="R15" sqref="R15"/>
    </sheetView>
  </sheetViews>
  <sheetFormatPr baseColWidth="10" defaultColWidth="8.6640625" defaultRowHeight="16" x14ac:dyDescent="0.2"/>
  <cols>
    <col min="14" max="14" width="5.6640625" bestFit="1" customWidth="1"/>
  </cols>
  <sheetData>
    <row r="1" spans="1:19" x14ac:dyDescent="0.2">
      <c r="B1" s="250"/>
      <c r="C1" t="s">
        <v>127</v>
      </c>
      <c r="D1">
        <f>C2+E2</f>
        <v>0.99999999999999933</v>
      </c>
    </row>
    <row r="2" spans="1:19" x14ac:dyDescent="0.2">
      <c r="A2" t="s">
        <v>40</v>
      </c>
      <c r="B2" s="249" t="s">
        <v>159</v>
      </c>
      <c r="C2" s="270">
        <f>Analysis!B11</f>
        <v>0.58077343958120653</v>
      </c>
      <c r="D2" s="247" t="s">
        <v>160</v>
      </c>
      <c r="E2" s="270">
        <f>Analysis!F11</f>
        <v>0.4192265604187928</v>
      </c>
      <c r="F2" s="247" t="s">
        <v>165</v>
      </c>
      <c r="G2" s="270">
        <f>Analysis!R11</f>
        <v>1.5432975196566592</v>
      </c>
      <c r="H2" t="s">
        <v>192</v>
      </c>
      <c r="I2" s="287">
        <f>Analysis!S11</f>
        <v>1.2576796812563784</v>
      </c>
      <c r="J2" t="s">
        <v>60</v>
      </c>
      <c r="K2" s="287">
        <f>G2-I2</f>
        <v>0.28561783840028077</v>
      </c>
      <c r="L2" t="s">
        <v>197</v>
      </c>
      <c r="M2" s="287">
        <v>1</v>
      </c>
    </row>
    <row r="3" spans="1:19" x14ac:dyDescent="0.2">
      <c r="A3" t="s">
        <v>163</v>
      </c>
      <c r="B3" s="250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247" t="s">
        <v>196</v>
      </c>
      <c r="M3" s="287">
        <v>3</v>
      </c>
    </row>
    <row r="4" spans="1:19" x14ac:dyDescent="0.2">
      <c r="A4" t="s">
        <v>157</v>
      </c>
      <c r="B4" s="250">
        <f>$C$2</f>
        <v>0.58077343958120653</v>
      </c>
      <c r="C4">
        <f>B4*$C$2</f>
        <v>0.33729778812298533</v>
      </c>
      <c r="D4">
        <f t="shared" ref="D4:K4" si="0">C4*$C$2</f>
        <v>0.19589359657131922</v>
      </c>
      <c r="E4">
        <f t="shared" si="0"/>
        <v>0.11376979787265831</v>
      </c>
      <c r="F4">
        <f t="shared" si="0"/>
        <v>6.6074476830962403E-2</v>
      </c>
      <c r="G4">
        <f t="shared" si="0"/>
        <v>3.8374301177646772E-2</v>
      </c>
      <c r="H4">
        <f t="shared" si="0"/>
        <v>2.2286774886467062E-2</v>
      </c>
      <c r="I4">
        <f t="shared" si="0"/>
        <v>1.2943566907985529E-2</v>
      </c>
      <c r="J4">
        <f t="shared" si="0"/>
        <v>7.5172798736002381E-3</v>
      </c>
      <c r="K4">
        <f t="shared" si="0"/>
        <v>4.3658364884853881E-3</v>
      </c>
    </row>
    <row r="5" spans="1:19" ht="17" thickBot="1" x14ac:dyDescent="0.25">
      <c r="A5" t="s">
        <v>158</v>
      </c>
      <c r="B5" s="250">
        <f>$E$2</f>
        <v>0.4192265604187928</v>
      </c>
      <c r="C5">
        <f>B5*$E$2</f>
        <v>0.17575090896057174</v>
      </c>
      <c r="D5">
        <f t="shared" ref="D5:K5" si="1">C5*$E$2</f>
        <v>7.3679449054016882E-2</v>
      </c>
      <c r="E5">
        <f t="shared" si="1"/>
        <v>3.0888382000467174E-2</v>
      </c>
      <c r="F5">
        <f t="shared" si="1"/>
        <v>1.2949230142957603E-2</v>
      </c>
      <c r="G5">
        <f t="shared" si="1"/>
        <v>5.4286612129034687E-3</v>
      </c>
      <c r="H5">
        <f t="shared" si="1"/>
        <v>2.2758389679644331E-3</v>
      </c>
      <c r="I5">
        <f t="shared" si="1"/>
        <v>9.5409214260678448E-4</v>
      </c>
      <c r="J5">
        <f t="shared" si="1"/>
        <v>3.9998076726763861E-4</v>
      </c>
      <c r="K5">
        <f t="shared" si="1"/>
        <v>1.6768256129528179E-4</v>
      </c>
    </row>
    <row r="6" spans="1:19" ht="17" thickBot="1" x14ac:dyDescent="0.25">
      <c r="A6" s="255"/>
      <c r="B6" s="135">
        <v>1</v>
      </c>
      <c r="C6" s="262">
        <v>0</v>
      </c>
      <c r="D6" s="259">
        <v>-1</v>
      </c>
      <c r="E6" s="178">
        <v>-2</v>
      </c>
      <c r="F6" s="178">
        <v>-3</v>
      </c>
      <c r="G6" s="178">
        <v>-4</v>
      </c>
      <c r="H6" s="178">
        <v>-5</v>
      </c>
      <c r="I6" s="178">
        <v>-6</v>
      </c>
      <c r="J6" s="178">
        <v>-7</v>
      </c>
      <c r="K6" s="178">
        <v>-8</v>
      </c>
      <c r="L6" s="178">
        <v>-9</v>
      </c>
      <c r="M6" s="139">
        <v>-10</v>
      </c>
      <c r="N6" t="s">
        <v>191</v>
      </c>
      <c r="O6" s="289" t="s">
        <v>37</v>
      </c>
      <c r="P6" s="288" t="s">
        <v>61</v>
      </c>
      <c r="Q6" s="284" t="s">
        <v>165</v>
      </c>
      <c r="R6" s="285" t="s">
        <v>192</v>
      </c>
      <c r="S6" s="286" t="s">
        <v>60</v>
      </c>
    </row>
    <row r="7" spans="1:19" x14ac:dyDescent="0.2">
      <c r="A7" s="256">
        <v>1</v>
      </c>
      <c r="B7" s="114">
        <f>C7*B4</f>
        <v>0.58077343958120653</v>
      </c>
      <c r="C7" s="114">
        <v>1</v>
      </c>
      <c r="D7" s="260">
        <f>C7*B5</f>
        <v>0.4192265604187928</v>
      </c>
      <c r="E7" s="165"/>
      <c r="F7" s="165"/>
      <c r="G7" s="165"/>
      <c r="H7" s="165"/>
      <c r="I7" s="165"/>
      <c r="J7" s="165"/>
      <c r="K7" s="165"/>
      <c r="L7" s="165"/>
      <c r="M7" s="58"/>
      <c r="N7">
        <f>B7+D7</f>
        <v>0.99999999999999933</v>
      </c>
      <c r="O7" s="114">
        <f>B7/(B7+D7)</f>
        <v>0.58077343958120686</v>
      </c>
      <c r="P7" s="164">
        <f>B7-D7</f>
        <v>0.16154687916241373</v>
      </c>
      <c r="Q7" s="165">
        <f>(1+($G$2-1)*SUM(C7))*B7</f>
        <v>0.8963062087881426</v>
      </c>
      <c r="R7" s="165">
        <f>D7*$M$3*COUNT(D7:M7)</f>
        <v>1.2576796812563784</v>
      </c>
      <c r="S7" s="58">
        <f>Q7-R7</f>
        <v>-0.36137347246823581</v>
      </c>
    </row>
    <row r="8" spans="1:19" x14ac:dyDescent="0.2">
      <c r="A8" s="257">
        <v>2</v>
      </c>
      <c r="B8" s="116">
        <f>C8*B4</f>
        <v>0.76768638141080703</v>
      </c>
      <c r="C8" s="116">
        <f>1/(1-B4*B5)</f>
        <v>1.3218345211592022</v>
      </c>
      <c r="D8" s="242">
        <f>C8*B5</f>
        <v>0.55414813974839439</v>
      </c>
      <c r="E8" s="1">
        <f>D8*B5</f>
        <v>0.23231361858919189</v>
      </c>
      <c r="F8" s="1"/>
      <c r="G8" s="1"/>
      <c r="H8" s="1"/>
      <c r="I8" s="1"/>
      <c r="J8" s="1"/>
      <c r="K8" s="1"/>
      <c r="L8" s="1"/>
      <c r="M8" s="9"/>
      <c r="N8">
        <f>B8+E8</f>
        <v>0.99999999999999889</v>
      </c>
      <c r="O8" s="116">
        <f>B8/(B8+E8)</f>
        <v>0.76768638141080792</v>
      </c>
      <c r="P8" s="112">
        <f>B8-E8</f>
        <v>0.53537276282161517</v>
      </c>
      <c r="Q8" s="1">
        <f>(1+($G$2-1)*SUM(C8:D8))*B8</f>
        <v>1.5501251821200495</v>
      </c>
      <c r="R8" s="1">
        <f>E8*$M$3*COUNT(D8:M8)</f>
        <v>1.3938817115351514</v>
      </c>
      <c r="S8" s="9">
        <f t="shared" ref="S8:S16" si="2">Q8-R8</f>
        <v>0.15624347058489807</v>
      </c>
    </row>
    <row r="9" spans="1:19" x14ac:dyDescent="0.2">
      <c r="A9" s="257">
        <v>3</v>
      </c>
      <c r="B9" s="116">
        <f>C9*B4</f>
        <v>0.85638897540749837</v>
      </c>
      <c r="C9" s="264">
        <f>1/(1-B5*B4/(1-B5*B4))</f>
        <v>1.4745663576230985</v>
      </c>
      <c r="D9" s="265">
        <f>C9*B5*C8</f>
        <v>0.8171282040124056</v>
      </c>
      <c r="E9" s="266">
        <f>D9*(B5)</f>
        <v>0.34256184638930642</v>
      </c>
      <c r="F9" s="266">
        <f>E9*B5</f>
        <v>0.14361102459249978</v>
      </c>
      <c r="G9" s="266"/>
      <c r="H9" s="266"/>
      <c r="I9" s="266"/>
      <c r="J9" s="266"/>
      <c r="K9" s="266"/>
      <c r="L9" s="266"/>
      <c r="M9" s="267"/>
      <c r="N9">
        <f>B9+F9</f>
        <v>0.99999999999999811</v>
      </c>
      <c r="O9" s="116">
        <f>B9/(B9+F9)</f>
        <v>0.85638897540750003</v>
      </c>
      <c r="P9" s="112">
        <f>B9-F9</f>
        <v>0.71277795081499862</v>
      </c>
      <c r="Q9" s="1">
        <f>(1+($G$2-1)*SUM(C9:E9))*B9</f>
        <v>2.0820400077277545</v>
      </c>
      <c r="R9" s="1">
        <f>F9*$M$3*COUNT(D9:M9)</f>
        <v>1.2924992213324979</v>
      </c>
      <c r="S9" s="9">
        <f t="shared" si="2"/>
        <v>0.7895407863952566</v>
      </c>
    </row>
    <row r="10" spans="1:19" x14ac:dyDescent="0.2">
      <c r="A10" s="257">
        <v>4</v>
      </c>
      <c r="B10" s="116">
        <f>C10*B4</f>
        <v>0.90607249799973699</v>
      </c>
      <c r="C10" s="116">
        <f>1/(1-B5*B4/(1-B5*B4/(1-B5*B4)))</f>
        <v>1.5601135249110261</v>
      </c>
      <c r="D10" s="242">
        <f>C10*B5*C9</f>
        <v>0.96442689478864896</v>
      </c>
      <c r="E10" s="1">
        <f>D10*B5*C8</f>
        <v>0.53443536967045024</v>
      </c>
      <c r="F10" s="1">
        <f>E10*B5</f>
        <v>0.22404950179308888</v>
      </c>
      <c r="G10" s="1">
        <f>F10*B5</f>
        <v>9.3927502000260801E-2</v>
      </c>
      <c r="H10" s="1"/>
      <c r="I10" s="1"/>
      <c r="J10" s="1"/>
      <c r="K10" s="1"/>
      <c r="L10" s="1"/>
      <c r="M10" s="9"/>
      <c r="N10">
        <f>B10+G10</f>
        <v>0.99999999999999778</v>
      </c>
      <c r="O10" s="116">
        <f>B10/(B10+G10)</f>
        <v>0.90607249799973899</v>
      </c>
      <c r="P10" s="112">
        <f>B10-G10</f>
        <v>0.8121449959994762</v>
      </c>
      <c r="Q10" s="1">
        <f>(1+($G$2-1)*SUM(C10:F10))*B10</f>
        <v>2.5221973146246333</v>
      </c>
      <c r="R10" s="1">
        <f>G10*$M$3*COUNT(D10:M10)</f>
        <v>1.1271300240031297</v>
      </c>
      <c r="S10" s="9">
        <f t="shared" si="2"/>
        <v>1.3950672906215036</v>
      </c>
    </row>
    <row r="11" spans="1:19" x14ac:dyDescent="0.2">
      <c r="A11" s="257">
        <v>5</v>
      </c>
      <c r="B11" s="116">
        <f>C11*B4</f>
        <v>0.93650426219101002</v>
      </c>
      <c r="C11" s="116">
        <f>1/(1-B5*B4/(1-B5*B4/(1-B5*B4/(1-B5*B4))))</f>
        <v>1.6125122093502064</v>
      </c>
      <c r="D11" s="242">
        <f>C11*B5*C10</f>
        <v>1.0546491413103991</v>
      </c>
      <c r="E11" s="1">
        <f>D11*B5*C9</f>
        <v>0.65196024533119201</v>
      </c>
      <c r="F11" s="1">
        <f>E11*B5*C8</f>
        <v>0.36128255714018687</v>
      </c>
      <c r="G11" s="1">
        <f>F11*B5</f>
        <v>0.15145924376918651</v>
      </c>
      <c r="H11" s="1">
        <f>G11*B5</f>
        <v>6.349573780898754E-2</v>
      </c>
      <c r="I11" s="1"/>
      <c r="J11" s="1"/>
      <c r="K11" s="1"/>
      <c r="L11" s="1"/>
      <c r="M11" s="9"/>
      <c r="N11">
        <f>B11+H11</f>
        <v>0.99999999999999756</v>
      </c>
      <c r="O11" s="116">
        <f>B11/(B11+H11)</f>
        <v>0.93650426219101235</v>
      </c>
      <c r="P11" s="112">
        <f>B11-H11</f>
        <v>0.87300852438202248</v>
      </c>
      <c r="Q11" s="1">
        <f>(1+($G$2-1)*SUM(C11:G11))*B11</f>
        <v>2.8861580552691275</v>
      </c>
      <c r="R11" s="1">
        <f>H11*$M$3*COUNT(D11:M11)</f>
        <v>0.9524360671348131</v>
      </c>
      <c r="S11" s="9">
        <f t="shared" si="2"/>
        <v>1.9337219881343144</v>
      </c>
    </row>
    <row r="12" spans="1:19" x14ac:dyDescent="0.2">
      <c r="A12" s="257">
        <v>6</v>
      </c>
      <c r="B12" s="116">
        <f>C12*B4</f>
        <v>0.9561747995922687</v>
      </c>
      <c r="C12" s="116">
        <f>1/(1-B5*B4/(1-B5*B4/(1-B5*B4/(1-B5*B4/(1-B5*B4)))))</f>
        <v>1.6463817633977247</v>
      </c>
      <c r="D12" s="242">
        <f>C12*B5*C11</f>
        <v>1.112967156114832</v>
      </c>
      <c r="E12" s="1">
        <f>D12*B5*C10</f>
        <v>0.72792618170388068</v>
      </c>
      <c r="F12" s="1">
        <f>E12*B5*C9</f>
        <v>0.44998750145190147</v>
      </c>
      <c r="G12" s="1">
        <f>F12*B5*C8</f>
        <v>0.24935973683959908</v>
      </c>
      <c r="H12" s="1">
        <f>G12*B5</f>
        <v>0.10453822478220046</v>
      </c>
      <c r="I12" s="1">
        <f>H12*B5</f>
        <v>4.3825200407728505E-2</v>
      </c>
      <c r="J12" s="1"/>
      <c r="K12" s="1"/>
      <c r="L12" s="1"/>
      <c r="M12" s="9"/>
      <c r="N12">
        <f>B12+I12</f>
        <v>0.99999999999999722</v>
      </c>
      <c r="O12" s="116">
        <f>B12/(B12+I12)</f>
        <v>0.95617479959227136</v>
      </c>
      <c r="P12" s="112">
        <f>B12-I12</f>
        <v>0.91234959918454017</v>
      </c>
      <c r="Q12" s="1">
        <f>(1+($G$2-1)*SUM(C12:H12))*B12</f>
        <v>3.1853786311443457</v>
      </c>
      <c r="R12" s="1">
        <f>I12*$M$3*COUNT(D12:M12)</f>
        <v>0.78885360733911314</v>
      </c>
      <c r="S12" s="9">
        <f t="shared" si="2"/>
        <v>2.3965250238052325</v>
      </c>
    </row>
    <row r="13" spans="1:19" x14ac:dyDescent="0.2">
      <c r="A13" s="257">
        <v>7</v>
      </c>
      <c r="B13" s="116">
        <f>C13*B4</f>
        <v>0.96933521359813446</v>
      </c>
      <c r="C13" s="264">
        <f>1/(1-B5*B4/(1-B5*B4/(1-B5*B4/(1-B5*B4/(1-B5*B4/(1-B5*B4))))))</f>
        <v>1.6690419146872804</v>
      </c>
      <c r="D13" s="265">
        <f>C13*B5*C12</f>
        <v>1.1519843524003508</v>
      </c>
      <c r="E13" s="266">
        <f>D13*B5*C11</f>
        <v>0.7787505772256762</v>
      </c>
      <c r="F13" s="266">
        <f>E13*B5*C10</f>
        <v>0.50933482723643952</v>
      </c>
      <c r="G13" s="266">
        <f>F13*B5*C9</f>
        <v>0.31485927017225662</v>
      </c>
      <c r="H13" s="266">
        <f>G13*B5*C8</f>
        <v>0.17447867884849311</v>
      </c>
      <c r="I13" s="266">
        <f>H13*B5</f>
        <v>7.3146096400068944E-2</v>
      </c>
      <c r="J13" s="266">
        <f>I13*B5</f>
        <v>3.0664786401862345E-2</v>
      </c>
      <c r="K13" s="266"/>
      <c r="L13" s="266"/>
      <c r="M13" s="267"/>
      <c r="N13">
        <f>B13+J13</f>
        <v>0.99999999999999678</v>
      </c>
      <c r="O13" s="116">
        <f>B13/(B13+J13)</f>
        <v>0.96933521359813757</v>
      </c>
      <c r="P13" s="112">
        <f>B13-J13</f>
        <v>0.93867042719627214</v>
      </c>
      <c r="Q13" s="1">
        <f>(1+($G$2-1)*SUM(C13:I13))*B13</f>
        <v>3.4295723164837901</v>
      </c>
      <c r="R13" s="1">
        <f>J13*$M$3*COUNT(D13:M13)</f>
        <v>0.64396051443910918</v>
      </c>
      <c r="S13" s="9">
        <f t="shared" si="2"/>
        <v>2.7856118020446807</v>
      </c>
    </row>
    <row r="14" spans="1:19" x14ac:dyDescent="0.2">
      <c r="A14" s="257">
        <v>8</v>
      </c>
      <c r="B14" s="116">
        <f>C14*B4</f>
        <v>0.97834422780765384</v>
      </c>
      <c r="C14" s="116">
        <f>1/(1-B5*B4/(1-B5*B4/(1-B5*B4/(1-B5*B4/(1-B5*B4/(1-B5*B4/(1-B5*B4)))))))</f>
        <v>1.6845540121689002</v>
      </c>
      <c r="D14" s="242">
        <f>C14*B5*C13</f>
        <v>1.1786937306611842</v>
      </c>
      <c r="E14" s="1">
        <f>D14*B5*C12</f>
        <v>0.81354262109618047</v>
      </c>
      <c r="F14" s="1">
        <f>E14*B5*C11</f>
        <v>0.54996127721374011</v>
      </c>
      <c r="G14" s="1">
        <f>F14*B5*C10</f>
        <v>0.35969723851031815</v>
      </c>
      <c r="H14" s="1">
        <f>G14*B5*C9</f>
        <v>0.22235669729248847</v>
      </c>
      <c r="I14" s="1">
        <f>H14*B5*C8</f>
        <v>0.12321855016522933</v>
      </c>
      <c r="J14" s="1">
        <f>I14*B5</f>
        <v>5.1656488965559563E-2</v>
      </c>
      <c r="K14" s="1">
        <f>J14*B5</f>
        <v>2.1655772192342861E-2</v>
      </c>
      <c r="L14" s="1"/>
      <c r="M14" s="9"/>
      <c r="N14">
        <f>B14+K14</f>
        <v>0.99999999999999667</v>
      </c>
      <c r="O14" s="116">
        <f>B14/(B14+K14)</f>
        <v>0.97834422780765706</v>
      </c>
      <c r="P14" s="112">
        <f>B14-K14</f>
        <v>0.95668845561531102</v>
      </c>
      <c r="Q14" s="1">
        <f>(1+($G$2-1)*SUM(C14:J14))*B14</f>
        <v>3.6273299148470604</v>
      </c>
      <c r="R14" s="1">
        <f>K14*$M$3*COUNT(D14:M14)</f>
        <v>0.51973853261622871</v>
      </c>
      <c r="S14" s="9">
        <f t="shared" si="2"/>
        <v>3.1075913822308316</v>
      </c>
    </row>
    <row r="15" spans="1:19" x14ac:dyDescent="0.2">
      <c r="A15" s="257">
        <v>9</v>
      </c>
      <c r="B15" s="116">
        <f>C15*B4</f>
        <v>0.98460855752367871</v>
      </c>
      <c r="C15" s="116">
        <f>1/(1-B5*B4/(1-B5*B4/(1-B5*B4/(1-B5*B4/(1-B5*B4/(1-B5*B4/(1-B5*B4/(1-B5*B4))))))))</f>
        <v>1.6953401970890338</v>
      </c>
      <c r="D15" s="242">
        <f>C15*B5*C14</f>
        <v>1.1972658350051977</v>
      </c>
      <c r="E15" s="1">
        <f>D15*B5*C13</f>
        <v>0.83773492773822722</v>
      </c>
      <c r="F15" s="1">
        <f>E15*B5*C12</f>
        <v>0.578210480947984</v>
      </c>
      <c r="G15" s="1">
        <f>F15*B5*C11</f>
        <v>0.39087488025157774</v>
      </c>
      <c r="H15" s="1">
        <f>G15*B5*C10</f>
        <v>0.25564820807356869</v>
      </c>
      <c r="I15" s="1">
        <f>H15*B5*C9</f>
        <v>0.15803594003502749</v>
      </c>
      <c r="J15" s="1">
        <f>I15*B5*C8</f>
        <v>8.7575322183799278E-2</v>
      </c>
      <c r="K15" s="1">
        <f>J15*B5</f>
        <v>3.6713901096681774E-2</v>
      </c>
      <c r="L15" s="1">
        <f>K15*B5</f>
        <v>1.5391442476317645E-2</v>
      </c>
      <c r="M15" s="9"/>
      <c r="N15">
        <f>B15+L15</f>
        <v>0.99999999999999634</v>
      </c>
      <c r="O15" s="116">
        <f>B15/(B15+L15)</f>
        <v>0.98460855752368226</v>
      </c>
      <c r="P15" s="112">
        <f>B15-L15</f>
        <v>0.96921711504736108</v>
      </c>
      <c r="Q15" s="1">
        <f>(1+($G$2-1)*SUM(C15:K15))*B15</f>
        <v>3.7862789895714464</v>
      </c>
      <c r="R15" s="1">
        <f>L15*$M$3*COUNT(D15:M15)</f>
        <v>0.41556894686057644</v>
      </c>
      <c r="S15" s="9">
        <f t="shared" si="2"/>
        <v>3.3707100427108698</v>
      </c>
    </row>
    <row r="16" spans="1:19" ht="17" thickBot="1" x14ac:dyDescent="0.25">
      <c r="A16" s="258">
        <v>10</v>
      </c>
      <c r="B16" s="243">
        <f>C16*B4</f>
        <v>0.98901189297347736</v>
      </c>
      <c r="C16" s="243">
        <f>1/(1-B5*B4/(1-B5*B4/(1-B5*B4/(1-B5*B4/(1-B5*B4/(1-B5*B4/(1-B5*B4/(1-B5*B4/(1-B5*B4)))))))))</f>
        <v>1.702922044242674</v>
      </c>
      <c r="D16" s="261">
        <f>C16*B5*C15</f>
        <v>1.2103205765565799</v>
      </c>
      <c r="E16" s="166">
        <f>D16*B5*C14</f>
        <v>0.85474023337800031</v>
      </c>
      <c r="F16" s="166">
        <f>E16*B5*C13</f>
        <v>0.59806746898508634</v>
      </c>
      <c r="G16" s="166">
        <f>F16*B5*C12</f>
        <v>0.41279033191900943</v>
      </c>
      <c r="H16" s="166">
        <f>G16*B5*C11</f>
        <v>0.27904954488773243</v>
      </c>
      <c r="I16" s="166">
        <f>H16*B5*C10</f>
        <v>0.1825098508975001</v>
      </c>
      <c r="J16" s="166">
        <f>I16*B5*C9</f>
        <v>0.11282346185637593</v>
      </c>
      <c r="K16" s="166">
        <f>J16*B5*C8</f>
        <v>6.2520911507684643E-2</v>
      </c>
      <c r="L16" s="166">
        <f>K16*B5</f>
        <v>2.6210426685614355E-2</v>
      </c>
      <c r="M16" s="10">
        <f>L16*B5</f>
        <v>1.0988107026519046E-2</v>
      </c>
      <c r="N16">
        <f>B16+M16</f>
        <v>0.99999999999999645</v>
      </c>
      <c r="O16" s="243">
        <f>B16/(B16+M16)</f>
        <v>0.98901189297348091</v>
      </c>
      <c r="P16" s="113">
        <f>B16-M16</f>
        <v>0.97802378594695827</v>
      </c>
      <c r="Q16" s="166">
        <f>(1+($G$2-1)*SUM(C16:L16))*B16</f>
        <v>3.9131250220335487</v>
      </c>
      <c r="R16" s="166">
        <f>M16*$M$3*COUNT(D16:M16)</f>
        <v>0.32964321079557135</v>
      </c>
      <c r="S16" s="10">
        <f t="shared" si="2"/>
        <v>3.5834818112379772</v>
      </c>
    </row>
    <row r="17" spans="1:13" ht="17" thickBot="1" x14ac:dyDescent="0.25"/>
    <row r="18" spans="1:13" ht="17" thickBot="1" x14ac:dyDescent="0.25">
      <c r="A18" s="177" t="s">
        <v>177</v>
      </c>
      <c r="B18" s="178" t="s">
        <v>195</v>
      </c>
      <c r="C18" s="178" t="s">
        <v>194</v>
      </c>
      <c r="D18" s="293" t="s">
        <v>193</v>
      </c>
      <c r="E18" s="177"/>
      <c r="F18" s="139" t="s">
        <v>176</v>
      </c>
      <c r="H18" s="177" t="s">
        <v>177</v>
      </c>
      <c r="I18" s="178" t="s">
        <v>195</v>
      </c>
      <c r="J18" s="178" t="s">
        <v>194</v>
      </c>
      <c r="K18" s="293" t="s">
        <v>193</v>
      </c>
      <c r="L18" s="177"/>
      <c r="M18" s="139" t="s">
        <v>176</v>
      </c>
    </row>
    <row r="19" spans="1:13" x14ac:dyDescent="0.2">
      <c r="A19" s="290">
        <v>1</v>
      </c>
      <c r="B19" s="291">
        <v>1</v>
      </c>
      <c r="C19" s="291">
        <f t="shared" ref="C19:C28" si="3">B19*$M$3</f>
        <v>3</v>
      </c>
      <c r="D19" s="294">
        <f>SUM($C$19:C19)</f>
        <v>3</v>
      </c>
      <c r="E19" s="164">
        <f t="shared" ref="E19:E28" si="4">S7*100/D19</f>
        <v>-12.04578241560786</v>
      </c>
      <c r="F19" s="58">
        <f t="shared" ref="F19:F28" si="5">B19*100/E19</f>
        <v>-8.301660826151803</v>
      </c>
      <c r="H19" s="290">
        <v>1</v>
      </c>
      <c r="I19" s="291">
        <v>1</v>
      </c>
      <c r="J19" s="291">
        <f t="shared" ref="J19:J28" si="6">I19*$M$3</f>
        <v>3</v>
      </c>
      <c r="K19" s="298">
        <f>SUM(J19:J19)</f>
        <v>3</v>
      </c>
      <c r="L19" s="164">
        <f t="shared" ref="L19:L28" si="7">S7*100/K19</f>
        <v>-12.04578241560786</v>
      </c>
      <c r="M19" s="58">
        <f>I19*100/L19</f>
        <v>-8.301660826151803</v>
      </c>
    </row>
    <row r="20" spans="1:13" x14ac:dyDescent="0.2">
      <c r="A20" s="292">
        <v>2</v>
      </c>
      <c r="B20" s="53">
        <f>B19*($M$3+1)</f>
        <v>4</v>
      </c>
      <c r="C20" s="53">
        <f t="shared" si="3"/>
        <v>12</v>
      </c>
      <c r="D20" s="295">
        <f>SUM($C$19:C20)</f>
        <v>15</v>
      </c>
      <c r="E20" s="112">
        <f t="shared" si="4"/>
        <v>1.0416231372326539</v>
      </c>
      <c r="F20" s="9">
        <f t="shared" si="5"/>
        <v>384.0160473611457</v>
      </c>
      <c r="H20" s="292">
        <v>2</v>
      </c>
      <c r="I20" s="53">
        <f t="shared" ref="I20:I28" si="8">I19*$M$3*2</f>
        <v>6</v>
      </c>
      <c r="J20" s="53">
        <f t="shared" si="6"/>
        <v>18</v>
      </c>
      <c r="K20" s="299">
        <f>SUM($J$19:J20)</f>
        <v>21</v>
      </c>
      <c r="L20" s="112">
        <f t="shared" si="7"/>
        <v>0.7440165265947527</v>
      </c>
      <c r="M20" s="9">
        <f t="shared" ref="M20:M28" si="9">I20*100/L20</f>
        <v>806.43369945840607</v>
      </c>
    </row>
    <row r="21" spans="1:13" x14ac:dyDescent="0.2">
      <c r="A21" s="292">
        <v>3</v>
      </c>
      <c r="B21" s="53">
        <f t="shared" ref="B21:B28" si="10">B20*($M$3+1)</f>
        <v>16</v>
      </c>
      <c r="C21" s="53">
        <f t="shared" si="3"/>
        <v>48</v>
      </c>
      <c r="D21" s="295">
        <f>SUM($C$19:C21)</f>
        <v>63</v>
      </c>
      <c r="E21" s="112">
        <f t="shared" si="4"/>
        <v>1.2532393434845344</v>
      </c>
      <c r="F21" s="9">
        <f t="shared" si="5"/>
        <v>1276.6914862019291</v>
      </c>
      <c r="H21" s="292">
        <v>3</v>
      </c>
      <c r="I21" s="53">
        <f t="shared" si="8"/>
        <v>36</v>
      </c>
      <c r="J21" s="53">
        <f t="shared" si="6"/>
        <v>108</v>
      </c>
      <c r="K21" s="299">
        <f>SUM($J$19:J21)</f>
        <v>129</v>
      </c>
      <c r="L21" s="112">
        <f t="shared" si="7"/>
        <v>0.61204712123663307</v>
      </c>
      <c r="M21" s="9">
        <f t="shared" si="9"/>
        <v>5881.9000614303159</v>
      </c>
    </row>
    <row r="22" spans="1:13" x14ac:dyDescent="0.2">
      <c r="A22" s="292">
        <v>4</v>
      </c>
      <c r="B22" s="53">
        <f t="shared" si="10"/>
        <v>64</v>
      </c>
      <c r="C22" s="53">
        <f t="shared" si="3"/>
        <v>192</v>
      </c>
      <c r="D22" s="295">
        <f>SUM($C$19:C22)</f>
        <v>255</v>
      </c>
      <c r="E22" s="112">
        <f t="shared" si="4"/>
        <v>0.54708521200843274</v>
      </c>
      <c r="F22" s="9">
        <f t="shared" si="5"/>
        <v>11698.360437315843</v>
      </c>
      <c r="H22" s="292">
        <v>4</v>
      </c>
      <c r="I22" s="53">
        <f t="shared" si="8"/>
        <v>216</v>
      </c>
      <c r="J22" s="53">
        <f t="shared" si="6"/>
        <v>648</v>
      </c>
      <c r="K22" s="299">
        <f>SUM($J$19:J22)</f>
        <v>777</v>
      </c>
      <c r="L22" s="112">
        <f t="shared" si="7"/>
        <v>0.17954533984832735</v>
      </c>
      <c r="M22" s="9">
        <f t="shared" si="9"/>
        <v>120303.87432080836</v>
      </c>
    </row>
    <row r="23" spans="1:13" x14ac:dyDescent="0.2">
      <c r="A23" s="112">
        <v>5</v>
      </c>
      <c r="B23" s="53">
        <f t="shared" si="10"/>
        <v>256</v>
      </c>
      <c r="C23" s="179">
        <f t="shared" si="3"/>
        <v>768</v>
      </c>
      <c r="D23" s="296">
        <f>SUM($C$19:C23)</f>
        <v>1023</v>
      </c>
      <c r="E23" s="112">
        <f t="shared" si="4"/>
        <v>0.18902463227119398</v>
      </c>
      <c r="F23" s="9">
        <f t="shared" si="5"/>
        <v>135432.08465694371</v>
      </c>
      <c r="H23" s="180">
        <v>5</v>
      </c>
      <c r="I23" s="179">
        <f t="shared" si="8"/>
        <v>1296</v>
      </c>
      <c r="J23" s="179">
        <f t="shared" si="6"/>
        <v>3888</v>
      </c>
      <c r="K23" s="181">
        <f>SUM($J$19:J23)</f>
        <v>4665</v>
      </c>
      <c r="L23" s="112">
        <f t="shared" si="7"/>
        <v>4.145170392570878E-2</v>
      </c>
      <c r="M23" s="9">
        <f t="shared" si="9"/>
        <v>3126530.0995171089</v>
      </c>
    </row>
    <row r="24" spans="1:13" x14ac:dyDescent="0.2">
      <c r="A24" s="112">
        <v>6</v>
      </c>
      <c r="B24" s="53">
        <f t="shared" si="10"/>
        <v>1024</v>
      </c>
      <c r="C24" s="179">
        <f t="shared" si="3"/>
        <v>3072</v>
      </c>
      <c r="D24" s="296">
        <f>SUM($C$19:C24)</f>
        <v>4095</v>
      </c>
      <c r="E24" s="112">
        <f t="shared" si="4"/>
        <v>5.8523199604523388E-2</v>
      </c>
      <c r="F24" s="9">
        <f t="shared" si="5"/>
        <v>1749733.450870401</v>
      </c>
      <c r="H24" s="180">
        <v>6</v>
      </c>
      <c r="I24" s="179">
        <f t="shared" si="8"/>
        <v>7776</v>
      </c>
      <c r="J24" s="179">
        <f t="shared" si="6"/>
        <v>23328</v>
      </c>
      <c r="K24" s="181">
        <f>SUM($J$19:J24)</f>
        <v>27993</v>
      </c>
      <c r="L24" s="112">
        <f t="shared" si="7"/>
        <v>8.5611582317194745E-3</v>
      </c>
      <c r="M24" s="9">
        <f t="shared" si="9"/>
        <v>90828831.678283572</v>
      </c>
    </row>
    <row r="25" spans="1:13" x14ac:dyDescent="0.2">
      <c r="A25" s="112">
        <v>7</v>
      </c>
      <c r="B25" s="53">
        <f t="shared" si="10"/>
        <v>4096</v>
      </c>
      <c r="C25" s="179">
        <f t="shared" si="3"/>
        <v>12288</v>
      </c>
      <c r="D25" s="296">
        <f>SUM($C$19:C25)</f>
        <v>16383</v>
      </c>
      <c r="E25" s="112">
        <f t="shared" si="4"/>
        <v>1.7003062943567605E-2</v>
      </c>
      <c r="F25" s="9">
        <f t="shared" si="5"/>
        <v>24089777.31597206</v>
      </c>
      <c r="H25" s="180">
        <v>7</v>
      </c>
      <c r="I25" s="179">
        <f t="shared" si="8"/>
        <v>46656</v>
      </c>
      <c r="J25" s="179">
        <f t="shared" si="6"/>
        <v>139968</v>
      </c>
      <c r="K25" s="181">
        <f>SUM($J$19:J25)</f>
        <v>167961</v>
      </c>
      <c r="L25" s="112">
        <f t="shared" si="7"/>
        <v>1.6584872690950166E-3</v>
      </c>
      <c r="M25" s="9">
        <f t="shared" si="9"/>
        <v>2813166001.8987474</v>
      </c>
    </row>
    <row r="26" spans="1:13" x14ac:dyDescent="0.2">
      <c r="A26" s="112">
        <v>8</v>
      </c>
      <c r="B26" s="53">
        <f t="shared" si="10"/>
        <v>16384</v>
      </c>
      <c r="C26" s="179">
        <f t="shared" si="3"/>
        <v>49152</v>
      </c>
      <c r="D26" s="296">
        <f>SUM($C$19:C26)</f>
        <v>65535</v>
      </c>
      <c r="E26" s="112">
        <f t="shared" si="4"/>
        <v>4.7418804947445357E-3</v>
      </c>
      <c r="F26" s="9">
        <f t="shared" si="5"/>
        <v>345516931.90409416</v>
      </c>
      <c r="H26" s="180">
        <v>8</v>
      </c>
      <c r="I26" s="179">
        <f t="shared" si="8"/>
        <v>279936</v>
      </c>
      <c r="J26" s="179">
        <f t="shared" si="6"/>
        <v>839808</v>
      </c>
      <c r="K26" s="181">
        <f>SUM($J$19:J26)</f>
        <v>1007769</v>
      </c>
      <c r="L26" s="112">
        <f t="shared" si="7"/>
        <v>3.0836346248305232E-4</v>
      </c>
      <c r="M26" s="9">
        <f t="shared" si="9"/>
        <v>90781183265.311569</v>
      </c>
    </row>
    <row r="27" spans="1:13" x14ac:dyDescent="0.2">
      <c r="A27" s="112">
        <v>9</v>
      </c>
      <c r="B27" s="53">
        <f t="shared" si="10"/>
        <v>65536</v>
      </c>
      <c r="C27" s="179">
        <f t="shared" si="3"/>
        <v>196608</v>
      </c>
      <c r="D27" s="296">
        <f>SUM($C$19:C27)</f>
        <v>262143</v>
      </c>
      <c r="E27" s="112">
        <f t="shared" si="4"/>
        <v>1.2858287433617794E-3</v>
      </c>
      <c r="F27" s="9">
        <f t="shared" si="5"/>
        <v>5096790714.8083448</v>
      </c>
      <c r="H27" s="180">
        <v>9</v>
      </c>
      <c r="I27" s="179">
        <f t="shared" si="8"/>
        <v>1679616</v>
      </c>
      <c r="J27" s="179">
        <f t="shared" si="6"/>
        <v>5038848</v>
      </c>
      <c r="K27" s="181">
        <f>SUM($J$19:J27)</f>
        <v>6046617</v>
      </c>
      <c r="L27" s="112">
        <f t="shared" si="7"/>
        <v>5.5745386928109875E-5</v>
      </c>
      <c r="M27" s="9">
        <f t="shared" si="9"/>
        <v>3013013439418.8691</v>
      </c>
    </row>
    <row r="28" spans="1:13" ht="17" thickBot="1" x14ac:dyDescent="0.25">
      <c r="A28" s="113">
        <v>10</v>
      </c>
      <c r="B28" s="53">
        <f t="shared" si="10"/>
        <v>262144</v>
      </c>
      <c r="C28" s="183">
        <f t="shared" si="3"/>
        <v>786432</v>
      </c>
      <c r="D28" s="297">
        <f>SUM($C$19:C28)</f>
        <v>1048575</v>
      </c>
      <c r="E28" s="113">
        <f t="shared" si="4"/>
        <v>3.4174778258474375E-4</v>
      </c>
      <c r="F28" s="10">
        <f t="shared" si="5"/>
        <v>76706862007.216019</v>
      </c>
      <c r="H28" s="182">
        <v>10</v>
      </c>
      <c r="I28" s="183">
        <f t="shared" si="8"/>
        <v>10077696</v>
      </c>
      <c r="J28" s="183">
        <f t="shared" si="6"/>
        <v>30233088</v>
      </c>
      <c r="K28" s="184">
        <f>SUM($J$19:J28)</f>
        <v>36279705</v>
      </c>
      <c r="L28" s="113">
        <f t="shared" si="7"/>
        <v>9.8773730691525109E-6</v>
      </c>
      <c r="M28" s="10">
        <f t="shared" si="9"/>
        <v>102028099267335.62</v>
      </c>
    </row>
  </sheetData>
  <conditionalFormatting sqref="O7:O16">
    <cfRule type="cellIs" dxfId="67" priority="11" operator="lessThanOrEqual">
      <formula>0</formula>
    </cfRule>
    <cfRule type="cellIs" dxfId="66" priority="12" operator="greaterThan">
      <formula>0</formula>
    </cfRule>
  </conditionalFormatting>
  <conditionalFormatting sqref="F19:F28">
    <cfRule type="cellIs" dxfId="65" priority="7" stopIfTrue="1" operator="lessThanOrEqual">
      <formula>0</formula>
    </cfRule>
    <cfRule type="cellIs" dxfId="64" priority="8" stopIfTrue="1" operator="greaterThan">
      <formula>300</formula>
    </cfRule>
    <cfRule type="cellIs" dxfId="63" priority="9" stopIfTrue="1" operator="greaterThanOrEqual">
      <formula>200</formula>
    </cfRule>
    <cfRule type="cellIs" dxfId="62" priority="10" stopIfTrue="1" operator="lessThan">
      <formula>200</formula>
    </cfRule>
  </conditionalFormatting>
  <conditionalFormatting sqref="M19:M28">
    <cfRule type="cellIs" dxfId="61" priority="3" stopIfTrue="1" operator="lessThanOrEqual">
      <formula>0</formula>
    </cfRule>
    <cfRule type="cellIs" dxfId="60" priority="4" stopIfTrue="1" operator="greaterThan">
      <formula>300</formula>
    </cfRule>
    <cfRule type="cellIs" dxfId="59" priority="5" stopIfTrue="1" operator="greaterThanOrEqual">
      <formula>200</formula>
    </cfRule>
    <cfRule type="cellIs" dxfId="58" priority="6" stopIfTrue="1" operator="lessThan">
      <formula>200</formula>
    </cfRule>
  </conditionalFormatting>
  <conditionalFormatting sqref="P7:S16">
    <cfRule type="cellIs" dxfId="9" priority="1" operator="lessThanOrEqual">
      <formula>0</formula>
    </cfRule>
    <cfRule type="cellIs" dxfId="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S28"/>
  <sheetViews>
    <sheetView workbookViewId="0">
      <selection activeCell="P7" sqref="P7:S16"/>
    </sheetView>
  </sheetViews>
  <sheetFormatPr baseColWidth="10" defaultColWidth="8.6640625" defaultRowHeight="16" x14ac:dyDescent="0.2"/>
  <cols>
    <col min="14" max="14" width="5.6640625" bestFit="1" customWidth="1"/>
  </cols>
  <sheetData>
    <row r="1" spans="1:19" x14ac:dyDescent="0.2">
      <c r="B1" s="250"/>
      <c r="C1" t="s">
        <v>127</v>
      </c>
      <c r="D1">
        <f>C2+E2</f>
        <v>0.99999999999999911</v>
      </c>
    </row>
    <row r="2" spans="1:19" x14ac:dyDescent="0.2">
      <c r="A2" t="s">
        <v>40</v>
      </c>
      <c r="B2" s="249" t="s">
        <v>159</v>
      </c>
      <c r="C2" s="270">
        <f>Analysis!B12</f>
        <v>0.61177203124863233</v>
      </c>
      <c r="D2" s="247" t="s">
        <v>160</v>
      </c>
      <c r="E2" s="270">
        <f>Analysis!G12</f>
        <v>0.38822796875136684</v>
      </c>
      <c r="F2" s="247" t="s">
        <v>165</v>
      </c>
      <c r="G2" s="270">
        <f>Analysis!R12</f>
        <v>2.0214506613893684</v>
      </c>
      <c r="H2" t="s">
        <v>192</v>
      </c>
      <c r="I2" s="287">
        <f>Analysis!S12</f>
        <v>1.5529118750054673</v>
      </c>
      <c r="J2" t="s">
        <v>60</v>
      </c>
      <c r="K2" s="287">
        <f>G2-I2</f>
        <v>0.46853878638390101</v>
      </c>
      <c r="L2" t="s">
        <v>197</v>
      </c>
      <c r="M2" s="287">
        <v>1</v>
      </c>
    </row>
    <row r="3" spans="1:19" x14ac:dyDescent="0.2">
      <c r="A3" t="s">
        <v>163</v>
      </c>
      <c r="B3" s="250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247" t="s">
        <v>196</v>
      </c>
      <c r="M3" s="287">
        <v>4</v>
      </c>
    </row>
    <row r="4" spans="1:19" x14ac:dyDescent="0.2">
      <c r="A4" t="s">
        <v>157</v>
      </c>
      <c r="B4" s="250">
        <f>$C$2</f>
        <v>0.61177203124863233</v>
      </c>
      <c r="C4">
        <f>B4*$C$2</f>
        <v>0.37426501821807756</v>
      </c>
      <c r="D4">
        <f t="shared" ref="D4:K4" si="0">C4*$C$2</f>
        <v>0.2289648704205797</v>
      </c>
      <c r="E4">
        <f t="shared" si="0"/>
        <v>0.14007430386177794</v>
      </c>
      <c r="F4">
        <f t="shared" si="0"/>
        <v>8.5693541399258027E-2</v>
      </c>
      <c r="G4">
        <f t="shared" si="0"/>
        <v>5.2424911886712854E-2</v>
      </c>
      <c r="H4">
        <f t="shared" si="0"/>
        <v>3.2072094832964894E-2</v>
      </c>
      <c r="I4">
        <f t="shared" si="0"/>
        <v>1.9620810602361698E-2</v>
      </c>
      <c r="J4">
        <f t="shared" si="0"/>
        <v>1.2003463156951517E-2</v>
      </c>
      <c r="K4">
        <f t="shared" si="0"/>
        <v>7.3433830375463499E-3</v>
      </c>
    </row>
    <row r="5" spans="1:19" ht="17" thickBot="1" x14ac:dyDescent="0.25">
      <c r="A5" t="s">
        <v>158</v>
      </c>
      <c r="B5" s="250">
        <f>$E$2</f>
        <v>0.38822796875136684</v>
      </c>
      <c r="C5">
        <f>B5*$E$2</f>
        <v>0.15072095572081226</v>
      </c>
      <c r="D5">
        <f t="shared" ref="D5:K5" si="1">C5*$E$2</f>
        <v>5.8514090487755646E-2</v>
      </c>
      <c r="E5">
        <f t="shared" si="1"/>
        <v>2.271680649339505E-2</v>
      </c>
      <c r="F5">
        <f t="shared" si="1"/>
        <v>8.8192996414486208E-3</v>
      </c>
      <c r="G5">
        <f t="shared" si="1"/>
        <v>3.4238987856092559E-3</v>
      </c>
      <c r="H5">
        <f t="shared" si="1"/>
        <v>1.329253270747353E-3</v>
      </c>
      <c r="I5">
        <f t="shared" si="1"/>
        <v>5.1605329725835556E-4</v>
      </c>
      <c r="J5">
        <f t="shared" si="1"/>
        <v>2.0034632336205668E-4</v>
      </c>
      <c r="K5">
        <f t="shared" si="1"/>
        <v>7.7780046165655775E-5</v>
      </c>
    </row>
    <row r="6" spans="1:19" ht="17" thickBot="1" x14ac:dyDescent="0.25">
      <c r="A6" s="255"/>
      <c r="B6" s="135">
        <v>1</v>
      </c>
      <c r="C6" s="262">
        <v>0</v>
      </c>
      <c r="D6" s="259">
        <v>-1</v>
      </c>
      <c r="E6" s="178">
        <v>-2</v>
      </c>
      <c r="F6" s="178">
        <v>-3</v>
      </c>
      <c r="G6" s="178">
        <v>-4</v>
      </c>
      <c r="H6" s="178">
        <v>-5</v>
      </c>
      <c r="I6" s="178">
        <v>-6</v>
      </c>
      <c r="J6" s="178">
        <v>-7</v>
      </c>
      <c r="K6" s="178">
        <v>-8</v>
      </c>
      <c r="L6" s="178">
        <v>-9</v>
      </c>
      <c r="M6" s="139">
        <v>-10</v>
      </c>
      <c r="N6" t="s">
        <v>191</v>
      </c>
      <c r="O6" s="289" t="s">
        <v>37</v>
      </c>
      <c r="P6" s="288" t="s">
        <v>61</v>
      </c>
      <c r="Q6" s="284" t="s">
        <v>165</v>
      </c>
      <c r="R6" s="285" t="s">
        <v>192</v>
      </c>
      <c r="S6" s="286" t="s">
        <v>60</v>
      </c>
    </row>
    <row r="7" spans="1:19" x14ac:dyDescent="0.2">
      <c r="A7" s="256">
        <v>1</v>
      </c>
      <c r="B7" s="114">
        <f>C7*B4</f>
        <v>0.61177203124863233</v>
      </c>
      <c r="C7" s="114">
        <v>1</v>
      </c>
      <c r="D7" s="260">
        <f>C7*B5</f>
        <v>0.38822796875136684</v>
      </c>
      <c r="E7" s="165"/>
      <c r="F7" s="165"/>
      <c r="G7" s="165"/>
      <c r="H7" s="165"/>
      <c r="I7" s="165"/>
      <c r="J7" s="165"/>
      <c r="K7" s="165"/>
      <c r="L7" s="165"/>
      <c r="M7" s="58"/>
      <c r="N7">
        <f>B7+D7</f>
        <v>0.99999999999999911</v>
      </c>
      <c r="O7" s="114">
        <f>B7/(B7+D7)</f>
        <v>0.61177203124863289</v>
      </c>
      <c r="P7" s="164">
        <f>B7-D7</f>
        <v>0.22354406249726549</v>
      </c>
      <c r="Q7" s="165">
        <f>(1+($G$2-1)*SUM(C7))*B7</f>
        <v>1.2366669771870651</v>
      </c>
      <c r="R7" s="165">
        <f>D7*$M$3*COUNT(D7:M7)</f>
        <v>1.5529118750054673</v>
      </c>
      <c r="S7" s="58">
        <f>Q7-R7</f>
        <v>-0.31624489781840226</v>
      </c>
    </row>
    <row r="8" spans="1:19" x14ac:dyDescent="0.2">
      <c r="A8" s="257">
        <v>2</v>
      </c>
      <c r="B8" s="116">
        <f>C8*B4</f>
        <v>0.80233135478418105</v>
      </c>
      <c r="C8" s="116">
        <f>1/(1-B4*B5)</f>
        <v>1.3114874721333949</v>
      </c>
      <c r="D8" s="242">
        <f>C8*B5</f>
        <v>0.50915611734921273</v>
      </c>
      <c r="E8" s="1">
        <f>D8*B5</f>
        <v>0.19766864521581742</v>
      </c>
      <c r="F8" s="1"/>
      <c r="G8" s="1"/>
      <c r="H8" s="1"/>
      <c r="I8" s="1"/>
      <c r="J8" s="1"/>
      <c r="K8" s="1"/>
      <c r="L8" s="1"/>
      <c r="M8" s="9"/>
      <c r="N8">
        <f>B8+E8</f>
        <v>0.99999999999999845</v>
      </c>
      <c r="O8" s="116">
        <f>B8/(B8+E8)</f>
        <v>0.80233135478418227</v>
      </c>
      <c r="P8" s="112">
        <f>B8-E8</f>
        <v>0.60466270956836365</v>
      </c>
      <c r="Q8" s="1">
        <f>(1+($G$2-1)*SUM(C8:D8))*B8</f>
        <v>2.2944250485829385</v>
      </c>
      <c r="R8" s="1">
        <f>E8*$M$3*COUNT(D8:M8)</f>
        <v>1.5813491617265394</v>
      </c>
      <c r="S8" s="9">
        <f t="shared" ref="S8:S16" si="2">Q8-R8</f>
        <v>0.71307588685639911</v>
      </c>
    </row>
    <row r="9" spans="1:19" x14ac:dyDescent="0.2">
      <c r="A9" s="257">
        <v>3</v>
      </c>
      <c r="B9" s="116">
        <f>C9*B4</f>
        <v>0.88854161179062707</v>
      </c>
      <c r="C9" s="264">
        <f>1/(1-B5*B4/(1-B5*B4))</f>
        <v>1.4524063971625272</v>
      </c>
      <c r="D9" s="265">
        <f>C9*B5*C8</f>
        <v>0.73950160199243098</v>
      </c>
      <c r="E9" s="266">
        <f>D9*(B5)</f>
        <v>0.28709520482990319</v>
      </c>
      <c r="F9" s="266">
        <f>E9*B5</f>
        <v>0.11145838820937091</v>
      </c>
      <c r="G9" s="266"/>
      <c r="H9" s="266"/>
      <c r="I9" s="266"/>
      <c r="J9" s="266"/>
      <c r="K9" s="266"/>
      <c r="L9" s="266"/>
      <c r="M9" s="267"/>
      <c r="N9">
        <f>B9+F9</f>
        <v>0.999999999999998</v>
      </c>
      <c r="O9" s="116">
        <f>B9/(B9+F9)</f>
        <v>0.88854161179062885</v>
      </c>
      <c r="P9" s="112">
        <f>B9-F9</f>
        <v>0.77708322358125614</v>
      </c>
      <c r="Q9" s="1">
        <f>(1+($G$2-1)*SUM(C9:E9))*B9</f>
        <v>3.1384884325628604</v>
      </c>
      <c r="R9" s="1">
        <f>F9*$M$3*COUNT(D9:M9)</f>
        <v>1.3375006585124509</v>
      </c>
      <c r="S9" s="9">
        <f t="shared" si="2"/>
        <v>1.8009877740504094</v>
      </c>
    </row>
    <row r="10" spans="1:19" x14ac:dyDescent="0.2">
      <c r="A10" s="257">
        <v>4</v>
      </c>
      <c r="B10" s="116">
        <f>C10*B4</f>
        <v>0.93394136846908071</v>
      </c>
      <c r="C10" s="116">
        <f>1/(1-B5*B4/(1-B5*B4/(1-B5*B4)))</f>
        <v>1.5266166492817559</v>
      </c>
      <c r="D10" s="242">
        <f>C10*B5*C9</f>
        <v>0.86080536929242468</v>
      </c>
      <c r="E10" s="1">
        <f>D10*B5*C8</f>
        <v>0.43828431962228614</v>
      </c>
      <c r="F10" s="1">
        <f>E10*B5</f>
        <v>0.17015423114253497</v>
      </c>
      <c r="G10" s="1">
        <f>F10*B5</f>
        <v>6.6058631530916914E-2</v>
      </c>
      <c r="H10" s="1"/>
      <c r="I10" s="1"/>
      <c r="J10" s="1"/>
      <c r="K10" s="1"/>
      <c r="L10" s="1"/>
      <c r="M10" s="9"/>
      <c r="N10">
        <f>B10+G10</f>
        <v>0.99999999999999767</v>
      </c>
      <c r="O10" s="116">
        <f>B10/(B10+G10)</f>
        <v>0.93394136846908293</v>
      </c>
      <c r="P10" s="112">
        <f>B10-G10</f>
        <v>0.86788273693816376</v>
      </c>
      <c r="Q10" s="1">
        <f>(1+($G$2-1)*SUM(C10:F10))*B10</f>
        <v>3.7919175405510948</v>
      </c>
      <c r="R10" s="1">
        <f>G10*$M$3*COUNT(D10:M10)</f>
        <v>1.0569381044946706</v>
      </c>
      <c r="S10" s="9">
        <f t="shared" si="2"/>
        <v>2.7349794360564239</v>
      </c>
    </row>
    <row r="11" spans="1:19" x14ac:dyDescent="0.2">
      <c r="A11" s="257">
        <v>5</v>
      </c>
      <c r="B11" s="116">
        <f>C11*B4</f>
        <v>0.95976609573025706</v>
      </c>
      <c r="C11" s="116">
        <f>1/(1-B5*B4/(1-B5*B4/(1-B5*B4/(1-B5*B4))))</f>
        <v>1.5688296403014137</v>
      </c>
      <c r="D11" s="242">
        <f>C11*B5*C10</f>
        <v>0.9298065476128865</v>
      </c>
      <c r="E11" s="1">
        <f>D11*B5*C9</f>
        <v>0.52428516940712655</v>
      </c>
      <c r="F11" s="1">
        <f>E11*B5*C8</f>
        <v>0.2669430012391068</v>
      </c>
      <c r="G11" s="1">
        <f>F11*B5</f>
        <v>0.10363473914345203</v>
      </c>
      <c r="H11" s="1">
        <f>G11*B5</f>
        <v>4.0233904269740148E-2</v>
      </c>
      <c r="I11" s="1"/>
      <c r="J11" s="1"/>
      <c r="K11" s="1"/>
      <c r="L11" s="1"/>
      <c r="M11" s="9"/>
      <c r="N11">
        <f>B11+H11</f>
        <v>0.99999999999999722</v>
      </c>
      <c r="O11" s="116">
        <f>B11/(B11+H11)</f>
        <v>0.95976609573025973</v>
      </c>
      <c r="P11" s="112">
        <f>B11-H11</f>
        <v>0.9195321914605169</v>
      </c>
      <c r="Q11" s="1">
        <f>(1+($G$2-1)*SUM(C11:G11))*B11</f>
        <v>4.2865955371181954</v>
      </c>
      <c r="R11" s="1">
        <f>H11*$M$3*COUNT(D11:M11)</f>
        <v>0.80467808539480301</v>
      </c>
      <c r="S11" s="9">
        <f t="shared" si="2"/>
        <v>3.4819174517233922</v>
      </c>
    </row>
    <row r="12" spans="1:19" x14ac:dyDescent="0.2">
      <c r="A12" s="257">
        <v>6</v>
      </c>
      <c r="B12" s="116">
        <f>C12*B4</f>
        <v>0.97510339951609148</v>
      </c>
      <c r="C12" s="116">
        <f>1/(1-B5*B4/(1-B5*B4/(1-B5*B4/(1-B5*B4/(1-B5*B4)))))</f>
        <v>1.5938999328326542</v>
      </c>
      <c r="D12" s="242">
        <f>C12*B5*C11</f>
        <v>0.97078634278278275</v>
      </c>
      <c r="E12" s="1">
        <f>D12*B5*C10</f>
        <v>0.57536106831789446</v>
      </c>
      <c r="F12" s="1">
        <f>E12*B5*C9</f>
        <v>0.32442584529841606</v>
      </c>
      <c r="G12" s="1">
        <f>F12*B5*C8</f>
        <v>0.16518340375987786</v>
      </c>
      <c r="H12" s="1">
        <f>G12*B5</f>
        <v>6.4128817313134273E-2</v>
      </c>
      <c r="I12" s="1">
        <f>H12*B5</f>
        <v>2.4896600483905604E-2</v>
      </c>
      <c r="J12" s="1"/>
      <c r="K12" s="1"/>
      <c r="L12" s="1"/>
      <c r="M12" s="9"/>
      <c r="N12">
        <f>B12+I12</f>
        <v>0.99999999999999711</v>
      </c>
      <c r="O12" s="116">
        <f>B12/(B12+I12)</f>
        <v>0.97510339951609426</v>
      </c>
      <c r="P12" s="112">
        <f>B12-I12</f>
        <v>0.95020679903218586</v>
      </c>
      <c r="Q12" s="1">
        <f>(1+($G$2-1)*SUM(C12:H12))*B12</f>
        <v>4.6541875895383464</v>
      </c>
      <c r="R12" s="1">
        <f>I12*$M$3*COUNT(D12:M12)</f>
        <v>0.59751841161373453</v>
      </c>
      <c r="S12" s="9">
        <f t="shared" si="2"/>
        <v>4.0566691779246122</v>
      </c>
    </row>
    <row r="13" spans="1:19" x14ac:dyDescent="0.2">
      <c r="A13" s="257">
        <v>7</v>
      </c>
      <c r="B13" s="116">
        <f>C13*B4</f>
        <v>0.98444645637286776</v>
      </c>
      <c r="C13" s="264">
        <f>1/(1-B5*B4/(1-B5*B4/(1-B5*B4/(1-B5*B4/(1-B5*B4/(1-B5*B4))))))</f>
        <v>1.609172054439304</v>
      </c>
      <c r="D13" s="265">
        <f>C13*B5*C12</f>
        <v>0.99575008879693028</v>
      </c>
      <c r="E13" s="266">
        <f>D13*B5*C11</f>
        <v>0.60647507858970096</v>
      </c>
      <c r="F13" s="266">
        <f>E13*B5*C10</f>
        <v>0.35944278750903946</v>
      </c>
      <c r="G13" s="266">
        <f>F13*B5*C9</f>
        <v>0.20267713023226161</v>
      </c>
      <c r="H13" s="266">
        <f>G13*B5*C8</f>
        <v>0.10319430070453905</v>
      </c>
      <c r="I13" s="266">
        <f>H13*B5</f>
        <v>4.0062913749240939E-2</v>
      </c>
      <c r="J13" s="266">
        <f>I13*B5</f>
        <v>1.5553543627129017E-2</v>
      </c>
      <c r="K13" s="266"/>
      <c r="L13" s="266"/>
      <c r="M13" s="267"/>
      <c r="N13">
        <f>B13+J13</f>
        <v>0.99999999999999678</v>
      </c>
      <c r="O13" s="116">
        <f>B13/(B13+J13)</f>
        <v>0.98444645637287098</v>
      </c>
      <c r="P13" s="112">
        <f>B13-J13</f>
        <v>0.96889291274573874</v>
      </c>
      <c r="Q13" s="1">
        <f>(1+($G$2-1)*SUM(C13:I13))*B13</f>
        <v>4.923011721704988</v>
      </c>
      <c r="R13" s="1">
        <f>J13*$M$3*COUNT(D13:M13)</f>
        <v>0.43549922155961246</v>
      </c>
      <c r="S13" s="9">
        <f t="shared" si="2"/>
        <v>4.4875125001453755</v>
      </c>
    </row>
    <row r="14" spans="1:19" x14ac:dyDescent="0.2">
      <c r="A14" s="257">
        <v>8</v>
      </c>
      <c r="B14" s="116">
        <f>C14*B4</f>
        <v>0.99022625530521013</v>
      </c>
      <c r="C14" s="116">
        <f>1/(1-B5*B4/(1-B5*B4/(1-B5*B4/(1-B5*B4/(1-B5*B4/(1-B5*B4/(1-B5*B4)))))))</f>
        <v>1.6186196895666336</v>
      </c>
      <c r="D14" s="242">
        <f>C14*B5*C13</f>
        <v>1.0111931536066223</v>
      </c>
      <c r="E14" s="1">
        <f>D14*B5*C12</f>
        <v>0.625722817965219</v>
      </c>
      <c r="F14" s="1">
        <f>E14*B5*C11</f>
        <v>0.38110495742894807</v>
      </c>
      <c r="G14" s="1">
        <f>F14*B5*C10</f>
        <v>0.22587148766330392</v>
      </c>
      <c r="H14" s="1">
        <f>G14*B5*C9</f>
        <v>0.12736097791290038</v>
      </c>
      <c r="I14" s="1">
        <f>H14*B5*C8</f>
        <v>6.4846621015931194E-2</v>
      </c>
      <c r="J14" s="1">
        <f>I14*B5</f>
        <v>2.5175271957404665E-2</v>
      </c>
      <c r="K14" s="1">
        <f>J14*B5</f>
        <v>9.7737446947864601E-3</v>
      </c>
      <c r="L14" s="1"/>
      <c r="M14" s="9"/>
      <c r="N14">
        <f>B14+K14</f>
        <v>0.99999999999999656</v>
      </c>
      <c r="O14" s="116">
        <f>B14/(B14+K14)</f>
        <v>0.99022625530521358</v>
      </c>
      <c r="P14" s="112">
        <f>B14-K14</f>
        <v>0.98045251061042371</v>
      </c>
      <c r="Q14" s="1">
        <f>(1+($G$2-1)*SUM(C14:J14))*B14</f>
        <v>5.1169064627961385</v>
      </c>
      <c r="R14" s="1">
        <f>K14*$M$3*COUNT(D14:M14)</f>
        <v>0.31275983023316672</v>
      </c>
      <c r="S14" s="9">
        <f t="shared" si="2"/>
        <v>4.804146632562972</v>
      </c>
    </row>
    <row r="15" spans="1:19" x14ac:dyDescent="0.2">
      <c r="A15" s="257">
        <v>9</v>
      </c>
      <c r="B15" s="116">
        <f>C15*B4</f>
        <v>0.99383585490648196</v>
      </c>
      <c r="C15" s="116">
        <f>1/(1-B5*B4/(1-B5*B4/(1-B5*B4/(1-B5*B4/(1-B5*B4/(1-B5*B4/(1-B5*B4/(1-B5*B4))))))))</f>
        <v>1.6245199259568206</v>
      </c>
      <c r="D15" s="242">
        <f>C15*B5*C14</f>
        <v>1.0208376552981178</v>
      </c>
      <c r="E15" s="1">
        <f>D15*B5*C13</f>
        <v>0.63774341473485374</v>
      </c>
      <c r="F15" s="1">
        <f>E15*B5*C12</f>
        <v>0.39463341418339354</v>
      </c>
      <c r="G15" s="1">
        <f>F15*B5*C11</f>
        <v>0.2403568260487545</v>
      </c>
      <c r="H15" s="1">
        <f>G15*B5*C10</f>
        <v>0.14245354937368856</v>
      </c>
      <c r="I15" s="1">
        <f>H15*B5*C9</f>
        <v>8.0324540043060097E-2</v>
      </c>
      <c r="J15" s="1">
        <f>I15*B5*C8</f>
        <v>4.0897730936185844E-2</v>
      </c>
      <c r="K15" s="1">
        <f>J15*B5</f>
        <v>1.5877643007895365E-2</v>
      </c>
      <c r="L15" s="1">
        <f>K15*B5</f>
        <v>6.16414509351456E-3</v>
      </c>
      <c r="M15" s="9"/>
      <c r="N15">
        <f>B15+L15</f>
        <v>0.99999999999999656</v>
      </c>
      <c r="O15" s="116">
        <f>B15/(B15+L15)</f>
        <v>0.99383585490648541</v>
      </c>
      <c r="P15" s="112">
        <f>B15-L15</f>
        <v>0.98767170981296737</v>
      </c>
      <c r="Q15" s="1">
        <f>(1+($G$2-1)*SUM(C15:K15))*B15</f>
        <v>5.2550928850687306</v>
      </c>
      <c r="R15" s="1">
        <f>L15*$M$3*COUNT(D15:M15)</f>
        <v>0.22190922336652416</v>
      </c>
      <c r="S15" s="9">
        <f t="shared" si="2"/>
        <v>5.0331836617022061</v>
      </c>
    </row>
    <row r="16" spans="1:19" ht="17" thickBot="1" x14ac:dyDescent="0.25">
      <c r="A16" s="258">
        <v>10</v>
      </c>
      <c r="B16" s="243">
        <f>C16*B4</f>
        <v>0.99610350143275639</v>
      </c>
      <c r="C16" s="243">
        <f>1/(1-B5*B4/(1-B5*B4/(1-B5*B4/(1-B5*B4/(1-B5*B4/(1-B5*B4/(1-B5*B4/(1-B5*B4/(1-B5*B4)))))))))</f>
        <v>1.6282266114711064</v>
      </c>
      <c r="D16" s="261">
        <f>C16*B5*C15</f>
        <v>1.0268965879150933</v>
      </c>
      <c r="E16" s="166">
        <f>D16*B5*C14</f>
        <v>0.64529507351130189</v>
      </c>
      <c r="F16" s="166">
        <f>E16*B5*C13</f>
        <v>0.40313235072867215</v>
      </c>
      <c r="G16" s="166">
        <f>F16*B5*C12</f>
        <v>0.24945690109865848</v>
      </c>
      <c r="H16" s="166">
        <f>G16*B5*C11</f>
        <v>0.15193510440088506</v>
      </c>
      <c r="I16" s="166">
        <f>H16*B5*C10</f>
        <v>9.0048180666097474E-2</v>
      </c>
      <c r="J16" s="166">
        <f>I16*B5*C9</f>
        <v>5.0774998064419027E-2</v>
      </c>
      <c r="K16" s="166">
        <f>J16*B5*C8</f>
        <v>2.585240087289338E-2</v>
      </c>
      <c r="L16" s="166">
        <f>K16*B5</f>
        <v>1.003662507822946E-2</v>
      </c>
      <c r="M16" s="10">
        <f>L16*B5</f>
        <v>3.8964985672400513E-3</v>
      </c>
      <c r="N16">
        <f>B16+M16</f>
        <v>0.99999999999999645</v>
      </c>
      <c r="O16" s="243">
        <f>B16/(B16+M16)</f>
        <v>0.99610350143275994</v>
      </c>
      <c r="P16" s="113">
        <f>B16-M16</f>
        <v>0.99220700286551633</v>
      </c>
      <c r="Q16" s="166">
        <f>(1+($G$2-1)*SUM(C16:L16))*B16</f>
        <v>5.3525613300483421</v>
      </c>
      <c r="R16" s="166">
        <f>M16*$M$3*COUNT(D16:M16)</f>
        <v>0.15585994268960204</v>
      </c>
      <c r="S16" s="10">
        <f t="shared" si="2"/>
        <v>5.1967013873587398</v>
      </c>
    </row>
    <row r="17" spans="1:13" ht="17" thickBot="1" x14ac:dyDescent="0.25"/>
    <row r="18" spans="1:13" ht="17" thickBot="1" x14ac:dyDescent="0.25">
      <c r="A18" s="177" t="s">
        <v>177</v>
      </c>
      <c r="B18" s="178" t="s">
        <v>195</v>
      </c>
      <c r="C18" s="178" t="s">
        <v>194</v>
      </c>
      <c r="D18" s="293" t="s">
        <v>193</v>
      </c>
      <c r="E18" s="177"/>
      <c r="F18" s="139" t="s">
        <v>176</v>
      </c>
      <c r="H18" s="177" t="s">
        <v>177</v>
      </c>
      <c r="I18" s="178" t="s">
        <v>195</v>
      </c>
      <c r="J18" s="178" t="s">
        <v>194</v>
      </c>
      <c r="K18" s="293" t="s">
        <v>193</v>
      </c>
      <c r="L18" s="177"/>
      <c r="M18" s="139" t="s">
        <v>176</v>
      </c>
    </row>
    <row r="19" spans="1:13" x14ac:dyDescent="0.2">
      <c r="A19" s="290">
        <v>1</v>
      </c>
      <c r="B19" s="291">
        <v>1</v>
      </c>
      <c r="C19" s="291">
        <f t="shared" ref="C19:C28" si="3">B19*$M$3</f>
        <v>4</v>
      </c>
      <c r="D19" s="294">
        <f>SUM($C$19:C19)</f>
        <v>4</v>
      </c>
      <c r="E19" s="164">
        <f t="shared" ref="E19:E28" si="4">S7*100/D19</f>
        <v>-7.9061224454600563</v>
      </c>
      <c r="F19" s="58">
        <f t="shared" ref="F19:F28" si="5">B19*100/E19</f>
        <v>-12.648425405733899</v>
      </c>
      <c r="H19" s="290">
        <v>1</v>
      </c>
      <c r="I19" s="291">
        <v>1</v>
      </c>
      <c r="J19" s="291">
        <f t="shared" ref="J19:J28" si="6">I19*$M$3</f>
        <v>4</v>
      </c>
      <c r="K19" s="298">
        <f>SUM(J19:J19)</f>
        <v>4</v>
      </c>
      <c r="L19" s="164">
        <f t="shared" ref="L19:L28" si="7">S7*100/K19</f>
        <v>-7.9061224454600563</v>
      </c>
      <c r="M19" s="58">
        <f>I19*100/L19</f>
        <v>-12.648425405733899</v>
      </c>
    </row>
    <row r="20" spans="1:13" x14ac:dyDescent="0.2">
      <c r="A20" s="292">
        <v>2</v>
      </c>
      <c r="B20" s="53">
        <f>B19*($M$3+1)</f>
        <v>5</v>
      </c>
      <c r="C20" s="53">
        <f t="shared" si="3"/>
        <v>20</v>
      </c>
      <c r="D20" s="295">
        <f>SUM($C$19:C20)</f>
        <v>24</v>
      </c>
      <c r="E20" s="112">
        <f t="shared" si="4"/>
        <v>2.9711495285683296</v>
      </c>
      <c r="F20" s="9">
        <f t="shared" si="5"/>
        <v>168.28503419042954</v>
      </c>
      <c r="H20" s="292">
        <v>2</v>
      </c>
      <c r="I20" s="53">
        <f t="shared" ref="I20:I28" si="8">I19*$M$3*2</f>
        <v>8</v>
      </c>
      <c r="J20" s="53">
        <f t="shared" si="6"/>
        <v>32</v>
      </c>
      <c r="K20" s="299">
        <f>SUM($J$19:J20)</f>
        <v>36</v>
      </c>
      <c r="L20" s="112">
        <f t="shared" si="7"/>
        <v>1.9807663523788865</v>
      </c>
      <c r="M20" s="9">
        <f t="shared" ref="M20:M28" si="9">I20*100/L20</f>
        <v>403.88408205703092</v>
      </c>
    </row>
    <row r="21" spans="1:13" x14ac:dyDescent="0.2">
      <c r="A21" s="292">
        <v>3</v>
      </c>
      <c r="B21" s="53">
        <f t="shared" ref="B21:B28" si="10">B20*($M$3+1)</f>
        <v>25</v>
      </c>
      <c r="C21" s="53">
        <f t="shared" si="3"/>
        <v>100</v>
      </c>
      <c r="D21" s="295">
        <f>SUM($C$19:C21)</f>
        <v>124</v>
      </c>
      <c r="E21" s="112">
        <f t="shared" si="4"/>
        <v>1.4524094952019431</v>
      </c>
      <c r="F21" s="9">
        <f t="shared" si="5"/>
        <v>1721.2776481142462</v>
      </c>
      <c r="H21" s="292">
        <v>3</v>
      </c>
      <c r="I21" s="53">
        <f t="shared" si="8"/>
        <v>64</v>
      </c>
      <c r="J21" s="53">
        <f t="shared" si="6"/>
        <v>256</v>
      </c>
      <c r="K21" s="299">
        <f>SUM($J$19:J21)</f>
        <v>292</v>
      </c>
      <c r="L21" s="112">
        <f t="shared" si="7"/>
        <v>0.61677663494877033</v>
      </c>
      <c r="M21" s="9">
        <f t="shared" si="9"/>
        <v>10376.527963857752</v>
      </c>
    </row>
    <row r="22" spans="1:13" x14ac:dyDescent="0.2">
      <c r="A22" s="292">
        <v>4</v>
      </c>
      <c r="B22" s="53">
        <f t="shared" si="10"/>
        <v>125</v>
      </c>
      <c r="C22" s="53">
        <f t="shared" si="3"/>
        <v>500</v>
      </c>
      <c r="D22" s="295">
        <f>SUM($C$19:C22)</f>
        <v>624</v>
      </c>
      <c r="E22" s="112">
        <f t="shared" si="4"/>
        <v>0.43829798654750379</v>
      </c>
      <c r="F22" s="9">
        <f t="shared" si="5"/>
        <v>28519.410044438384</v>
      </c>
      <c r="H22" s="292">
        <v>4</v>
      </c>
      <c r="I22" s="53">
        <f t="shared" si="8"/>
        <v>512</v>
      </c>
      <c r="J22" s="53">
        <f t="shared" si="6"/>
        <v>2048</v>
      </c>
      <c r="K22" s="299">
        <f>SUM($J$19:J22)</f>
        <v>2340</v>
      </c>
      <c r="L22" s="112">
        <f t="shared" si="7"/>
        <v>0.11687946307933435</v>
      </c>
      <c r="M22" s="9">
        <f t="shared" si="9"/>
        <v>438058.13828257361</v>
      </c>
    </row>
    <row r="23" spans="1:13" x14ac:dyDescent="0.2">
      <c r="A23" s="112">
        <v>5</v>
      </c>
      <c r="B23" s="53">
        <f t="shared" si="10"/>
        <v>625</v>
      </c>
      <c r="C23" s="179">
        <f t="shared" si="3"/>
        <v>2500</v>
      </c>
      <c r="D23" s="296">
        <f>SUM($C$19:C23)</f>
        <v>3124</v>
      </c>
      <c r="E23" s="112">
        <f t="shared" si="4"/>
        <v>0.11145702470305352</v>
      </c>
      <c r="F23" s="9">
        <f t="shared" si="5"/>
        <v>560754.24735689827</v>
      </c>
      <c r="H23" s="180">
        <v>5</v>
      </c>
      <c r="I23" s="179">
        <f t="shared" si="8"/>
        <v>4096</v>
      </c>
      <c r="J23" s="179">
        <f t="shared" si="6"/>
        <v>16384</v>
      </c>
      <c r="K23" s="181">
        <f>SUM($J$19:J23)</f>
        <v>18724</v>
      </c>
      <c r="L23" s="112">
        <f t="shared" si="7"/>
        <v>1.8596012880385558E-2</v>
      </c>
      <c r="M23" s="9">
        <f t="shared" si="9"/>
        <v>22026226.946316656</v>
      </c>
    </row>
    <row r="24" spans="1:13" x14ac:dyDescent="0.2">
      <c r="A24" s="112">
        <v>6</v>
      </c>
      <c r="B24" s="53">
        <f t="shared" si="10"/>
        <v>3125</v>
      </c>
      <c r="C24" s="179">
        <f t="shared" si="3"/>
        <v>12500</v>
      </c>
      <c r="D24" s="296">
        <f>SUM($C$19:C24)</f>
        <v>15624</v>
      </c>
      <c r="E24" s="112">
        <f t="shared" si="4"/>
        <v>2.5964344456762749E-2</v>
      </c>
      <c r="F24" s="9">
        <f t="shared" si="5"/>
        <v>12035736.181223145</v>
      </c>
      <c r="H24" s="180">
        <v>6</v>
      </c>
      <c r="I24" s="179">
        <f t="shared" si="8"/>
        <v>32768</v>
      </c>
      <c r="J24" s="179">
        <f t="shared" si="6"/>
        <v>131072</v>
      </c>
      <c r="K24" s="181">
        <f>SUM($J$19:J24)</f>
        <v>149796</v>
      </c>
      <c r="L24" s="112">
        <f t="shared" si="7"/>
        <v>2.7081291742934474E-3</v>
      </c>
      <c r="M24" s="9">
        <f t="shared" si="9"/>
        <v>1209986595.58214</v>
      </c>
    </row>
    <row r="25" spans="1:13" x14ac:dyDescent="0.2">
      <c r="A25" s="112">
        <v>7</v>
      </c>
      <c r="B25" s="53">
        <f t="shared" si="10"/>
        <v>15625</v>
      </c>
      <c r="C25" s="179">
        <f t="shared" si="3"/>
        <v>62500</v>
      </c>
      <c r="D25" s="296">
        <f>SUM($C$19:C25)</f>
        <v>78124</v>
      </c>
      <c r="E25" s="112">
        <f t="shared" si="4"/>
        <v>5.7440895245319951E-3</v>
      </c>
      <c r="F25" s="9">
        <f t="shared" si="5"/>
        <v>272018740.88605994</v>
      </c>
      <c r="H25" s="180">
        <v>7</v>
      </c>
      <c r="I25" s="179">
        <f t="shared" si="8"/>
        <v>262144</v>
      </c>
      <c r="J25" s="179">
        <f t="shared" si="6"/>
        <v>1048576</v>
      </c>
      <c r="K25" s="181">
        <f>SUM($J$19:J25)</f>
        <v>1198372</v>
      </c>
      <c r="L25" s="112">
        <f t="shared" si="7"/>
        <v>3.7446740245477829E-4</v>
      </c>
      <c r="M25" s="9">
        <f t="shared" si="9"/>
        <v>70004491253.856796</v>
      </c>
    </row>
    <row r="26" spans="1:13" x14ac:dyDescent="0.2">
      <c r="A26" s="112">
        <v>8</v>
      </c>
      <c r="B26" s="53">
        <f t="shared" si="10"/>
        <v>78125</v>
      </c>
      <c r="C26" s="179">
        <f t="shared" si="3"/>
        <v>312500</v>
      </c>
      <c r="D26" s="296">
        <f>SUM($C$19:C26)</f>
        <v>390624</v>
      </c>
      <c r="E26" s="112">
        <f t="shared" si="4"/>
        <v>1.2298646863897181E-3</v>
      </c>
      <c r="F26" s="9">
        <f t="shared" si="5"/>
        <v>6352324842.2830019</v>
      </c>
      <c r="H26" s="180">
        <v>8</v>
      </c>
      <c r="I26" s="179">
        <f t="shared" si="8"/>
        <v>2097152</v>
      </c>
      <c r="J26" s="179">
        <f t="shared" si="6"/>
        <v>8388608</v>
      </c>
      <c r="K26" s="181">
        <f>SUM($J$19:J26)</f>
        <v>9586980</v>
      </c>
      <c r="L26" s="112">
        <f t="shared" si="7"/>
        <v>5.0111157346348612E-5</v>
      </c>
      <c r="M26" s="9">
        <f t="shared" si="9"/>
        <v>4185000129822.0078</v>
      </c>
    </row>
    <row r="27" spans="1:13" x14ac:dyDescent="0.2">
      <c r="A27" s="112">
        <v>9</v>
      </c>
      <c r="B27" s="53">
        <f t="shared" si="10"/>
        <v>390625</v>
      </c>
      <c r="C27" s="179">
        <f t="shared" si="3"/>
        <v>1562500</v>
      </c>
      <c r="D27" s="296">
        <f>SUM($C$19:C27)</f>
        <v>1953124</v>
      </c>
      <c r="E27" s="112">
        <f t="shared" si="4"/>
        <v>2.5769913542111027E-4</v>
      </c>
      <c r="F27" s="9">
        <f t="shared" si="5"/>
        <v>151581804634.95676</v>
      </c>
      <c r="H27" s="180">
        <v>9</v>
      </c>
      <c r="I27" s="179">
        <f t="shared" si="8"/>
        <v>16777216</v>
      </c>
      <c r="J27" s="179">
        <f t="shared" si="6"/>
        <v>67108864</v>
      </c>
      <c r="K27" s="181">
        <f>SUM($J$19:J27)</f>
        <v>76695844</v>
      </c>
      <c r="L27" s="112">
        <f t="shared" si="7"/>
        <v>6.5625246417553029E-6</v>
      </c>
      <c r="M27" s="9">
        <f t="shared" si="9"/>
        <v>255651855282215.53</v>
      </c>
    </row>
    <row r="28" spans="1:13" ht="17" thickBot="1" x14ac:dyDescent="0.25">
      <c r="A28" s="113">
        <v>10</v>
      </c>
      <c r="B28" s="53">
        <f t="shared" si="10"/>
        <v>1953125</v>
      </c>
      <c r="C28" s="183">
        <f t="shared" si="3"/>
        <v>7812500</v>
      </c>
      <c r="D28" s="297">
        <f>SUM($C$19:C28)</f>
        <v>9765624</v>
      </c>
      <c r="E28" s="113">
        <f t="shared" si="4"/>
        <v>5.3214227655690403E-5</v>
      </c>
      <c r="F28" s="10">
        <f t="shared" si="5"/>
        <v>3670306017851.4961</v>
      </c>
      <c r="H28" s="182">
        <v>10</v>
      </c>
      <c r="I28" s="183">
        <f t="shared" si="8"/>
        <v>134217728</v>
      </c>
      <c r="J28" s="183">
        <f t="shared" si="6"/>
        <v>536870912</v>
      </c>
      <c r="K28" s="184">
        <f>SUM($J$19:J28)</f>
        <v>613566756</v>
      </c>
      <c r="L28" s="113">
        <f t="shared" si="7"/>
        <v>8.4696593101578327E-7</v>
      </c>
      <c r="M28" s="10">
        <f t="shared" si="9"/>
        <v>1.5846886289632686E+16</v>
      </c>
    </row>
  </sheetData>
  <conditionalFormatting sqref="O7:O16">
    <cfRule type="cellIs" dxfId="55" priority="11" operator="lessThanOrEqual">
      <formula>0</formula>
    </cfRule>
    <cfRule type="cellIs" dxfId="54" priority="12" operator="greaterThan">
      <formula>0</formula>
    </cfRule>
  </conditionalFormatting>
  <conditionalFormatting sqref="F19:F28">
    <cfRule type="cellIs" dxfId="53" priority="7" stopIfTrue="1" operator="lessThanOrEqual">
      <formula>0</formula>
    </cfRule>
    <cfRule type="cellIs" dxfId="52" priority="8" stopIfTrue="1" operator="greaterThan">
      <formula>300</formula>
    </cfRule>
    <cfRule type="cellIs" dxfId="51" priority="9" stopIfTrue="1" operator="greaterThanOrEqual">
      <formula>200</formula>
    </cfRule>
    <cfRule type="cellIs" dxfId="50" priority="10" stopIfTrue="1" operator="lessThan">
      <formula>200</formula>
    </cfRule>
  </conditionalFormatting>
  <conditionalFormatting sqref="M19:M28">
    <cfRule type="cellIs" dxfId="49" priority="3" stopIfTrue="1" operator="lessThanOrEqual">
      <formula>0</formula>
    </cfRule>
    <cfRule type="cellIs" dxfId="48" priority="4" stopIfTrue="1" operator="greaterThan">
      <formula>300</formula>
    </cfRule>
    <cfRule type="cellIs" dxfId="47" priority="5" stopIfTrue="1" operator="greaterThanOrEqual">
      <formula>200</formula>
    </cfRule>
    <cfRule type="cellIs" dxfId="46" priority="6" stopIfTrue="1" operator="lessThan">
      <formula>200</formula>
    </cfRule>
  </conditionalFormatting>
  <conditionalFormatting sqref="P7:S16">
    <cfRule type="cellIs" dxfId="7" priority="1" operator="lessThanOrEqual">
      <formula>0</formula>
    </cfRule>
    <cfRule type="cellIs" dxfId="6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S28"/>
  <sheetViews>
    <sheetView tabSelected="1" workbookViewId="0">
      <selection activeCell="S8" sqref="S8"/>
    </sheetView>
  </sheetViews>
  <sheetFormatPr baseColWidth="10" defaultColWidth="8.6640625" defaultRowHeight="16" x14ac:dyDescent="0.2"/>
  <cols>
    <col min="14" max="14" width="5.6640625" bestFit="1" customWidth="1"/>
  </cols>
  <sheetData>
    <row r="1" spans="1:19" x14ac:dyDescent="0.2">
      <c r="B1" s="250"/>
      <c r="C1" t="s">
        <v>127</v>
      </c>
      <c r="D1">
        <f>C2+E2</f>
        <v>0.99999999999999889</v>
      </c>
    </row>
    <row r="2" spans="1:19" x14ac:dyDescent="0.2">
      <c r="A2" t="s">
        <v>40</v>
      </c>
      <c r="B2" s="249" t="s">
        <v>159</v>
      </c>
      <c r="C2" s="270">
        <f>Analysis!B13</f>
        <v>0.62985289283061197</v>
      </c>
      <c r="D2" s="247" t="s">
        <v>160</v>
      </c>
      <c r="E2" s="270">
        <f>Analysis!H13</f>
        <v>0.37014710716938687</v>
      </c>
      <c r="F2" s="247" t="s">
        <v>165</v>
      </c>
      <c r="G2" s="270">
        <f>Analysis!R13</f>
        <v>2.512588715155267</v>
      </c>
      <c r="H2" t="s">
        <v>192</v>
      </c>
      <c r="I2" s="287">
        <f>Analysis!S13</f>
        <v>1.8507355358469344</v>
      </c>
      <c r="J2" t="s">
        <v>60</v>
      </c>
      <c r="K2" s="287">
        <f>G2-I2</f>
        <v>0.66185317930833265</v>
      </c>
      <c r="L2" t="s">
        <v>197</v>
      </c>
      <c r="M2" s="287">
        <v>1</v>
      </c>
    </row>
    <row r="3" spans="1:19" x14ac:dyDescent="0.2">
      <c r="A3" t="s">
        <v>163</v>
      </c>
      <c r="B3" s="250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247" t="s">
        <v>196</v>
      </c>
      <c r="M3" s="287">
        <v>5</v>
      </c>
    </row>
    <row r="4" spans="1:19" x14ac:dyDescent="0.2">
      <c r="A4" t="s">
        <v>157</v>
      </c>
      <c r="B4" s="250">
        <f>$C$2</f>
        <v>0.62985289283061197</v>
      </c>
      <c r="C4">
        <f>B4*$C$2</f>
        <v>0.39671466660709037</v>
      </c>
      <c r="D4">
        <f t="shared" ref="D4:K4" si="0">C4*$C$2</f>
        <v>0.24987188039080765</v>
      </c>
      <c r="E4">
        <f t="shared" si="0"/>
        <v>0.15738252670117486</v>
      </c>
      <c r="F4">
        <f t="shared" si="0"/>
        <v>9.9127839723726019E-2</v>
      </c>
      <c r="G4">
        <f t="shared" si="0"/>
        <v>6.2435956610038083E-2</v>
      </c>
      <c r="H4">
        <f t="shared" si="0"/>
        <v>3.9325467887479058E-2</v>
      </c>
      <c r="I4">
        <f t="shared" si="0"/>
        <v>2.4769259710846019E-2</v>
      </c>
      <c r="J4">
        <f t="shared" si="0"/>
        <v>1.5600989882149092E-2</v>
      </c>
      <c r="K4">
        <f t="shared" si="0"/>
        <v>9.8263286082927136E-3</v>
      </c>
    </row>
    <row r="5" spans="1:19" ht="17" thickBot="1" x14ac:dyDescent="0.25">
      <c r="A5" t="s">
        <v>158</v>
      </c>
      <c r="B5" s="250">
        <f>$E$2</f>
        <v>0.37014710716938687</v>
      </c>
      <c r="C5">
        <f>B5*$E$2</f>
        <v>0.13700888094586558</v>
      </c>
      <c r="D5">
        <f t="shared" ref="D5:K5" si="1">C5*$E$2</f>
        <v>5.071344093862707E-2</v>
      </c>
      <c r="E5">
        <f t="shared" si="1"/>
        <v>1.8771433458038365E-2</v>
      </c>
      <c r="F5">
        <f t="shared" si="1"/>
        <v>6.9481917919155412E-3</v>
      </c>
      <c r="G5">
        <f t="shared" si="1"/>
        <v>2.5718530918356162E-3</v>
      </c>
      <c r="H5">
        <f t="shared" si="1"/>
        <v>9.5196398200759677E-4</v>
      </c>
      <c r="I5">
        <f t="shared" si="1"/>
        <v>3.5236671406956222E-4</v>
      </c>
      <c r="J5">
        <f t="shared" si="1"/>
        <v>1.3042751987563095E-4</v>
      </c>
      <c r="K5">
        <f t="shared" si="1"/>
        <v>4.8277369177242506E-5</v>
      </c>
    </row>
    <row r="6" spans="1:19" ht="17" thickBot="1" x14ac:dyDescent="0.25">
      <c r="A6" s="255"/>
      <c r="B6" s="135">
        <v>1</v>
      </c>
      <c r="C6" s="262">
        <v>0</v>
      </c>
      <c r="D6" s="259">
        <v>-1</v>
      </c>
      <c r="E6" s="178">
        <v>-2</v>
      </c>
      <c r="F6" s="178">
        <v>-3</v>
      </c>
      <c r="G6" s="178">
        <v>-4</v>
      </c>
      <c r="H6" s="178">
        <v>-5</v>
      </c>
      <c r="I6" s="178">
        <v>-6</v>
      </c>
      <c r="J6" s="178">
        <v>-7</v>
      </c>
      <c r="K6" s="178">
        <v>-8</v>
      </c>
      <c r="L6" s="178">
        <v>-9</v>
      </c>
      <c r="M6" s="139">
        <v>-10</v>
      </c>
      <c r="N6" t="s">
        <v>191</v>
      </c>
      <c r="O6" s="289" t="s">
        <v>37</v>
      </c>
      <c r="P6" s="288" t="s">
        <v>61</v>
      </c>
      <c r="Q6" s="284" t="s">
        <v>165</v>
      </c>
      <c r="R6" s="285" t="s">
        <v>192</v>
      </c>
      <c r="S6" s="286" t="s">
        <v>60</v>
      </c>
    </row>
    <row r="7" spans="1:19" x14ac:dyDescent="0.2">
      <c r="A7" s="256">
        <v>1</v>
      </c>
      <c r="B7" s="114">
        <f>C7*B4</f>
        <v>0.62985289283061197</v>
      </c>
      <c r="C7" s="114">
        <v>1</v>
      </c>
      <c r="D7" s="260">
        <f>C7*B5</f>
        <v>0.37014710716938687</v>
      </c>
      <c r="E7" s="165"/>
      <c r="F7" s="165"/>
      <c r="G7" s="165"/>
      <c r="H7" s="165"/>
      <c r="I7" s="165"/>
      <c r="J7" s="165"/>
      <c r="K7" s="165"/>
      <c r="L7" s="165"/>
      <c r="M7" s="58"/>
      <c r="N7">
        <f>B7+D7</f>
        <v>0.99999999999999889</v>
      </c>
      <c r="O7" s="114">
        <f>B7/(B7+D7)</f>
        <v>0.62985289283061263</v>
      </c>
      <c r="P7" s="164">
        <f>B7-D7</f>
        <v>0.2597057856612251</v>
      </c>
      <c r="Q7" s="165">
        <f>(1+($G$2-1)*SUM(C7))*B7</f>
        <v>1.5825612707340955</v>
      </c>
      <c r="R7" s="165">
        <f>D7*$M$3*COUNT(D7:M7)</f>
        <v>1.8507355358469344</v>
      </c>
      <c r="S7" s="58">
        <f>Q7-R7</f>
        <v>-0.26817426511283893</v>
      </c>
    </row>
    <row r="8" spans="1:19" x14ac:dyDescent="0.2">
      <c r="A8" s="257">
        <v>2</v>
      </c>
      <c r="B8" s="116">
        <f>C8*B4</f>
        <v>0.82133823117671556</v>
      </c>
      <c r="C8" s="116">
        <f>1/(1-B4*B5)</f>
        <v>1.3040159702776823</v>
      </c>
      <c r="D8" s="242">
        <f>C8*B5</f>
        <v>0.48267773910096529</v>
      </c>
      <c r="E8" s="1">
        <f>D8*B5</f>
        <v>0.17866176882328236</v>
      </c>
      <c r="F8" s="1"/>
      <c r="G8" s="1"/>
      <c r="H8" s="1"/>
      <c r="I8" s="1"/>
      <c r="J8" s="1"/>
      <c r="K8" s="1"/>
      <c r="L8" s="1"/>
      <c r="M8" s="9"/>
      <c r="N8">
        <f>B8+E8</f>
        <v>0.99999999999999789</v>
      </c>
      <c r="O8" s="116">
        <f>B8/(B8+E8)</f>
        <v>0.82133823117671734</v>
      </c>
      <c r="P8" s="112">
        <f>B8-E8</f>
        <v>0.64267646235343323</v>
      </c>
      <c r="Q8" s="1">
        <f>(1+($G$2-1)*SUM(C8:D8))*B8</f>
        <v>3.0410316933894208</v>
      </c>
      <c r="R8" s="1">
        <f>E8*$M$3*COUNT(D8:M8)</f>
        <v>1.7866176882328235</v>
      </c>
      <c r="S8" s="9">
        <f t="shared" ref="S8:S16" si="2">Q8-R8</f>
        <v>1.2544140051565973</v>
      </c>
    </row>
    <row r="9" spans="1:19" x14ac:dyDescent="0.2">
      <c r="A9" s="257">
        <v>3</v>
      </c>
      <c r="B9" s="116">
        <f>C9*B4</f>
        <v>0.90498181845050307</v>
      </c>
      <c r="C9" s="264">
        <f>1/(1-B5*B4/(1-B5*B4))</f>
        <v>1.4368145780571691</v>
      </c>
      <c r="D9" s="265">
        <f>C9*B5*C8</f>
        <v>0.69351841204394171</v>
      </c>
      <c r="E9" s="266">
        <f>D9*(B5)</f>
        <v>0.25670383398677188</v>
      </c>
      <c r="F9" s="266">
        <f>E9*B5</f>
        <v>9.5018181549494152E-2</v>
      </c>
      <c r="G9" s="266"/>
      <c r="H9" s="266"/>
      <c r="I9" s="266"/>
      <c r="J9" s="266"/>
      <c r="K9" s="266"/>
      <c r="L9" s="266"/>
      <c r="M9" s="267"/>
      <c r="N9">
        <f>B9+F9</f>
        <v>0.99999999999999722</v>
      </c>
      <c r="O9" s="116">
        <f>B9/(B9+F9)</f>
        <v>0.90498181845050563</v>
      </c>
      <c r="P9" s="112">
        <f>B9-F9</f>
        <v>0.80996363690100892</v>
      </c>
      <c r="Q9" s="1">
        <f>(1+($G$2-1)*SUM(C9:E9))*B9</f>
        <v>4.1725136633693953</v>
      </c>
      <c r="R9" s="1">
        <f>F9*$M$3*COUNT(D9:M9)</f>
        <v>1.4252727232424123</v>
      </c>
      <c r="S9" s="9">
        <f t="shared" si="2"/>
        <v>2.7472409401269831</v>
      </c>
    </row>
    <row r="10" spans="1:19" x14ac:dyDescent="0.2">
      <c r="A10" s="257">
        <v>4</v>
      </c>
      <c r="B10" s="116">
        <f>C10*B4</f>
        <v>0.94711359846141063</v>
      </c>
      <c r="C10" s="116">
        <f>1/(1-B5*B4/(1-B5*B4/(1-B5*B4)))</f>
        <v>1.5037060387307302</v>
      </c>
      <c r="D10" s="242">
        <f>C10*B5*C9</f>
        <v>0.79972013221536986</v>
      </c>
      <c r="E10" s="1">
        <f>D10*B5*C8</f>
        <v>0.38600710533123977</v>
      </c>
      <c r="F10" s="1">
        <f>E10*B5</f>
        <v>0.14287941338518723</v>
      </c>
      <c r="G10" s="1">
        <f>F10*B5</f>
        <v>5.2886401538586023E-2</v>
      </c>
      <c r="H10" s="1"/>
      <c r="I10" s="1"/>
      <c r="J10" s="1"/>
      <c r="K10" s="1"/>
      <c r="L10" s="1"/>
      <c r="M10" s="9"/>
      <c r="N10">
        <f>B10+G10</f>
        <v>0.99999999999999667</v>
      </c>
      <c r="O10" s="116">
        <f>B10/(B10+G10)</f>
        <v>0.94711359846141374</v>
      </c>
      <c r="P10" s="112">
        <f>B10-G10</f>
        <v>0.8942271969228246</v>
      </c>
      <c r="Q10" s="1">
        <f>(1+($G$2-1)*SUM(C10:F10))*B10</f>
        <v>5.004665897309752</v>
      </c>
      <c r="R10" s="1">
        <f>G10*$M$3*COUNT(D10:M10)</f>
        <v>1.0577280307717205</v>
      </c>
      <c r="S10" s="9">
        <f t="shared" si="2"/>
        <v>3.9469378665380317</v>
      </c>
    </row>
    <row r="11" spans="1:19" x14ac:dyDescent="0.2">
      <c r="A11" s="257">
        <v>5</v>
      </c>
      <c r="B11" s="116">
        <f>C11*B4</f>
        <v>0.96985696766183394</v>
      </c>
      <c r="C11" s="116">
        <f>1/(1-B5*B4/(1-B5*B4/(1-B5*B4/(1-B5*B4))))</f>
        <v>1.539815056343101</v>
      </c>
      <c r="D11" s="242">
        <f>C11*B5*C10</f>
        <v>0.85704941977344362</v>
      </c>
      <c r="E11" s="1">
        <f>D11*B5*C9</f>
        <v>0.45580695803740101</v>
      </c>
      <c r="F11" s="1">
        <f>E11*B5*C8</f>
        <v>0.22000787197198129</v>
      </c>
      <c r="G11" s="1">
        <f>F11*B5</f>
        <v>8.1435277364921704E-2</v>
      </c>
      <c r="H11" s="1">
        <f>G11*B5</f>
        <v>3.0143032338162418E-2</v>
      </c>
      <c r="I11" s="1"/>
      <c r="J11" s="1"/>
      <c r="K11" s="1"/>
      <c r="L11" s="1"/>
      <c r="M11" s="9"/>
      <c r="N11">
        <f>B11+H11</f>
        <v>0.99999999999999634</v>
      </c>
      <c r="O11" s="116">
        <f>B11/(B11+H11)</f>
        <v>0.96985696766183749</v>
      </c>
      <c r="P11" s="112">
        <f>B11-H11</f>
        <v>0.93971393532367153</v>
      </c>
      <c r="Q11" s="1">
        <f>(1+($G$2-1)*SUM(C11:G11))*B11</f>
        <v>5.5969263593445335</v>
      </c>
      <c r="R11" s="1">
        <f>H11*$M$3*COUNT(D11:M11)</f>
        <v>0.75357580845406047</v>
      </c>
      <c r="S11" s="9">
        <f t="shared" si="2"/>
        <v>4.8433505508904728</v>
      </c>
    </row>
    <row r="12" spans="1:19" x14ac:dyDescent="0.2">
      <c r="A12" s="257">
        <v>6</v>
      </c>
      <c r="B12" s="116">
        <f>C12*B4</f>
        <v>0.98259410635354261</v>
      </c>
      <c r="C12" s="116">
        <f>1/(1-B5*B4/(1-B5*B4/(1-B5*B4/(1-B5*B4/(1-B5*B4)))))</f>
        <v>1.5600374588067412</v>
      </c>
      <c r="D12" s="242">
        <f>C12*B5*C11</f>
        <v>0.8891559682926683</v>
      </c>
      <c r="E12" s="1">
        <f>D12*B5*C10</f>
        <v>0.49489749017204437</v>
      </c>
      <c r="F12" s="1">
        <f>E12*B5*C9</f>
        <v>0.26320269792061041</v>
      </c>
      <c r="G12" s="1">
        <f>F12*B5*C8</f>
        <v>0.12704208315759455</v>
      </c>
      <c r="H12" s="1">
        <f>G12*B5</f>
        <v>4.7024259569556311E-2</v>
      </c>
      <c r="I12" s="1">
        <f>H12*B5</f>
        <v>1.7405893646453625E-2</v>
      </c>
      <c r="J12" s="1"/>
      <c r="K12" s="1"/>
      <c r="L12" s="1"/>
      <c r="M12" s="9"/>
      <c r="N12">
        <f>B12+I12</f>
        <v>0.99999999999999623</v>
      </c>
      <c r="O12" s="116">
        <f>B12/(B12+I12)</f>
        <v>0.98259410635354627</v>
      </c>
      <c r="P12" s="112">
        <f>B12-I12</f>
        <v>0.96518821270708899</v>
      </c>
      <c r="Q12" s="1">
        <f>(1+($G$2-1)*SUM(C12:H12))*B12</f>
        <v>6.0081767165875739</v>
      </c>
      <c r="R12" s="1">
        <f>I12*$M$3*COUNT(D12:M12)</f>
        <v>0.52217680939360878</v>
      </c>
      <c r="S12" s="9">
        <f t="shared" si="2"/>
        <v>5.4859999071939649</v>
      </c>
    </row>
    <row r="13" spans="1:19" x14ac:dyDescent="0.2">
      <c r="A13" s="257">
        <v>7</v>
      </c>
      <c r="B13" s="116">
        <f>C13*B4</f>
        <v>0.98987461042233327</v>
      </c>
      <c r="C13" s="264">
        <f>1/(1-B5*B4/(1-B5*B4/(1-B5*B4/(1-B5*B4/(1-B5*B4/(1-B5*B4))))))</f>
        <v>1.5715965135505743</v>
      </c>
      <c r="D13" s="265">
        <f>C13*B5*C12</f>
        <v>0.90750795948839946</v>
      </c>
      <c r="E13" s="266">
        <f>D13*B5*C11</f>
        <v>0.51724150205304331</v>
      </c>
      <c r="F13" s="266">
        <f>E13*B5*C10</f>
        <v>0.28789270983627069</v>
      </c>
      <c r="G13" s="266">
        <f>F13*B5*C9</f>
        <v>0.15311077434286452</v>
      </c>
      <c r="H13" s="266">
        <f>G13*B5*C8</f>
        <v>7.3903162391811938E-2</v>
      </c>
      <c r="I13" s="266">
        <f>H13*B5</f>
        <v>2.7355041769998614E-2</v>
      </c>
      <c r="J13" s="266">
        <f>I13*B5</f>
        <v>1.012538957766273E-2</v>
      </c>
      <c r="K13" s="266"/>
      <c r="L13" s="266"/>
      <c r="M13" s="267"/>
      <c r="N13">
        <f>B13+J13</f>
        <v>0.999999999999996</v>
      </c>
      <c r="O13" s="116">
        <f>B13/(B13+J13)</f>
        <v>0.98987461042233726</v>
      </c>
      <c r="P13" s="112">
        <f>B13-J13</f>
        <v>0.97974922084467053</v>
      </c>
      <c r="Q13" s="1">
        <f>(1+($G$2-1)*SUM(C13:I13))*B13</f>
        <v>6.2881369068517836</v>
      </c>
      <c r="R13" s="1">
        <f>J13*$M$3*COUNT(D13:M13)</f>
        <v>0.35438863521819552</v>
      </c>
      <c r="S13" s="9">
        <f t="shared" si="2"/>
        <v>5.9337482716335881</v>
      </c>
    </row>
    <row r="14" spans="1:19" x14ac:dyDescent="0.2">
      <c r="A14" s="257">
        <v>8</v>
      </c>
      <c r="B14" s="116">
        <f>C14*B4</f>
        <v>0.99408478682445822</v>
      </c>
      <c r="C14" s="116">
        <f>1/(1-B5*B4/(1-B5*B4/(1-B5*B4/(1-B5*B4/(1-B5*B4/(1-B5*B4/(1-B5*B4)))))))</f>
        <v>1.5782808940623538</v>
      </c>
      <c r="D14" s="242">
        <f>C14*B5*C13</f>
        <v>0.91812056536489139</v>
      </c>
      <c r="E14" s="1">
        <f>D14*B5*C12</f>
        <v>0.53016261722052727</v>
      </c>
      <c r="F14" s="1">
        <f>E14*B5*C11</f>
        <v>0.30217047200126895</v>
      </c>
      <c r="G14" s="1">
        <f>F14*B5*C10</f>
        <v>0.16818580038851785</v>
      </c>
      <c r="H14" s="1">
        <f>G14*B5*C9</f>
        <v>8.9446718347281046E-2</v>
      </c>
      <c r="I14" s="1">
        <f>H14*B5*C8</f>
        <v>4.3173939781866441E-2</v>
      </c>
      <c r="J14" s="1">
        <f>I14*B5</f>
        <v>1.5980708915363174E-2</v>
      </c>
      <c r="K14" s="1">
        <f>J14*B5</f>
        <v>5.9152131755377093E-3</v>
      </c>
      <c r="L14" s="1"/>
      <c r="M14" s="9"/>
      <c r="N14">
        <f>B14+K14</f>
        <v>0.99999999999999589</v>
      </c>
      <c r="O14" s="116">
        <f>B14/(B14+K14)</f>
        <v>0.99408478682446233</v>
      </c>
      <c r="P14" s="112">
        <f>B14-K14</f>
        <v>0.98816957364892055</v>
      </c>
      <c r="Q14" s="1">
        <f>(1+($G$2-1)*SUM(C14:J14))*B14</f>
        <v>6.4756422747605518</v>
      </c>
      <c r="R14" s="1">
        <f>K14*$M$3*COUNT(D14:M14)</f>
        <v>0.23660852702150836</v>
      </c>
      <c r="S14" s="9">
        <f t="shared" si="2"/>
        <v>6.2390337477390432</v>
      </c>
    </row>
    <row r="15" spans="1:19" x14ac:dyDescent="0.2">
      <c r="A15" s="257">
        <v>9</v>
      </c>
      <c r="B15" s="116">
        <f>C15*B4</f>
        <v>0.99653583513801969</v>
      </c>
      <c r="C15" s="116">
        <f>1/(1-B5*B4/(1-B5*B4/(1-B5*B4/(1-B5*B4/(1-B5*B4/(1-B5*B4/(1-B5*B4/(1-B5*B4))))))))</f>
        <v>1.5821723556106946</v>
      </c>
      <c r="D15" s="242">
        <f>C15*B5*C14</f>
        <v>0.92429893112717632</v>
      </c>
      <c r="E15" s="1">
        <f>D15*B5*C13</f>
        <v>0.53768493327469835</v>
      </c>
      <c r="F15" s="1">
        <f>E15*B5*C12</f>
        <v>0.31048259043371523</v>
      </c>
      <c r="G15" s="1">
        <f>F15*B5*C11</f>
        <v>0.17696206381240845</v>
      </c>
      <c r="H15" s="1">
        <f>G15*B5*C10</f>
        <v>9.8495746932443146E-2</v>
      </c>
      <c r="I15" s="1">
        <f>H15*B5*C9</f>
        <v>5.2383264900600884E-2</v>
      </c>
      <c r="J15" s="1">
        <f>I15*B5*C8</f>
        <v>2.5284235868948988E-2</v>
      </c>
      <c r="K15" s="1">
        <f>J15*B5</f>
        <v>9.3588867638799162E-3</v>
      </c>
      <c r="L15" s="1">
        <f>K15*B5</f>
        <v>3.4641648619760158E-3</v>
      </c>
      <c r="M15" s="9"/>
      <c r="N15">
        <f>B15+L15</f>
        <v>0.99999999999999567</v>
      </c>
      <c r="O15" s="116">
        <f>B15/(B15+L15)</f>
        <v>0.99653583513802402</v>
      </c>
      <c r="P15" s="112">
        <f>B15-L15</f>
        <v>0.99307167027604371</v>
      </c>
      <c r="Q15" s="1">
        <f>(1+($G$2-1)*SUM(C15:K15))*B15</f>
        <v>6.599536959159809</v>
      </c>
      <c r="R15" s="1">
        <f>L15*$M$3*COUNT(D15:M15)</f>
        <v>0.15588741878892071</v>
      </c>
      <c r="S15" s="9">
        <f t="shared" si="2"/>
        <v>6.4436495403708882</v>
      </c>
    </row>
    <row r="16" spans="1:19" ht="17" thickBot="1" x14ac:dyDescent="0.25">
      <c r="A16" s="258">
        <v>10</v>
      </c>
      <c r="B16" s="243">
        <f>C16*B4</f>
        <v>0.99796834225480413</v>
      </c>
      <c r="C16" s="243">
        <f>1/(1-B5*B4/(1-B5*B4/(1-B5*B4/(1-B5*B4/(1-B5*B4/(1-B5*B4/(1-B5*B4/(1-B5*B4/(1-B5*B4)))))))))</f>
        <v>1.5844467074999851</v>
      </c>
      <c r="D16" s="261">
        <f>C16*B5*C15</f>
        <v>0.9279098566546744</v>
      </c>
      <c r="E16" s="166">
        <f>D16*B5*C14</f>
        <v>0.54208132612533289</v>
      </c>
      <c r="F16" s="166">
        <f>E16*B5*C13</f>
        <v>0.3153405806839083</v>
      </c>
      <c r="G16" s="166">
        <f>F16*B5*C12</f>
        <v>0.18209132207465381</v>
      </c>
      <c r="H16" s="166">
        <f>G16*B5*C11</f>
        <v>0.10378442189511437</v>
      </c>
      <c r="I16" s="166">
        <f>H16*B5*C10</f>
        <v>5.776562464454213E-2</v>
      </c>
      <c r="J16" s="166">
        <f>I16*B5*C9</f>
        <v>3.0721651565109576E-2</v>
      </c>
      <c r="K16" s="166">
        <f>J16*B5*C8</f>
        <v>1.4828657318894722E-2</v>
      </c>
      <c r="L16" s="166">
        <f>K16*B5</f>
        <v>5.4887846097950374E-3</v>
      </c>
      <c r="M16" s="10">
        <f>L16*B5</f>
        <v>2.031657745191485E-3</v>
      </c>
      <c r="N16">
        <f>B16+M16</f>
        <v>0.99999999999999567</v>
      </c>
      <c r="O16" s="243">
        <f>B16/(B16+M16)</f>
        <v>0.99796834225480846</v>
      </c>
      <c r="P16" s="113">
        <f>B16-M16</f>
        <v>0.99593668450961259</v>
      </c>
      <c r="Q16" s="166">
        <f>(1+($G$2-1)*SUM(C16:L16))*B16</f>
        <v>6.6804780252096627</v>
      </c>
      <c r="R16" s="166">
        <f>M16*$M$3*COUNT(D16:M16)</f>
        <v>0.10158288725957423</v>
      </c>
      <c r="S16" s="10">
        <f t="shared" si="2"/>
        <v>6.5788951379500888</v>
      </c>
    </row>
    <row r="17" spans="1:13" ht="17" thickBot="1" x14ac:dyDescent="0.25"/>
    <row r="18" spans="1:13" ht="17" thickBot="1" x14ac:dyDescent="0.25">
      <c r="A18" s="177" t="s">
        <v>177</v>
      </c>
      <c r="B18" s="178" t="s">
        <v>195</v>
      </c>
      <c r="C18" s="178" t="s">
        <v>194</v>
      </c>
      <c r="D18" s="293" t="s">
        <v>193</v>
      </c>
      <c r="E18" s="177"/>
      <c r="F18" s="139" t="s">
        <v>176</v>
      </c>
      <c r="H18" s="177" t="s">
        <v>177</v>
      </c>
      <c r="I18" s="178" t="s">
        <v>195</v>
      </c>
      <c r="J18" s="178" t="s">
        <v>194</v>
      </c>
      <c r="K18" s="293" t="s">
        <v>193</v>
      </c>
      <c r="L18" s="177"/>
      <c r="M18" s="139" t="s">
        <v>176</v>
      </c>
    </row>
    <row r="19" spans="1:13" x14ac:dyDescent="0.2">
      <c r="A19" s="290">
        <v>1</v>
      </c>
      <c r="B19" s="291">
        <v>1</v>
      </c>
      <c r="C19" s="291">
        <f t="shared" ref="C19:C28" si="3">B19*$M$3</f>
        <v>5</v>
      </c>
      <c r="D19" s="294">
        <f>SUM($C$19:C19)</f>
        <v>5</v>
      </c>
      <c r="E19" s="164">
        <f t="shared" ref="E19:E28" si="4">S7*100/D19</f>
        <v>-5.3634853022567786</v>
      </c>
      <c r="F19" s="58">
        <f t="shared" ref="F19:F28" si="5">B19*100/E19</f>
        <v>-18.644592902664108</v>
      </c>
      <c r="H19" s="290">
        <v>1</v>
      </c>
      <c r="I19" s="291">
        <v>1</v>
      </c>
      <c r="J19" s="291">
        <f t="shared" ref="J19:J28" si="6">I19*$M$3</f>
        <v>5</v>
      </c>
      <c r="K19" s="298">
        <f>SUM(J19:J19)</f>
        <v>5</v>
      </c>
      <c r="L19" s="164">
        <f t="shared" ref="L19:L28" si="7">S7*100/K19</f>
        <v>-5.3634853022567786</v>
      </c>
      <c r="M19" s="58">
        <f>I19*100/L19</f>
        <v>-18.644592902664108</v>
      </c>
    </row>
    <row r="20" spans="1:13" x14ac:dyDescent="0.2">
      <c r="A20" s="292">
        <v>2</v>
      </c>
      <c r="B20" s="53">
        <f>B19*($M$3+1)</f>
        <v>6</v>
      </c>
      <c r="C20" s="53">
        <f t="shared" si="3"/>
        <v>30</v>
      </c>
      <c r="D20" s="295">
        <f>SUM($C$19:C20)</f>
        <v>35</v>
      </c>
      <c r="E20" s="112">
        <f t="shared" si="4"/>
        <v>3.584040014733135</v>
      </c>
      <c r="F20" s="9">
        <f t="shared" si="5"/>
        <v>167.40884519523857</v>
      </c>
      <c r="H20" s="292">
        <v>2</v>
      </c>
      <c r="I20" s="53">
        <f t="shared" ref="I20:I28" si="8">I19*$M$3*2</f>
        <v>10</v>
      </c>
      <c r="J20" s="53">
        <f t="shared" si="6"/>
        <v>50</v>
      </c>
      <c r="K20" s="299">
        <f>SUM($J$19:J20)</f>
        <v>55</v>
      </c>
      <c r="L20" s="112">
        <f t="shared" si="7"/>
        <v>2.2807527366483584</v>
      </c>
      <c r="M20" s="9">
        <f t="shared" ref="M20:M28" si="9">I20*100/L20</f>
        <v>438.45173741610108</v>
      </c>
    </row>
    <row r="21" spans="1:13" x14ac:dyDescent="0.2">
      <c r="A21" s="292">
        <v>3</v>
      </c>
      <c r="B21" s="53">
        <f t="shared" ref="B21:B28" si="10">B20*($M$3+1)</f>
        <v>36</v>
      </c>
      <c r="C21" s="53">
        <f t="shared" si="3"/>
        <v>180</v>
      </c>
      <c r="D21" s="295">
        <f>SUM($C$19:C21)</f>
        <v>215</v>
      </c>
      <c r="E21" s="112">
        <f t="shared" si="4"/>
        <v>1.2777864837799919</v>
      </c>
      <c r="F21" s="9">
        <f t="shared" si="5"/>
        <v>2817.3721084843191</v>
      </c>
      <c r="H21" s="292">
        <v>3</v>
      </c>
      <c r="I21" s="53">
        <f t="shared" si="8"/>
        <v>100</v>
      </c>
      <c r="J21" s="53">
        <f t="shared" si="6"/>
        <v>500</v>
      </c>
      <c r="K21" s="299">
        <f>SUM($J$19:J21)</f>
        <v>555</v>
      </c>
      <c r="L21" s="112">
        <f t="shared" si="7"/>
        <v>0.49499836759044735</v>
      </c>
      <c r="M21" s="9">
        <f t="shared" si="9"/>
        <v>20202.086824403061</v>
      </c>
    </row>
    <row r="22" spans="1:13" x14ac:dyDescent="0.2">
      <c r="A22" s="292">
        <v>4</v>
      </c>
      <c r="B22" s="53">
        <f t="shared" si="10"/>
        <v>216</v>
      </c>
      <c r="C22" s="53">
        <f t="shared" si="3"/>
        <v>1080</v>
      </c>
      <c r="D22" s="295">
        <f>SUM($C$19:C22)</f>
        <v>1295</v>
      </c>
      <c r="E22" s="112">
        <f t="shared" si="4"/>
        <v>0.30478284683691365</v>
      </c>
      <c r="F22" s="9">
        <f t="shared" si="5"/>
        <v>70870.130075128385</v>
      </c>
      <c r="H22" s="292">
        <v>4</v>
      </c>
      <c r="I22" s="53">
        <f t="shared" si="8"/>
        <v>1000</v>
      </c>
      <c r="J22" s="53">
        <f t="shared" si="6"/>
        <v>5000</v>
      </c>
      <c r="K22" s="299">
        <f>SUM($J$19:J22)</f>
        <v>5555</v>
      </c>
      <c r="L22" s="112">
        <f t="shared" si="7"/>
        <v>7.1051986796364208E-2</v>
      </c>
      <c r="M22" s="9">
        <f t="shared" si="9"/>
        <v>1407420.1793484131</v>
      </c>
    </row>
    <row r="23" spans="1:13" x14ac:dyDescent="0.2">
      <c r="A23" s="112">
        <v>5</v>
      </c>
      <c r="B23" s="53">
        <f t="shared" si="10"/>
        <v>1296</v>
      </c>
      <c r="C23" s="179">
        <f t="shared" si="3"/>
        <v>6480</v>
      </c>
      <c r="D23" s="296">
        <f>SUM($C$19:C23)</f>
        <v>7775</v>
      </c>
      <c r="E23" s="112">
        <f t="shared" si="4"/>
        <v>6.229389776064917E-2</v>
      </c>
      <c r="F23" s="9">
        <f t="shared" si="5"/>
        <v>2080460.6014213457</v>
      </c>
      <c r="H23" s="180">
        <v>5</v>
      </c>
      <c r="I23" s="179">
        <f t="shared" si="8"/>
        <v>10000</v>
      </c>
      <c r="J23" s="179">
        <f t="shared" si="6"/>
        <v>50000</v>
      </c>
      <c r="K23" s="181">
        <f>SUM($J$19:J23)</f>
        <v>55555</v>
      </c>
      <c r="L23" s="112">
        <f t="shared" si="7"/>
        <v>8.7181181727845787E-3</v>
      </c>
      <c r="M23" s="9">
        <f t="shared" si="9"/>
        <v>114703652.80453622</v>
      </c>
    </row>
    <row r="24" spans="1:13" x14ac:dyDescent="0.2">
      <c r="A24" s="112">
        <v>6</v>
      </c>
      <c r="B24" s="53">
        <f t="shared" si="10"/>
        <v>7776</v>
      </c>
      <c r="C24" s="179">
        <f t="shared" si="3"/>
        <v>38880</v>
      </c>
      <c r="D24" s="296">
        <f>SUM($C$19:C24)</f>
        <v>46655</v>
      </c>
      <c r="E24" s="112">
        <f t="shared" si="4"/>
        <v>1.175865375028178E-2</v>
      </c>
      <c r="F24" s="9">
        <f t="shared" si="5"/>
        <v>66130019.346931264</v>
      </c>
      <c r="H24" s="180">
        <v>6</v>
      </c>
      <c r="I24" s="179">
        <f t="shared" si="8"/>
        <v>100000</v>
      </c>
      <c r="J24" s="179">
        <f t="shared" si="6"/>
        <v>500000</v>
      </c>
      <c r="K24" s="181">
        <f>SUM($J$19:J24)</f>
        <v>555555</v>
      </c>
      <c r="L24" s="112">
        <f t="shared" si="7"/>
        <v>9.8748097077588437E-4</v>
      </c>
      <c r="M24" s="9">
        <f t="shared" si="9"/>
        <v>10126777422.498371</v>
      </c>
    </row>
    <row r="25" spans="1:13" x14ac:dyDescent="0.2">
      <c r="A25" s="112">
        <v>7</v>
      </c>
      <c r="B25" s="53">
        <f t="shared" si="10"/>
        <v>46656</v>
      </c>
      <c r="C25" s="179">
        <f t="shared" si="3"/>
        <v>233280</v>
      </c>
      <c r="D25" s="296">
        <f>SUM($C$19:C25)</f>
        <v>279935</v>
      </c>
      <c r="E25" s="112">
        <f t="shared" si="4"/>
        <v>2.1196878816988184E-3</v>
      </c>
      <c r="F25" s="9">
        <f t="shared" si="5"/>
        <v>2201078772.1543074</v>
      </c>
      <c r="H25" s="180">
        <v>7</v>
      </c>
      <c r="I25" s="179">
        <f t="shared" si="8"/>
        <v>1000000</v>
      </c>
      <c r="J25" s="179">
        <f t="shared" si="6"/>
        <v>5000000</v>
      </c>
      <c r="K25" s="181">
        <f>SUM($J$19:J25)</f>
        <v>5555555</v>
      </c>
      <c r="L25" s="112">
        <f t="shared" si="7"/>
        <v>1.0680747957015253E-4</v>
      </c>
      <c r="M25" s="9">
        <f t="shared" si="9"/>
        <v>936264018235.90186</v>
      </c>
    </row>
    <row r="26" spans="1:13" x14ac:dyDescent="0.2">
      <c r="A26" s="112">
        <v>8</v>
      </c>
      <c r="B26" s="53">
        <f t="shared" si="10"/>
        <v>279936</v>
      </c>
      <c r="C26" s="179">
        <f t="shared" si="3"/>
        <v>1399680</v>
      </c>
      <c r="D26" s="296">
        <f>SUM($C$19:C26)</f>
        <v>1679615</v>
      </c>
      <c r="E26" s="112">
        <f t="shared" si="4"/>
        <v>3.7145618178803134E-4</v>
      </c>
      <c r="F26" s="9">
        <f t="shared" si="5"/>
        <v>75361782553.330444</v>
      </c>
      <c r="H26" s="180">
        <v>8</v>
      </c>
      <c r="I26" s="179">
        <f t="shared" si="8"/>
        <v>10000000</v>
      </c>
      <c r="J26" s="179">
        <f t="shared" si="6"/>
        <v>50000000</v>
      </c>
      <c r="K26" s="181">
        <f>SUM($J$19:J26)</f>
        <v>55555555</v>
      </c>
      <c r="L26" s="112">
        <f t="shared" si="7"/>
        <v>1.1230260858232885E-5</v>
      </c>
      <c r="M26" s="9">
        <f t="shared" si="9"/>
        <v>89045126611364.656</v>
      </c>
    </row>
    <row r="27" spans="1:13" x14ac:dyDescent="0.2">
      <c r="A27" s="112">
        <v>9</v>
      </c>
      <c r="B27" s="53">
        <f t="shared" si="10"/>
        <v>1679616</v>
      </c>
      <c r="C27" s="179">
        <f t="shared" si="3"/>
        <v>8398080</v>
      </c>
      <c r="D27" s="296">
        <f>SUM($C$19:C27)</f>
        <v>10077695</v>
      </c>
      <c r="E27" s="112">
        <f t="shared" si="4"/>
        <v>6.3939715781941096E-5</v>
      </c>
      <c r="F27" s="9">
        <f t="shared" si="5"/>
        <v>2626874360418.0747</v>
      </c>
      <c r="H27" s="180">
        <v>9</v>
      </c>
      <c r="I27" s="179">
        <f t="shared" si="8"/>
        <v>100000000</v>
      </c>
      <c r="J27" s="179">
        <f t="shared" si="6"/>
        <v>500000000</v>
      </c>
      <c r="K27" s="181">
        <f>SUM($J$19:J27)</f>
        <v>555555555</v>
      </c>
      <c r="L27" s="112">
        <f t="shared" si="7"/>
        <v>1.1598569184266169E-6</v>
      </c>
      <c r="M27" s="9">
        <f t="shared" si="9"/>
        <v>8621753115518180</v>
      </c>
    </row>
    <row r="28" spans="1:13" ht="17" thickBot="1" x14ac:dyDescent="0.25">
      <c r="A28" s="113">
        <v>10</v>
      </c>
      <c r="B28" s="53">
        <f t="shared" si="10"/>
        <v>10077696</v>
      </c>
      <c r="C28" s="183">
        <f t="shared" si="3"/>
        <v>50388480</v>
      </c>
      <c r="D28" s="297">
        <f>SUM($C$19:C28)</f>
        <v>60466175</v>
      </c>
      <c r="E28" s="113">
        <f t="shared" si="4"/>
        <v>1.0880289910764306E-5</v>
      </c>
      <c r="F28" s="10">
        <f t="shared" si="5"/>
        <v>92623414289997.297</v>
      </c>
      <c r="H28" s="182">
        <v>10</v>
      </c>
      <c r="I28" s="183">
        <f t="shared" si="8"/>
        <v>1000000000</v>
      </c>
      <c r="J28" s="183">
        <f t="shared" si="6"/>
        <v>5000000000</v>
      </c>
      <c r="K28" s="184">
        <f>SUM($J$19:J28)</f>
        <v>5555555555</v>
      </c>
      <c r="L28" s="113">
        <f t="shared" si="7"/>
        <v>1.1842011249494361E-7</v>
      </c>
      <c r="M28" s="10">
        <f t="shared" si="9"/>
        <v>8.4445114848434112E+17</v>
      </c>
    </row>
  </sheetData>
  <conditionalFormatting sqref="O7:O16">
    <cfRule type="cellIs" dxfId="43" priority="11" operator="lessThanOrEqual">
      <formula>0</formula>
    </cfRule>
    <cfRule type="cellIs" dxfId="42" priority="12" operator="greaterThan">
      <formula>0</formula>
    </cfRule>
  </conditionalFormatting>
  <conditionalFormatting sqref="F19:F28">
    <cfRule type="cellIs" dxfId="41" priority="7" stopIfTrue="1" operator="lessThanOrEqual">
      <formula>0</formula>
    </cfRule>
    <cfRule type="cellIs" dxfId="40" priority="8" stopIfTrue="1" operator="greaterThan">
      <formula>300</formula>
    </cfRule>
    <cfRule type="cellIs" dxfId="39" priority="9" stopIfTrue="1" operator="greaterThanOrEqual">
      <formula>200</formula>
    </cfRule>
    <cfRule type="cellIs" dxfId="38" priority="10" stopIfTrue="1" operator="lessThan">
      <formula>200</formula>
    </cfRule>
  </conditionalFormatting>
  <conditionalFormatting sqref="M19:M28">
    <cfRule type="cellIs" dxfId="37" priority="3" stopIfTrue="1" operator="lessThanOrEqual">
      <formula>0</formula>
    </cfRule>
    <cfRule type="cellIs" dxfId="36" priority="4" stopIfTrue="1" operator="greaterThan">
      <formula>300</formula>
    </cfRule>
    <cfRule type="cellIs" dxfId="35" priority="5" stopIfTrue="1" operator="greaterThanOrEqual">
      <formula>200</formula>
    </cfRule>
    <cfRule type="cellIs" dxfId="34" priority="6" stopIfTrue="1" operator="lessThan">
      <formula>200</formula>
    </cfRule>
  </conditionalFormatting>
  <conditionalFormatting sqref="P7:S16">
    <cfRule type="cellIs" dxfId="5" priority="1" operator="lessThanOrEqual">
      <formula>0</formula>
    </cfRule>
    <cfRule type="cellIs" dxfId="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S28"/>
  <sheetViews>
    <sheetView workbookViewId="0">
      <selection activeCell="Q11" sqref="Q11"/>
    </sheetView>
  </sheetViews>
  <sheetFormatPr baseColWidth="10" defaultColWidth="8.6640625" defaultRowHeight="16" x14ac:dyDescent="0.2"/>
  <cols>
    <col min="14" max="14" width="5.6640625" bestFit="1" customWidth="1"/>
  </cols>
  <sheetData>
    <row r="1" spans="1:19" x14ac:dyDescent="0.2">
      <c r="B1" s="250"/>
      <c r="C1" t="s">
        <v>127</v>
      </c>
      <c r="D1">
        <f>C2+E2</f>
        <v>0.99999999999999867</v>
      </c>
    </row>
    <row r="2" spans="1:19" x14ac:dyDescent="0.2">
      <c r="A2" t="s">
        <v>40</v>
      </c>
      <c r="B2" s="249" t="s">
        <v>159</v>
      </c>
      <c r="C2" s="270">
        <f>Analysis!B14</f>
        <v>0.64090125192582093</v>
      </c>
      <c r="D2" s="247" t="s">
        <v>160</v>
      </c>
      <c r="E2" s="270">
        <f>Analysis!I14</f>
        <v>0.35909874807417769</v>
      </c>
      <c r="F2" s="247" t="s">
        <v>165</v>
      </c>
      <c r="G2" s="270">
        <f>Analysis!R14</f>
        <v>3.0161262455839717</v>
      </c>
      <c r="H2" t="s">
        <v>192</v>
      </c>
      <c r="I2" s="287">
        <f>Analysis!S14</f>
        <v>2.1545924884450662</v>
      </c>
      <c r="J2" t="s">
        <v>60</v>
      </c>
      <c r="K2" s="287">
        <f>G2-I2</f>
        <v>0.86153375713890545</v>
      </c>
      <c r="L2" t="s">
        <v>197</v>
      </c>
      <c r="M2" s="287">
        <v>1</v>
      </c>
    </row>
    <row r="3" spans="1:19" x14ac:dyDescent="0.2">
      <c r="A3" t="s">
        <v>163</v>
      </c>
      <c r="B3" s="250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247" t="s">
        <v>196</v>
      </c>
      <c r="M3" s="287">
        <v>6</v>
      </c>
    </row>
    <row r="4" spans="1:19" x14ac:dyDescent="0.2">
      <c r="A4" t="s">
        <v>157</v>
      </c>
      <c r="B4" s="250">
        <f>$C$2</f>
        <v>0.64090125192582093</v>
      </c>
      <c r="C4">
        <f>B4*$C$2</f>
        <v>0.41075441472008456</v>
      </c>
      <c r="D4">
        <f t="shared" ref="D4:K4" si="0">C4*$C$2</f>
        <v>0.26325301862816003</v>
      </c>
      <c r="E4">
        <f t="shared" si="0"/>
        <v>0.16871918921203921</v>
      </c>
      <c r="F4">
        <f t="shared" si="0"/>
        <v>0.1081323395899054</v>
      </c>
      <c r="G4">
        <f t="shared" si="0"/>
        <v>6.9302151816838381E-2</v>
      </c>
      <c r="H4">
        <f t="shared" si="0"/>
        <v>4.4415835860565023E-2</v>
      </c>
      <c r="I4">
        <f t="shared" si="0"/>
        <v>2.8466164808367896E-2</v>
      </c>
      <c r="J4">
        <f t="shared" si="0"/>
        <v>1.824400066320973E-2</v>
      </c>
      <c r="K4">
        <f t="shared" si="0"/>
        <v>1.1692602865186624E-2</v>
      </c>
    </row>
    <row r="5" spans="1:19" ht="17" thickBot="1" x14ac:dyDescent="0.25">
      <c r="A5" t="s">
        <v>158</v>
      </c>
      <c r="B5" s="250">
        <f>$E$2</f>
        <v>0.35909874807417769</v>
      </c>
      <c r="C5">
        <f>B5*$E$2</f>
        <v>0.12895191086844174</v>
      </c>
      <c r="D5">
        <f t="shared" ref="D5:K5" si="1">C5*$E$2</f>
        <v>4.6306469754630375E-2</v>
      </c>
      <c r="E5">
        <f t="shared" si="1"/>
        <v>1.662859531662254E-2</v>
      </c>
      <c r="F5">
        <f t="shared" si="1"/>
        <v>5.9713077604312886E-3</v>
      </c>
      <c r="G5">
        <f t="shared" si="1"/>
        <v>2.1442891411364976E-3</v>
      </c>
      <c r="H5">
        <f t="shared" si="1"/>
        <v>7.7001154609117003E-4</v>
      </c>
      <c r="I5">
        <f t="shared" si="1"/>
        <v>2.7651018220400112E-4</v>
      </c>
      <c r="J5">
        <f t="shared" si="1"/>
        <v>9.9294460259219573E-5</v>
      </c>
      <c r="K5">
        <f t="shared" si="1"/>
        <v>3.5656516369786935E-5</v>
      </c>
    </row>
    <row r="6" spans="1:19" ht="17" thickBot="1" x14ac:dyDescent="0.25">
      <c r="A6" s="255"/>
      <c r="B6" s="135">
        <v>1</v>
      </c>
      <c r="C6" s="262">
        <v>0</v>
      </c>
      <c r="D6" s="259">
        <v>-1</v>
      </c>
      <c r="E6" s="178">
        <v>-2</v>
      </c>
      <c r="F6" s="178">
        <v>-3</v>
      </c>
      <c r="G6" s="178">
        <v>-4</v>
      </c>
      <c r="H6" s="178">
        <v>-5</v>
      </c>
      <c r="I6" s="178">
        <v>-6</v>
      </c>
      <c r="J6" s="178">
        <v>-7</v>
      </c>
      <c r="K6" s="178">
        <v>-8</v>
      </c>
      <c r="L6" s="178">
        <v>-9</v>
      </c>
      <c r="M6" s="139">
        <v>-10</v>
      </c>
      <c r="N6" t="s">
        <v>191</v>
      </c>
      <c r="O6" s="289" t="s">
        <v>37</v>
      </c>
      <c r="P6" s="288" t="s">
        <v>61</v>
      </c>
      <c r="Q6" s="284" t="s">
        <v>165</v>
      </c>
      <c r="R6" s="285" t="s">
        <v>192</v>
      </c>
      <c r="S6" s="286" t="s">
        <v>60</v>
      </c>
    </row>
    <row r="7" spans="1:19" x14ac:dyDescent="0.2">
      <c r="A7" s="256">
        <v>1</v>
      </c>
      <c r="B7" s="114">
        <f>C7*B4</f>
        <v>0.64090125192582093</v>
      </c>
      <c r="C7" s="114">
        <v>1</v>
      </c>
      <c r="D7" s="260">
        <f>C7*B5</f>
        <v>0.35909874807417769</v>
      </c>
      <c r="E7" s="165"/>
      <c r="F7" s="165"/>
      <c r="G7" s="165"/>
      <c r="H7" s="165"/>
      <c r="I7" s="165"/>
      <c r="J7" s="165"/>
      <c r="K7" s="165"/>
      <c r="L7" s="165"/>
      <c r="M7" s="58"/>
      <c r="N7">
        <f>B7+D7</f>
        <v>0.99999999999999867</v>
      </c>
      <c r="O7" s="114">
        <f>B7/(B7+D7)</f>
        <v>0.64090125192582181</v>
      </c>
      <c r="P7" s="164">
        <f>B7-D7</f>
        <v>0.28180250385164324</v>
      </c>
      <c r="Q7" s="165">
        <f>(1+($G$2-1)*SUM(C7))*B7</f>
        <v>1.9330390867610934</v>
      </c>
      <c r="R7" s="165">
        <f>D7*$M$3*COUNT(D7:M7)</f>
        <v>2.1545924884450662</v>
      </c>
      <c r="S7" s="58">
        <f>Q7-R7</f>
        <v>-0.22155340168397286</v>
      </c>
    </row>
    <row r="8" spans="1:19" x14ac:dyDescent="0.2">
      <c r="A8" s="257">
        <v>2</v>
      </c>
      <c r="B8" s="116">
        <f>C8*B4</f>
        <v>0.83249804365237812</v>
      </c>
      <c r="C8" s="116">
        <f>1/(1-B4*B5)</f>
        <v>1.2989490052497712</v>
      </c>
      <c r="D8" s="242">
        <f>C8*B5</f>
        <v>0.4664509615973913</v>
      </c>
      <c r="E8" s="1">
        <f>D8*B5</f>
        <v>0.16750195634761955</v>
      </c>
      <c r="F8" s="1"/>
      <c r="G8" s="1"/>
      <c r="H8" s="1"/>
      <c r="I8" s="1"/>
      <c r="J8" s="1"/>
      <c r="K8" s="1"/>
      <c r="L8" s="1"/>
      <c r="M8" s="9"/>
      <c r="N8">
        <f>B8+E8</f>
        <v>0.99999999999999767</v>
      </c>
      <c r="O8" s="116">
        <f>B8/(B8+E8)</f>
        <v>0.83249804365238</v>
      </c>
      <c r="P8" s="112">
        <f>B8-E8</f>
        <v>0.66499608730475857</v>
      </c>
      <c r="Q8" s="1">
        <f>(1+($G$2-1)*SUM(C8:D8))*B8</f>
        <v>3.7955826954066327</v>
      </c>
      <c r="R8" s="1">
        <f>E8*$M$3*COUNT(D8:M8)</f>
        <v>2.0100234761714346</v>
      </c>
      <c r="S8" s="9">
        <f t="shared" ref="S8:S16" si="2">Q8-R8</f>
        <v>1.7855592192351981</v>
      </c>
    </row>
    <row r="9" spans="1:19" x14ac:dyDescent="0.2">
      <c r="A9" s="257">
        <v>3</v>
      </c>
      <c r="B9" s="116">
        <f>C9*B4</f>
        <v>0.91420061696676114</v>
      </c>
      <c r="C9" s="264">
        <f>1/(1-B5*B4/(1-B5*B4))</f>
        <v>1.4264297568770741</v>
      </c>
      <c r="D9" s="265">
        <f>C9*B5*C8</f>
        <v>0.66535953174644424</v>
      </c>
      <c r="E9" s="266">
        <f>D9*(B5)</f>
        <v>0.2389297748693692</v>
      </c>
      <c r="F9" s="266">
        <f>E9*B5</f>
        <v>8.5799383033235602E-2</v>
      </c>
      <c r="G9" s="266"/>
      <c r="H9" s="266"/>
      <c r="I9" s="266"/>
      <c r="J9" s="266"/>
      <c r="K9" s="266"/>
      <c r="L9" s="266"/>
      <c r="M9" s="267"/>
      <c r="N9">
        <f>B9+F9</f>
        <v>0.99999999999999678</v>
      </c>
      <c r="O9" s="116">
        <f>B9/(B9+F9)</f>
        <v>0.91420061696676413</v>
      </c>
      <c r="P9" s="112">
        <f>B9-F9</f>
        <v>0.82840123393352549</v>
      </c>
      <c r="Q9" s="1">
        <f>(1+($G$2-1)*SUM(C9:E9))*B9</f>
        <v>5.2100511426249883</v>
      </c>
      <c r="R9" s="1">
        <f>F9*$M$3*COUNT(D9:M9)</f>
        <v>1.5443888945982409</v>
      </c>
      <c r="S9" s="9">
        <f t="shared" si="2"/>
        <v>3.6656622480267473</v>
      </c>
    </row>
    <row r="10" spans="1:19" x14ac:dyDescent="0.2">
      <c r="A10" s="257">
        <v>4</v>
      </c>
      <c r="B10" s="116">
        <f>C10*B4</f>
        <v>0.95413143630359887</v>
      </c>
      <c r="C10" s="116">
        <f>1/(1-B5*B4/(1-B5*B4/(1-B5*B4)))</f>
        <v>1.488733924979182</v>
      </c>
      <c r="D10" s="242">
        <f>C10*B5*C9</f>
        <v>0.76257289794738781</v>
      </c>
      <c r="E10" s="1">
        <f>D10*B5*C8</f>
        <v>0.35570286153566838</v>
      </c>
      <c r="F10" s="1">
        <f>E10*B5</f>
        <v>0.1277324522638611</v>
      </c>
      <c r="G10" s="1">
        <f>F10*B5</f>
        <v>4.5868563696397184E-2</v>
      </c>
      <c r="H10" s="1"/>
      <c r="I10" s="1"/>
      <c r="J10" s="1"/>
      <c r="K10" s="1"/>
      <c r="L10" s="1"/>
      <c r="M10" s="9"/>
      <c r="N10">
        <f>B10+G10</f>
        <v>0.999999999999996</v>
      </c>
      <c r="O10" s="116">
        <f>B10/(B10+G10)</f>
        <v>0.95413143630360264</v>
      </c>
      <c r="P10" s="112">
        <f>B10-G10</f>
        <v>0.90826287260720173</v>
      </c>
      <c r="Q10" s="1">
        <f>(1+($G$2-1)*SUM(C10:F10))*B10</f>
        <v>6.2148165900947427</v>
      </c>
      <c r="R10" s="1">
        <f>G10*$M$3*COUNT(D10:M10)</f>
        <v>1.1008455287135324</v>
      </c>
      <c r="S10" s="9">
        <f t="shared" si="2"/>
        <v>5.1139710613812106</v>
      </c>
    </row>
    <row r="11" spans="1:19" x14ac:dyDescent="0.2">
      <c r="A11" s="257">
        <v>5</v>
      </c>
      <c r="B11" s="116">
        <f>C11*B4</f>
        <v>0.97494367135707893</v>
      </c>
      <c r="C11" s="116">
        <f>1/(1-B5*B4/(1-B5*B4/(1-B5*B4/(1-B5*B4))))</f>
        <v>1.5212073130260022</v>
      </c>
      <c r="D11" s="242">
        <f>C11*B5*C10</f>
        <v>0.81324121533519445</v>
      </c>
      <c r="E11" s="1">
        <f>D11*B5*C9</f>
        <v>0.41656584827076265</v>
      </c>
      <c r="F11" s="1">
        <f>E11*B5*C8</f>
        <v>0.19430754049453025</v>
      </c>
      <c r="G11" s="1">
        <f>F11*B5</f>
        <v>6.9775594532958396E-2</v>
      </c>
      <c r="H11" s="1">
        <f>G11*B5</f>
        <v>2.5056328642916795E-2</v>
      </c>
      <c r="I11" s="1"/>
      <c r="J11" s="1"/>
      <c r="K11" s="1"/>
      <c r="L11" s="1"/>
      <c r="M11" s="9"/>
      <c r="N11">
        <f>B11+H11</f>
        <v>0.99999999999999578</v>
      </c>
      <c r="O11" s="116">
        <f>B11/(B11+H11)</f>
        <v>0.97494367135708304</v>
      </c>
      <c r="P11" s="112">
        <f>B11-H11</f>
        <v>0.94988734271416209</v>
      </c>
      <c r="Q11" s="1">
        <f>(1+($G$2-1)*SUM(C11:G11))*B11</f>
        <v>6.9014480554274087</v>
      </c>
      <c r="R11" s="1">
        <f>H11*$M$3*COUNT(D11:M11)</f>
        <v>0.75168985928750387</v>
      </c>
      <c r="S11" s="9">
        <f t="shared" si="2"/>
        <v>6.1497581961399046</v>
      </c>
    </row>
    <row r="12" spans="1:19" x14ac:dyDescent="0.2">
      <c r="A12" s="257">
        <v>6</v>
      </c>
      <c r="B12" s="116">
        <f>C12*B4</f>
        <v>0.98615523802230154</v>
      </c>
      <c r="C12" s="116">
        <f>1/(1-B5*B4/(1-B5*B4/(1-B5*B4/(1-B5*B4/(1-B5*B4)))))</f>
        <v>1.5387007515729443</v>
      </c>
      <c r="D12" s="242">
        <f>C12*B5*C11</f>
        <v>0.84053627599294256</v>
      </c>
      <c r="E12" s="1">
        <f>D12*B5*C10</f>
        <v>0.44935278496793213</v>
      </c>
      <c r="F12" s="1">
        <f>E12*B5*C9</f>
        <v>0.23017159056042677</v>
      </c>
      <c r="G12" s="1">
        <f>F12*B5*C8</f>
        <v>0.1073637597493121</v>
      </c>
      <c r="H12" s="1">
        <f>G12*B5</f>
        <v>3.8554191714514768E-2</v>
      </c>
      <c r="I12" s="1">
        <f>H12*B5</f>
        <v>1.3844761977694088E-2</v>
      </c>
      <c r="J12" s="1"/>
      <c r="K12" s="1"/>
      <c r="L12" s="1"/>
      <c r="M12" s="9"/>
      <c r="N12">
        <f>B12+I12</f>
        <v>0.99999999999999567</v>
      </c>
      <c r="O12" s="116">
        <f>B12/(B12+I12)</f>
        <v>0.98615523802230576</v>
      </c>
      <c r="P12" s="112">
        <f>B12-I12</f>
        <v>0.97231047604460741</v>
      </c>
      <c r="Q12" s="1">
        <f>(1+($G$2-1)*SUM(C12:H12))*B12</f>
        <v>7.3577418580375156</v>
      </c>
      <c r="R12" s="1">
        <f>I12*$M$3*COUNT(D12:M12)</f>
        <v>0.49841143119698716</v>
      </c>
      <c r="S12" s="9">
        <f t="shared" si="2"/>
        <v>6.8593304268405282</v>
      </c>
    </row>
    <row r="13" spans="1:19" x14ac:dyDescent="0.2">
      <c r="A13" s="257">
        <v>7</v>
      </c>
      <c r="B13" s="116">
        <f>C13*B4</f>
        <v>0.9923024533446434</v>
      </c>
      <c r="C13" s="264">
        <f>1/(1-B5*B4/(1-B5*B4/(1-B5*B4/(1-B5*B4/(1-B5*B4/(1-B5*B4))))))</f>
        <v>1.5482922686808767</v>
      </c>
      <c r="D13" s="265">
        <f>C13*B5*C12</f>
        <v>0.85550194672476143</v>
      </c>
      <c r="E13" s="266">
        <f>D13*B5*C11</f>
        <v>0.46732960887271952</v>
      </c>
      <c r="F13" s="266">
        <f>E13*B5*C10</f>
        <v>0.24983557193514175</v>
      </c>
      <c r="G13" s="266">
        <f>F13*B5*C9</f>
        <v>0.12797306013133827</v>
      </c>
      <c r="H13" s="266">
        <f>G13*B5*C8</f>
        <v>5.9693156956823513E-2</v>
      </c>
      <c r="I13" s="266">
        <f>H13*B5</f>
        <v>2.1435737931790714E-2</v>
      </c>
      <c r="J13" s="266">
        <f>I13*B5</f>
        <v>7.6975466553522078E-3</v>
      </c>
      <c r="K13" s="266"/>
      <c r="L13" s="266"/>
      <c r="M13" s="267"/>
      <c r="N13">
        <f>B13+J13</f>
        <v>0.99999999999999556</v>
      </c>
      <c r="O13" s="116">
        <f>B13/(B13+J13)</f>
        <v>0.99230245334464784</v>
      </c>
      <c r="P13" s="112">
        <f>B13-J13</f>
        <v>0.98460490668929124</v>
      </c>
      <c r="Q13" s="1">
        <f>(1+($G$2-1)*SUM(C13:I13))*B13</f>
        <v>7.654446568805473</v>
      </c>
      <c r="R13" s="1">
        <f>J13*$M$3*COUNT(D13:M13)</f>
        <v>0.3232969595247927</v>
      </c>
      <c r="S13" s="9">
        <f t="shared" si="2"/>
        <v>7.33114960928068</v>
      </c>
    </row>
    <row r="14" spans="1:19" x14ac:dyDescent="0.2">
      <c r="A14" s="257">
        <v>8</v>
      </c>
      <c r="B14" s="116">
        <f>C14*B4</f>
        <v>0.9957055649833022</v>
      </c>
      <c r="C14" s="116">
        <f>1/(1-B5*B4/(1-B5*B4/(1-B5*B4/(1-B5*B4/(1-B5*B4/(1-B5*B4/(1-B5*B4)))))))</f>
        <v>1.5536021532043238</v>
      </c>
      <c r="D14" s="242">
        <f>C14*B5*C13</f>
        <v>0.86378697426604312</v>
      </c>
      <c r="E14" s="1">
        <f>D14*B5*C12</f>
        <v>0.47728161729418478</v>
      </c>
      <c r="F14" s="1">
        <f>E14*B5*C11</f>
        <v>0.26072159436475373</v>
      </c>
      <c r="G14" s="1">
        <f>F14*B5*C10</f>
        <v>0.13938241319886269</v>
      </c>
      <c r="H14" s="1">
        <f>G14*B5*C9</f>
        <v>7.1395733631476999E-2</v>
      </c>
      <c r="I14" s="1">
        <f>H14*B5*C8</f>
        <v>3.3302608606353652E-2</v>
      </c>
      <c r="J14" s="1">
        <f>I14*B5</f>
        <v>1.1958925058145931E-2</v>
      </c>
      <c r="K14" s="1">
        <f>J14*B5</f>
        <v>4.2944350166931166E-3</v>
      </c>
      <c r="L14" s="1"/>
      <c r="M14" s="9"/>
      <c r="N14">
        <f>B14+K14</f>
        <v>0.99999999999999534</v>
      </c>
      <c r="O14" s="116">
        <f>B14/(B14+K14)</f>
        <v>0.99570556498330687</v>
      </c>
      <c r="P14" s="112">
        <f>B14-K14</f>
        <v>0.99141112996660907</v>
      </c>
      <c r="Q14" s="1">
        <f>(1+($G$2-1)*SUM(C14:J14))*B14</f>
        <v>7.8440465962391421</v>
      </c>
      <c r="R14" s="1">
        <f>K14*$M$3*COUNT(D14:M14)</f>
        <v>0.2061328808012696</v>
      </c>
      <c r="S14" s="9">
        <f t="shared" si="2"/>
        <v>7.6379137154378727</v>
      </c>
    </row>
    <row r="15" spans="1:19" x14ac:dyDescent="0.2">
      <c r="A15" s="257">
        <v>9</v>
      </c>
      <c r="B15" s="116">
        <f>C15*B4</f>
        <v>0.9975995919786883</v>
      </c>
      <c r="C15" s="116">
        <f>1/(1-B5*B4/(1-B5*B4/(1-B5*B4/(1-B5*B4/(1-B5*B4/(1-B5*B4/(1-B5*B4/(1-B5*B4))))))))</f>
        <v>1.5565574087755913</v>
      </c>
      <c r="D15" s="242">
        <f>C15*B5*C14</f>
        <v>0.86839806772605321</v>
      </c>
      <c r="E15" s="1">
        <f>D15*B5*C13</f>
        <v>0.48282048131334832</v>
      </c>
      <c r="F15" s="1">
        <f>E15*B5*C12</f>
        <v>0.2667802908000515</v>
      </c>
      <c r="G15" s="1">
        <f>F15*B5*C11</f>
        <v>0.14573237317792989</v>
      </c>
      <c r="H15" s="1">
        <f>G15*B5*C10</f>
        <v>7.7908889381519811E-2</v>
      </c>
      <c r="I15" s="1">
        <f>H15*B5*C9</f>
        <v>3.9907203399263451E-2</v>
      </c>
      <c r="J15" s="1">
        <f>I15*B5*C8</f>
        <v>1.861475340024912E-2</v>
      </c>
      <c r="K15" s="1">
        <f>J15*B5</f>
        <v>6.6845346417390011E-3</v>
      </c>
      <c r="L15" s="1">
        <f>K15*B5</f>
        <v>2.4004080213069472E-3</v>
      </c>
      <c r="M15" s="9"/>
      <c r="N15">
        <f>B15+L15</f>
        <v>0.99999999999999523</v>
      </c>
      <c r="O15" s="116">
        <f>B15/(B15+L15)</f>
        <v>0.99759959197869308</v>
      </c>
      <c r="P15" s="112">
        <f>B15-L15</f>
        <v>0.99519918395738138</v>
      </c>
      <c r="Q15" s="1">
        <f>(1+($G$2-1)*SUM(C15:K15))*B15</f>
        <v>7.9634980683379357</v>
      </c>
      <c r="R15" s="1">
        <f>L15*$M$3*COUNT(D15:M15)</f>
        <v>0.12962203315057516</v>
      </c>
      <c r="S15" s="9">
        <f t="shared" si="2"/>
        <v>7.8338760351873606</v>
      </c>
    </row>
    <row r="16" spans="1:19" ht="17" thickBot="1" x14ac:dyDescent="0.25">
      <c r="A16" s="258">
        <v>10</v>
      </c>
      <c r="B16" s="243">
        <f>C16*B4</f>
        <v>0.99865685120661485</v>
      </c>
      <c r="C16" s="243">
        <f>1/(1-B5*B4/(1-B5*B4/(1-B5*B4/(1-B5*B4/(1-B5*B4/(1-B5*B4/(1-B5*B4/(1-B5*B4/(1-B5*B4)))))))))</f>
        <v>1.5582070532797168</v>
      </c>
      <c r="D16" s="261">
        <f>C16*B5*C15</f>
        <v>0.87097201261876278</v>
      </c>
      <c r="E16" s="166">
        <f>D16*B5*C14</f>
        <v>0.48591231427600245</v>
      </c>
      <c r="F16" s="166">
        <f>E16*B5*C13</f>
        <v>0.27016229788391533</v>
      </c>
      <c r="G16" s="166">
        <f>F16*B5*C12</f>
        <v>0.14927696562628914</v>
      </c>
      <c r="H16" s="166">
        <f>G16*B5*C11</f>
        <v>8.1544578860303071E-2</v>
      </c>
      <c r="I16" s="166">
        <f>H16*B5*C10</f>
        <v>4.3593934796720198E-2</v>
      </c>
      <c r="J16" s="166">
        <f>I16*B5*C9</f>
        <v>2.2330083726230163E-2</v>
      </c>
      <c r="K16" s="166">
        <f>J16*B5*C8</f>
        <v>1.0415889026650318E-2</v>
      </c>
      <c r="L16" s="166">
        <f>K16*B5</f>
        <v>3.7403327095496945E-3</v>
      </c>
      <c r="M16" s="10">
        <f>L16*B5</f>
        <v>1.3431487933801922E-3</v>
      </c>
      <c r="N16">
        <f>B16+M16</f>
        <v>0.999999999999995</v>
      </c>
      <c r="O16" s="243">
        <f>B16/(B16+M16)</f>
        <v>0.99865685120661984</v>
      </c>
      <c r="P16" s="113">
        <f>B16-M16</f>
        <v>0.99731370241323469</v>
      </c>
      <c r="Q16" s="166">
        <f>(1+($G$2-1)*SUM(C16:L16))*B16</f>
        <v>8.0378801978820427</v>
      </c>
      <c r="R16" s="166">
        <f>M16*$M$3*COUNT(D16:M16)</f>
        <v>8.0588927602811541E-2</v>
      </c>
      <c r="S16" s="10">
        <f t="shared" si="2"/>
        <v>7.9572912702792316</v>
      </c>
    </row>
    <row r="17" spans="1:13" ht="17" thickBot="1" x14ac:dyDescent="0.25"/>
    <row r="18" spans="1:13" ht="17" thickBot="1" x14ac:dyDescent="0.25">
      <c r="A18" s="177" t="s">
        <v>177</v>
      </c>
      <c r="B18" s="178" t="s">
        <v>195</v>
      </c>
      <c r="C18" s="178" t="s">
        <v>194</v>
      </c>
      <c r="D18" s="293" t="s">
        <v>193</v>
      </c>
      <c r="E18" s="177"/>
      <c r="F18" s="139" t="s">
        <v>176</v>
      </c>
      <c r="H18" s="177" t="s">
        <v>177</v>
      </c>
      <c r="I18" s="178" t="s">
        <v>195</v>
      </c>
      <c r="J18" s="178" t="s">
        <v>194</v>
      </c>
      <c r="K18" s="293" t="s">
        <v>193</v>
      </c>
      <c r="L18" s="177"/>
      <c r="M18" s="139" t="s">
        <v>176</v>
      </c>
    </row>
    <row r="19" spans="1:13" x14ac:dyDescent="0.2">
      <c r="A19" s="290">
        <v>1</v>
      </c>
      <c r="B19" s="291">
        <v>1</v>
      </c>
      <c r="C19" s="291">
        <f t="shared" ref="C19:C28" si="3">B19*$M$3</f>
        <v>6</v>
      </c>
      <c r="D19" s="294">
        <f>SUM($C$19:C19)</f>
        <v>6</v>
      </c>
      <c r="E19" s="164">
        <f t="shared" ref="E19:E28" si="4">S7*100/D19</f>
        <v>-3.6925566947328812</v>
      </c>
      <c r="F19" s="58">
        <f t="shared" ref="F19:F28" si="5">B19*100/E19</f>
        <v>-27.08150700641686</v>
      </c>
      <c r="H19" s="290">
        <v>1</v>
      </c>
      <c r="I19" s="291">
        <v>1</v>
      </c>
      <c r="J19" s="291">
        <f t="shared" ref="J19:J28" si="6">I19*$M$3</f>
        <v>6</v>
      </c>
      <c r="K19" s="298">
        <f>SUM(J19:J19)</f>
        <v>6</v>
      </c>
      <c r="L19" s="164">
        <f t="shared" ref="L19:L28" si="7">S7*100/K19</f>
        <v>-3.6925566947328812</v>
      </c>
      <c r="M19" s="58">
        <f>I19*100/L19</f>
        <v>-27.08150700641686</v>
      </c>
    </row>
    <row r="20" spans="1:13" x14ac:dyDescent="0.2">
      <c r="A20" s="292">
        <v>2</v>
      </c>
      <c r="B20" s="53">
        <f>B19*($M$3+1)</f>
        <v>7</v>
      </c>
      <c r="C20" s="53">
        <f t="shared" si="3"/>
        <v>42</v>
      </c>
      <c r="D20" s="295">
        <f>SUM($C$19:C20)</f>
        <v>48</v>
      </c>
      <c r="E20" s="112">
        <f t="shared" si="4"/>
        <v>3.7199150400733294</v>
      </c>
      <c r="F20" s="9">
        <f t="shared" si="5"/>
        <v>188.17634071185699</v>
      </c>
      <c r="H20" s="292">
        <v>2</v>
      </c>
      <c r="I20" s="53">
        <f t="shared" ref="I20:I28" si="8">I19*$M$3*2</f>
        <v>12</v>
      </c>
      <c r="J20" s="53">
        <f t="shared" si="6"/>
        <v>72</v>
      </c>
      <c r="K20" s="299">
        <f>SUM($J$19:J20)</f>
        <v>78</v>
      </c>
      <c r="L20" s="112">
        <f t="shared" si="7"/>
        <v>2.2891784861989719</v>
      </c>
      <c r="M20" s="9">
        <f t="shared" ref="M20:M28" si="9">I20*100/L20</f>
        <v>524.20552055445876</v>
      </c>
    </row>
    <row r="21" spans="1:13" x14ac:dyDescent="0.2">
      <c r="A21" s="292">
        <v>3</v>
      </c>
      <c r="B21" s="53">
        <f t="shared" ref="B21:B28" si="10">B20*($M$3+1)</f>
        <v>49</v>
      </c>
      <c r="C21" s="53">
        <f t="shared" si="3"/>
        <v>294</v>
      </c>
      <c r="D21" s="295">
        <f>SUM($C$19:C21)</f>
        <v>342</v>
      </c>
      <c r="E21" s="112">
        <f t="shared" si="4"/>
        <v>1.0718310666744877</v>
      </c>
      <c r="F21" s="9">
        <f t="shared" si="5"/>
        <v>4571.6159498930792</v>
      </c>
      <c r="H21" s="292">
        <v>3</v>
      </c>
      <c r="I21" s="53">
        <f t="shared" si="8"/>
        <v>144</v>
      </c>
      <c r="J21" s="53">
        <f t="shared" si="6"/>
        <v>864</v>
      </c>
      <c r="K21" s="299">
        <f>SUM($J$19:J21)</f>
        <v>942</v>
      </c>
      <c r="L21" s="112">
        <f t="shared" si="7"/>
        <v>0.38913611974806239</v>
      </c>
      <c r="M21" s="9">
        <f t="shared" si="9"/>
        <v>37005.045970348277</v>
      </c>
    </row>
    <row r="22" spans="1:13" x14ac:dyDescent="0.2">
      <c r="A22" s="292">
        <v>4</v>
      </c>
      <c r="B22" s="53">
        <f t="shared" si="10"/>
        <v>343</v>
      </c>
      <c r="C22" s="53">
        <f t="shared" si="3"/>
        <v>2058</v>
      </c>
      <c r="D22" s="295">
        <f>SUM($C$19:C22)</f>
        <v>2400</v>
      </c>
      <c r="E22" s="112">
        <f t="shared" si="4"/>
        <v>0.21308212755755043</v>
      </c>
      <c r="F22" s="9">
        <f t="shared" si="5"/>
        <v>160970.79747214398</v>
      </c>
      <c r="H22" s="292">
        <v>4</v>
      </c>
      <c r="I22" s="53">
        <f t="shared" si="8"/>
        <v>1728</v>
      </c>
      <c r="J22" s="53">
        <f t="shared" si="6"/>
        <v>10368</v>
      </c>
      <c r="K22" s="299">
        <f>SUM($J$19:J22)</f>
        <v>11310</v>
      </c>
      <c r="L22" s="112">
        <f t="shared" si="7"/>
        <v>4.5216366590461632E-2</v>
      </c>
      <c r="M22" s="9">
        <f t="shared" si="9"/>
        <v>3821625.0669829817</v>
      </c>
    </row>
    <row r="23" spans="1:13" x14ac:dyDescent="0.2">
      <c r="A23" s="112">
        <v>5</v>
      </c>
      <c r="B23" s="53">
        <f t="shared" si="10"/>
        <v>2401</v>
      </c>
      <c r="C23" s="179">
        <f t="shared" si="3"/>
        <v>14406</v>
      </c>
      <c r="D23" s="296">
        <f>SUM($C$19:C23)</f>
        <v>16806</v>
      </c>
      <c r="E23" s="112">
        <f t="shared" si="4"/>
        <v>3.6592634750326695E-2</v>
      </c>
      <c r="F23" s="9">
        <f t="shared" si="5"/>
        <v>6561429.6876465399</v>
      </c>
      <c r="H23" s="180">
        <v>5</v>
      </c>
      <c r="I23" s="179">
        <f t="shared" si="8"/>
        <v>20736</v>
      </c>
      <c r="J23" s="179">
        <f t="shared" si="6"/>
        <v>124416</v>
      </c>
      <c r="K23" s="181">
        <f>SUM($J$19:J23)</f>
        <v>135726</v>
      </c>
      <c r="L23" s="112">
        <f t="shared" si="7"/>
        <v>4.5310096784255812E-3</v>
      </c>
      <c r="M23" s="9">
        <f t="shared" si="9"/>
        <v>457646340.91899073</v>
      </c>
    </row>
    <row r="24" spans="1:13" x14ac:dyDescent="0.2">
      <c r="A24" s="112">
        <v>6</v>
      </c>
      <c r="B24" s="53">
        <f t="shared" si="10"/>
        <v>16807</v>
      </c>
      <c r="C24" s="179">
        <f t="shared" si="3"/>
        <v>100842</v>
      </c>
      <c r="D24" s="296">
        <f>SUM($C$19:C24)</f>
        <v>117648</v>
      </c>
      <c r="E24" s="112">
        <f t="shared" si="4"/>
        <v>5.830384219740691E-3</v>
      </c>
      <c r="F24" s="9">
        <f t="shared" si="5"/>
        <v>288265736.29734987</v>
      </c>
      <c r="H24" s="180">
        <v>6</v>
      </c>
      <c r="I24" s="179">
        <f t="shared" si="8"/>
        <v>248832</v>
      </c>
      <c r="J24" s="179">
        <f t="shared" si="6"/>
        <v>1492992</v>
      </c>
      <c r="K24" s="181">
        <f>SUM($J$19:J24)</f>
        <v>1628718</v>
      </c>
      <c r="L24" s="112">
        <f t="shared" si="7"/>
        <v>4.2114905261933175E-4</v>
      </c>
      <c r="M24" s="9">
        <f t="shared" si="9"/>
        <v>59084069749.745895</v>
      </c>
    </row>
    <row r="25" spans="1:13" x14ac:dyDescent="0.2">
      <c r="A25" s="112">
        <v>7</v>
      </c>
      <c r="B25" s="53">
        <f t="shared" si="10"/>
        <v>117649</v>
      </c>
      <c r="C25" s="179">
        <f t="shared" si="3"/>
        <v>705894</v>
      </c>
      <c r="D25" s="296">
        <f>SUM($C$19:C25)</f>
        <v>823542</v>
      </c>
      <c r="E25" s="112">
        <f t="shared" si="4"/>
        <v>8.9019741668071339E-4</v>
      </c>
      <c r="F25" s="9">
        <f t="shared" si="5"/>
        <v>13216057224.551249</v>
      </c>
      <c r="H25" s="180">
        <v>7</v>
      </c>
      <c r="I25" s="179">
        <f t="shared" si="8"/>
        <v>2985984</v>
      </c>
      <c r="J25" s="179">
        <f t="shared" si="6"/>
        <v>17915904</v>
      </c>
      <c r="K25" s="181">
        <f>SUM($J$19:J25)</f>
        <v>19544622</v>
      </c>
      <c r="L25" s="112">
        <f t="shared" si="7"/>
        <v>3.7509805046527281E-5</v>
      </c>
      <c r="M25" s="9">
        <f t="shared" si="9"/>
        <v>7960542573591.5605</v>
      </c>
    </row>
    <row r="26" spans="1:13" x14ac:dyDescent="0.2">
      <c r="A26" s="112">
        <v>8</v>
      </c>
      <c r="B26" s="53">
        <f t="shared" si="10"/>
        <v>823543</v>
      </c>
      <c r="C26" s="179">
        <f t="shared" si="3"/>
        <v>4941258</v>
      </c>
      <c r="D26" s="296">
        <f>SUM($C$19:C26)</f>
        <v>5764800</v>
      </c>
      <c r="E26" s="112">
        <f t="shared" si="4"/>
        <v>1.3249225845541688E-4</v>
      </c>
      <c r="F26" s="9">
        <f t="shared" si="5"/>
        <v>621578203587.7356</v>
      </c>
      <c r="H26" s="180">
        <v>8</v>
      </c>
      <c r="I26" s="179">
        <f t="shared" si="8"/>
        <v>35831808</v>
      </c>
      <c r="J26" s="179">
        <f t="shared" si="6"/>
        <v>214990848</v>
      </c>
      <c r="K26" s="181">
        <f>SUM($J$19:J26)</f>
        <v>234535470</v>
      </c>
      <c r="L26" s="112">
        <f t="shared" si="7"/>
        <v>3.2566134731935741E-6</v>
      </c>
      <c r="M26" s="9">
        <f t="shared" si="9"/>
        <v>1100278196812279.4</v>
      </c>
    </row>
    <row r="27" spans="1:13" x14ac:dyDescent="0.2">
      <c r="A27" s="112">
        <v>9</v>
      </c>
      <c r="B27" s="53">
        <f t="shared" si="10"/>
        <v>5764801</v>
      </c>
      <c r="C27" s="179">
        <f t="shared" si="3"/>
        <v>34588806</v>
      </c>
      <c r="D27" s="296">
        <f>SUM($C$19:C27)</f>
        <v>40353606</v>
      </c>
      <c r="E27" s="112">
        <f t="shared" si="4"/>
        <v>1.9413075587810817E-5</v>
      </c>
      <c r="F27" s="9">
        <f t="shared" si="5"/>
        <v>29695454354587.859</v>
      </c>
      <c r="H27" s="180">
        <v>9</v>
      </c>
      <c r="I27" s="179">
        <f t="shared" si="8"/>
        <v>429981696</v>
      </c>
      <c r="J27" s="179">
        <f t="shared" si="6"/>
        <v>2579890176</v>
      </c>
      <c r="K27" s="181">
        <f>SUM($J$19:J27)</f>
        <v>2814425646</v>
      </c>
      <c r="L27" s="112">
        <f t="shared" si="7"/>
        <v>2.783472374308858E-7</v>
      </c>
      <c r="M27" s="9">
        <f t="shared" si="9"/>
        <v>1.5447672481634214E+17</v>
      </c>
    </row>
    <row r="28" spans="1:13" ht="17" thickBot="1" x14ac:dyDescent="0.25">
      <c r="A28" s="113">
        <v>10</v>
      </c>
      <c r="B28" s="53">
        <f t="shared" si="10"/>
        <v>40353607</v>
      </c>
      <c r="C28" s="183">
        <f t="shared" si="3"/>
        <v>242121642</v>
      </c>
      <c r="D28" s="297">
        <f>SUM($C$19:C28)</f>
        <v>282475248</v>
      </c>
      <c r="E28" s="113">
        <f t="shared" si="4"/>
        <v>2.816987090592529E-6</v>
      </c>
      <c r="F28" s="10">
        <f t="shared" si="5"/>
        <v>1432509475629580</v>
      </c>
      <c r="H28" s="182">
        <v>10</v>
      </c>
      <c r="I28" s="183">
        <f t="shared" si="8"/>
        <v>5159780352</v>
      </c>
      <c r="J28" s="183">
        <f t="shared" si="6"/>
        <v>30958682112</v>
      </c>
      <c r="K28" s="184">
        <f>SUM($J$19:J28)</f>
        <v>33773107758</v>
      </c>
      <c r="L28" s="113">
        <f t="shared" si="7"/>
        <v>2.3561027688943873E-8</v>
      </c>
      <c r="M28" s="10">
        <f t="shared" si="9"/>
        <v>2.1899640457624232E+19</v>
      </c>
    </row>
  </sheetData>
  <conditionalFormatting sqref="O7:O16">
    <cfRule type="cellIs" dxfId="31" priority="11" operator="lessThanOrEqual">
      <formula>0</formula>
    </cfRule>
    <cfRule type="cellIs" dxfId="30" priority="12" operator="greaterThan">
      <formula>0</formula>
    </cfRule>
  </conditionalFormatting>
  <conditionalFormatting sqref="F19:F28">
    <cfRule type="cellIs" dxfId="29" priority="7" stopIfTrue="1" operator="lessThanOrEqual">
      <formula>0</formula>
    </cfRule>
    <cfRule type="cellIs" dxfId="28" priority="8" stopIfTrue="1" operator="greaterThan">
      <formula>300</formula>
    </cfRule>
    <cfRule type="cellIs" dxfId="27" priority="9" stopIfTrue="1" operator="greaterThanOrEqual">
      <formula>200</formula>
    </cfRule>
    <cfRule type="cellIs" dxfId="26" priority="10" stopIfTrue="1" operator="lessThan">
      <formula>200</formula>
    </cfRule>
  </conditionalFormatting>
  <conditionalFormatting sqref="M19:M28">
    <cfRule type="cellIs" dxfId="25" priority="3" stopIfTrue="1" operator="lessThanOrEqual">
      <formula>0</formula>
    </cfRule>
    <cfRule type="cellIs" dxfId="24" priority="4" stopIfTrue="1" operator="greaterThan">
      <formula>300</formula>
    </cfRule>
    <cfRule type="cellIs" dxfId="23" priority="5" stopIfTrue="1" operator="greaterThanOrEqual">
      <formula>200</formula>
    </cfRule>
    <cfRule type="cellIs" dxfId="22" priority="6" stopIfTrue="1" operator="lessThan">
      <formula>200</formula>
    </cfRule>
  </conditionalFormatting>
  <conditionalFormatting sqref="P7:S16">
    <cfRule type="cellIs" dxfId="3" priority="1" operator="lessThanOrEqual">
      <formula>0</formula>
    </cfRule>
    <cfRule type="cellIs" dxfId="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S28"/>
  <sheetViews>
    <sheetView workbookViewId="0">
      <selection activeCell="Q12" sqref="Q12"/>
    </sheetView>
  </sheetViews>
  <sheetFormatPr baseColWidth="10" defaultColWidth="8.6640625" defaultRowHeight="16" x14ac:dyDescent="0.2"/>
  <cols>
    <col min="14" max="14" width="5.6640625" bestFit="1" customWidth="1"/>
  </cols>
  <sheetData>
    <row r="1" spans="1:19" x14ac:dyDescent="0.2">
      <c r="B1" s="250"/>
      <c r="C1" t="s">
        <v>127</v>
      </c>
      <c r="D1">
        <f>C2+E2</f>
        <v>0.99999999999999889</v>
      </c>
    </row>
    <row r="2" spans="1:19" x14ac:dyDescent="0.2">
      <c r="A2" t="s">
        <v>40</v>
      </c>
      <c r="B2" s="249" t="s">
        <v>159</v>
      </c>
      <c r="C2" s="270">
        <f>Analysis!B28</f>
        <v>0.35530094682784957</v>
      </c>
      <c r="D2" s="247" t="s">
        <v>160</v>
      </c>
      <c r="E2" s="270">
        <f>Analysis!G28</f>
        <v>0.64469905317214926</v>
      </c>
      <c r="F2" s="247" t="s">
        <v>165</v>
      </c>
      <c r="G2" s="270">
        <f>Analysis!R28</f>
        <v>1.4196277423320409</v>
      </c>
      <c r="H2" t="s">
        <v>192</v>
      </c>
      <c r="I2" s="287">
        <f>Analysis!S28</f>
        <v>1.9340971595164478</v>
      </c>
      <c r="J2" t="s">
        <v>60</v>
      </c>
      <c r="K2" s="287">
        <f>G2-I2</f>
        <v>-0.51446941718440686</v>
      </c>
      <c r="L2" t="s">
        <v>197</v>
      </c>
      <c r="M2" s="287">
        <v>2</v>
      </c>
    </row>
    <row r="3" spans="1:19" x14ac:dyDescent="0.2">
      <c r="A3" t="s">
        <v>163</v>
      </c>
      <c r="B3" s="250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247" t="s">
        <v>196</v>
      </c>
      <c r="M3" s="287">
        <v>3</v>
      </c>
    </row>
    <row r="4" spans="1:19" x14ac:dyDescent="0.2">
      <c r="A4" t="s">
        <v>157</v>
      </c>
      <c r="B4" s="250">
        <f>$C$2</f>
        <v>0.35530094682784957</v>
      </c>
      <c r="C4">
        <f>B4*$C$2</f>
        <v>0.12623876281676638</v>
      </c>
      <c r="D4">
        <f t="shared" ref="D4:K4" si="0">C4*$C$2</f>
        <v>4.4852751955173423E-2</v>
      </c>
      <c r="E4">
        <f t="shared" si="0"/>
        <v>1.59362252375078E-2</v>
      </c>
      <c r="F4">
        <f t="shared" si="0"/>
        <v>5.6621559157483932E-3</v>
      </c>
      <c r="G4">
        <f t="shared" si="0"/>
        <v>2.0117693579523137E-3</v>
      </c>
      <c r="H4">
        <f t="shared" si="0"/>
        <v>7.1478355767971207E-4</v>
      </c>
      <c r="I4">
        <f t="shared" si="0"/>
        <v>2.5396327482058053E-4</v>
      </c>
      <c r="J4">
        <f t="shared" si="0"/>
        <v>9.023339200325363E-5</v>
      </c>
      <c r="K4">
        <f t="shared" si="0"/>
        <v>3.2060009614244528E-5</v>
      </c>
    </row>
    <row r="5" spans="1:19" ht="17" thickBot="1" x14ac:dyDescent="0.25">
      <c r="A5" t="s">
        <v>158</v>
      </c>
      <c r="B5" s="250">
        <f>$E$2</f>
        <v>0.64469905317214926</v>
      </c>
      <c r="C5">
        <f>B5*$E$2</f>
        <v>0.41563686916106574</v>
      </c>
      <c r="D5">
        <f t="shared" ref="D5:K5" si="1">C5*$E$2</f>
        <v>0.26796069601157557</v>
      </c>
      <c r="E5">
        <f t="shared" si="1"/>
        <v>0.17275400700601287</v>
      </c>
      <c r="F5">
        <f t="shared" si="1"/>
        <v>0.11137434474847134</v>
      </c>
      <c r="G5">
        <f t="shared" si="1"/>
        <v>7.1802934607008012E-2</v>
      </c>
      <c r="H5">
        <f t="shared" si="1"/>
        <v>4.6291283956119818E-2</v>
      </c>
      <c r="I5">
        <f t="shared" si="1"/>
        <v>2.9843946936633552E-2</v>
      </c>
      <c r="J5">
        <f t="shared" si="1"/>
        <v>1.9240364332967514E-2</v>
      </c>
      <c r="K5">
        <f t="shared" si="1"/>
        <v>1.2404244668151347E-2</v>
      </c>
    </row>
    <row r="6" spans="1:19" ht="17" thickBot="1" x14ac:dyDescent="0.25">
      <c r="A6" s="255"/>
      <c r="B6" s="135">
        <v>1</v>
      </c>
      <c r="C6" s="262">
        <v>0</v>
      </c>
      <c r="D6" s="259">
        <v>-1</v>
      </c>
      <c r="E6" s="178">
        <v>-2</v>
      </c>
      <c r="F6" s="178">
        <v>-3</v>
      </c>
      <c r="G6" s="178">
        <v>-4</v>
      </c>
      <c r="H6" s="178">
        <v>-5</v>
      </c>
      <c r="I6" s="178">
        <v>-6</v>
      </c>
      <c r="J6" s="178">
        <v>-7</v>
      </c>
      <c r="K6" s="178">
        <v>-8</v>
      </c>
      <c r="L6" s="178">
        <v>-9</v>
      </c>
      <c r="M6" s="139">
        <v>-10</v>
      </c>
      <c r="N6" t="s">
        <v>191</v>
      </c>
      <c r="O6" s="289" t="s">
        <v>37</v>
      </c>
      <c r="P6" s="288" t="s">
        <v>61</v>
      </c>
      <c r="Q6" s="284" t="s">
        <v>165</v>
      </c>
      <c r="R6" s="285" t="s">
        <v>192</v>
      </c>
      <c r="S6" s="286" t="s">
        <v>60</v>
      </c>
    </row>
    <row r="7" spans="1:19" x14ac:dyDescent="0.2">
      <c r="A7" s="256">
        <v>1</v>
      </c>
      <c r="B7" s="114">
        <f>C7*B4</f>
        <v>0.35530094682784957</v>
      </c>
      <c r="C7" s="114">
        <v>1</v>
      </c>
      <c r="D7" s="260">
        <f>C7*B5</f>
        <v>0.64469905317214926</v>
      </c>
      <c r="E7" s="165"/>
      <c r="F7" s="165"/>
      <c r="G7" s="165"/>
      <c r="H7" s="165"/>
      <c r="I7" s="165"/>
      <c r="J7" s="165"/>
      <c r="K7" s="165"/>
      <c r="L7" s="165"/>
      <c r="M7" s="58"/>
      <c r="N7">
        <f>B7+D7</f>
        <v>0.99999999999999889</v>
      </c>
      <c r="O7" s="114">
        <f>B7/(B7+D7)</f>
        <v>0.35530094682784996</v>
      </c>
      <c r="P7" s="164">
        <f>B7-D7</f>
        <v>-0.28939810634429969</v>
      </c>
      <c r="Q7" s="165">
        <f>(1+($G$2-1)*SUM(C7))*B7</f>
        <v>0.5043950809936566</v>
      </c>
      <c r="R7" s="165">
        <f>D7*$M$3*COUNT(D7:M7)</f>
        <v>1.9340971595164478</v>
      </c>
      <c r="S7" s="58">
        <f>Q7-R7</f>
        <v>-1.4297020785227912</v>
      </c>
    </row>
    <row r="8" spans="1:19" x14ac:dyDescent="0.2">
      <c r="A8" s="257">
        <v>2</v>
      </c>
      <c r="B8" s="116">
        <f>C8*B4</f>
        <v>0.46086848959677612</v>
      </c>
      <c r="C8" s="116">
        <f>1/(1-B4*B5)</f>
        <v>1.2971214788799201</v>
      </c>
      <c r="D8" s="242">
        <f>C8*B5</f>
        <v>0.83625298928314251</v>
      </c>
      <c r="E8" s="1">
        <f>D8*B5</f>
        <v>0.53913151040322149</v>
      </c>
      <c r="F8" s="1"/>
      <c r="G8" s="1"/>
      <c r="H8" s="1"/>
      <c r="I8" s="1"/>
      <c r="J8" s="1"/>
      <c r="K8" s="1"/>
      <c r="L8" s="1"/>
      <c r="M8" s="9"/>
      <c r="N8">
        <f>B8+E8</f>
        <v>0.99999999999999756</v>
      </c>
      <c r="O8" s="116">
        <f>B8/(B8+E8)</f>
        <v>0.46086848959677723</v>
      </c>
      <c r="P8" s="112">
        <f>B8-E8</f>
        <v>-7.8263020806445371E-2</v>
      </c>
      <c r="Q8" s="1">
        <f>(1+($G$2-1)*SUM(C8:D8))*B8</f>
        <v>0.87344861290309417</v>
      </c>
      <c r="R8" s="1">
        <f>E8*$M$3*COUNT(D8:M8)</f>
        <v>3.234789062419329</v>
      </c>
      <c r="S8" s="9">
        <f t="shared" ref="S8:S16" si="2">Q8-R8</f>
        <v>-2.3613404495162347</v>
      </c>
    </row>
    <row r="9" spans="1:19" x14ac:dyDescent="0.2">
      <c r="A9" s="257">
        <v>3</v>
      </c>
      <c r="B9" s="116">
        <f>C9*B4</f>
        <v>0.50549410197036015</v>
      </c>
      <c r="C9" s="264">
        <f>1/(1-B5*B4/(1-B5*B4))</f>
        <v>1.4227209538377115</v>
      </c>
      <c r="D9" s="265">
        <f>C9*B5*C8</f>
        <v>1.18975465056255</v>
      </c>
      <c r="E9" s="266">
        <f>D9*(B5)</f>
        <v>0.76703369672483734</v>
      </c>
      <c r="F9" s="266">
        <f>E9*B5</f>
        <v>0.49450589802963613</v>
      </c>
      <c r="G9" s="266"/>
      <c r="H9" s="266"/>
      <c r="I9" s="266"/>
      <c r="J9" s="266"/>
      <c r="K9" s="266"/>
      <c r="L9" s="266"/>
      <c r="M9" s="267"/>
      <c r="N9">
        <f>B9+F9</f>
        <v>0.99999999999999623</v>
      </c>
      <c r="O9" s="116">
        <f>B9/(B9+F9)</f>
        <v>0.50549410197036204</v>
      </c>
      <c r="P9" s="112">
        <f>B9-F9</f>
        <v>1.0988203940724028E-2</v>
      </c>
      <c r="Q9" s="1">
        <f>(1+($G$2-1)*SUM(C9:E9))*B9</f>
        <v>1.2223534140938814</v>
      </c>
      <c r="R9" s="1">
        <f>F9*$M$3*COUNT(D9:M9)</f>
        <v>4.4505530822667252</v>
      </c>
      <c r="S9" s="9">
        <f t="shared" si="2"/>
        <v>-3.2281996681728438</v>
      </c>
    </row>
    <row r="10" spans="1:19" x14ac:dyDescent="0.2">
      <c r="A10" s="257">
        <v>4</v>
      </c>
      <c r="B10" s="116">
        <f>C10*B4</f>
        <v>0.52706794700807069</v>
      </c>
      <c r="C10" s="116">
        <f>1/(1-B5*B4/(1-B5*B4/(1-B5*B4)))</f>
        <v>1.4834408737543998</v>
      </c>
      <c r="D10" s="242">
        <f>C10*B5*C9</f>
        <v>1.3606518025650987</v>
      </c>
      <c r="E10" s="1">
        <f>D10*B5*C8</f>
        <v>1.13784913726856</v>
      </c>
      <c r="F10" s="1">
        <f>E10*B5</f>
        <v>0.73357026144978754</v>
      </c>
      <c r="G10" s="1">
        <f>F10*B5</f>
        <v>0.47293205299192403</v>
      </c>
      <c r="H10" s="1"/>
      <c r="I10" s="1"/>
      <c r="J10" s="1"/>
      <c r="K10" s="1"/>
      <c r="L10" s="1"/>
      <c r="M10" s="9"/>
      <c r="N10">
        <f>B10+G10</f>
        <v>0.99999999999999467</v>
      </c>
      <c r="O10" s="116">
        <f>B10/(B10+G10)</f>
        <v>0.52706794700807347</v>
      </c>
      <c r="P10" s="112">
        <f>B10-G10</f>
        <v>5.4135894016146657E-2</v>
      </c>
      <c r="Q10" s="1">
        <f>(1+($G$2-1)*SUM(C10:F10))*B10</f>
        <v>1.5700087523238941</v>
      </c>
      <c r="R10" s="1">
        <f>G10*$M$3*COUNT(D10:M10)</f>
        <v>5.6751846359030882</v>
      </c>
      <c r="S10" s="9">
        <f t="shared" si="2"/>
        <v>-4.1051758835791938</v>
      </c>
    </row>
    <row r="11" spans="1:19" x14ac:dyDescent="0.2">
      <c r="A11" s="257">
        <v>5</v>
      </c>
      <c r="B11" s="116">
        <f>C11*B4</f>
        <v>0.53817185383674282</v>
      </c>
      <c r="C11" s="116">
        <f>1/(1-B5*B4/(1-B5*B4/(1-B5*B4/(1-B5*B4))))</f>
        <v>1.5146929909463425</v>
      </c>
      <c r="D11" s="242">
        <f>C11*B5*C10</f>
        <v>1.4486113688735018</v>
      </c>
      <c r="E11" s="1">
        <f>D11*B5*C9</f>
        <v>1.3287052454510941</v>
      </c>
      <c r="F11" s="1">
        <f>E11*B5*C8</f>
        <v>1.1111337333846691</v>
      </c>
      <c r="G11" s="1">
        <f>F11*B5</f>
        <v>0.71634686586073149</v>
      </c>
      <c r="H11" s="1">
        <f>G11*B5</f>
        <v>0.46182814616325019</v>
      </c>
      <c r="I11" s="1"/>
      <c r="J11" s="1"/>
      <c r="K11" s="1"/>
      <c r="L11" s="1"/>
      <c r="M11" s="9"/>
      <c r="N11">
        <f>B11+H11</f>
        <v>0.99999999999999301</v>
      </c>
      <c r="O11" s="116">
        <f>B11/(B11+H11)</f>
        <v>0.53817185383674659</v>
      </c>
      <c r="P11" s="112">
        <f>B11-H11</f>
        <v>7.6343707673492633E-2</v>
      </c>
      <c r="Q11" s="1">
        <f>(1+($G$2-1)*SUM(C11:G11))*B11</f>
        <v>1.9201475866590663</v>
      </c>
      <c r="R11" s="1">
        <f>H11*$M$3*COUNT(D11:M11)</f>
        <v>6.9274221924487538</v>
      </c>
      <c r="S11" s="9">
        <f t="shared" si="2"/>
        <v>-5.0072746057896875</v>
      </c>
    </row>
    <row r="12" spans="1:19" x14ac:dyDescent="0.2">
      <c r="A12" s="257">
        <v>6</v>
      </c>
      <c r="B12" s="116">
        <f>C12*B4</f>
        <v>0.54407132790864765</v>
      </c>
      <c r="C12" s="116">
        <f>1/(1-B5*B4/(1-B5*B4/(1-B5*B4/(1-B5*B4/(1-B5*B4)))))</f>
        <v>1.5312971517980816</v>
      </c>
      <c r="D12" s="242">
        <f>C12*B5*C11</f>
        <v>1.4953440359265511</v>
      </c>
      <c r="E12" s="1">
        <f>D12*B5*C10</f>
        <v>1.4301065521317409</v>
      </c>
      <c r="F12" s="1">
        <f>E12*B5*C9</f>
        <v>1.3117321306466665</v>
      </c>
      <c r="G12" s="1">
        <f>F12*B5*C8</f>
        <v>1.0969399153920205</v>
      </c>
      <c r="H12" s="1">
        <f>G12*B5</f>
        <v>0.70719612483997318</v>
      </c>
      <c r="I12" s="1">
        <f>H12*B5</f>
        <v>0.4559286720913438</v>
      </c>
      <c r="J12" s="1"/>
      <c r="K12" s="1"/>
      <c r="L12" s="1"/>
      <c r="M12" s="9"/>
      <c r="N12">
        <f>B12+I12</f>
        <v>0.99999999999999145</v>
      </c>
      <c r="O12" s="116">
        <f>B12/(B12+I12)</f>
        <v>0.54407132790865231</v>
      </c>
      <c r="P12" s="112">
        <f>B12-I12</f>
        <v>8.814265581730385E-2</v>
      </c>
      <c r="Q12" s="1">
        <f>(1+($G$2-1)*SUM(C12:H12))*B12</f>
        <v>2.2729557518414687</v>
      </c>
      <c r="R12" s="1">
        <f>I12*$M$3*COUNT(D12:M12)</f>
        <v>8.206716097644188</v>
      </c>
      <c r="S12" s="9">
        <f t="shared" si="2"/>
        <v>-5.9337603458027193</v>
      </c>
    </row>
    <row r="13" spans="1:19" x14ac:dyDescent="0.2">
      <c r="A13" s="257">
        <v>7</v>
      </c>
      <c r="B13" s="116">
        <f>C13*B4</f>
        <v>0.54725862405810499</v>
      </c>
      <c r="C13" s="264">
        <f>1/(1-B5*B4/(1-B5*B4/(1-B5*B4/(1-B5*B4/(1-B5*B4/(1-B5*B4))))))</f>
        <v>1.5402678460163597</v>
      </c>
      <c r="D13" s="265">
        <f>C13*B5*C12</f>
        <v>1.5205921932939017</v>
      </c>
      <c r="E13" s="266">
        <f>D13*B5*C11</f>
        <v>1.4848904176753384</v>
      </c>
      <c r="F13" s="266">
        <f>E13*B5*C10</f>
        <v>1.4201089946497398</v>
      </c>
      <c r="G13" s="266">
        <f>F13*B5*C9</f>
        <v>1.3025621024710878</v>
      </c>
      <c r="H13" s="266">
        <f>G13*B5*C8</f>
        <v>1.0892714519183821</v>
      </c>
      <c r="I13" s="266">
        <f>H13*B5</f>
        <v>0.70225227369923326</v>
      </c>
      <c r="J13" s="266">
        <f>I13*B5</f>
        <v>0.45274137594188468</v>
      </c>
      <c r="K13" s="266"/>
      <c r="L13" s="266"/>
      <c r="M13" s="267"/>
      <c r="N13">
        <f>B13+J13</f>
        <v>0.99999999999998967</v>
      </c>
      <c r="O13" s="116">
        <f>B13/(B13+J13)</f>
        <v>0.54725862405811065</v>
      </c>
      <c r="P13" s="112">
        <f>B13-J13</f>
        <v>9.4517248116220309E-2</v>
      </c>
      <c r="Q13" s="1">
        <f>(1+($G$2-1)*SUM(C13:I13))*B13</f>
        <v>2.627828859846046</v>
      </c>
      <c r="R13" s="1">
        <f>J13*$M$3*COUNT(D13:M13)</f>
        <v>9.5075688947795776</v>
      </c>
      <c r="S13" s="9">
        <f t="shared" si="2"/>
        <v>-6.8797400349335316</v>
      </c>
    </row>
    <row r="14" spans="1:19" x14ac:dyDescent="0.2">
      <c r="A14" s="257">
        <v>8</v>
      </c>
      <c r="B14" s="116">
        <f>C14*B4</f>
        <v>0.54899620499061363</v>
      </c>
      <c r="C14" s="116">
        <f>1/(1-B5*B4/(1-B5*B4/(1-B5*B4/(1-B5*B4/(1-B5*B4/(1-B5*B4/(1-B5*B4)))))))</f>
        <v>1.5451582943757627</v>
      </c>
      <c r="D14" s="242">
        <f>C14*B5*C13</f>
        <v>1.5343564357004171</v>
      </c>
      <c r="E14" s="1">
        <f>D14*B5*C12</f>
        <v>1.5147562963743968</v>
      </c>
      <c r="F14" s="1">
        <f>E14*B5*C11</f>
        <v>1.4791915409794489</v>
      </c>
      <c r="G14" s="1">
        <f>F14*B5*C10</f>
        <v>1.4146587432649256</v>
      </c>
      <c r="H14" s="1">
        <f>G14*B5*C9</f>
        <v>1.297562985551509</v>
      </c>
      <c r="I14" s="1">
        <f>H14*B5*C8</f>
        <v>1.0850909254506083</v>
      </c>
      <c r="J14" s="1">
        <f>I14*B5</f>
        <v>0.69955709224369833</v>
      </c>
      <c r="K14" s="1">
        <f>J14*B5</f>
        <v>0.45100379500937421</v>
      </c>
      <c r="L14" s="1"/>
      <c r="M14" s="9"/>
      <c r="N14">
        <f>B14+K14</f>
        <v>0.99999999999998779</v>
      </c>
      <c r="O14" s="116">
        <f>B14/(B14+K14)</f>
        <v>0.5489962049906203</v>
      </c>
      <c r="P14" s="112">
        <f>B14-K14</f>
        <v>9.7992409981239426E-2</v>
      </c>
      <c r="Q14" s="1">
        <f>(1+($G$2-1)*SUM(C14:J14))*B14</f>
        <v>2.984126343673712</v>
      </c>
      <c r="R14" s="1">
        <f>K14*$M$3*COUNT(D14:M14)</f>
        <v>10.824091080224981</v>
      </c>
      <c r="S14" s="9">
        <f t="shared" si="2"/>
        <v>-7.8399647365512699</v>
      </c>
    </row>
    <row r="15" spans="1:19" x14ac:dyDescent="0.2">
      <c r="A15" s="257">
        <v>9</v>
      </c>
      <c r="B15" s="116">
        <f>C15*B4</f>
        <v>0.54994811692427414</v>
      </c>
      <c r="C15" s="116">
        <f>1/(1-B5*B4/(1-B5*B4/(1-B5*B4/(1-B5*B4/(1-B5*B4/(1-B5*B4/(1-B5*B4/(1-B5*B4))))))))</f>
        <v>1.5478374652087121</v>
      </c>
      <c r="D15" s="242">
        <f>C15*B5*C14</f>
        <v>1.5418970033709209</v>
      </c>
      <c r="E15" s="1">
        <f>D15*B5*C13</f>
        <v>1.5311179436571198</v>
      </c>
      <c r="F15" s="1">
        <f>E15*B5*C12</f>
        <v>1.5115591733987932</v>
      </c>
      <c r="G15" s="1">
        <f>F15*B5*C11</f>
        <v>1.4760694828158332</v>
      </c>
      <c r="H15" s="1">
        <f>G15*B5*C10</f>
        <v>1.4116728913615162</v>
      </c>
      <c r="I15" s="1">
        <f>H15*B5*C9</f>
        <v>1.2948242820100024</v>
      </c>
      <c r="J15" s="1">
        <f>I15*B5*C8</f>
        <v>1.0828006764272633</v>
      </c>
      <c r="K15" s="1">
        <f>J15*B5</f>
        <v>0.69808057086681941</v>
      </c>
      <c r="L15" s="1">
        <f>K15*B5</f>
        <v>0.45005188307571192</v>
      </c>
      <c r="M15" s="9"/>
      <c r="N15">
        <f>B15+L15</f>
        <v>0.99999999999998601</v>
      </c>
      <c r="O15" s="116">
        <f>B15/(B15+L15)</f>
        <v>0.5499481169242818</v>
      </c>
      <c r="P15" s="112">
        <f>B15-L15</f>
        <v>9.9896233848562221E-2</v>
      </c>
      <c r="Q15" s="1">
        <f>(1+($G$2-1)*SUM(C15:K15))*B15</f>
        <v>3.3413517859178152</v>
      </c>
      <c r="R15" s="1">
        <f>L15*$M$3*COUNT(D15:M15)</f>
        <v>12.151400843044222</v>
      </c>
      <c r="S15" s="9">
        <f t="shared" si="2"/>
        <v>-8.8100490571264061</v>
      </c>
    </row>
    <row r="16" spans="1:19" ht="17" thickBot="1" x14ac:dyDescent="0.25">
      <c r="A16" s="258">
        <v>10</v>
      </c>
      <c r="B16" s="243">
        <f>C16*B4</f>
        <v>0.55047101086731354</v>
      </c>
      <c r="C16" s="243">
        <f>1/(1-B5*B4/(1-B5*B4/(1-B5*B4/(1-B5*B4/(1-B5*B4/(1-B5*B4/(1-B5*B4/(1-B5*B4/(1-B5*B4)))))))))</f>
        <v>1.5493091582838585</v>
      </c>
      <c r="D16" s="261">
        <f>C16*B5*C15</f>
        <v>1.5460391062509879</v>
      </c>
      <c r="E16" s="166">
        <f>D16*B5*C14</f>
        <v>1.5401055463541298</v>
      </c>
      <c r="F16" s="166">
        <f>E16*B5*C13</f>
        <v>1.5293390103187043</v>
      </c>
      <c r="G16" s="166">
        <f>F16*B5*C12</f>
        <v>1.5098029644681314</v>
      </c>
      <c r="H16" s="166">
        <f>G16*B5*C11</f>
        <v>1.4743545076738616</v>
      </c>
      <c r="I16" s="166">
        <f>H16*B5*C10</f>
        <v>1.4100327355656914</v>
      </c>
      <c r="J16" s="166">
        <f>I16*B5*C9</f>
        <v>1.2933198870728262</v>
      </c>
      <c r="K16" s="166">
        <f>J16*B5*C8</f>
        <v>1.0815426216639872</v>
      </c>
      <c r="L16" s="166">
        <f>K16*B5</f>
        <v>0.69726950415209654</v>
      </c>
      <c r="M16" s="10">
        <f>L16*B5</f>
        <v>0.44952898913267064</v>
      </c>
      <c r="N16">
        <f>B16+M16</f>
        <v>0.99999999999998423</v>
      </c>
      <c r="O16" s="243">
        <f>B16/(B16+M16)</f>
        <v>0.5504710108673222</v>
      </c>
      <c r="P16" s="113">
        <f>B16-M16</f>
        <v>0.10094202173464289</v>
      </c>
      <c r="Q16" s="166">
        <f>(1+($G$2-1)*SUM(C16:L16))*B16</f>
        <v>3.6991619069699873</v>
      </c>
      <c r="R16" s="166">
        <f>M16*$M$3*COUNT(D16:M16)</f>
        <v>13.485869673980119</v>
      </c>
      <c r="S16" s="10">
        <f t="shared" si="2"/>
        <v>-9.7867077670101317</v>
      </c>
    </row>
    <row r="17" spans="1:13" ht="17" thickBot="1" x14ac:dyDescent="0.25"/>
    <row r="18" spans="1:13" ht="17" thickBot="1" x14ac:dyDescent="0.25">
      <c r="A18" s="177" t="s">
        <v>177</v>
      </c>
      <c r="B18" s="178" t="s">
        <v>195</v>
      </c>
      <c r="C18" s="178" t="s">
        <v>194</v>
      </c>
      <c r="D18" s="293" t="s">
        <v>193</v>
      </c>
      <c r="E18" s="177"/>
      <c r="F18" s="139" t="s">
        <v>176</v>
      </c>
      <c r="H18" s="177" t="s">
        <v>177</v>
      </c>
      <c r="I18" s="178" t="s">
        <v>195</v>
      </c>
      <c r="J18" s="178" t="s">
        <v>194</v>
      </c>
      <c r="K18" s="293" t="s">
        <v>193</v>
      </c>
      <c r="L18" s="177"/>
      <c r="M18" s="139" t="s">
        <v>176</v>
      </c>
    </row>
    <row r="19" spans="1:13" x14ac:dyDescent="0.2">
      <c r="A19" s="290">
        <v>1</v>
      </c>
      <c r="B19" s="291">
        <v>1</v>
      </c>
      <c r="C19" s="291">
        <f t="shared" ref="C19:C28" si="3">B19*$M$3</f>
        <v>3</v>
      </c>
      <c r="D19" s="294">
        <f>SUM($C$19:C19)</f>
        <v>3</v>
      </c>
      <c r="E19" s="164">
        <f t="shared" ref="E19:E28" si="4">S7*100/D19</f>
        <v>-47.656735950759703</v>
      </c>
      <c r="F19" s="58">
        <f t="shared" ref="F19:F28" si="5">B19*100/E19</f>
        <v>-2.0983392589732297</v>
      </c>
      <c r="H19" s="290">
        <v>1</v>
      </c>
      <c r="I19" s="291">
        <v>1</v>
      </c>
      <c r="J19" s="291">
        <f t="shared" ref="J19:J28" si="6">I19*$M$3</f>
        <v>3</v>
      </c>
      <c r="K19" s="298">
        <f>SUM(J19:J19)</f>
        <v>3</v>
      </c>
      <c r="L19" s="164">
        <f t="shared" ref="L19:L28" si="7">S7*100/K19</f>
        <v>-47.656735950759703</v>
      </c>
      <c r="M19" s="58">
        <f>I19*100/L19</f>
        <v>-2.0983392589732297</v>
      </c>
    </row>
    <row r="20" spans="1:13" x14ac:dyDescent="0.2">
      <c r="A20" s="292">
        <v>2</v>
      </c>
      <c r="B20" s="53">
        <f>B19*($M$3+1)</f>
        <v>4</v>
      </c>
      <c r="C20" s="53">
        <f t="shared" si="3"/>
        <v>12</v>
      </c>
      <c r="D20" s="295">
        <f>SUM($C$19:C20)</f>
        <v>15</v>
      </c>
      <c r="E20" s="112">
        <f t="shared" si="4"/>
        <v>-15.742269663441565</v>
      </c>
      <c r="F20" s="9">
        <f t="shared" si="5"/>
        <v>-25.409296661263788</v>
      </c>
      <c r="H20" s="292">
        <v>2</v>
      </c>
      <c r="I20" s="53">
        <f t="shared" ref="I20:I28" si="8">I19*$M$3*2</f>
        <v>6</v>
      </c>
      <c r="J20" s="53">
        <f t="shared" si="6"/>
        <v>18</v>
      </c>
      <c r="K20" s="299">
        <f>SUM($J$19:J20)</f>
        <v>21</v>
      </c>
      <c r="L20" s="112">
        <f t="shared" si="7"/>
        <v>-11.24447833102969</v>
      </c>
      <c r="M20" s="9">
        <f t="shared" ref="M20:M28" si="9">I20*100/L20</f>
        <v>-53.359522988653957</v>
      </c>
    </row>
    <row r="21" spans="1:13" x14ac:dyDescent="0.2">
      <c r="A21" s="292">
        <v>3</v>
      </c>
      <c r="B21" s="53">
        <f t="shared" ref="B21:B28" si="10">B20*($M$3+1)</f>
        <v>16</v>
      </c>
      <c r="C21" s="53">
        <f t="shared" si="3"/>
        <v>48</v>
      </c>
      <c r="D21" s="295">
        <f>SUM($C$19:C21)</f>
        <v>63</v>
      </c>
      <c r="E21" s="112">
        <f t="shared" si="4"/>
        <v>-5.1241264574172121</v>
      </c>
      <c r="F21" s="9">
        <f t="shared" si="5"/>
        <v>-312.24834384873304</v>
      </c>
      <c r="H21" s="292">
        <v>3</v>
      </c>
      <c r="I21" s="53">
        <f t="shared" si="8"/>
        <v>36</v>
      </c>
      <c r="J21" s="53">
        <f t="shared" si="6"/>
        <v>108</v>
      </c>
      <c r="K21" s="299">
        <f>SUM($J$19:J21)</f>
        <v>129</v>
      </c>
      <c r="L21" s="112">
        <f t="shared" si="7"/>
        <v>-2.5024803629246848</v>
      </c>
      <c r="M21" s="9">
        <f t="shared" si="9"/>
        <v>-1438.5727270173775</v>
      </c>
    </row>
    <row r="22" spans="1:13" x14ac:dyDescent="0.2">
      <c r="A22" s="292">
        <v>4</v>
      </c>
      <c r="B22" s="53">
        <f t="shared" si="10"/>
        <v>64</v>
      </c>
      <c r="C22" s="53">
        <f t="shared" si="3"/>
        <v>192</v>
      </c>
      <c r="D22" s="295">
        <f>SUM($C$19:C22)</f>
        <v>255</v>
      </c>
      <c r="E22" s="112">
        <f t="shared" si="4"/>
        <v>-1.6098728955212527</v>
      </c>
      <c r="F22" s="9">
        <f t="shared" si="5"/>
        <v>-3975.4691303922946</v>
      </c>
      <c r="H22" s="292">
        <v>4</v>
      </c>
      <c r="I22" s="53">
        <f t="shared" si="8"/>
        <v>216</v>
      </c>
      <c r="J22" s="53">
        <f t="shared" si="6"/>
        <v>648</v>
      </c>
      <c r="K22" s="299">
        <f>SUM($J$19:J22)</f>
        <v>777</v>
      </c>
      <c r="L22" s="112">
        <f t="shared" si="7"/>
        <v>-0.52833666455330686</v>
      </c>
      <c r="M22" s="9">
        <f t="shared" si="9"/>
        <v>-40883.022983578405</v>
      </c>
    </row>
    <row r="23" spans="1:13" x14ac:dyDescent="0.2">
      <c r="A23" s="112">
        <v>5</v>
      </c>
      <c r="B23" s="53">
        <f t="shared" si="10"/>
        <v>256</v>
      </c>
      <c r="C23" s="179">
        <f t="shared" si="3"/>
        <v>768</v>
      </c>
      <c r="D23" s="296">
        <f>SUM($C$19:C23)</f>
        <v>1023</v>
      </c>
      <c r="E23" s="112">
        <f t="shared" si="4"/>
        <v>-0.48946965843496459</v>
      </c>
      <c r="F23" s="9">
        <f t="shared" si="5"/>
        <v>-52301.505433153317</v>
      </c>
      <c r="H23" s="180">
        <v>5</v>
      </c>
      <c r="I23" s="179">
        <f t="shared" si="8"/>
        <v>1296</v>
      </c>
      <c r="J23" s="179">
        <f t="shared" si="6"/>
        <v>3888</v>
      </c>
      <c r="K23" s="181">
        <f>SUM($J$19:J23)</f>
        <v>4665</v>
      </c>
      <c r="L23" s="112">
        <f t="shared" si="7"/>
        <v>-0.10733707622271571</v>
      </c>
      <c r="M23" s="9">
        <f t="shared" si="9"/>
        <v>-1207411.3117362219</v>
      </c>
    </row>
    <row r="24" spans="1:13" x14ac:dyDescent="0.2">
      <c r="A24" s="112">
        <v>6</v>
      </c>
      <c r="B24" s="53">
        <f t="shared" si="10"/>
        <v>1024</v>
      </c>
      <c r="C24" s="179">
        <f t="shared" si="3"/>
        <v>3072</v>
      </c>
      <c r="D24" s="296">
        <f>SUM($C$19:C24)</f>
        <v>4095</v>
      </c>
      <c r="E24" s="112">
        <f t="shared" si="4"/>
        <v>-0.14490257254707495</v>
      </c>
      <c r="F24" s="9">
        <f t="shared" si="5"/>
        <v>-706681.72552100825</v>
      </c>
      <c r="H24" s="180">
        <v>6</v>
      </c>
      <c r="I24" s="179">
        <f t="shared" si="8"/>
        <v>7776</v>
      </c>
      <c r="J24" s="179">
        <f t="shared" si="6"/>
        <v>23328</v>
      </c>
      <c r="K24" s="181">
        <f>SUM($J$19:J24)</f>
        <v>27993</v>
      </c>
      <c r="L24" s="112">
        <f t="shared" si="7"/>
        <v>-2.1197300560149748E-2</v>
      </c>
      <c r="M24" s="9">
        <f t="shared" si="9"/>
        <v>-36683916.321961455</v>
      </c>
    </row>
    <row r="25" spans="1:13" x14ac:dyDescent="0.2">
      <c r="A25" s="112">
        <v>7</v>
      </c>
      <c r="B25" s="53">
        <f t="shared" si="10"/>
        <v>4096</v>
      </c>
      <c r="C25" s="179">
        <f t="shared" si="3"/>
        <v>12288</v>
      </c>
      <c r="D25" s="296">
        <f>SUM($C$19:C25)</f>
        <v>16383</v>
      </c>
      <c r="E25" s="112">
        <f t="shared" si="4"/>
        <v>-4.199316385847239E-2</v>
      </c>
      <c r="F25" s="9">
        <f t="shared" si="5"/>
        <v>-9753968.5597507209</v>
      </c>
      <c r="H25" s="180">
        <v>7</v>
      </c>
      <c r="I25" s="179">
        <f t="shared" si="8"/>
        <v>46656</v>
      </c>
      <c r="J25" s="179">
        <f t="shared" si="6"/>
        <v>139968</v>
      </c>
      <c r="K25" s="181">
        <f>SUM($J$19:J25)</f>
        <v>167961</v>
      </c>
      <c r="L25" s="112">
        <f t="shared" si="7"/>
        <v>-4.0960342192137055E-3</v>
      </c>
      <c r="M25" s="9">
        <f t="shared" si="9"/>
        <v>-1139052984.0094039</v>
      </c>
    </row>
    <row r="26" spans="1:13" x14ac:dyDescent="0.2">
      <c r="A26" s="112">
        <v>8</v>
      </c>
      <c r="B26" s="53">
        <f t="shared" si="10"/>
        <v>16384</v>
      </c>
      <c r="C26" s="179">
        <f t="shared" si="3"/>
        <v>49152</v>
      </c>
      <c r="D26" s="296">
        <f>SUM($C$19:C26)</f>
        <v>65535</v>
      </c>
      <c r="E26" s="112">
        <f t="shared" si="4"/>
        <v>-1.1963019358436362E-2</v>
      </c>
      <c r="F26" s="9">
        <f t="shared" si="5"/>
        <v>-136955391.52033511</v>
      </c>
      <c r="H26" s="180">
        <v>8</v>
      </c>
      <c r="I26" s="179">
        <f t="shared" si="8"/>
        <v>279936</v>
      </c>
      <c r="J26" s="179">
        <f t="shared" si="6"/>
        <v>839808</v>
      </c>
      <c r="K26" s="181">
        <f>SUM($J$19:J26)</f>
        <v>1007769</v>
      </c>
      <c r="L26" s="112">
        <f t="shared" si="7"/>
        <v>-7.7795256021481816E-4</v>
      </c>
      <c r="M26" s="9">
        <f t="shared" si="9"/>
        <v>-35983685164.902664</v>
      </c>
    </row>
    <row r="27" spans="1:13" x14ac:dyDescent="0.2">
      <c r="A27" s="112">
        <v>9</v>
      </c>
      <c r="B27" s="53">
        <f t="shared" si="10"/>
        <v>65536</v>
      </c>
      <c r="C27" s="179">
        <f t="shared" si="3"/>
        <v>196608</v>
      </c>
      <c r="D27" s="296">
        <f>SUM($C$19:C27)</f>
        <v>262143</v>
      </c>
      <c r="E27" s="112">
        <f t="shared" si="4"/>
        <v>-3.3607798251818304E-3</v>
      </c>
      <c r="F27" s="9">
        <f t="shared" si="5"/>
        <v>-1950023607.8825624</v>
      </c>
      <c r="H27" s="180">
        <v>9</v>
      </c>
      <c r="I27" s="179">
        <f t="shared" si="8"/>
        <v>1679616</v>
      </c>
      <c r="J27" s="179">
        <f t="shared" si="6"/>
        <v>5038848</v>
      </c>
      <c r="K27" s="181">
        <f>SUM($J$19:J27)</f>
        <v>6046617</v>
      </c>
      <c r="L27" s="112">
        <f t="shared" si="7"/>
        <v>-1.4570211834363588E-4</v>
      </c>
      <c r="M27" s="9">
        <f t="shared" si="9"/>
        <v>-1152773905482.0432</v>
      </c>
    </row>
    <row r="28" spans="1:13" ht="17" thickBot="1" x14ac:dyDescent="0.25">
      <c r="A28" s="113">
        <v>10</v>
      </c>
      <c r="B28" s="53">
        <f t="shared" si="10"/>
        <v>262144</v>
      </c>
      <c r="C28" s="183">
        <f t="shared" si="3"/>
        <v>786432</v>
      </c>
      <c r="D28" s="297">
        <f>SUM($C$19:C28)</f>
        <v>1048575</v>
      </c>
      <c r="E28" s="113">
        <f t="shared" si="4"/>
        <v>-9.3333407405384755E-4</v>
      </c>
      <c r="F28" s="10">
        <f t="shared" si="5"/>
        <v>-28086834852.327049</v>
      </c>
      <c r="H28" s="182">
        <v>10</v>
      </c>
      <c r="I28" s="183">
        <f t="shared" si="8"/>
        <v>10077696</v>
      </c>
      <c r="J28" s="183">
        <f t="shared" si="6"/>
        <v>30233088</v>
      </c>
      <c r="K28" s="184">
        <f>SUM($J$19:J28)</f>
        <v>36279705</v>
      </c>
      <c r="L28" s="113">
        <f t="shared" si="7"/>
        <v>-2.6975709331181528E-5</v>
      </c>
      <c r="M28" s="10">
        <f t="shared" si="9"/>
        <v>-37358409657651.062</v>
      </c>
    </row>
  </sheetData>
  <conditionalFormatting sqref="O7:O16">
    <cfRule type="cellIs" dxfId="19" priority="11" operator="lessThanOrEqual">
      <formula>0</formula>
    </cfRule>
    <cfRule type="cellIs" dxfId="18" priority="12" operator="greaterThan">
      <formula>0</formula>
    </cfRule>
  </conditionalFormatting>
  <conditionalFormatting sqref="M19:M28">
    <cfRule type="cellIs" dxfId="17" priority="7" stopIfTrue="1" operator="lessThanOrEqual">
      <formula>0</formula>
    </cfRule>
    <cfRule type="cellIs" dxfId="16" priority="8" stopIfTrue="1" operator="greaterThan">
      <formula>300</formula>
    </cfRule>
    <cfRule type="cellIs" dxfId="15" priority="9" stopIfTrue="1" operator="greaterThanOrEqual">
      <formula>200</formula>
    </cfRule>
    <cfRule type="cellIs" dxfId="14" priority="10" stopIfTrue="1" operator="lessThan">
      <formula>200</formula>
    </cfRule>
  </conditionalFormatting>
  <conditionalFormatting sqref="F19:F28">
    <cfRule type="cellIs" dxfId="13" priority="3" stopIfTrue="1" operator="lessThanOrEqual">
      <formula>0</formula>
    </cfRule>
    <cfRule type="cellIs" dxfId="12" priority="4" stopIfTrue="1" operator="greaterThan">
      <formula>300</formula>
    </cfRule>
    <cfRule type="cellIs" dxfId="11" priority="5" stopIfTrue="1" operator="greaterThanOrEqual">
      <formula>200</formula>
    </cfRule>
    <cfRule type="cellIs" dxfId="10" priority="6" stopIfTrue="1" operator="lessThan">
      <formula>200</formula>
    </cfRule>
  </conditionalFormatting>
  <conditionalFormatting sqref="P7:S16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329" t="s">
        <v>78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231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329" t="s">
        <v>79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231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f>IF(Rules!$B$14=Rules!$E$14,0,1)</f>
        <v>0</v>
      </c>
      <c r="X20" s="232">
        <v>0</v>
      </c>
      <c r="Y20" s="232">
        <v>0</v>
      </c>
      <c r="Z20" s="232">
        <v>0</v>
      </c>
      <c r="AA20" s="232">
        <v>0</v>
      </c>
      <c r="AB20" s="232">
        <v>0</v>
      </c>
      <c r="AC20" s="232">
        <v>0</v>
      </c>
      <c r="AD20" s="232">
        <v>0</v>
      </c>
      <c r="AE20" s="232">
        <v>0</v>
      </c>
      <c r="AF20" s="134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234" t="s">
        <v>4</v>
      </c>
      <c r="B23" s="177">
        <v>11</v>
      </c>
      <c r="C23" s="178">
        <v>12</v>
      </c>
      <c r="D23" s="178">
        <v>13</v>
      </c>
      <c r="E23" s="178">
        <v>14</v>
      </c>
      <c r="F23" s="178">
        <v>15</v>
      </c>
      <c r="G23" s="178">
        <v>16</v>
      </c>
      <c r="H23" s="178">
        <v>17</v>
      </c>
      <c r="I23" s="178">
        <v>18</v>
      </c>
      <c r="J23" s="178">
        <v>19</v>
      </c>
      <c r="K23" s="178">
        <v>20</v>
      </c>
      <c r="L23" s="178">
        <v>21</v>
      </c>
      <c r="M23" s="178">
        <v>22</v>
      </c>
      <c r="N23" s="178">
        <v>23</v>
      </c>
      <c r="O23" s="178">
        <v>24</v>
      </c>
      <c r="P23" s="178">
        <v>25</v>
      </c>
      <c r="Q23" s="178">
        <v>26</v>
      </c>
      <c r="R23" s="178">
        <v>27</v>
      </c>
      <c r="S23" s="178">
        <v>28</v>
      </c>
      <c r="T23" s="178">
        <v>29</v>
      </c>
      <c r="U23" s="178">
        <v>30</v>
      </c>
      <c r="V23" s="178">
        <v>31</v>
      </c>
      <c r="W23" s="139">
        <v>32</v>
      </c>
    </row>
    <row r="24" spans="1:32" x14ac:dyDescent="0.2">
      <c r="A24" s="234" t="s">
        <v>0</v>
      </c>
      <c r="B24" s="164">
        <f t="shared" ref="B24:B30" si="12">L14</f>
        <v>0.2121090766176992</v>
      </c>
      <c r="C24" s="165">
        <f>(SUM(D24:L24)+Rules!$B$5*M24)/(9+Rules!$B$5)</f>
        <v>0.24495802642312861</v>
      </c>
      <c r="D24" s="165">
        <f>(SUM(E24:M24)+Rules!$B$5*N24)/(9+Rules!$B$5)</f>
        <v>0.27249534667872904</v>
      </c>
      <c r="E24" s="165">
        <f>(SUM(F24:N24)+Rules!$B$5*O24)/(9+Rules!$B$5)</f>
        <v>0.29995101900790128</v>
      </c>
      <c r="F24" s="165">
        <f>(SUM(G24:O24)+Rules!$B$5*P24)/(9+Rules!$B$5)</f>
        <v>0.32719621086821865</v>
      </c>
      <c r="G24" s="165">
        <f>(SUM(H24:P24)+Rules!$B$5*Q24)/(9+Rules!$B$5)</f>
        <v>0.35412091093722581</v>
      </c>
      <c r="H24" s="165">
        <f>IF(Rules!$B$4=Rules!$F$4,0,(SUM(I24:Q24)+Rules!$B$5*R24)/(9+Rules!$B$5))</f>
        <v>0</v>
      </c>
      <c r="I24" s="165">
        <v>0</v>
      </c>
      <c r="J24" s="165">
        <v>0</v>
      </c>
      <c r="K24" s="165">
        <v>0</v>
      </c>
      <c r="L24" s="165">
        <v>0</v>
      </c>
      <c r="M24" s="165">
        <f t="shared" ref="M24:V24" si="13">M14</f>
        <v>0.48267271400214923</v>
      </c>
      <c r="N24" s="165">
        <f t="shared" si="13"/>
        <v>0.51962466300199572</v>
      </c>
      <c r="O24" s="165">
        <f t="shared" si="13"/>
        <v>0.55393718707328177</v>
      </c>
      <c r="P24" s="165">
        <f t="shared" si="13"/>
        <v>0.58579881656804733</v>
      </c>
      <c r="Q24" s="165">
        <f t="shared" si="13"/>
        <v>0.61538461538461542</v>
      </c>
      <c r="R24" s="165">
        <f t="shared" si="13"/>
        <v>0</v>
      </c>
      <c r="S24" s="165">
        <f t="shared" si="13"/>
        <v>0</v>
      </c>
      <c r="T24" s="165">
        <f t="shared" si="13"/>
        <v>0</v>
      </c>
      <c r="U24" s="165">
        <f t="shared" si="13"/>
        <v>0</v>
      </c>
      <c r="V24" s="165">
        <f t="shared" si="13"/>
        <v>0</v>
      </c>
      <c r="W24" s="58">
        <f t="shared" ref="W24:W30" si="14">W14</f>
        <v>1</v>
      </c>
    </row>
    <row r="25" spans="1:32" x14ac:dyDescent="0.2">
      <c r="A25" s="233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233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233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233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233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235">
        <v>22</v>
      </c>
      <c r="B30" s="161">
        <f t="shared" si="12"/>
        <v>0</v>
      </c>
      <c r="C30" s="162">
        <f>(SUM(D30:L30)+Rules!$B$5*M30)/(9+Rules!$B$5)</f>
        <v>0</v>
      </c>
      <c r="D30" s="162">
        <f>(SUM(E30:M30)+Rules!$B$5*N30)/(9+Rules!$B$5)</f>
        <v>0</v>
      </c>
      <c r="E30" s="162">
        <f>(SUM(F30:N30)+Rules!$B$5*O30)/(9+Rules!$B$5)</f>
        <v>0</v>
      </c>
      <c r="F30" s="162">
        <f>(SUM(G30:O30)+Rules!$B$5*P30)/(9+Rules!$B$5)</f>
        <v>0</v>
      </c>
      <c r="G30" s="162">
        <f>(SUM(H30:P30)+Rules!$B$5*Q30)/(9+Rules!$B$5)</f>
        <v>0</v>
      </c>
      <c r="H30" s="162">
        <f>IF(Rules!$B$4=Rules!$F$4,0,(SUM(I30:Q30)+Rules!$B$5*R30)/(9+Rules!$B$5))</f>
        <v>0</v>
      </c>
      <c r="I30" s="166">
        <v>0</v>
      </c>
      <c r="J30" s="166">
        <v>0</v>
      </c>
      <c r="K30" s="166">
        <v>0</v>
      </c>
      <c r="L30" s="166">
        <v>0</v>
      </c>
      <c r="M30" s="162">
        <f t="shared" si="19"/>
        <v>0</v>
      </c>
      <c r="N30" s="162">
        <f t="shared" si="19"/>
        <v>0</v>
      </c>
      <c r="O30" s="162">
        <f t="shared" si="19"/>
        <v>0</v>
      </c>
      <c r="P30" s="162">
        <f t="shared" si="19"/>
        <v>0</v>
      </c>
      <c r="Q30" s="162">
        <f t="shared" si="19"/>
        <v>0</v>
      </c>
      <c r="R30" s="166">
        <f t="shared" si="20"/>
        <v>0</v>
      </c>
      <c r="S30" s="166">
        <f t="shared" si="20"/>
        <v>0</v>
      </c>
      <c r="T30" s="166">
        <f t="shared" si="20"/>
        <v>0</v>
      </c>
      <c r="U30" s="166">
        <f t="shared" si="20"/>
        <v>0</v>
      </c>
      <c r="V30" s="166">
        <f t="shared" si="20"/>
        <v>0</v>
      </c>
      <c r="W30" s="10">
        <f t="shared" si="14"/>
        <v>0</v>
      </c>
    </row>
    <row r="31" spans="1:32" ht="17" thickBot="1" x14ac:dyDescent="0.25">
      <c r="A31" s="136"/>
      <c r="B31" s="236">
        <f t="shared" ref="B31:W31" si="21">SUM(B24:B30)</f>
        <v>1</v>
      </c>
      <c r="C31" s="162">
        <f t="shared" si="21"/>
        <v>0.99999999999999978</v>
      </c>
      <c r="D31" s="162">
        <f t="shared" si="21"/>
        <v>0.99999999999999989</v>
      </c>
      <c r="E31" s="162">
        <f t="shared" si="21"/>
        <v>0.99999999999999978</v>
      </c>
      <c r="F31" s="162">
        <f t="shared" si="21"/>
        <v>1.0000000000000002</v>
      </c>
      <c r="G31" s="162">
        <f t="shared" si="21"/>
        <v>1</v>
      </c>
      <c r="H31" s="162">
        <f t="shared" si="21"/>
        <v>1</v>
      </c>
      <c r="I31" s="162">
        <f t="shared" si="21"/>
        <v>1</v>
      </c>
      <c r="J31" s="162">
        <f t="shared" si="21"/>
        <v>1</v>
      </c>
      <c r="K31" s="162">
        <f t="shared" si="21"/>
        <v>1</v>
      </c>
      <c r="L31" s="162">
        <f t="shared" si="21"/>
        <v>1</v>
      </c>
      <c r="M31" s="162">
        <f t="shared" si="21"/>
        <v>0.99999999999999989</v>
      </c>
      <c r="N31" s="162">
        <f t="shared" si="21"/>
        <v>0.99999999999999978</v>
      </c>
      <c r="O31" s="162">
        <f t="shared" si="21"/>
        <v>0.99999999999999978</v>
      </c>
      <c r="P31" s="162">
        <f t="shared" si="21"/>
        <v>0.99999999999999989</v>
      </c>
      <c r="Q31" s="162">
        <f t="shared" si="21"/>
        <v>0.99999999999999978</v>
      </c>
      <c r="R31" s="162">
        <f t="shared" si="21"/>
        <v>1</v>
      </c>
      <c r="S31" s="162">
        <f t="shared" si="21"/>
        <v>1</v>
      </c>
      <c r="T31" s="162">
        <f t="shared" si="21"/>
        <v>1</v>
      </c>
      <c r="U31" s="162">
        <f t="shared" si="21"/>
        <v>1</v>
      </c>
      <c r="V31" s="162">
        <f t="shared" si="21"/>
        <v>1</v>
      </c>
      <c r="W31" s="162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2" t="s">
        <v>33</v>
      </c>
      <c r="M33" s="65" t="s">
        <v>0</v>
      </c>
      <c r="N33" s="64" t="s">
        <v>6</v>
      </c>
      <c r="O33" s="63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5">
        <v>5</v>
      </c>
      <c r="M34" s="56">
        <f>F14</f>
        <v>0.41640366958226238</v>
      </c>
      <c r="N34" s="57">
        <f>1-M34</f>
        <v>0.58359633041773762</v>
      </c>
      <c r="O34" s="58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9">
        <v>6</v>
      </c>
      <c r="M35" s="54">
        <f>G14</f>
        <v>0.42315049208499772</v>
      </c>
      <c r="N35" s="57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9">
        <v>7</v>
      </c>
      <c r="M36" s="54">
        <f>H14</f>
        <v>0.2623124083615333</v>
      </c>
      <c r="N36" s="57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9">
        <v>8</v>
      </c>
      <c r="M37" s="54">
        <f>I14</f>
        <v>0.2447412422511914</v>
      </c>
      <c r="N37" s="57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9">
        <v>9</v>
      </c>
      <c r="M38" s="54">
        <f>J14</f>
        <v>0.2284251594344453</v>
      </c>
      <c r="N38" s="57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9">
        <v>10</v>
      </c>
      <c r="M39" s="54">
        <f>K14</f>
        <v>0.2121090766176992</v>
      </c>
      <c r="N39" s="57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60">
        <v>11</v>
      </c>
      <c r="M40" s="54">
        <f>L14</f>
        <v>0.2121090766176992</v>
      </c>
      <c r="N40" s="57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60">
        <v>12</v>
      </c>
      <c r="M41" s="54">
        <f>M14</f>
        <v>0.48267271400214923</v>
      </c>
      <c r="N41" s="57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60">
        <v>13</v>
      </c>
      <c r="M42" s="54">
        <f>N14</f>
        <v>0.51962466300199572</v>
      </c>
      <c r="N42" s="57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60">
        <v>14</v>
      </c>
      <c r="M43" s="54">
        <f>O14</f>
        <v>0.55393718707328177</v>
      </c>
      <c r="N43" s="57">
        <f t="shared" si="25"/>
        <v>0.44606281292671823</v>
      </c>
      <c r="O43" s="9">
        <f t="shared" si="22"/>
        <v>1</v>
      </c>
    </row>
    <row r="44" spans="2:15" ht="17" thickBot="1" x14ac:dyDescent="0.25">
      <c r="C44" s="68">
        <f>SUM(C34:C43)/SUM($C$34:$D$43)</f>
        <v>0.31212025922298758</v>
      </c>
      <c r="D44" s="68">
        <f>SUM(D34:D43)/SUM($C$34:$D$43)</f>
        <v>0.68787974077701231</v>
      </c>
      <c r="F44">
        <f>SUM(F34:F43)</f>
        <v>1</v>
      </c>
      <c r="L44" s="60">
        <v>15</v>
      </c>
      <c r="M44" s="54">
        <f>P14</f>
        <v>0.58579881656804733</v>
      </c>
      <c r="N44" s="57">
        <f t="shared" si="25"/>
        <v>0.41420118343195267</v>
      </c>
      <c r="O44" s="9">
        <f t="shared" si="22"/>
        <v>1</v>
      </c>
    </row>
    <row r="45" spans="2:15" ht="17" thickBot="1" x14ac:dyDescent="0.25">
      <c r="L45" s="61">
        <v>16</v>
      </c>
      <c r="M45" s="66">
        <f>Q14</f>
        <v>0.61538461538461542</v>
      </c>
      <c r="N45" s="67">
        <f t="shared" si="25"/>
        <v>0.38461538461538458</v>
      </c>
      <c r="O45" s="10">
        <f t="shared" si="22"/>
        <v>1</v>
      </c>
    </row>
    <row r="46" spans="2:15" x14ac:dyDescent="0.2">
      <c r="M46" s="68">
        <f>SUM(M34:M45)/SUM($M$34:$N$45)</f>
        <v>0.39638909341499318</v>
      </c>
      <c r="N46" s="68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65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4" type="noConversion"/>
  <conditionalFormatting sqref="O2:X31">
    <cfRule type="containsText" dxfId="187" priority="5" operator="containsText" text="S">
      <formula>NOT(ISERROR(SEARCH("S",O2)))</formula>
    </cfRule>
    <cfRule type="containsText" dxfId="186" priority="6" operator="containsText" text="H">
      <formula>NOT(ISERROR(SEARCH("H",O2)))</formula>
    </cfRule>
  </conditionalFormatting>
  <conditionalFormatting sqref="O35:X54">
    <cfRule type="containsText" dxfId="185" priority="3" operator="containsText" text="S">
      <formula>NOT(ISERROR(SEARCH("S",O35)))</formula>
    </cfRule>
    <cfRule type="containsText" dxfId="184" priority="4" operator="containsText" text="H">
      <formula>NOT(ISERROR(SEARCH("H",O35)))</formula>
    </cfRule>
  </conditionalFormatting>
  <conditionalFormatting sqref="O34:X34">
    <cfRule type="containsText" dxfId="183" priority="1" operator="containsText" text="S">
      <formula>NOT(ISERROR(SEARCH("S",O34)))</formula>
    </cfRule>
    <cfRule type="containsText" dxfId="182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4" type="noConversion"/>
  <conditionalFormatting sqref="O2:X31">
    <cfRule type="containsText" dxfId="181" priority="16" operator="containsText" text="S">
      <formula>NOT(ISERROR(SEARCH("S",O2)))</formula>
    </cfRule>
    <cfRule type="containsText" dxfId="180" priority="17" operator="containsText" text="H">
      <formula>NOT(ISERROR(SEARCH("H",O2)))</formula>
    </cfRule>
  </conditionalFormatting>
  <conditionalFormatting sqref="O2:X31">
    <cfRule type="containsText" dxfId="179" priority="13" operator="containsText" text="D">
      <formula>NOT(ISERROR(SEARCH("D",O2)))</formula>
    </cfRule>
  </conditionalFormatting>
  <conditionalFormatting sqref="O34:X54">
    <cfRule type="containsText" dxfId="178" priority="2" operator="containsText" text="S">
      <formula>NOT(ISERROR(SEARCH("S",O34)))</formula>
    </cfRule>
    <cfRule type="containsText" dxfId="177" priority="3" operator="containsText" text="H">
      <formula>NOT(ISERROR(SEARCH("H",O34)))</formula>
    </cfRule>
  </conditionalFormatting>
  <conditionalFormatting sqref="O34:X54">
    <cfRule type="containsText" dxfId="176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</vt:i4>
      </vt:variant>
    </vt:vector>
  </HeadingPairs>
  <TitlesOfParts>
    <vt:vector size="29" baseType="lpstr">
      <vt:lpstr>Rules</vt:lpstr>
      <vt:lpstr>Simulation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EV</vt:lpstr>
      <vt:lpstr>Summary</vt:lpstr>
      <vt:lpstr>WL Prob</vt:lpstr>
      <vt:lpstr>Summary (2)</vt:lpstr>
      <vt:lpstr>Analysis</vt:lpstr>
      <vt:lpstr>1x2</vt:lpstr>
      <vt:lpstr>1x3</vt:lpstr>
      <vt:lpstr>1x4</vt:lpstr>
      <vt:lpstr>1x5</vt:lpstr>
      <vt:lpstr>1x6</vt:lpstr>
      <vt:lpstr>2x3</vt:lpstr>
      <vt:lpstr>Rules!Print_Area</vt:lpstr>
      <vt:lpstr>'Summary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2018-06-01T17:46:44Z</cp:lastPrinted>
  <dcterms:created xsi:type="dcterms:W3CDTF">2015-03-11T15:17:04Z</dcterms:created>
  <dcterms:modified xsi:type="dcterms:W3CDTF">2018-11-19T13:07:10Z</dcterms:modified>
</cp:coreProperties>
</file>