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New folder (3)\"/>
    </mc:Choice>
  </mc:AlternateContent>
  <xr:revisionPtr revIDLastSave="0" documentId="13_ncr:1_{FBEEE4AD-30DF-4251-8FA9-8F601C4B6BA1}" xr6:coauthVersionLast="47" xr6:coauthVersionMax="47" xr10:uidLastSave="{00000000-0000-0000-0000-000000000000}"/>
  <bookViews>
    <workbookView xWindow="-110" yWindow="-110" windowWidth="19420" windowHeight="10420" xr2:uid="{BCB71333-53AD-405C-AC56-FB2F9F021AF1}"/>
  </bookViews>
  <sheets>
    <sheet name="Przykład 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45" i="1"/>
  <c r="B127" i="1"/>
  <c r="C102" i="1"/>
  <c r="G76" i="1"/>
  <c r="G59" i="1"/>
  <c r="C68" i="1"/>
  <c r="H50" i="1"/>
  <c r="C85" i="1"/>
  <c r="E30" i="1"/>
  <c r="H49" i="1" s="1"/>
  <c r="B27" i="1"/>
  <c r="D35" i="1"/>
  <c r="F21" i="1"/>
  <c r="F22" i="1"/>
  <c r="F23" i="1"/>
  <c r="F24" i="1"/>
  <c r="F25" i="1"/>
  <c r="F20" i="1"/>
  <c r="C21" i="1"/>
  <c r="C22" i="1"/>
  <c r="C23" i="1"/>
  <c r="C24" i="1"/>
  <c r="C25" i="1"/>
  <c r="C20" i="1"/>
  <c r="B113" i="1"/>
  <c r="B114" i="1"/>
  <c r="B115" i="1"/>
  <c r="B116" i="1"/>
  <c r="B117" i="1"/>
  <c r="G58" i="1" l="1"/>
  <c r="F26" i="1"/>
  <c r="D34" i="1" s="1"/>
  <c r="D22" i="1"/>
  <c r="D20" i="1"/>
  <c r="D24" i="1"/>
  <c r="D25" i="1"/>
  <c r="D21" i="1"/>
  <c r="D23" i="1"/>
  <c r="C26" i="1"/>
  <c r="E29" i="1" s="1"/>
  <c r="A82" i="1" l="1"/>
  <c r="A65" i="1"/>
  <c r="A79" i="1"/>
  <c r="A62" i="1"/>
  <c r="A78" i="1"/>
  <c r="A61" i="1"/>
  <c r="A83" i="1"/>
  <c r="A66" i="1"/>
  <c r="A80" i="1"/>
  <c r="A63" i="1"/>
  <c r="A81" i="1"/>
  <c r="A64" i="1"/>
  <c r="G39" i="1"/>
</calcChain>
</file>

<file path=xl/sharedStrings.xml><?xml version="1.0" encoding="utf-8"?>
<sst xmlns="http://schemas.openxmlformats.org/spreadsheetml/2006/main" count="216" uniqueCount="170">
  <si>
    <t>Ogółem</t>
  </si>
  <si>
    <t>-</t>
  </si>
  <si>
    <t>Vx = 22,2% ≤ 35% - mała zmienność</t>
  </si>
  <si>
    <t>Obliczenia pomocnicze</t>
  </si>
  <si>
    <t>0 &lt; | -0,13 | ≤ 0,3</t>
  </si>
  <si>
    <t>- rozkład asymetryczny o asymetrii lewostronnej</t>
  </si>
  <si>
    <t>- słaba siła asymetrii</t>
  </si>
  <si>
    <t xml:space="preserve">2,8 &lt; 3 </t>
  </si>
  <si>
    <t>Dominata</t>
  </si>
  <si>
    <t>D = 3,5</t>
  </si>
  <si>
    <t>Wartość Max</t>
  </si>
  <si>
    <t>n1-n4</t>
  </si>
  <si>
    <t>n5-n12</t>
  </si>
  <si>
    <t>n13-n23</t>
  </si>
  <si>
    <t>n24-n29</t>
  </si>
  <si>
    <t>n30-n32</t>
  </si>
  <si>
    <t>n33-n34</t>
  </si>
  <si>
    <t>Mediana</t>
  </si>
  <si>
    <t>4 n1-n4</t>
  </si>
  <si>
    <t>12 n5-n12</t>
  </si>
  <si>
    <t>23 n13-n23</t>
  </si>
  <si>
    <t>29 n24-n29</t>
  </si>
  <si>
    <t>32 n30-n32</t>
  </si>
  <si>
    <t>34 n33-n34</t>
  </si>
  <si>
    <t>Kwartyl 1</t>
  </si>
  <si>
    <t>Kwartyl 3</t>
  </si>
  <si>
    <t>Decyl 1</t>
  </si>
  <si>
    <t>Decyl 9</t>
  </si>
  <si>
    <t>Student n9 znajduje się w przedziale n5-n12</t>
  </si>
  <si>
    <t>Student n3 znajduje się w przedziale n1-n4</t>
  </si>
  <si>
    <t>Student n26 znajduje się w przedziale n24-n29</t>
  </si>
  <si>
    <t>Student n31 znajduje się w przedziale n30-n32</t>
  </si>
  <si>
    <t>As &lt; 0 -  rozkład asymetryczny o asymetrii lewostronnej</t>
  </si>
  <si>
    <t>Miary</t>
  </si>
  <si>
    <t>Wartość</t>
  </si>
  <si>
    <t>Klasyczne</t>
  </si>
  <si>
    <t>Nr</t>
  </si>
  <si>
    <t>Pozycyjne</t>
  </si>
  <si>
    <t>(A) Analiza ocen ze statystyki z wykorzystaniem miar klasycznych</t>
  </si>
  <si>
    <r>
      <t>Oceny ze statystyki x</t>
    </r>
    <r>
      <rPr>
        <b/>
        <sz val="8"/>
        <color theme="1"/>
        <rFont val="Calibri"/>
        <family val="2"/>
        <scheme val="minor"/>
      </rPr>
      <t>i</t>
    </r>
  </si>
  <si>
    <r>
      <t>Liczba studentów n</t>
    </r>
    <r>
      <rPr>
        <b/>
        <sz val="8"/>
        <color theme="1"/>
        <rFont val="Calibri"/>
        <family val="2"/>
        <scheme val="minor"/>
      </rPr>
      <t>i</t>
    </r>
  </si>
  <si>
    <r>
      <t>x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* n</t>
    </r>
    <r>
      <rPr>
        <b/>
        <sz val="8"/>
        <color theme="1"/>
        <rFont val="Calibri"/>
        <family val="2"/>
        <scheme val="minor"/>
      </rPr>
      <t>i</t>
    </r>
  </si>
  <si>
    <t>xi - 𝑥̅</t>
  </si>
  <si>
    <t>(xi - 𝑥̅)^2</t>
  </si>
  <si>
    <t>(xi - 𝑥̅)^2ni</t>
  </si>
  <si>
    <r>
      <t xml:space="preserve">N = </t>
    </r>
    <r>
      <rPr>
        <b/>
        <sz val="11"/>
        <color rgb="FFC00000"/>
        <rFont val="Calibri"/>
        <family val="2"/>
        <scheme val="minor"/>
      </rPr>
      <t>34</t>
    </r>
  </si>
  <si>
    <t xml:space="preserve">118 / 34 = </t>
  </si>
  <si>
    <t xml:space="preserve">19.974 / 34 = </t>
  </si>
  <si>
    <t xml:space="preserve">pierwiastek(19.974 / 34) = </t>
  </si>
  <si>
    <t>(xi - 𝑥̅)^4</t>
  </si>
  <si>
    <t>(xi - 𝑥̅)^4ni</t>
  </si>
  <si>
    <r>
      <t>Suma =</t>
    </r>
    <r>
      <rPr>
        <b/>
        <sz val="11"/>
        <color rgb="FFFF0000"/>
        <rFont val="Calibri"/>
        <family val="2"/>
        <charset val="238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33,87794</t>
    </r>
  </si>
  <si>
    <t>* 100 =</t>
  </si>
  <si>
    <t>(0.77 / 3.47) * 100 =</t>
  </si>
  <si>
    <t>(Obliczenia nr 2) Wariancja</t>
  </si>
  <si>
    <t>(Obliczenia nr 1) Średnia arytmetyczna</t>
  </si>
  <si>
    <t>(Obliczenia nr 3) Odchylenie standardowe</t>
  </si>
  <si>
    <t>(Obliczenia nr 4) Typowy obszar zmienności</t>
  </si>
  <si>
    <t>(Obliczenia nr 5) Klasyczny współczynnik zmienności</t>
  </si>
  <si>
    <t>&gt; &gt; &gt; (Notka nr 1) Średnia arytmetyczna ze wszystkich ocen z zaliczenia ze statystyki pośród studentów wynosi 3.47.</t>
  </si>
  <si>
    <t>&gt; &gt; &gt; (Notka nr 2) Obliczenia wariancji wynoszą 0.59.</t>
  </si>
  <si>
    <t>&gt; &gt; &gt; (Notka nr 3) Uzyskane oceny z zaliczenia ze statystki różnią się (odchylają się) od średniej arytmetycznej (𝑥𝑥̅= 3,47) przeciętnie o ± 0,77 oceny.</t>
  </si>
  <si>
    <t>&gt; &gt; &gt; (Notka nr 4) W obliczonym przedziale ocen (od 2.70 do 4.24) znajduje się około 68% studentów.</t>
  </si>
  <si>
    <t>&gt; &gt; &gt; (Notka nr 5) Zbiorowość studentów charakteryzuje się małym zróżnicowaniem (a więc zmiennością) pod względem otrzymanych ocen ze statystki.</t>
  </si>
  <si>
    <t>(Obliczenia nr 6) Miara asymetrii</t>
  </si>
  <si>
    <t>(xi - 𝑥̅)^3</t>
  </si>
  <si>
    <t>(xi - 𝑥̅)^3ni</t>
  </si>
  <si>
    <t>(Obliczenia nr 7) Miara koncentracji</t>
  </si>
  <si>
    <r>
      <t>Suma =</t>
    </r>
    <r>
      <rPr>
        <b/>
        <sz val="11"/>
        <color rgb="FFFF0000"/>
        <rFont val="Calibri"/>
        <family val="2"/>
        <charset val="238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-2.20168</t>
    </r>
  </si>
  <si>
    <t>( -2,20168 / 34 ) =</t>
  </si>
  <si>
    <t>=</t>
  </si>
  <si>
    <t>Oznacza to, że w zbiorowości dominują studenci z wyższymi ocenami od średniej arytmetycznej (𝑥𝑥̅= 3,47).</t>
  </si>
  <si>
    <t>&gt;&gt;&gt; (Notka nr 6) Rozkład ocen ze statystyki wskazuje na słabą asymetrię lewostronną.</t>
  </si>
  <si>
    <r>
      <t>A</t>
    </r>
    <r>
      <rPr>
        <b/>
        <sz val="9"/>
        <color rgb="FFC00000"/>
        <rFont val="Calibri"/>
        <family val="2"/>
        <scheme val="minor"/>
      </rPr>
      <t>s</t>
    </r>
    <r>
      <rPr>
        <b/>
        <sz val="8"/>
        <color rgb="FFC00000"/>
        <rFont val="Calibri"/>
        <family val="2"/>
        <scheme val="minor"/>
      </rPr>
      <t>x</t>
    </r>
    <r>
      <rPr>
        <b/>
        <sz val="11"/>
        <color rgb="FFC00000"/>
        <rFont val="Calibri"/>
        <family val="2"/>
        <charset val="238"/>
        <scheme val="minor"/>
      </rPr>
      <t xml:space="preserve"> &lt; 0</t>
    </r>
  </si>
  <si>
    <t>( 33.87794 / 34 ) =</t>
  </si>
  <si>
    <t>1.0 / (0.77^4) =</t>
  </si>
  <si>
    <r>
      <rPr>
        <b/>
        <sz val="11"/>
        <rFont val="Calibri"/>
        <family val="2"/>
        <scheme val="minor"/>
      </rPr>
      <t xml:space="preserve">≈ </t>
    </r>
    <r>
      <rPr>
        <b/>
        <sz val="11"/>
        <color rgb="FFC00000"/>
        <rFont val="Calibri"/>
        <family val="2"/>
        <charset val="238"/>
        <scheme val="minor"/>
      </rPr>
      <t>1</t>
    </r>
  </si>
  <si>
    <t>- rozkład jest spłaszczony (czyli platokurtyczny)</t>
  </si>
  <si>
    <t>pod względem ocen ze statystyki wokół średniej arytmetycznej jest słabsza od rozkładu normalnego.</t>
  </si>
  <si>
    <t>&gt;&gt;&gt; (Notka nr 7) Rozkład ocen ze statystyki jest spłaszczony. Oznacza to, że koncentracja zbiorowości studentów</t>
  </si>
  <si>
    <t>(B) Analiza ocen ze statystyki z wykorzystaniem miar pozycyjnych</t>
  </si>
  <si>
    <t xml:space="preserve">Dominanta (D) =&gt;   </t>
  </si>
  <si>
    <t xml:space="preserve">   &lt;= Wartość max</t>
  </si>
  <si>
    <t>(Obliczenia nr 8) Dominanta</t>
  </si>
  <si>
    <t>(Obliczenia nr 9) Mediana</t>
  </si>
  <si>
    <t>przedziały</t>
  </si>
  <si>
    <t>wartości skumulowane cum</t>
  </si>
  <si>
    <r>
      <t>liczba studentów n</t>
    </r>
    <r>
      <rPr>
        <b/>
        <sz val="8"/>
        <color theme="1"/>
        <rFont val="Calibri"/>
        <family val="2"/>
        <scheme val="minor"/>
      </rPr>
      <t>i</t>
    </r>
  </si>
  <si>
    <r>
      <t>oceny ze statystyki x</t>
    </r>
    <r>
      <rPr>
        <b/>
        <sz val="8"/>
        <color theme="1"/>
        <rFont val="Calibri"/>
        <family val="2"/>
        <scheme val="minor"/>
      </rPr>
      <t>i</t>
    </r>
  </si>
  <si>
    <r>
      <t>Nr</t>
    </r>
    <r>
      <rPr>
        <sz val="9"/>
        <color theme="1"/>
        <rFont val="Calibri"/>
        <family val="2"/>
        <scheme val="minor"/>
      </rPr>
      <t>M</t>
    </r>
    <r>
      <rPr>
        <sz val="8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= N / 2 = 34 / 2 = </t>
    </r>
    <r>
      <rPr>
        <b/>
        <sz val="11"/>
        <color rgb="FFC00000"/>
        <rFont val="Calibri"/>
        <family val="2"/>
        <scheme val="minor"/>
      </rPr>
      <t>17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b/>
        <sz val="11"/>
        <color rgb="FFC00000"/>
        <rFont val="Calibri"/>
        <family val="2"/>
        <scheme val="minor"/>
      </rPr>
      <t>n17</t>
    </r>
    <r>
      <rPr>
        <sz val="11"/>
        <color theme="1"/>
        <rFont val="Calibri"/>
        <family val="2"/>
        <charset val="238"/>
        <scheme val="minor"/>
      </rPr>
      <t xml:space="preserve"> ( n17 - znacza 17-go studenta )</t>
    </r>
  </si>
  <si>
    <t>(Obliczenia nr 10) Kwartyle</t>
  </si>
  <si>
    <t>3 Q1</t>
  </si>
  <si>
    <t>4 Q3</t>
  </si>
  <si>
    <r>
      <t>Nr</t>
    </r>
    <r>
      <rPr>
        <sz val="9"/>
        <color theme="1"/>
        <rFont val="Calibri"/>
        <family val="2"/>
        <scheme val="minor"/>
      </rPr>
      <t>Q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= N / 4 = 34 / 4 = 8.5 ≈ 9 = n9 ( n9 - oznacza 9-go studenta )</t>
    </r>
  </si>
  <si>
    <r>
      <t>Nr</t>
    </r>
    <r>
      <rPr>
        <sz val="9"/>
        <color theme="1"/>
        <rFont val="Calibri"/>
        <family val="2"/>
        <scheme val="minor"/>
      </rPr>
      <t>Q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= 3N / 4 = 3 * 34 / 4 =25.5 ≈ 26 = n26 ( n26 - oznacza 26-go studenta )</t>
    </r>
  </si>
  <si>
    <t>Student n17 znajduje się w przedziale (n13-n23).</t>
  </si>
  <si>
    <t>&gt;&gt;&gt; (Notka nr 9) Mediana informuje, że 50% studentów otrzymała ocenę 3.5</t>
  </si>
  <si>
    <t>i niższą, a druga połowa studentów otrzymała ocenę 3.5 i wyższą.</t>
  </si>
  <si>
    <t>&gt;&gt;&gt; (Notka nr 10.1) Kwartyl 1 informuje, że 25% studentów otrzymała ocenę 3,0 i niższą, a 75% studentów otrzymała ocenę 3,0 i wyższą.</t>
  </si>
  <si>
    <t>&gt;&gt;&gt; (Notka nr 10.2) Kwartyl 3 informuje, że 75% studentów otrzymała ocenę 4,0 i niższą, a 25% studentów otrzymała ocenę 4,0 i wyższą.</t>
  </si>
  <si>
    <t>(Obliczenia nr 11) Decyle</t>
  </si>
  <si>
    <t>2 D1</t>
  </si>
  <si>
    <t>4.5 D9</t>
  </si>
  <si>
    <r>
      <t>Nr</t>
    </r>
    <r>
      <rPr>
        <sz val="9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= N / 10 = 34 / 10 = 3.4 ≈ 3 = n3 ( n3 - oznacza 3-go studenta )</t>
    </r>
  </si>
  <si>
    <r>
      <t>Nr</t>
    </r>
    <r>
      <rPr>
        <sz val="9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charset val="238"/>
        <scheme val="minor"/>
      </rPr>
      <t xml:space="preserve"> = 9N / 10 = (9 * 34) / 10 = 30.6 ≈ 31 = n31 ( n31 - oznacza 31-go studenta )</t>
    </r>
  </si>
  <si>
    <t>&gt;&gt;&gt; (Notka nr 11.1) Decyl 1 informuje, że 10% studentów otrzymała ocenę 2.0 i niższą, a 90% studentów otrzymała ocenę 2.0 i wyższą.</t>
  </si>
  <si>
    <t>&gt;&gt;&gt; (Notka nr 11.2) Decyl 9 informuje, że 90% studentów otrzymała ocenę 4.5 i niższą, a 10% studentów otrzymała ocenę 4.5 i wyższą.</t>
  </si>
  <si>
    <t>(Obliczenia nr 12) Odchylenie ćwiartkowe</t>
  </si>
  <si>
    <t>przeciętnie o ± 0.5 oceny (ale dotyczy to tylko 50% studentów znajdujących się w drugiej i trzeciej ćwiartce).</t>
  </si>
  <si>
    <t>&gt;&gt;&gt; (Notka nr 12) Oceny z zaliczenia ze statystki różnią się (odchylają się) od mediany (Me 3.5)</t>
  </si>
  <si>
    <t>(Obliczenia nr 13) Typowy obszar zmienności</t>
  </si>
  <si>
    <r>
      <t>M</t>
    </r>
    <r>
      <rPr>
        <b/>
        <sz val="8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charset val="238"/>
        <scheme val="minor"/>
      </rPr>
      <t xml:space="preserve"> - Q</t>
    </r>
    <r>
      <rPr>
        <b/>
        <sz val="8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charset val="238"/>
        <scheme val="minor"/>
      </rPr>
      <t xml:space="preserve"> &lt; X</t>
    </r>
    <r>
      <rPr>
        <b/>
        <sz val="8"/>
        <color theme="1"/>
        <rFont val="Calibri"/>
        <family val="2"/>
        <scheme val="minor"/>
      </rPr>
      <t>typ</t>
    </r>
    <r>
      <rPr>
        <b/>
        <sz val="11"/>
        <color theme="1"/>
        <rFont val="Calibri"/>
        <family val="2"/>
        <charset val="238"/>
        <scheme val="minor"/>
      </rPr>
      <t xml:space="preserve"> &lt; M</t>
    </r>
    <r>
      <rPr>
        <b/>
        <sz val="8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charset val="238"/>
        <scheme val="minor"/>
      </rPr>
      <t xml:space="preserve"> + Q</t>
    </r>
    <r>
      <rPr>
        <b/>
        <sz val="8"/>
        <color theme="1"/>
        <rFont val="Calibri"/>
        <family val="2"/>
        <scheme val="minor"/>
      </rPr>
      <t>x</t>
    </r>
  </si>
  <si>
    <r>
      <t>3.5 - 0.5 &lt; X</t>
    </r>
    <r>
      <rPr>
        <b/>
        <sz val="8"/>
        <color theme="1"/>
        <rFont val="Calibri"/>
        <family val="2"/>
        <scheme val="minor"/>
      </rPr>
      <t>typ</t>
    </r>
    <r>
      <rPr>
        <b/>
        <sz val="11"/>
        <color theme="1"/>
        <rFont val="Calibri"/>
        <family val="2"/>
        <charset val="238"/>
        <scheme val="minor"/>
      </rPr>
      <t xml:space="preserve"> &lt; 3.5 + 0.5</t>
    </r>
  </si>
  <si>
    <r>
      <t>3.0 &lt; X</t>
    </r>
    <r>
      <rPr>
        <b/>
        <sz val="8"/>
        <color rgb="FFC00000"/>
        <rFont val="Calibri"/>
        <family val="2"/>
        <scheme val="minor"/>
      </rPr>
      <t>typ</t>
    </r>
    <r>
      <rPr>
        <b/>
        <sz val="11"/>
        <color rgb="FFC00000"/>
        <rFont val="Calibri"/>
        <family val="2"/>
        <charset val="238"/>
        <scheme val="minor"/>
      </rPr>
      <t xml:space="preserve"> &lt; 4.0</t>
    </r>
  </si>
  <si>
    <t>(Obliczenia nr 14) Współczynnik zmienności</t>
  </si>
  <si>
    <r>
      <t>V</t>
    </r>
    <r>
      <rPr>
        <b/>
        <sz val="8"/>
        <color rgb="FFC00000"/>
        <rFont val="Calibri"/>
        <family val="2"/>
        <scheme val="minor"/>
      </rPr>
      <t>Q</t>
    </r>
    <r>
      <rPr>
        <b/>
        <sz val="11"/>
        <color rgb="FFC00000"/>
        <rFont val="Calibri"/>
        <family val="2"/>
        <scheme val="minor"/>
      </rPr>
      <t xml:space="preserve"> = (Q</t>
    </r>
    <r>
      <rPr>
        <b/>
        <sz val="8"/>
        <color rgb="FFC00000"/>
        <rFont val="Calibri"/>
        <family val="2"/>
        <scheme val="minor"/>
      </rPr>
      <t xml:space="preserve">x </t>
    </r>
    <r>
      <rPr>
        <b/>
        <sz val="11"/>
        <color rgb="FFC00000"/>
        <rFont val="Calibri"/>
        <family val="2"/>
        <scheme val="minor"/>
      </rPr>
      <t>/ M</t>
    </r>
    <r>
      <rPr>
        <b/>
        <sz val="8"/>
        <color rgb="FFC00000"/>
        <rFont val="Calibri"/>
        <family val="2"/>
        <scheme val="minor"/>
      </rPr>
      <t>e)</t>
    </r>
    <r>
      <rPr>
        <b/>
        <sz val="11"/>
        <color rgb="FFC00000"/>
        <rFont val="Calibri"/>
        <family val="2"/>
        <scheme val="minor"/>
      </rPr>
      <t xml:space="preserve"> * 100 = 0.5 / 3.5 * 100 = 14.3%</t>
    </r>
  </si>
  <si>
    <r>
      <t>V</t>
    </r>
    <r>
      <rPr>
        <b/>
        <sz val="8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= 14.3% ≤ 35% - mała zmienność</t>
    </r>
  </si>
  <si>
    <t>&gt;&gt;&gt; (Notka nr 14) Zbiorowość studentów charakteryzuje się małym zróżnicowaniem</t>
  </si>
  <si>
    <t>[małą zmiennością] pod względem otrzymanych ocen ze statystyki.</t>
  </si>
  <si>
    <t>&gt;&gt;&gt; (Notka nr 13) Typowy obszar zmienności wynosi: 3.0 &lt; Xtyp &lt; 4.0</t>
  </si>
  <si>
    <t>studentów ma oceny niższe od mediany (Me = 3.5), a druga połowa wyższe.</t>
  </si>
  <si>
    <t>&gt;&gt;&gt; (Notka nr 15.1) Rozkład ocen ze statystyki jest symetryczny. Oznacza to, że połowa</t>
  </si>
  <si>
    <t>(Obliczenia nr 15.1) Miara asymetrii</t>
  </si>
  <si>
    <t>(Obliczenia nr 15.2) Współczynnik asymetrii</t>
  </si>
  <si>
    <t>0 &lt; |-0.04| ≤ 0,3 - słaba siła asymetrii</t>
  </si>
  <si>
    <t>As = (𝑥̅ - D) / Sx = (3.47 - 3.5) / 0.77 = -0.04</t>
  </si>
  <si>
    <t>&gt;&gt;&gt; (Notka nr 15.2) Występuje słaba siła asymetrii oraz wynosi: 0 &lt; |-0.04| ≤ 0,3</t>
  </si>
  <si>
    <t>(Obliczenia nr 16) Współczynnik skupienia</t>
  </si>
  <si>
    <t>2.5 &gt; 2 - rozkład jest wysmukły</t>
  </si>
  <si>
    <t>&gt;&gt;&gt; (Notka nr 16) Rozkład ocen ze statystyki jest wysmukły. Koncentracja zbiorowości</t>
  </si>
  <si>
    <t>pod względem badanej cechy wokół mediany jest silniejszy w porównaniu z rozkładem normalnym.</t>
  </si>
  <si>
    <t>(C) Zestawienie podstawowych statystyk opisowych ocen studentów ze statystyki</t>
  </si>
  <si>
    <t>Średnia arytmetyczna ( 𝑥̅ )</t>
  </si>
  <si>
    <r>
      <t>Wariancja ( S</t>
    </r>
    <r>
      <rPr>
        <sz val="9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</si>
  <si>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Odchylenie standardowe ( S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)</t>
    </r>
  </si>
  <si>
    <t>Typowy obszar zmienności ( 𝑥̅ - Sx &lt; Xtyp &lt; 𝑥̅ + Sx )</t>
  </si>
  <si>
    <r>
      <t>2.7 &lt; X</t>
    </r>
    <r>
      <rPr>
        <sz val="8"/>
        <color theme="1"/>
        <rFont val="Calibri"/>
        <family val="2"/>
        <scheme val="minor"/>
      </rPr>
      <t>typ</t>
    </r>
    <r>
      <rPr>
        <sz val="11"/>
        <color theme="1"/>
        <rFont val="Calibri"/>
        <family val="2"/>
        <charset val="238"/>
        <scheme val="minor"/>
      </rPr>
      <t xml:space="preserve"> &lt; 4.24</t>
    </r>
  </si>
  <si>
    <r>
      <t>Klasyczny współczynik zmienności ( V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</si>
  <si>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Miara asymetrii ( A</t>
    </r>
    <r>
      <rPr>
        <sz val="9"/>
        <color theme="1"/>
        <rFont val="Calibri"/>
        <family val="2"/>
        <scheme val="minor"/>
      </rPr>
      <t>s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)</t>
    </r>
  </si>
  <si>
    <r>
      <t>Miara koncentracji ( W</t>
    </r>
    <r>
      <rPr>
        <sz val="8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238"/>
        <scheme val="minor"/>
      </rPr>
      <t xml:space="preserve"> )</t>
    </r>
  </si>
  <si>
    <t>Dominata ( D )</t>
  </si>
  <si>
    <r>
      <t>Mediana ( M</t>
    </r>
    <r>
      <rPr>
        <sz val="8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</si>
  <si>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Kwartyl 1 ( Q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</si>
  <si>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Kwartyl 3 ( Q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</si>
  <si>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Decyl 1 ( D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</si>
  <si>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Decyl 9 ( D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</si>
  <si>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Odchylenie ćwiartkowe ( Q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</si>
  <si>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Typowy obszar zmienności ( M</t>
    </r>
    <r>
      <rPr>
        <sz val="8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- Q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&lt; X</t>
    </r>
    <r>
      <rPr>
        <sz val="8"/>
        <color theme="1"/>
        <rFont val="Calibri"/>
        <family val="2"/>
        <scheme val="minor"/>
      </rPr>
      <t>typ</t>
    </r>
    <r>
      <rPr>
        <sz val="11"/>
        <color theme="1"/>
        <rFont val="Calibri"/>
        <family val="2"/>
        <charset val="238"/>
        <scheme val="minor"/>
      </rPr>
      <t xml:space="preserve"> &lt; M</t>
    </r>
    <r>
      <rPr>
        <sz val="8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+ Q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</si>
  <si>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3.0 &lt; X</t>
    </r>
    <r>
      <rPr>
        <sz val="8"/>
        <color theme="1"/>
        <rFont val="Calibri"/>
        <family val="2"/>
        <scheme val="minor"/>
      </rPr>
      <t>typ</t>
    </r>
    <r>
      <rPr>
        <sz val="11"/>
        <color theme="1"/>
        <rFont val="Calibri"/>
        <family val="2"/>
        <charset val="238"/>
        <scheme val="minor"/>
      </rPr>
      <t xml:space="preserve"> &lt; 4.0</t>
    </r>
  </si>
  <si>
    <r>
      <t>Współczynnik zmienności ( V</t>
    </r>
    <r>
      <rPr>
        <sz val="8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</si>
  <si>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Miara asymetrii ( A</t>
    </r>
    <r>
      <rPr>
        <sz val="9"/>
        <color theme="1"/>
        <rFont val="Calibri"/>
        <family val="2"/>
        <scheme val="minor"/>
      </rPr>
      <t>Q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</si>
  <si>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Współczynnik asymetrii ( A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</si>
  <si>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Miara koncentracji ( W</t>
    </r>
    <r>
      <rPr>
        <sz val="8"/>
        <color theme="1"/>
        <rFont val="Calibri"/>
        <family val="2"/>
        <scheme val="minor"/>
      </rPr>
      <t>sk</t>
    </r>
    <r>
      <rPr>
        <sz val="11"/>
        <color theme="1"/>
        <rFont val="Calibri"/>
        <family val="2"/>
        <charset val="238"/>
        <scheme val="minor"/>
      </rPr>
      <t xml:space="preserve"> )</t>
    </r>
  </si>
  <si>
    <r>
      <t>W</t>
    </r>
    <r>
      <rPr>
        <b/>
        <sz val="8"/>
        <color rgb="FFC00000"/>
        <rFont val="Calibri"/>
        <family val="2"/>
        <scheme val="minor"/>
      </rPr>
      <t>sk</t>
    </r>
    <r>
      <rPr>
        <b/>
        <sz val="11"/>
        <color rgb="FFC00000"/>
        <rFont val="Calibri"/>
        <family val="2"/>
        <scheme val="minor"/>
      </rPr>
      <t xml:space="preserve"> = (D</t>
    </r>
    <r>
      <rPr>
        <b/>
        <sz val="8"/>
        <color rgb="FFC00000"/>
        <rFont val="Calibri"/>
        <family val="2"/>
        <scheme val="minor"/>
      </rPr>
      <t>9</t>
    </r>
    <r>
      <rPr>
        <b/>
        <sz val="11"/>
        <color rgb="FFC00000"/>
        <rFont val="Calibri"/>
        <family val="2"/>
        <scheme val="minor"/>
      </rPr>
      <t xml:space="preserve"> - D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scheme val="minor"/>
      </rPr>
      <t>) / (Q</t>
    </r>
    <r>
      <rPr>
        <b/>
        <sz val="8"/>
        <color rgb="FFC00000"/>
        <rFont val="Calibri"/>
        <family val="2"/>
        <scheme val="minor"/>
      </rPr>
      <t>3</t>
    </r>
    <r>
      <rPr>
        <b/>
        <sz val="11"/>
        <color rgb="FFC00000"/>
        <rFont val="Calibri"/>
        <family val="2"/>
        <scheme val="minor"/>
      </rPr>
      <t xml:space="preserve"> - Q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scheme val="minor"/>
      </rPr>
      <t>) = (4.5 - 2.0) / (4.0 - 3.0) = 2.5</t>
    </r>
  </si>
  <si>
    <r>
      <t>A</t>
    </r>
    <r>
      <rPr>
        <b/>
        <sz val="8"/>
        <color rgb="FFC00000"/>
        <rFont val="Calibri"/>
        <family val="2"/>
        <scheme val="minor"/>
      </rPr>
      <t>Qx</t>
    </r>
    <r>
      <rPr>
        <b/>
        <sz val="11"/>
        <color rgb="FFC00000"/>
        <rFont val="Calibri"/>
        <family val="2"/>
        <scheme val="minor"/>
      </rPr>
      <t xml:space="preserve"> = (Q</t>
    </r>
    <r>
      <rPr>
        <b/>
        <sz val="8"/>
        <color rgb="FFC00000"/>
        <rFont val="Calibri"/>
        <family val="2"/>
        <scheme val="minor"/>
      </rPr>
      <t>3</t>
    </r>
    <r>
      <rPr>
        <b/>
        <sz val="11"/>
        <color rgb="FFC00000"/>
        <rFont val="Calibri"/>
        <family val="2"/>
        <scheme val="minor"/>
      </rPr>
      <t xml:space="preserve"> + Q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scheme val="minor"/>
      </rPr>
      <t xml:space="preserve"> - 2M</t>
    </r>
    <r>
      <rPr>
        <b/>
        <sz val="8"/>
        <color rgb="FFC00000"/>
        <rFont val="Calibri"/>
        <family val="2"/>
        <scheme val="minor"/>
      </rPr>
      <t>e</t>
    </r>
    <r>
      <rPr>
        <b/>
        <sz val="11"/>
        <color rgb="FFC00000"/>
        <rFont val="Calibri"/>
        <family val="2"/>
        <scheme val="minor"/>
      </rPr>
      <t>) / 2Q</t>
    </r>
    <r>
      <rPr>
        <b/>
        <sz val="8"/>
        <color rgb="FFC00000"/>
        <rFont val="Calibri"/>
        <family val="2"/>
        <scheme val="minor"/>
      </rPr>
      <t>x</t>
    </r>
    <r>
      <rPr>
        <b/>
        <sz val="11"/>
        <color rgb="FFC00000"/>
        <rFont val="Calibri"/>
        <family val="2"/>
        <scheme val="minor"/>
      </rPr>
      <t xml:space="preserve"> = (4.0 + 3.0 - 2 * 3.5)/ (2*0.5) = 0.0</t>
    </r>
  </si>
  <si>
    <r>
      <t>Q</t>
    </r>
    <r>
      <rPr>
        <b/>
        <sz val="8"/>
        <color rgb="FFC00000"/>
        <rFont val="Calibri"/>
        <family val="2"/>
        <scheme val="minor"/>
      </rPr>
      <t>x</t>
    </r>
    <r>
      <rPr>
        <b/>
        <sz val="11"/>
        <color rgb="FFC00000"/>
        <rFont val="Calibri"/>
        <family val="2"/>
        <charset val="238"/>
        <scheme val="minor"/>
      </rPr>
      <t xml:space="preserve"> = (Q</t>
    </r>
    <r>
      <rPr>
        <b/>
        <sz val="8"/>
        <color rgb="FFC00000"/>
        <rFont val="Calibri"/>
        <family val="2"/>
        <scheme val="minor"/>
      </rPr>
      <t>3</t>
    </r>
    <r>
      <rPr>
        <b/>
        <sz val="11"/>
        <color rgb="FFC00000"/>
        <rFont val="Calibri"/>
        <family val="2"/>
        <charset val="238"/>
        <scheme val="minor"/>
      </rPr>
      <t xml:space="preserve"> - Q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charset val="238"/>
        <scheme val="minor"/>
      </rPr>
      <t>) / 2 = (4.0 - 3.0) / 2 = 0.5</t>
    </r>
  </si>
  <si>
    <r>
      <t>D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charset val="238"/>
        <scheme val="minor"/>
      </rPr>
      <t xml:space="preserve"> = 2.0</t>
    </r>
  </si>
  <si>
    <r>
      <t>D</t>
    </r>
    <r>
      <rPr>
        <b/>
        <sz val="8"/>
        <color rgb="FFC00000"/>
        <rFont val="Calibri"/>
        <family val="2"/>
        <scheme val="minor"/>
      </rPr>
      <t>9</t>
    </r>
    <r>
      <rPr>
        <b/>
        <sz val="11"/>
        <color rgb="FFC00000"/>
        <rFont val="Calibri"/>
        <family val="2"/>
        <charset val="238"/>
        <scheme val="minor"/>
      </rPr>
      <t xml:space="preserve"> = 4.5</t>
    </r>
  </si>
  <si>
    <r>
      <t>Q</t>
    </r>
    <r>
      <rPr>
        <b/>
        <sz val="8"/>
        <color rgb="FFC00000"/>
        <rFont val="Calibri"/>
        <family val="2"/>
        <scheme val="minor"/>
      </rPr>
      <t>3</t>
    </r>
    <r>
      <rPr>
        <b/>
        <sz val="11"/>
        <color rgb="FFC00000"/>
        <rFont val="Calibri"/>
        <family val="2"/>
        <charset val="238"/>
        <scheme val="minor"/>
      </rPr>
      <t xml:space="preserve"> = 4.0</t>
    </r>
  </si>
  <si>
    <r>
      <t>Q</t>
    </r>
    <r>
      <rPr>
        <b/>
        <sz val="8"/>
        <color rgb="FFC00000"/>
        <rFont val="Calibri"/>
        <family val="2"/>
        <scheme val="minor"/>
      </rPr>
      <t>1</t>
    </r>
    <r>
      <rPr>
        <b/>
        <sz val="11"/>
        <color rgb="FFC00000"/>
        <rFont val="Calibri"/>
        <family val="2"/>
        <charset val="238"/>
        <scheme val="minor"/>
      </rPr>
      <t xml:space="preserve"> = 3.0</t>
    </r>
  </si>
  <si>
    <r>
      <t>Q</t>
    </r>
    <r>
      <rPr>
        <b/>
        <sz val="8"/>
        <color rgb="FFC00000"/>
        <rFont val="Calibri"/>
        <family val="2"/>
        <scheme val="minor"/>
      </rPr>
      <t>3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charset val="238"/>
        <scheme val="minor"/>
      </rPr>
      <t>= 4.0</t>
    </r>
  </si>
  <si>
    <r>
      <t>M</t>
    </r>
    <r>
      <rPr>
        <b/>
        <sz val="8"/>
        <color rgb="FFC00000"/>
        <rFont val="Calibri"/>
        <family val="2"/>
        <scheme val="minor"/>
      </rPr>
      <t>e</t>
    </r>
    <r>
      <rPr>
        <b/>
        <sz val="11"/>
        <color rgb="FFC00000"/>
        <rFont val="Calibri"/>
        <family val="2"/>
        <charset val="238"/>
        <scheme val="minor"/>
      </rPr>
      <t xml:space="preserve"> = 3,5</t>
    </r>
  </si>
  <si>
    <r>
      <t>&gt;&gt;&gt; (Notka nr 8) Wśród badanej zbiorowości dominują studenci z oceną 3.5 (n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= 11).</t>
    </r>
  </si>
  <si>
    <r>
      <t>W</t>
    </r>
    <r>
      <rPr>
        <b/>
        <sz val="8"/>
        <color rgb="FFC00000"/>
        <rFont val="Calibri"/>
        <family val="2"/>
        <scheme val="minor"/>
      </rPr>
      <t>k</t>
    </r>
    <r>
      <rPr>
        <b/>
        <sz val="11"/>
        <color rgb="FFC00000"/>
        <rFont val="Calibri"/>
        <family val="2"/>
        <charset val="238"/>
        <scheme val="minor"/>
      </rPr>
      <t xml:space="preserve"> &lt; 3</t>
    </r>
  </si>
  <si>
    <r>
      <t>3.47 - 0.77 &lt; X</t>
    </r>
    <r>
      <rPr>
        <b/>
        <sz val="8"/>
        <color theme="1"/>
        <rFont val="Calibri"/>
        <family val="2"/>
        <scheme val="minor"/>
      </rPr>
      <t>typ</t>
    </r>
    <r>
      <rPr>
        <b/>
        <sz val="11"/>
        <color theme="1"/>
        <rFont val="Calibri"/>
        <family val="2"/>
        <scheme val="minor"/>
      </rPr>
      <t xml:space="preserve"> &lt; 3.47 + 0.77</t>
    </r>
  </si>
  <si>
    <r>
      <t>2.7 &lt; X</t>
    </r>
    <r>
      <rPr>
        <b/>
        <sz val="8"/>
        <color rgb="FFC00000"/>
        <rFont val="Calibri"/>
        <family val="2"/>
        <scheme val="minor"/>
      </rPr>
      <t>typ</t>
    </r>
    <r>
      <rPr>
        <b/>
        <sz val="11"/>
        <color rgb="FFC00000"/>
        <rFont val="Calibri"/>
        <family val="2"/>
        <scheme val="minor"/>
      </rPr>
      <t xml:space="preserve"> &lt; 4.24</t>
    </r>
  </si>
  <si>
    <t>Zadanie wykonał:</t>
  </si>
  <si>
    <t>(1) Imię i nazwisko: Łukasz Tworzydło</t>
  </si>
  <si>
    <t>(2) Numer albumu: gd29623</t>
  </si>
  <si>
    <t>(3) Numer grupy: INIS5_wszyscy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</si>
</sst>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%"/>
    <numFmt numFmtId="178" formatCode="0.0000000"/>
    <numFmt numFmtId="179" formatCode="0.000000"/>
    <numFmt numFmtId="180" formatCode="0.00000"/>
    <numFmt numFmtId="183" formatCode="#,##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83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9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 applyAlignment="1"/>
    <xf numFmtId="178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178" fontId="0" fillId="0" borderId="0" xfId="0" applyNumberFormat="1" applyAlignment="1">
      <alignment horizontal="left"/>
    </xf>
    <xf numFmtId="0" fontId="9" fillId="0" borderId="0" xfId="0" applyFont="1" applyAlignment="1">
      <alignment horizontal="left" vertical="center"/>
    </xf>
    <xf numFmtId="180" fontId="0" fillId="0" borderId="0" xfId="0" applyNumberFormat="1" applyAlignment="1">
      <alignment horizontal="left"/>
    </xf>
    <xf numFmtId="0" fontId="2" fillId="6" borderId="0" xfId="0" applyFon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7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9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7" fillId="0" borderId="0" xfId="0" applyFont="1" applyAlignment="1">
      <alignment vertical="center"/>
    </xf>
    <xf numFmtId="0" fontId="17" fillId="0" borderId="0" xfId="0" applyFont="1"/>
    <xf numFmtId="0" fontId="11" fillId="0" borderId="0" xfId="0" applyFont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0" xfId="1" applyFont="1" applyAlignment="1">
      <alignment horizontal="left"/>
    </xf>
    <xf numFmtId="0" fontId="18" fillId="0" borderId="0" xfId="1" applyFont="1" applyAlignment="1"/>
  </cellXfs>
  <cellStyles count="2">
    <cellStyle name="Normalny" xfId="0" builtinId="0"/>
    <cellStyle name="Normalny 2" xfId="1" xr:uid="{EEDDFE5A-0087-46C5-A481-43FA04598D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studentów ( n</a:t>
            </a:r>
            <a:r>
              <a:rPr lang="pl-PL" sz="900" baseline="0"/>
              <a:t>i</a:t>
            </a:r>
            <a:r>
              <a:rPr lang="pl-PL" baseline="0"/>
              <a:t> 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3.5</c:v>
              </c:pt>
              <c:pt idx="3">
                <c:v>4</c:v>
              </c:pt>
              <c:pt idx="4">
                <c:v>4.5</c:v>
              </c:pt>
              <c:pt idx="5">
                <c:v>5</c:v>
              </c:pt>
            </c:numLit>
          </c:cat>
          <c:val>
            <c:numRef>
              <c:f>'Przykład 2.2'!$C$95:$C$100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5-4427-BE0C-2893CC1F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3423"/>
        <c:axId val="2008362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2</c:v>
                    </c:pt>
                    <c:pt idx="1">
                      <c:v>3</c:v>
                    </c:pt>
                    <c:pt idx="2">
                      <c:v>3.5</c:v>
                    </c:pt>
                    <c:pt idx="3">
                      <c:v>4</c:v>
                    </c:pt>
                    <c:pt idx="4">
                      <c:v>4.5</c:v>
                    </c:pt>
                    <c:pt idx="5">
                      <c:v>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'Przykład 2.2'!$B$95:$B$100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5-4427-BE0C-2893CC1F23D4}"/>
                  </c:ext>
                </c:extLst>
              </c15:ser>
            </c15:filteredBarSeries>
          </c:ext>
        </c:extLst>
      </c:barChart>
      <c:catAx>
        <c:axId val="371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62735"/>
        <c:crosses val="autoZero"/>
        <c:auto val="1"/>
        <c:lblAlgn val="ctr"/>
        <c:lblOffset val="100"/>
        <c:noMultiLvlLbl val="0"/>
      </c:catAx>
      <c:valAx>
        <c:axId val="20083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423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0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82551</xdr:colOff>
      <xdr:row>0</xdr:row>
      <xdr:rowOff>69424</xdr:rowOff>
    </xdr:from>
    <xdr:to>
      <xdr:col>3</xdr:col>
      <xdr:colOff>628650</xdr:colOff>
      <xdr:row>14</xdr:row>
      <xdr:rowOff>153101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BCF8407-17C7-1AE6-3934-74D72792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1" y="69424"/>
          <a:ext cx="5092699" cy="2661777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38100</xdr:rowOff>
    </xdr:from>
    <xdr:to>
      <xdr:col>2</xdr:col>
      <xdr:colOff>1301921</xdr:colOff>
      <xdr:row>30</xdr:row>
      <xdr:rowOff>142951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65D5858-E2F8-8C2B-64F9-836A0867D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5194300"/>
          <a:ext cx="1228896" cy="473151"/>
        </a:xfrm>
        <a:prstGeom prst="rect">
          <a:avLst/>
        </a:prstGeom>
      </xdr:spPr>
    </xdr:pic>
    <xdr:clientData/>
  </xdr:twoCellAnchor>
  <xdr:twoCellAnchor editAs="oneCell">
    <xdr:from>
      <xdr:col>1</xdr:col>
      <xdr:colOff>358775</xdr:colOff>
      <xdr:row>32</xdr:row>
      <xdr:rowOff>146049</xdr:rowOff>
    </xdr:from>
    <xdr:to>
      <xdr:col>1</xdr:col>
      <xdr:colOff>1739900</xdr:colOff>
      <xdr:row>35</xdr:row>
      <xdr:rowOff>92162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C03AF8A-54D6-114A-131E-7A2951B4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038849"/>
          <a:ext cx="1381125" cy="498563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38</xdr:row>
      <xdr:rowOff>12700</xdr:rowOff>
    </xdr:from>
    <xdr:to>
      <xdr:col>3</xdr:col>
      <xdr:colOff>984250</xdr:colOff>
      <xdr:row>40</xdr:row>
      <xdr:rowOff>152400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174603B-5706-D9B6-A5A4-F3ED755FC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350" y="7010400"/>
          <a:ext cx="2222500" cy="508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56</xdr:row>
      <xdr:rowOff>123825</xdr:rowOff>
    </xdr:from>
    <xdr:to>
      <xdr:col>4</xdr:col>
      <xdr:colOff>485767</xdr:colOff>
      <xdr:row>62</xdr:row>
      <xdr:rowOff>88900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7B63820-2E08-CBB6-101E-177A4B558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5125" y="10436225"/>
          <a:ext cx="1454142" cy="1069975"/>
        </a:xfrm>
        <a:prstGeom prst="rect">
          <a:avLst/>
        </a:prstGeom>
      </xdr:spPr>
    </xdr:pic>
    <xdr:clientData/>
  </xdr:twoCellAnchor>
  <xdr:twoCellAnchor editAs="oneCell">
    <xdr:from>
      <xdr:col>3</xdr:col>
      <xdr:colOff>79375</xdr:colOff>
      <xdr:row>74</xdr:row>
      <xdr:rowOff>38100</xdr:rowOff>
    </xdr:from>
    <xdr:to>
      <xdr:col>4</xdr:col>
      <xdr:colOff>457200</xdr:colOff>
      <xdr:row>76</xdr:row>
      <xdr:rowOff>152399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AB6F049D-6845-CBD6-066C-67E3BED24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825" y="13665200"/>
          <a:ext cx="1412875" cy="482599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77</xdr:row>
      <xdr:rowOff>6350</xdr:rowOff>
    </xdr:from>
    <xdr:to>
      <xdr:col>4</xdr:col>
      <xdr:colOff>590550</xdr:colOff>
      <xdr:row>79</xdr:row>
      <xdr:rowOff>152399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7CFA99B-FBCB-9A9B-9697-6399EDC0B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925" y="14185900"/>
          <a:ext cx="1508125" cy="514349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42</xdr:row>
      <xdr:rowOff>158750</xdr:rowOff>
    </xdr:from>
    <xdr:to>
      <xdr:col>3</xdr:col>
      <xdr:colOff>666750</xdr:colOff>
      <xdr:row>45</xdr:row>
      <xdr:rowOff>69850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B72DF807-9D5C-40D1-A64C-DCE331235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950" y="7893050"/>
          <a:ext cx="1549400" cy="463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48</xdr:row>
      <xdr:rowOff>38100</xdr:rowOff>
    </xdr:from>
    <xdr:to>
      <xdr:col>3</xdr:col>
      <xdr:colOff>660400</xdr:colOff>
      <xdr:row>50</xdr:row>
      <xdr:rowOff>146050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FEC06298-0775-4534-A0ED-116AE99CA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8693150"/>
          <a:ext cx="571500" cy="476250"/>
        </a:xfrm>
        <a:prstGeom prst="rect">
          <a:avLst/>
        </a:prstGeom>
      </xdr:spPr>
    </xdr:pic>
    <xdr:clientData/>
  </xdr:twoCellAnchor>
  <xdr:twoCellAnchor>
    <xdr:from>
      <xdr:col>5</xdr:col>
      <xdr:colOff>44450</xdr:colOff>
      <xdr:row>91</xdr:row>
      <xdr:rowOff>19050</xdr:rowOff>
    </xdr:from>
    <xdr:to>
      <xdr:col>10</xdr:col>
      <xdr:colOff>577850</xdr:colOff>
      <xdr:row>105</xdr:row>
      <xdr:rowOff>133350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E91E6E7-9A6C-4FC3-83EC-695379A5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6B81-4E62-41CF-9E60-8B4F04628B52}">
  <dimension ref="A17:AM260"/>
  <sheetViews>
    <sheetView tabSelected="1" topLeftCell="A247" workbookViewId="0">
      <selection activeCell="A257" sqref="A257:B257"/>
    </sheetView>
  </sheetViews>
  <sheetFormatPr defaultRowHeight="14.5" x14ac:dyDescent="0.35"/>
  <cols>
    <col min="1" max="1" width="20.08984375" customWidth="1"/>
    <col min="2" max="2" width="25.6328125" customWidth="1"/>
    <col min="3" max="3" width="19.36328125" customWidth="1"/>
    <col min="4" max="4" width="14.81640625" customWidth="1"/>
    <col min="5" max="5" width="10.90625" customWidth="1"/>
    <col min="6" max="6" width="15.36328125" customWidth="1"/>
    <col min="7" max="7" width="10" bestFit="1" customWidth="1"/>
    <col min="8" max="8" width="9.36328125" bestFit="1" customWidth="1"/>
    <col min="9" max="9" width="12" customWidth="1"/>
    <col min="10" max="10" width="15" bestFit="1" customWidth="1"/>
    <col min="22" max="22" width="10" customWidth="1"/>
    <col min="23" max="23" width="15.1796875" customWidth="1"/>
  </cols>
  <sheetData>
    <row r="17" spans="1:7" x14ac:dyDescent="0.35">
      <c r="A17" s="50" t="s">
        <v>38</v>
      </c>
      <c r="B17" s="50"/>
      <c r="C17" s="50"/>
      <c r="D17" s="50"/>
      <c r="E17" s="6"/>
      <c r="F17" s="6"/>
      <c r="G17" s="6"/>
    </row>
    <row r="19" spans="1:7" x14ac:dyDescent="0.35">
      <c r="A19" s="7" t="s">
        <v>39</v>
      </c>
      <c r="B19" s="7" t="s">
        <v>40</v>
      </c>
      <c r="C19" s="7" t="s">
        <v>41</v>
      </c>
      <c r="D19" s="7" t="s">
        <v>42</v>
      </c>
      <c r="E19" s="7" t="s">
        <v>43</v>
      </c>
      <c r="F19" s="7" t="s">
        <v>44</v>
      </c>
    </row>
    <row r="20" spans="1:7" x14ac:dyDescent="0.35">
      <c r="A20" s="9">
        <v>2</v>
      </c>
      <c r="B20" s="9">
        <v>4</v>
      </c>
      <c r="C20" s="11">
        <f>A20*B20</f>
        <v>8</v>
      </c>
      <c r="D20" s="11">
        <f>A20-$E$30</f>
        <v>-1.4705882352941178</v>
      </c>
      <c r="E20" s="8">
        <v>2.161</v>
      </c>
      <c r="F20" s="8">
        <f>E20*B20</f>
        <v>8.6440000000000001</v>
      </c>
    </row>
    <row r="21" spans="1:7" x14ac:dyDescent="0.35">
      <c r="A21" s="9">
        <v>3</v>
      </c>
      <c r="B21" s="9">
        <v>8</v>
      </c>
      <c r="C21" s="11">
        <f t="shared" ref="C21:C25" si="0">A21*B21</f>
        <v>24</v>
      </c>
      <c r="D21" s="11">
        <f>A21-$E$30</f>
        <v>-0.47058823529411775</v>
      </c>
      <c r="E21" s="8">
        <v>0.221</v>
      </c>
      <c r="F21" s="8">
        <f t="shared" ref="F21:F25" si="1">E21*B21</f>
        <v>1.768</v>
      </c>
    </row>
    <row r="22" spans="1:7" x14ac:dyDescent="0.35">
      <c r="A22" s="9">
        <v>3.5</v>
      </c>
      <c r="B22" s="9">
        <v>11</v>
      </c>
      <c r="C22" s="11">
        <f t="shared" si="0"/>
        <v>38.5</v>
      </c>
      <c r="D22" s="11">
        <f>A22-$E$30</f>
        <v>2.9411764705882248E-2</v>
      </c>
      <c r="E22" s="8">
        <v>1E-3</v>
      </c>
      <c r="F22" s="8">
        <f t="shared" si="1"/>
        <v>1.0999999999999999E-2</v>
      </c>
    </row>
    <row r="23" spans="1:7" x14ac:dyDescent="0.35">
      <c r="A23" s="9">
        <v>4</v>
      </c>
      <c r="B23" s="9">
        <v>6</v>
      </c>
      <c r="C23" s="11">
        <f t="shared" si="0"/>
        <v>24</v>
      </c>
      <c r="D23" s="11">
        <f>A23-$E$30</f>
        <v>0.52941176470588225</v>
      </c>
      <c r="E23" s="8">
        <v>0.28100000000000003</v>
      </c>
      <c r="F23" s="8">
        <f t="shared" si="1"/>
        <v>1.6860000000000002</v>
      </c>
    </row>
    <row r="24" spans="1:7" x14ac:dyDescent="0.35">
      <c r="A24" s="9">
        <v>4.5</v>
      </c>
      <c r="B24" s="9">
        <v>3</v>
      </c>
      <c r="C24" s="11">
        <f t="shared" si="0"/>
        <v>13.5</v>
      </c>
      <c r="D24" s="11">
        <f>A24-$E$30</f>
        <v>1.0294117647058822</v>
      </c>
      <c r="E24" s="8">
        <v>1.0609999999999999</v>
      </c>
      <c r="F24" s="8">
        <f t="shared" si="1"/>
        <v>3.1829999999999998</v>
      </c>
    </row>
    <row r="25" spans="1:7" x14ac:dyDescent="0.35">
      <c r="A25" s="9">
        <v>5</v>
      </c>
      <c r="B25" s="9">
        <v>2</v>
      </c>
      <c r="C25" s="11">
        <f t="shared" si="0"/>
        <v>10</v>
      </c>
      <c r="D25" s="11">
        <f>A25-$E$30</f>
        <v>1.5294117647058822</v>
      </c>
      <c r="E25" s="8">
        <v>2.3410000000000002</v>
      </c>
      <c r="F25" s="8">
        <f t="shared" si="1"/>
        <v>4.6820000000000004</v>
      </c>
    </row>
    <row r="26" spans="1:7" x14ac:dyDescent="0.35">
      <c r="A26" s="7" t="s">
        <v>0</v>
      </c>
      <c r="B26" s="7" t="s">
        <v>45</v>
      </c>
      <c r="C26" s="10">
        <f>C20+C21+C22+C23+C24+C25</f>
        <v>118</v>
      </c>
      <c r="D26" s="7" t="s">
        <v>1</v>
      </c>
      <c r="E26" s="7" t="s">
        <v>1</v>
      </c>
      <c r="F26" s="12">
        <f>SUM(F20:F25)</f>
        <v>19.974</v>
      </c>
    </row>
    <row r="27" spans="1:7" x14ac:dyDescent="0.35">
      <c r="B27" s="10">
        <f>SUM(B20:B25)</f>
        <v>34</v>
      </c>
    </row>
    <row r="29" spans="1:7" x14ac:dyDescent="0.35">
      <c r="E29" s="20">
        <f>C26/B27</f>
        <v>3.4705882352941178</v>
      </c>
    </row>
    <row r="30" spans="1:7" x14ac:dyDescent="0.35">
      <c r="A30" s="18" t="s">
        <v>55</v>
      </c>
      <c r="B30" s="18"/>
      <c r="D30" s="13" t="s">
        <v>46</v>
      </c>
      <c r="E30" s="14">
        <f>(118/34)</f>
        <v>3.4705882352941178</v>
      </c>
    </row>
    <row r="32" spans="1:7" x14ac:dyDescent="0.35">
      <c r="A32" s="35" t="s">
        <v>59</v>
      </c>
      <c r="B32" s="35"/>
      <c r="C32" s="35"/>
      <c r="D32" s="35"/>
      <c r="E32" s="35"/>
      <c r="F32" s="35"/>
    </row>
    <row r="34" spans="1:10" x14ac:dyDescent="0.35">
      <c r="D34" s="20">
        <f>F26/B27</f>
        <v>0.58747058823529408</v>
      </c>
    </row>
    <row r="35" spans="1:10" x14ac:dyDescent="0.35">
      <c r="A35" s="18" t="s">
        <v>54</v>
      </c>
      <c r="B35" s="18"/>
      <c r="C35" s="13" t="s">
        <v>47</v>
      </c>
      <c r="D35" s="14">
        <f>(19.974/34)</f>
        <v>0.58747058823529408</v>
      </c>
    </row>
    <row r="37" spans="1:10" x14ac:dyDescent="0.35">
      <c r="A37" s="35" t="s">
        <v>60</v>
      </c>
      <c r="B37" s="35"/>
      <c r="C37" s="35"/>
      <c r="E37" s="19"/>
      <c r="F37" s="19"/>
      <c r="G37" s="19"/>
    </row>
    <row r="39" spans="1:10" x14ac:dyDescent="0.35">
      <c r="G39" s="22">
        <f>SQRT(F26/B27)</f>
        <v>0.76646629947786615</v>
      </c>
    </row>
    <row r="40" spans="1:10" x14ac:dyDescent="0.35">
      <c r="A40" s="18" t="s">
        <v>56</v>
      </c>
      <c r="B40" s="18"/>
      <c r="E40" s="16" t="s">
        <v>48</v>
      </c>
      <c r="F40" s="16"/>
      <c r="G40" s="23">
        <v>0.77</v>
      </c>
    </row>
    <row r="42" spans="1:10" x14ac:dyDescent="0.35">
      <c r="A42" s="35" t="s">
        <v>61</v>
      </c>
      <c r="B42" s="35"/>
      <c r="C42" s="35"/>
      <c r="D42" s="35"/>
      <c r="E42" s="35"/>
      <c r="F42" s="35"/>
      <c r="G42" s="35"/>
      <c r="H42" s="35"/>
      <c r="I42" s="35"/>
    </row>
    <row r="44" spans="1:10" x14ac:dyDescent="0.35">
      <c r="E44" s="80" t="s">
        <v>164</v>
      </c>
      <c r="F44" s="80"/>
    </row>
    <row r="45" spans="1:10" x14ac:dyDescent="0.35">
      <c r="A45" s="18" t="s">
        <v>57</v>
      </c>
      <c r="B45" s="18"/>
      <c r="C45" s="17"/>
      <c r="E45" s="81" t="s">
        <v>165</v>
      </c>
      <c r="F45" s="81"/>
    </row>
    <row r="47" spans="1:10" x14ac:dyDescent="0.35">
      <c r="A47" s="35" t="s">
        <v>62</v>
      </c>
      <c r="B47" s="35"/>
      <c r="C47" s="35"/>
      <c r="D47" s="35"/>
      <c r="E47" s="35"/>
      <c r="F47" s="35"/>
      <c r="G47" s="19"/>
      <c r="H47" s="19"/>
      <c r="I47" s="19"/>
      <c r="J47" s="19"/>
    </row>
    <row r="49" spans="1:39" x14ac:dyDescent="0.35">
      <c r="H49" s="32">
        <f>(G40/E30)*100</f>
        <v>22.1864406779661</v>
      </c>
    </row>
    <row r="50" spans="1:39" x14ac:dyDescent="0.35">
      <c r="A50" s="18" t="s">
        <v>58</v>
      </c>
      <c r="B50" s="18"/>
      <c r="C50" s="17"/>
      <c r="E50" t="s">
        <v>52</v>
      </c>
      <c r="F50" s="16" t="s">
        <v>53</v>
      </c>
      <c r="G50" s="16"/>
      <c r="H50" s="31">
        <f>(0.77/3.47)*100</f>
        <v>22.190201729106626</v>
      </c>
    </row>
    <row r="52" spans="1:39" x14ac:dyDescent="0.35">
      <c r="E52" s="33" t="s">
        <v>2</v>
      </c>
      <c r="F52" s="33"/>
      <c r="G52" s="33"/>
      <c r="H52" s="33"/>
    </row>
    <row r="54" spans="1:39" x14ac:dyDescent="0.35">
      <c r="A54" s="35" t="s">
        <v>63</v>
      </c>
      <c r="B54" s="35"/>
      <c r="C54" s="35"/>
      <c r="D54" s="35"/>
      <c r="E54" s="35"/>
      <c r="F54" s="35"/>
      <c r="G54" s="35"/>
      <c r="H54" s="35"/>
      <c r="I54" s="35"/>
    </row>
    <row r="56" spans="1:39" x14ac:dyDescent="0.35">
      <c r="A56" s="18" t="s">
        <v>64</v>
      </c>
      <c r="B56" s="18"/>
      <c r="AE56" s="4"/>
    </row>
    <row r="58" spans="1:39" x14ac:dyDescent="0.35">
      <c r="A58" s="25" t="s">
        <v>3</v>
      </c>
      <c r="B58" s="25"/>
      <c r="C58" s="25"/>
      <c r="G58" s="24">
        <f>C68/B27</f>
        <v>-6.4755294117647022E-2</v>
      </c>
    </row>
    <row r="59" spans="1:39" x14ac:dyDescent="0.35">
      <c r="F59" t="s">
        <v>69</v>
      </c>
      <c r="G59" s="14">
        <f>(-2.20168/34)</f>
        <v>-6.4755294117647064E-2</v>
      </c>
    </row>
    <row r="60" spans="1:39" x14ac:dyDescent="0.35">
      <c r="A60" s="7" t="s">
        <v>42</v>
      </c>
      <c r="B60" s="7" t="s">
        <v>65</v>
      </c>
      <c r="C60" s="7" t="s">
        <v>66</v>
      </c>
    </row>
    <row r="61" spans="1:39" x14ac:dyDescent="0.35">
      <c r="A61" s="26">
        <f>D20</f>
        <v>-1.4705882352941178</v>
      </c>
      <c r="B61" s="34">
        <v>-3.17652</v>
      </c>
      <c r="C61" s="34">
        <v>-12.70608</v>
      </c>
      <c r="E61" s="13" t="s">
        <v>70</v>
      </c>
      <c r="F61" s="23">
        <v>-0.13</v>
      </c>
    </row>
    <row r="62" spans="1:39" x14ac:dyDescent="0.35">
      <c r="A62" s="26">
        <f t="shared" ref="A62:A65" si="2">D21</f>
        <v>-0.47058823529411775</v>
      </c>
      <c r="B62" s="34">
        <v>-0.10382</v>
      </c>
      <c r="C62" s="34">
        <v>-0.83055999999999996</v>
      </c>
      <c r="AG62" s="1"/>
      <c r="AH62" s="1"/>
      <c r="AI62" s="1"/>
      <c r="AJ62" s="1"/>
      <c r="AK62" s="1"/>
      <c r="AL62" s="1"/>
      <c r="AM62" s="1"/>
    </row>
    <row r="63" spans="1:39" x14ac:dyDescent="0.35">
      <c r="A63" s="26">
        <f t="shared" si="2"/>
        <v>2.9411764705882248E-2</v>
      </c>
      <c r="B63" s="34">
        <v>3.0000000000000001E-5</v>
      </c>
      <c r="C63" s="34">
        <v>3.3E-4</v>
      </c>
      <c r="AG63" s="1"/>
      <c r="AH63" s="1"/>
      <c r="AI63" s="1"/>
      <c r="AJ63" s="1"/>
      <c r="AK63" s="1"/>
      <c r="AL63" s="1"/>
      <c r="AM63" s="1"/>
    </row>
    <row r="64" spans="1:39" x14ac:dyDescent="0.35">
      <c r="A64" s="26">
        <f t="shared" si="2"/>
        <v>0.52941176470588225</v>
      </c>
      <c r="B64" s="34">
        <v>0.14888000000000001</v>
      </c>
      <c r="C64" s="34">
        <v>0.89327999999999996</v>
      </c>
      <c r="D64" s="21" t="s">
        <v>73</v>
      </c>
      <c r="E64" s="5" t="s">
        <v>5</v>
      </c>
      <c r="F64" s="5"/>
      <c r="G64" s="5"/>
      <c r="H64" s="5"/>
      <c r="AG64" s="1"/>
      <c r="AH64" s="1"/>
      <c r="AI64" s="1"/>
      <c r="AJ64" s="1"/>
      <c r="AK64" s="1"/>
      <c r="AL64" s="1"/>
      <c r="AM64" s="1"/>
    </row>
    <row r="65" spans="1:39" x14ac:dyDescent="0.35">
      <c r="A65" s="26">
        <f t="shared" si="2"/>
        <v>1.0294117647058822</v>
      </c>
      <c r="B65" s="34">
        <v>1.09273</v>
      </c>
      <c r="C65" s="34">
        <v>3.2781899999999999</v>
      </c>
      <c r="AG65" s="1"/>
      <c r="AH65" s="1"/>
      <c r="AI65" s="1"/>
      <c r="AJ65" s="1"/>
      <c r="AK65" s="1"/>
      <c r="AL65" s="1"/>
      <c r="AM65" s="1"/>
    </row>
    <row r="66" spans="1:39" x14ac:dyDescent="0.35">
      <c r="A66" s="26">
        <f>D25</f>
        <v>1.5294117647058822</v>
      </c>
      <c r="B66" s="34">
        <v>3.5815800000000002</v>
      </c>
      <c r="C66" s="34">
        <v>7.1631600000000004</v>
      </c>
      <c r="D66" s="36" t="s">
        <v>4</v>
      </c>
      <c r="E66" s="37"/>
      <c r="F66" s="5" t="s">
        <v>6</v>
      </c>
      <c r="G66" s="5"/>
    </row>
    <row r="67" spans="1:39" x14ac:dyDescent="0.35">
      <c r="A67" s="29" t="s">
        <v>1</v>
      </c>
      <c r="B67" s="29" t="s">
        <v>1</v>
      </c>
      <c r="C67" s="7" t="s">
        <v>68</v>
      </c>
    </row>
    <row r="68" spans="1:39" x14ac:dyDescent="0.35">
      <c r="C68" s="10">
        <f>SUM(C61:C66)</f>
        <v>-2.2016799999999987</v>
      </c>
    </row>
    <row r="70" spans="1:39" x14ac:dyDescent="0.35">
      <c r="A70" s="41" t="s">
        <v>72</v>
      </c>
      <c r="B70" s="42"/>
      <c r="C70" s="42"/>
      <c r="D70" s="42"/>
      <c r="E70" s="42"/>
      <c r="F70" s="42"/>
      <c r="G70" s="38"/>
      <c r="H70" s="39"/>
      <c r="I70" s="39"/>
      <c r="J70" s="39"/>
      <c r="N70" s="3"/>
      <c r="O70" s="3"/>
      <c r="P70" s="3"/>
      <c r="Q70" s="3"/>
      <c r="R70" s="3"/>
    </row>
    <row r="71" spans="1:39" x14ac:dyDescent="0.35">
      <c r="A71" s="43" t="s">
        <v>71</v>
      </c>
      <c r="B71" s="44"/>
      <c r="C71" s="44"/>
      <c r="D71" s="44"/>
      <c r="E71" s="44"/>
      <c r="F71" s="44"/>
      <c r="G71" s="40"/>
      <c r="H71" s="40"/>
      <c r="I71" s="40"/>
      <c r="J71" s="40"/>
      <c r="N71" s="3"/>
      <c r="O71" s="3"/>
      <c r="P71" s="3"/>
      <c r="Q71" s="3"/>
      <c r="R71" s="3"/>
    </row>
    <row r="73" spans="1:39" x14ac:dyDescent="0.35">
      <c r="A73" s="18" t="s">
        <v>67</v>
      </c>
      <c r="B73" s="18"/>
      <c r="C73" s="17"/>
    </row>
    <row r="75" spans="1:39" x14ac:dyDescent="0.35">
      <c r="A75" s="25" t="s">
        <v>3</v>
      </c>
      <c r="B75" s="25"/>
      <c r="C75" s="25"/>
    </row>
    <row r="76" spans="1:39" x14ac:dyDescent="0.35">
      <c r="E76" s="13" t="s">
        <v>70</v>
      </c>
      <c r="F76" t="s">
        <v>74</v>
      </c>
      <c r="G76" s="45">
        <f>(33.87794/34)</f>
        <v>0.99641000000000002</v>
      </c>
      <c r="H76" s="47" t="s">
        <v>76</v>
      </c>
    </row>
    <row r="77" spans="1:39" x14ac:dyDescent="0.35">
      <c r="A77" s="7" t="s">
        <v>42</v>
      </c>
      <c r="B77" s="7" t="s">
        <v>49</v>
      </c>
      <c r="C77" s="7" t="s">
        <v>50</v>
      </c>
    </row>
    <row r="78" spans="1:39" x14ac:dyDescent="0.35">
      <c r="A78" s="26">
        <f>D20</f>
        <v>-1.4705882352941178</v>
      </c>
      <c r="B78" s="27">
        <v>4.6694889999999996</v>
      </c>
      <c r="C78" s="28">
        <v>18.677959999999999</v>
      </c>
    </row>
    <row r="79" spans="1:39" x14ac:dyDescent="0.35">
      <c r="A79" s="26">
        <f>D21</f>
        <v>-0.47058823529411775</v>
      </c>
      <c r="B79" s="27">
        <v>0.48797000000000001</v>
      </c>
      <c r="C79" s="28">
        <v>0.39038</v>
      </c>
      <c r="F79" s="15" t="s">
        <v>75</v>
      </c>
      <c r="G79" s="46">
        <v>2.8</v>
      </c>
    </row>
    <row r="80" spans="1:39" x14ac:dyDescent="0.35">
      <c r="A80" s="26">
        <f>D22</f>
        <v>2.9411764705882248E-2</v>
      </c>
      <c r="B80" s="27">
        <v>9.9999999999999995E-7</v>
      </c>
      <c r="C80" s="28">
        <v>1.0000000000000001E-5</v>
      </c>
    </row>
    <row r="81" spans="1:19" x14ac:dyDescent="0.35">
      <c r="A81" s="26">
        <f>D23</f>
        <v>0.52941176470588225</v>
      </c>
      <c r="B81" s="27">
        <v>7.8905000000000003E-2</v>
      </c>
      <c r="C81" s="28">
        <v>0.47343000000000002</v>
      </c>
    </row>
    <row r="82" spans="1:19" x14ac:dyDescent="0.35">
      <c r="A82" s="26">
        <f>D24</f>
        <v>1.0294117647058822</v>
      </c>
      <c r="B82" s="27">
        <v>1.1255090000000001</v>
      </c>
      <c r="C82" s="28">
        <v>3.3765299999999998</v>
      </c>
      <c r="E82" s="48" t="s">
        <v>163</v>
      </c>
    </row>
    <row r="83" spans="1:19" x14ac:dyDescent="0.35">
      <c r="A83" s="26">
        <f>D25</f>
        <v>1.5294117647058822</v>
      </c>
      <c r="B83" s="27">
        <v>5.479813</v>
      </c>
      <c r="C83" s="28">
        <v>10.959630000000001</v>
      </c>
      <c r="E83" s="48" t="s">
        <v>7</v>
      </c>
      <c r="F83" s="49" t="s">
        <v>77</v>
      </c>
      <c r="G83" s="49"/>
      <c r="H83" s="49"/>
      <c r="I83" s="49"/>
    </row>
    <row r="84" spans="1:19" x14ac:dyDescent="0.35">
      <c r="A84" s="29" t="s">
        <v>1</v>
      </c>
      <c r="B84" s="29" t="s">
        <v>1</v>
      </c>
      <c r="C84" s="7" t="s">
        <v>51</v>
      </c>
    </row>
    <row r="85" spans="1:19" x14ac:dyDescent="0.35">
      <c r="C85" s="30">
        <f>SUM(C78:C83)</f>
        <v>33.877939999999995</v>
      </c>
    </row>
    <row r="87" spans="1:19" x14ac:dyDescent="0.35">
      <c r="A87" s="41" t="s">
        <v>79</v>
      </c>
      <c r="B87" s="42"/>
      <c r="C87" s="42"/>
      <c r="D87" s="42"/>
      <c r="E87" s="42"/>
      <c r="F87" s="42"/>
    </row>
    <row r="88" spans="1:19" x14ac:dyDescent="0.35">
      <c r="A88" s="41" t="s">
        <v>78</v>
      </c>
      <c r="B88" s="42"/>
      <c r="C88" s="42"/>
      <c r="D88" s="42"/>
      <c r="E88" s="42"/>
      <c r="F88" s="42"/>
      <c r="G88" s="3"/>
      <c r="H88" s="3"/>
      <c r="I88" s="3"/>
      <c r="J88" s="3"/>
      <c r="K88" s="3"/>
      <c r="L88" s="2"/>
      <c r="M88" s="2"/>
      <c r="N88" s="2"/>
      <c r="O88" s="2"/>
      <c r="P88" s="2"/>
      <c r="Q88" s="2"/>
      <c r="R88" s="2"/>
      <c r="S88" s="2"/>
    </row>
    <row r="89" spans="1:19" x14ac:dyDescent="0.35">
      <c r="F89" s="3"/>
      <c r="G89" s="3"/>
      <c r="H89" s="3"/>
      <c r="I89" s="3"/>
      <c r="J89" s="3"/>
      <c r="K89" s="3"/>
      <c r="L89" s="2"/>
      <c r="M89" s="2"/>
      <c r="N89" s="2"/>
      <c r="O89" s="2"/>
      <c r="P89" s="2"/>
      <c r="Q89" s="2"/>
      <c r="R89" s="2"/>
      <c r="S89" s="2"/>
    </row>
    <row r="90" spans="1:19" x14ac:dyDescent="0.35">
      <c r="A90" s="50" t="s">
        <v>80</v>
      </c>
      <c r="B90" s="50"/>
      <c r="C90" s="50"/>
      <c r="D90" s="50"/>
      <c r="J90" s="1"/>
      <c r="K90" s="1"/>
    </row>
    <row r="91" spans="1:19" x14ac:dyDescent="0.35">
      <c r="J91" s="1"/>
      <c r="K91" s="1"/>
    </row>
    <row r="92" spans="1:19" x14ac:dyDescent="0.35">
      <c r="A92" s="18" t="s">
        <v>83</v>
      </c>
      <c r="B92" s="18"/>
      <c r="J92" s="1"/>
      <c r="K92" s="1"/>
    </row>
    <row r="94" spans="1:19" x14ac:dyDescent="0.35">
      <c r="B94" s="7" t="s">
        <v>39</v>
      </c>
      <c r="C94" s="7" t="s">
        <v>40</v>
      </c>
    </row>
    <row r="95" spans="1:19" x14ac:dyDescent="0.35">
      <c r="B95" s="9">
        <v>2</v>
      </c>
      <c r="C95" s="9">
        <v>4</v>
      </c>
    </row>
    <row r="96" spans="1:19" x14ac:dyDescent="0.35">
      <c r="B96" s="9">
        <v>3</v>
      </c>
      <c r="C96" s="9">
        <v>8</v>
      </c>
    </row>
    <row r="97" spans="1:5" x14ac:dyDescent="0.35">
      <c r="A97" s="13" t="s">
        <v>81</v>
      </c>
      <c r="B97" s="9">
        <v>3.5</v>
      </c>
      <c r="C97" s="9">
        <v>11</v>
      </c>
      <c r="D97" s="51" t="s">
        <v>82</v>
      </c>
      <c r="E97" s="18"/>
    </row>
    <row r="98" spans="1:5" x14ac:dyDescent="0.35">
      <c r="B98" s="9">
        <v>4</v>
      </c>
      <c r="C98" s="9">
        <v>6</v>
      </c>
    </row>
    <row r="99" spans="1:5" x14ac:dyDescent="0.35">
      <c r="B99" s="9">
        <v>4.5</v>
      </c>
      <c r="C99" s="9">
        <v>3</v>
      </c>
    </row>
    <row r="100" spans="1:5" x14ac:dyDescent="0.35">
      <c r="B100" s="9">
        <v>5</v>
      </c>
      <c r="C100" s="9">
        <v>2</v>
      </c>
    </row>
    <row r="101" spans="1:5" x14ac:dyDescent="0.35">
      <c r="B101" s="7" t="s">
        <v>0</v>
      </c>
      <c r="C101" s="7" t="s">
        <v>45</v>
      </c>
    </row>
    <row r="102" spans="1:5" x14ac:dyDescent="0.35">
      <c r="C102" s="10">
        <f>SUM(C95:C100)</f>
        <v>34</v>
      </c>
    </row>
    <row r="104" spans="1:5" x14ac:dyDescent="0.35">
      <c r="B104" s="7" t="s">
        <v>8</v>
      </c>
      <c r="C104" s="7" t="s">
        <v>10</v>
      </c>
      <c r="E104" s="52" t="s">
        <v>9</v>
      </c>
    </row>
    <row r="105" spans="1:5" x14ac:dyDescent="0.35">
      <c r="B105" s="9" t="s">
        <v>9</v>
      </c>
      <c r="C105" s="9">
        <v>11</v>
      </c>
    </row>
    <row r="107" spans="1:5" x14ac:dyDescent="0.35">
      <c r="A107" s="41" t="s">
        <v>162</v>
      </c>
      <c r="B107" s="42"/>
      <c r="C107" s="42"/>
      <c r="D107" s="42"/>
    </row>
    <row r="109" spans="1:5" x14ac:dyDescent="0.35">
      <c r="A109" s="18" t="s">
        <v>84</v>
      </c>
      <c r="B109" s="18"/>
    </row>
    <row r="111" spans="1:5" x14ac:dyDescent="0.35">
      <c r="A111" s="7" t="s">
        <v>87</v>
      </c>
      <c r="B111" s="7" t="s">
        <v>86</v>
      </c>
      <c r="C111" s="7" t="s">
        <v>85</v>
      </c>
    </row>
    <row r="112" spans="1:5" x14ac:dyDescent="0.35">
      <c r="A112" s="8">
        <v>4</v>
      </c>
      <c r="B112" s="8">
        <v>4</v>
      </c>
      <c r="C112" s="8" t="s">
        <v>11</v>
      </c>
    </row>
    <row r="113" spans="1:4" x14ac:dyDescent="0.35">
      <c r="A113" s="8">
        <v>8</v>
      </c>
      <c r="B113" s="8">
        <f>4+8</f>
        <v>12</v>
      </c>
      <c r="C113" s="8" t="s">
        <v>12</v>
      </c>
    </row>
    <row r="114" spans="1:4" x14ac:dyDescent="0.35">
      <c r="A114" s="8">
        <v>11</v>
      </c>
      <c r="B114" s="8">
        <f>4+8+11</f>
        <v>23</v>
      </c>
      <c r="C114" s="8" t="s">
        <v>13</v>
      </c>
    </row>
    <row r="115" spans="1:4" x14ac:dyDescent="0.35">
      <c r="A115" s="8">
        <v>6</v>
      </c>
      <c r="B115" s="8">
        <f>4+8+11+6</f>
        <v>29</v>
      </c>
      <c r="C115" s="8" t="s">
        <v>14</v>
      </c>
    </row>
    <row r="116" spans="1:4" x14ac:dyDescent="0.35">
      <c r="A116" s="8">
        <v>3</v>
      </c>
      <c r="B116" s="8">
        <f>4+8+11+6+3</f>
        <v>32</v>
      </c>
      <c r="C116" s="8" t="s">
        <v>15</v>
      </c>
    </row>
    <row r="117" spans="1:4" x14ac:dyDescent="0.35">
      <c r="A117" s="8">
        <v>2</v>
      </c>
      <c r="B117" s="8">
        <f>4+8+11+6+3+2</f>
        <v>34</v>
      </c>
      <c r="C117" s="8" t="s">
        <v>16</v>
      </c>
    </row>
    <row r="119" spans="1:4" x14ac:dyDescent="0.35">
      <c r="A119" s="7" t="s">
        <v>88</v>
      </c>
      <c r="B119" s="7" t="s">
        <v>87</v>
      </c>
      <c r="C119" s="7" t="s">
        <v>85</v>
      </c>
    </row>
    <row r="120" spans="1:4" x14ac:dyDescent="0.35">
      <c r="A120" s="9">
        <v>2</v>
      </c>
      <c r="B120" s="9">
        <v>4</v>
      </c>
      <c r="C120" s="8" t="s">
        <v>11</v>
      </c>
    </row>
    <row r="121" spans="1:4" x14ac:dyDescent="0.35">
      <c r="A121" s="9">
        <v>3</v>
      </c>
      <c r="B121" s="9">
        <v>8</v>
      </c>
      <c r="C121" s="8" t="s">
        <v>12</v>
      </c>
    </row>
    <row r="122" spans="1:4" x14ac:dyDescent="0.35">
      <c r="A122" s="9">
        <v>3.5</v>
      </c>
      <c r="B122" s="9">
        <v>11</v>
      </c>
      <c r="C122" s="8" t="s">
        <v>13</v>
      </c>
    </row>
    <row r="123" spans="1:4" x14ac:dyDescent="0.35">
      <c r="A123" s="9">
        <v>4</v>
      </c>
      <c r="B123" s="9">
        <v>6</v>
      </c>
      <c r="C123" s="8" t="s">
        <v>14</v>
      </c>
    </row>
    <row r="124" spans="1:4" x14ac:dyDescent="0.35">
      <c r="A124" s="9">
        <v>4.5</v>
      </c>
      <c r="B124" s="9">
        <v>3</v>
      </c>
      <c r="C124" s="8" t="s">
        <v>15</v>
      </c>
    </row>
    <row r="125" spans="1:4" x14ac:dyDescent="0.35">
      <c r="A125" s="9">
        <v>5</v>
      </c>
      <c r="B125" s="9">
        <v>2</v>
      </c>
      <c r="C125" s="8" t="s">
        <v>16</v>
      </c>
    </row>
    <row r="126" spans="1:4" x14ac:dyDescent="0.35">
      <c r="A126" s="7" t="s">
        <v>0</v>
      </c>
      <c r="B126" s="7" t="s">
        <v>45</v>
      </c>
      <c r="C126" s="7" t="s">
        <v>1</v>
      </c>
    </row>
    <row r="127" spans="1:4" x14ac:dyDescent="0.35">
      <c r="B127" s="10">
        <f>SUM(B120:B125)</f>
        <v>34</v>
      </c>
    </row>
    <row r="128" spans="1:4" x14ac:dyDescent="0.35">
      <c r="D128" s="7" t="s">
        <v>17</v>
      </c>
    </row>
    <row r="129" spans="1:12" x14ac:dyDescent="0.35">
      <c r="A129" s="16" t="s">
        <v>89</v>
      </c>
      <c r="B129" s="16"/>
      <c r="C129" s="16"/>
      <c r="D129" s="9" t="s">
        <v>161</v>
      </c>
    </row>
    <row r="130" spans="1:12" x14ac:dyDescent="0.35">
      <c r="A130" s="55" t="s">
        <v>95</v>
      </c>
      <c r="B130" s="56"/>
      <c r="C130" s="56"/>
    </row>
    <row r="132" spans="1:12" x14ac:dyDescent="0.35">
      <c r="A132" s="60" t="s">
        <v>96</v>
      </c>
      <c r="B132" s="60"/>
      <c r="C132" s="60"/>
      <c r="D132" s="60"/>
      <c r="E132" s="54"/>
      <c r="F132" s="54"/>
      <c r="G132" s="53"/>
      <c r="H132" s="53"/>
      <c r="I132" s="53"/>
      <c r="J132" s="53"/>
      <c r="K132" s="53"/>
      <c r="L132" s="53"/>
    </row>
    <row r="133" spans="1:12" x14ac:dyDescent="0.35">
      <c r="A133" s="35" t="s">
        <v>97</v>
      </c>
      <c r="B133" s="35"/>
      <c r="C133" s="35"/>
      <c r="D133" s="35"/>
    </row>
    <row r="135" spans="1:12" x14ac:dyDescent="0.35">
      <c r="A135" s="18" t="s">
        <v>90</v>
      </c>
      <c r="B135" s="18"/>
    </row>
    <row r="137" spans="1:12" x14ac:dyDescent="0.35">
      <c r="A137" s="7" t="s">
        <v>88</v>
      </c>
      <c r="B137" s="7" t="s">
        <v>87</v>
      </c>
      <c r="C137" s="7" t="s">
        <v>85</v>
      </c>
    </row>
    <row r="138" spans="1:12" x14ac:dyDescent="0.35">
      <c r="A138" s="9">
        <v>2</v>
      </c>
      <c r="B138" s="9">
        <v>4</v>
      </c>
      <c r="C138" s="8" t="s">
        <v>18</v>
      </c>
    </row>
    <row r="139" spans="1:12" x14ac:dyDescent="0.35">
      <c r="A139" s="9" t="s">
        <v>91</v>
      </c>
      <c r="B139" s="9">
        <v>8</v>
      </c>
      <c r="C139" s="8" t="s">
        <v>19</v>
      </c>
    </row>
    <row r="140" spans="1:12" x14ac:dyDescent="0.35">
      <c r="A140" s="9">
        <v>3.5</v>
      </c>
      <c r="B140" s="9">
        <v>11</v>
      </c>
      <c r="C140" s="8" t="s">
        <v>20</v>
      </c>
    </row>
    <row r="141" spans="1:12" x14ac:dyDescent="0.35">
      <c r="A141" s="9" t="s">
        <v>92</v>
      </c>
      <c r="B141" s="9">
        <v>6</v>
      </c>
      <c r="C141" s="8" t="s">
        <v>21</v>
      </c>
    </row>
    <row r="142" spans="1:12" x14ac:dyDescent="0.35">
      <c r="A142" s="9">
        <v>4.5</v>
      </c>
      <c r="B142" s="9">
        <v>3</v>
      </c>
      <c r="C142" s="8" t="s">
        <v>22</v>
      </c>
    </row>
    <row r="143" spans="1:12" x14ac:dyDescent="0.35">
      <c r="A143" s="9">
        <v>5</v>
      </c>
      <c r="B143" s="9">
        <v>2</v>
      </c>
      <c r="C143" s="8" t="s">
        <v>23</v>
      </c>
    </row>
    <row r="144" spans="1:12" x14ac:dyDescent="0.35">
      <c r="A144" s="7" t="s">
        <v>0</v>
      </c>
      <c r="B144" s="7" t="s">
        <v>45</v>
      </c>
      <c r="C144" s="7" t="s">
        <v>1</v>
      </c>
    </row>
    <row r="145" spans="1:11" x14ac:dyDescent="0.35">
      <c r="B145" s="10">
        <f>SUM(B138:B143)</f>
        <v>34</v>
      </c>
    </row>
    <row r="147" spans="1:11" x14ac:dyDescent="0.35">
      <c r="A147" s="16" t="s">
        <v>93</v>
      </c>
      <c r="B147" s="16"/>
      <c r="C147" s="16"/>
      <c r="D147" s="21" t="s">
        <v>159</v>
      </c>
    </row>
    <row r="149" spans="1:11" x14ac:dyDescent="0.35">
      <c r="A149" s="7" t="s">
        <v>24</v>
      </c>
      <c r="B149" s="55" t="s">
        <v>28</v>
      </c>
      <c r="C149" s="57"/>
      <c r="D149" s="53"/>
    </row>
    <row r="150" spans="1:11" x14ac:dyDescent="0.35">
      <c r="A150" s="9" t="s">
        <v>159</v>
      </c>
    </row>
    <row r="152" spans="1:11" x14ac:dyDescent="0.35">
      <c r="A152" s="16" t="s">
        <v>94</v>
      </c>
      <c r="B152" s="16"/>
      <c r="C152" s="16"/>
      <c r="D152" s="21" t="s">
        <v>158</v>
      </c>
      <c r="F152" s="53"/>
    </row>
    <row r="154" spans="1:11" x14ac:dyDescent="0.35">
      <c r="A154" s="7" t="s">
        <v>25</v>
      </c>
      <c r="B154" s="55" t="s">
        <v>30</v>
      </c>
      <c r="C154" s="56"/>
      <c r="D154" s="53"/>
      <c r="E154" s="53"/>
    </row>
    <row r="155" spans="1:11" x14ac:dyDescent="0.35">
      <c r="A155" s="9" t="s">
        <v>160</v>
      </c>
    </row>
    <row r="157" spans="1:11" x14ac:dyDescent="0.35">
      <c r="A157" s="60" t="s">
        <v>98</v>
      </c>
      <c r="B157" s="60"/>
      <c r="C157" s="60"/>
      <c r="D157" s="60"/>
      <c r="E157" s="60"/>
      <c r="F157" s="60"/>
      <c r="G157" s="60"/>
    </row>
    <row r="158" spans="1:11" x14ac:dyDescent="0.35">
      <c r="A158" s="60" t="s">
        <v>99</v>
      </c>
      <c r="B158" s="60"/>
      <c r="C158" s="60"/>
      <c r="D158" s="60"/>
      <c r="E158" s="60"/>
      <c r="F158" s="60"/>
      <c r="G158" s="60"/>
    </row>
    <row r="159" spans="1:11" x14ac:dyDescent="0.35">
      <c r="H159" s="53"/>
      <c r="I159" s="53"/>
      <c r="J159" s="53"/>
      <c r="K159" s="53"/>
    </row>
    <row r="160" spans="1:11" x14ac:dyDescent="0.35">
      <c r="A160" s="18" t="s">
        <v>100</v>
      </c>
      <c r="B160" s="18"/>
    </row>
    <row r="162" spans="1:4" x14ac:dyDescent="0.35">
      <c r="A162" s="7" t="s">
        <v>88</v>
      </c>
      <c r="B162" s="7" t="s">
        <v>87</v>
      </c>
      <c r="C162" s="7" t="s">
        <v>85</v>
      </c>
    </row>
    <row r="163" spans="1:4" x14ac:dyDescent="0.35">
      <c r="A163" s="9" t="s">
        <v>101</v>
      </c>
      <c r="B163" s="9">
        <v>4</v>
      </c>
      <c r="C163" s="8" t="s">
        <v>18</v>
      </c>
    </row>
    <row r="164" spans="1:4" x14ac:dyDescent="0.35">
      <c r="A164" s="9">
        <v>3</v>
      </c>
      <c r="B164" s="9">
        <v>8</v>
      </c>
      <c r="C164" s="8" t="s">
        <v>19</v>
      </c>
    </row>
    <row r="165" spans="1:4" x14ac:dyDescent="0.35">
      <c r="A165" s="9">
        <v>3.5</v>
      </c>
      <c r="B165" s="9">
        <v>11</v>
      </c>
      <c r="C165" s="8" t="s">
        <v>20</v>
      </c>
    </row>
    <row r="166" spans="1:4" x14ac:dyDescent="0.35">
      <c r="A166" s="9">
        <v>4</v>
      </c>
      <c r="B166" s="9">
        <v>6</v>
      </c>
      <c r="C166" s="8" t="s">
        <v>21</v>
      </c>
    </row>
    <row r="167" spans="1:4" x14ac:dyDescent="0.35">
      <c r="A167" s="9" t="s">
        <v>102</v>
      </c>
      <c r="B167" s="9">
        <v>3</v>
      </c>
      <c r="C167" s="8" t="s">
        <v>22</v>
      </c>
    </row>
    <row r="168" spans="1:4" x14ac:dyDescent="0.35">
      <c r="A168" s="9">
        <v>5</v>
      </c>
      <c r="B168" s="9">
        <v>2</v>
      </c>
      <c r="C168" s="8" t="s">
        <v>23</v>
      </c>
    </row>
    <row r="169" spans="1:4" x14ac:dyDescent="0.35">
      <c r="A169" s="7" t="s">
        <v>0</v>
      </c>
      <c r="B169" s="7" t="s">
        <v>45</v>
      </c>
      <c r="C169" s="7" t="s">
        <v>1</v>
      </c>
    </row>
    <row r="170" spans="1:4" x14ac:dyDescent="0.35">
      <c r="B170" s="10">
        <f>SUM(B163:B168)</f>
        <v>34</v>
      </c>
    </row>
    <row r="172" spans="1:4" x14ac:dyDescent="0.35">
      <c r="A172" s="16" t="s">
        <v>103</v>
      </c>
      <c r="B172" s="16"/>
      <c r="C172" s="16"/>
    </row>
    <row r="174" spans="1:4" x14ac:dyDescent="0.35">
      <c r="A174" s="7" t="s">
        <v>26</v>
      </c>
      <c r="B174" s="58" t="s">
        <v>29</v>
      </c>
      <c r="C174" s="59"/>
      <c r="D174" s="21" t="s">
        <v>156</v>
      </c>
    </row>
    <row r="175" spans="1:4" x14ac:dyDescent="0.35">
      <c r="A175" s="9" t="s">
        <v>156</v>
      </c>
    </row>
    <row r="177" spans="1:24" x14ac:dyDescent="0.35">
      <c r="A177" s="16" t="s">
        <v>104</v>
      </c>
      <c r="B177" s="16"/>
      <c r="C177" s="16"/>
    </row>
    <row r="179" spans="1:24" x14ac:dyDescent="0.35">
      <c r="A179" s="7" t="s">
        <v>27</v>
      </c>
      <c r="B179" s="58" t="s">
        <v>31</v>
      </c>
      <c r="C179" s="59"/>
      <c r="D179" s="21" t="s">
        <v>157</v>
      </c>
    </row>
    <row r="180" spans="1:24" x14ac:dyDescent="0.35">
      <c r="A180" s="9" t="s">
        <v>157</v>
      </c>
    </row>
    <row r="182" spans="1:24" x14ac:dyDescent="0.35">
      <c r="A182" s="60" t="s">
        <v>105</v>
      </c>
      <c r="B182" s="60"/>
      <c r="C182" s="60"/>
      <c r="D182" s="60"/>
      <c r="E182" s="60"/>
      <c r="F182" s="60"/>
      <c r="G182" s="60"/>
    </row>
    <row r="183" spans="1:24" x14ac:dyDescent="0.35">
      <c r="A183" s="60" t="s">
        <v>106</v>
      </c>
      <c r="B183" s="60"/>
      <c r="C183" s="60"/>
      <c r="D183" s="60"/>
      <c r="E183" s="60"/>
      <c r="F183" s="60"/>
      <c r="G183" s="60"/>
      <c r="H183" s="53"/>
      <c r="I183" s="53"/>
      <c r="J183" s="53"/>
      <c r="K183" s="53"/>
    </row>
    <row r="184" spans="1:24" x14ac:dyDescent="0.35">
      <c r="H184" s="53"/>
      <c r="I184" s="53"/>
      <c r="J184" s="53"/>
      <c r="K184" s="53"/>
    </row>
    <row r="185" spans="1:24" x14ac:dyDescent="0.35">
      <c r="A185" s="18" t="s">
        <v>107</v>
      </c>
      <c r="B185" s="18"/>
    </row>
    <row r="187" spans="1:24" x14ac:dyDescent="0.35">
      <c r="A187" s="61" t="s">
        <v>155</v>
      </c>
      <c r="B187" s="61"/>
    </row>
    <row r="188" spans="1:24" x14ac:dyDescent="0.35"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5" t="s">
        <v>109</v>
      </c>
      <c r="B189" s="35"/>
      <c r="C189" s="35"/>
      <c r="D189" s="35"/>
      <c r="E189" s="35"/>
      <c r="F189" s="35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</row>
    <row r="190" spans="1:24" x14ac:dyDescent="0.35">
      <c r="A190" s="35" t="s">
        <v>108</v>
      </c>
      <c r="B190" s="35"/>
      <c r="C190" s="35"/>
      <c r="D190" s="35"/>
      <c r="E190" s="35"/>
      <c r="F190" s="35"/>
    </row>
    <row r="192" spans="1:24" x14ac:dyDescent="0.35">
      <c r="A192" s="18" t="s">
        <v>110</v>
      </c>
      <c r="B192" s="18"/>
    </row>
    <row r="194" spans="1:12" x14ac:dyDescent="0.35">
      <c r="A194" s="63" t="s">
        <v>111</v>
      </c>
      <c r="B194" s="63"/>
    </row>
    <row r="195" spans="1:12" x14ac:dyDescent="0.35">
      <c r="A195" s="63" t="s">
        <v>112</v>
      </c>
      <c r="B195" s="63"/>
    </row>
    <row r="196" spans="1:12" x14ac:dyDescent="0.35">
      <c r="A196" s="64" t="s">
        <v>113</v>
      </c>
      <c r="B196" s="64"/>
    </row>
    <row r="198" spans="1:12" x14ac:dyDescent="0.35">
      <c r="A198" s="35" t="s">
        <v>119</v>
      </c>
      <c r="B198" s="35"/>
      <c r="C198" s="35"/>
      <c r="D198" s="67"/>
      <c r="E198" s="67"/>
      <c r="F198" s="67"/>
    </row>
    <row r="200" spans="1:12" x14ac:dyDescent="0.35">
      <c r="A200" s="18" t="s">
        <v>114</v>
      </c>
      <c r="B200" s="18"/>
    </row>
    <row r="202" spans="1:12" x14ac:dyDescent="0.35">
      <c r="A202" s="66" t="s">
        <v>115</v>
      </c>
      <c r="B202" s="66"/>
      <c r="C202" s="65"/>
      <c r="D202" s="65"/>
    </row>
    <row r="203" spans="1:12" x14ac:dyDescent="0.35">
      <c r="A203" s="59" t="s">
        <v>116</v>
      </c>
      <c r="B203" s="59"/>
      <c r="C203" s="53"/>
      <c r="D203" s="53"/>
      <c r="E203" s="62"/>
      <c r="F203" s="62"/>
      <c r="G203" s="62"/>
      <c r="L203" s="62"/>
    </row>
    <row r="205" spans="1:12" x14ac:dyDescent="0.35">
      <c r="A205" s="35" t="s">
        <v>117</v>
      </c>
      <c r="B205" s="35"/>
      <c r="C205" s="35"/>
      <c r="D205" s="35"/>
    </row>
    <row r="206" spans="1:12" x14ac:dyDescent="0.35">
      <c r="A206" s="35" t="s">
        <v>118</v>
      </c>
      <c r="B206" s="35"/>
      <c r="C206" s="35"/>
      <c r="D206" s="35"/>
    </row>
    <row r="208" spans="1:12" x14ac:dyDescent="0.35">
      <c r="A208" s="18" t="s">
        <v>122</v>
      </c>
      <c r="B208" s="18"/>
    </row>
    <row r="210" spans="1:15" x14ac:dyDescent="0.35">
      <c r="A210" s="66" t="s">
        <v>154</v>
      </c>
      <c r="B210" s="66"/>
      <c r="C210" s="66"/>
      <c r="D210" s="68"/>
      <c r="E210" s="68"/>
      <c r="F210" s="68"/>
      <c r="G210" s="68"/>
      <c r="H210" s="68"/>
      <c r="I210" s="68"/>
    </row>
    <row r="212" spans="1:15" x14ac:dyDescent="0.35">
      <c r="A212" s="60" t="s">
        <v>121</v>
      </c>
      <c r="B212" s="60"/>
      <c r="C212" s="60"/>
      <c r="D212" s="60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x14ac:dyDescent="0.35">
      <c r="A213" s="35" t="s">
        <v>120</v>
      </c>
      <c r="B213" s="35"/>
      <c r="C213" s="35"/>
      <c r="D213" s="35"/>
    </row>
    <row r="215" spans="1:15" x14ac:dyDescent="0.35">
      <c r="A215" s="18" t="s">
        <v>123</v>
      </c>
      <c r="B215" s="18"/>
    </row>
    <row r="217" spans="1:15" x14ac:dyDescent="0.35">
      <c r="A217" s="66" t="s">
        <v>125</v>
      </c>
      <c r="B217" s="66"/>
      <c r="C217" s="66"/>
      <c r="D217" s="68"/>
      <c r="E217" s="68"/>
      <c r="F217" s="69"/>
    </row>
    <row r="218" spans="1:15" x14ac:dyDescent="0.35">
      <c r="A218" s="70" t="s">
        <v>32</v>
      </c>
      <c r="B218" s="70"/>
      <c r="C218" s="70"/>
      <c r="D218" s="68"/>
      <c r="E218" s="68"/>
      <c r="F218" s="68"/>
    </row>
    <row r="219" spans="1:15" x14ac:dyDescent="0.35">
      <c r="A219" s="70" t="s">
        <v>124</v>
      </c>
      <c r="B219" s="70"/>
      <c r="C219" s="70"/>
      <c r="D219" s="68"/>
      <c r="E219" s="68"/>
      <c r="F219" s="69"/>
    </row>
    <row r="221" spans="1:15" x14ac:dyDescent="0.35">
      <c r="A221" s="60" t="s">
        <v>126</v>
      </c>
      <c r="B221" s="60"/>
      <c r="C221" s="60"/>
      <c r="D221" s="60"/>
    </row>
    <row r="223" spans="1:15" x14ac:dyDescent="0.35">
      <c r="A223" s="18" t="s">
        <v>127</v>
      </c>
      <c r="B223" s="18"/>
    </row>
    <row r="225" spans="1:8" x14ac:dyDescent="0.35">
      <c r="A225" s="66" t="s">
        <v>153</v>
      </c>
      <c r="B225" s="66"/>
      <c r="C225" s="66"/>
      <c r="D225" s="68"/>
      <c r="E225" s="68"/>
      <c r="F225" s="68"/>
      <c r="G225" s="68"/>
    </row>
    <row r="226" spans="1:8" x14ac:dyDescent="0.35">
      <c r="A226" s="70" t="s">
        <v>128</v>
      </c>
      <c r="B226" s="70"/>
      <c r="C226" s="70"/>
      <c r="D226" s="68"/>
      <c r="E226" s="69"/>
      <c r="F226" s="69"/>
      <c r="G226" s="69"/>
    </row>
    <row r="228" spans="1:8" x14ac:dyDescent="0.35">
      <c r="A228" s="60" t="s">
        <v>129</v>
      </c>
      <c r="B228" s="60"/>
      <c r="C228" s="60"/>
      <c r="D228" s="60"/>
      <c r="E228" s="60"/>
      <c r="F228" s="53"/>
      <c r="G228" s="53"/>
      <c r="H228" s="53"/>
    </row>
    <row r="229" spans="1:8" x14ac:dyDescent="0.35">
      <c r="A229" s="35" t="s">
        <v>130</v>
      </c>
      <c r="B229" s="35"/>
      <c r="C229" s="35"/>
      <c r="D229" s="35"/>
      <c r="E229" s="35"/>
    </row>
    <row r="231" spans="1:8" x14ac:dyDescent="0.35">
      <c r="A231" s="50" t="s">
        <v>131</v>
      </c>
      <c r="B231" s="50"/>
      <c r="C231" s="50"/>
      <c r="D231" s="50"/>
    </row>
    <row r="233" spans="1:8" x14ac:dyDescent="0.35">
      <c r="A233" s="73" t="s">
        <v>36</v>
      </c>
      <c r="B233" s="74" t="s">
        <v>33</v>
      </c>
      <c r="C233" s="74"/>
      <c r="D233" s="74" t="s">
        <v>34</v>
      </c>
      <c r="E233" s="74"/>
    </row>
    <row r="234" spans="1:8" x14ac:dyDescent="0.35">
      <c r="A234" s="73"/>
      <c r="B234" s="74"/>
      <c r="C234" s="74"/>
      <c r="D234" s="74"/>
      <c r="E234" s="74"/>
    </row>
    <row r="235" spans="1:8" x14ac:dyDescent="0.35">
      <c r="A235" s="73"/>
      <c r="B235" s="75" t="s">
        <v>35</v>
      </c>
      <c r="C235" s="75"/>
      <c r="D235" s="75"/>
      <c r="E235" s="75"/>
    </row>
    <row r="236" spans="1:8" x14ac:dyDescent="0.35">
      <c r="A236" s="7">
        <v>1</v>
      </c>
      <c r="B236" s="76" t="s">
        <v>132</v>
      </c>
      <c r="C236" s="76"/>
      <c r="D236" s="76">
        <v>3.47</v>
      </c>
      <c r="E236" s="76"/>
    </row>
    <row r="237" spans="1:8" x14ac:dyDescent="0.35">
      <c r="A237" s="7">
        <v>2</v>
      </c>
      <c r="B237" s="77" t="s">
        <v>133</v>
      </c>
      <c r="C237" s="77"/>
      <c r="D237" s="76">
        <v>0.59</v>
      </c>
      <c r="E237" s="76"/>
    </row>
    <row r="238" spans="1:8" x14ac:dyDescent="0.35">
      <c r="A238" s="7">
        <v>3</v>
      </c>
      <c r="B238" s="76" t="s">
        <v>134</v>
      </c>
      <c r="C238" s="76"/>
      <c r="D238" s="76">
        <v>0.77</v>
      </c>
      <c r="E238" s="76"/>
    </row>
    <row r="239" spans="1:8" x14ac:dyDescent="0.35">
      <c r="A239" s="7">
        <v>4</v>
      </c>
      <c r="B239" s="76" t="s">
        <v>135</v>
      </c>
      <c r="C239" s="76"/>
      <c r="D239" s="76" t="s">
        <v>136</v>
      </c>
      <c r="E239" s="76"/>
    </row>
    <row r="240" spans="1:8" x14ac:dyDescent="0.35">
      <c r="A240" s="7">
        <v>5</v>
      </c>
      <c r="B240" s="76" t="s">
        <v>137</v>
      </c>
      <c r="C240" s="76"/>
      <c r="D240" s="78">
        <v>0.222</v>
      </c>
      <c r="E240" s="78"/>
    </row>
    <row r="241" spans="1:5" x14ac:dyDescent="0.35">
      <c r="A241" s="7">
        <v>6</v>
      </c>
      <c r="B241" s="76" t="s">
        <v>138</v>
      </c>
      <c r="C241" s="76"/>
      <c r="D241" s="76">
        <v>-0.13</v>
      </c>
      <c r="E241" s="76"/>
    </row>
    <row r="242" spans="1:5" x14ac:dyDescent="0.35">
      <c r="A242" s="7">
        <v>7</v>
      </c>
      <c r="B242" s="76" t="s">
        <v>139</v>
      </c>
      <c r="C242" s="76"/>
      <c r="D242" s="76">
        <v>2.8</v>
      </c>
      <c r="E242" s="76"/>
    </row>
    <row r="243" spans="1:5" x14ac:dyDescent="0.35">
      <c r="A243" s="71"/>
      <c r="B243" s="75" t="s">
        <v>37</v>
      </c>
      <c r="C243" s="75"/>
      <c r="D243" s="75"/>
      <c r="E243" s="75"/>
    </row>
    <row r="244" spans="1:5" x14ac:dyDescent="0.35">
      <c r="A244" s="7">
        <v>8</v>
      </c>
      <c r="B244" s="76" t="s">
        <v>140</v>
      </c>
      <c r="C244" s="76"/>
      <c r="D244" s="76">
        <v>3.5</v>
      </c>
      <c r="E244" s="76"/>
    </row>
    <row r="245" spans="1:5" x14ac:dyDescent="0.35">
      <c r="A245" s="7">
        <v>9</v>
      </c>
      <c r="B245" s="76" t="s">
        <v>141</v>
      </c>
      <c r="C245" s="76"/>
      <c r="D245" s="76">
        <v>3.5</v>
      </c>
      <c r="E245" s="76"/>
    </row>
    <row r="246" spans="1:5" x14ac:dyDescent="0.35">
      <c r="A246" s="73">
        <v>10</v>
      </c>
      <c r="B246" s="76" t="s">
        <v>142</v>
      </c>
      <c r="C246" s="76"/>
      <c r="D246" s="79">
        <v>3</v>
      </c>
      <c r="E246" s="79"/>
    </row>
    <row r="247" spans="1:5" x14ac:dyDescent="0.35">
      <c r="A247" s="73"/>
      <c r="B247" s="76" t="s">
        <v>143</v>
      </c>
      <c r="C247" s="76"/>
      <c r="D247" s="79">
        <v>4</v>
      </c>
      <c r="E247" s="79"/>
    </row>
    <row r="248" spans="1:5" x14ac:dyDescent="0.35">
      <c r="A248" s="73">
        <v>11</v>
      </c>
      <c r="B248" s="76" t="s">
        <v>144</v>
      </c>
      <c r="C248" s="76"/>
      <c r="D248" s="79">
        <v>2</v>
      </c>
      <c r="E248" s="79"/>
    </row>
    <row r="249" spans="1:5" x14ac:dyDescent="0.35">
      <c r="A249" s="73"/>
      <c r="B249" s="76" t="s">
        <v>145</v>
      </c>
      <c r="C249" s="76"/>
      <c r="D249" s="76">
        <v>4.5</v>
      </c>
      <c r="E249" s="76"/>
    </row>
    <row r="250" spans="1:5" x14ac:dyDescent="0.35">
      <c r="A250" s="7">
        <v>12</v>
      </c>
      <c r="B250" s="76" t="s">
        <v>146</v>
      </c>
      <c r="C250" s="76"/>
      <c r="D250" s="76">
        <v>0.5</v>
      </c>
      <c r="E250" s="76"/>
    </row>
    <row r="251" spans="1:5" x14ac:dyDescent="0.35">
      <c r="A251" s="7">
        <v>13</v>
      </c>
      <c r="B251" s="76" t="s">
        <v>147</v>
      </c>
      <c r="C251" s="76"/>
      <c r="D251" s="76" t="s">
        <v>148</v>
      </c>
      <c r="E251" s="76"/>
    </row>
    <row r="252" spans="1:5" x14ac:dyDescent="0.35">
      <c r="A252" s="7">
        <v>14</v>
      </c>
      <c r="B252" s="76" t="s">
        <v>149</v>
      </c>
      <c r="C252" s="76"/>
      <c r="D252" s="78">
        <v>0.14299999999999999</v>
      </c>
      <c r="E252" s="78"/>
    </row>
    <row r="253" spans="1:5" x14ac:dyDescent="0.35">
      <c r="A253" s="72">
        <v>15</v>
      </c>
      <c r="B253" s="76" t="s">
        <v>150</v>
      </c>
      <c r="C253" s="76"/>
      <c r="D253" s="79">
        <v>0</v>
      </c>
      <c r="E253" s="79"/>
    </row>
    <row r="254" spans="1:5" x14ac:dyDescent="0.35">
      <c r="A254" s="72"/>
      <c r="B254" s="76" t="s">
        <v>151</v>
      </c>
      <c r="C254" s="76"/>
      <c r="D254" s="76">
        <v>-0.04</v>
      </c>
      <c r="E254" s="76"/>
    </row>
    <row r="255" spans="1:5" x14ac:dyDescent="0.35">
      <c r="A255" s="7">
        <v>16</v>
      </c>
      <c r="B255" s="76" t="s">
        <v>152</v>
      </c>
      <c r="C255" s="76"/>
      <c r="D255" s="76">
        <v>2.5</v>
      </c>
      <c r="E255" s="76"/>
    </row>
    <row r="257" spans="1:4" ht="15.5" x14ac:dyDescent="0.35">
      <c r="A257" s="82" t="s">
        <v>166</v>
      </c>
      <c r="B257" s="82"/>
      <c r="C257" s="83"/>
      <c r="D257" s="83"/>
    </row>
    <row r="258" spans="1:4" ht="15.5" x14ac:dyDescent="0.35">
      <c r="A258" s="82" t="s">
        <v>167</v>
      </c>
      <c r="B258" s="82"/>
      <c r="C258" s="83"/>
      <c r="D258" s="83"/>
    </row>
    <row r="259" spans="1:4" ht="15.5" x14ac:dyDescent="0.35">
      <c r="A259" s="82" t="s">
        <v>168</v>
      </c>
      <c r="B259" s="82"/>
      <c r="C259" s="83"/>
      <c r="D259" s="83"/>
    </row>
    <row r="260" spans="1:4" ht="15.5" x14ac:dyDescent="0.35">
      <c r="A260" s="82" t="s">
        <v>169</v>
      </c>
      <c r="B260" s="82"/>
      <c r="C260" s="83"/>
      <c r="D260" s="83"/>
    </row>
  </sheetData>
  <mergeCells count="130">
    <mergeCell ref="A257:B257"/>
    <mergeCell ref="A258:B258"/>
    <mergeCell ref="A259:B259"/>
    <mergeCell ref="A260:B260"/>
    <mergeCell ref="D245:E245"/>
    <mergeCell ref="B243:E243"/>
    <mergeCell ref="B235:E235"/>
    <mergeCell ref="D233:E234"/>
    <mergeCell ref="E44:F44"/>
    <mergeCell ref="E45:F45"/>
    <mergeCell ref="E40:F40"/>
    <mergeCell ref="A45:B45"/>
    <mergeCell ref="A50:B50"/>
    <mergeCell ref="A233:A235"/>
    <mergeCell ref="B236:C236"/>
    <mergeCell ref="B237:C237"/>
    <mergeCell ref="B238:C238"/>
    <mergeCell ref="B239:C239"/>
    <mergeCell ref="B240:C240"/>
    <mergeCell ref="B241:C241"/>
    <mergeCell ref="B242:C242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A130:C130"/>
    <mergeCell ref="A135:B135"/>
    <mergeCell ref="A147:C147"/>
    <mergeCell ref="B149:C149"/>
    <mergeCell ref="A152:C152"/>
    <mergeCell ref="B154:C154"/>
    <mergeCell ref="A133:D133"/>
    <mergeCell ref="A132:D132"/>
    <mergeCell ref="A88:F88"/>
    <mergeCell ref="A90:D90"/>
    <mergeCell ref="D97:E97"/>
    <mergeCell ref="A107:D107"/>
    <mergeCell ref="A92:B92"/>
    <mergeCell ref="A109:B109"/>
    <mergeCell ref="A129:C129"/>
    <mergeCell ref="A32:F32"/>
    <mergeCell ref="A54:I54"/>
    <mergeCell ref="A73:B73"/>
    <mergeCell ref="A56:B56"/>
    <mergeCell ref="A70:F70"/>
    <mergeCell ref="A71:F71"/>
    <mergeCell ref="A87:F87"/>
    <mergeCell ref="F83:I83"/>
    <mergeCell ref="A58:C58"/>
    <mergeCell ref="E64:H64"/>
    <mergeCell ref="F66:G66"/>
    <mergeCell ref="D66:E66"/>
    <mergeCell ref="A30:B30"/>
    <mergeCell ref="A35:B35"/>
    <mergeCell ref="A40:B40"/>
    <mergeCell ref="A75:C75"/>
    <mergeCell ref="A17:D17"/>
    <mergeCell ref="A47:F47"/>
    <mergeCell ref="F50:G50"/>
    <mergeCell ref="E52:H52"/>
    <mergeCell ref="A37:C37"/>
    <mergeCell ref="A42:I42"/>
    <mergeCell ref="A160:B160"/>
    <mergeCell ref="A172:C172"/>
    <mergeCell ref="B174:C174"/>
    <mergeCell ref="A177:C177"/>
    <mergeCell ref="B179:C179"/>
    <mergeCell ref="A182:G182"/>
    <mergeCell ref="A183:G183"/>
    <mergeCell ref="A157:G157"/>
    <mergeCell ref="A158:G158"/>
    <mergeCell ref="A185:B185"/>
    <mergeCell ref="A187:B187"/>
    <mergeCell ref="A194:B194"/>
    <mergeCell ref="A195:B195"/>
    <mergeCell ref="A189:F189"/>
    <mergeCell ref="A190:F190"/>
    <mergeCell ref="A192:B192"/>
    <mergeCell ref="A200:B200"/>
    <mergeCell ref="A202:B202"/>
    <mergeCell ref="A203:B203"/>
    <mergeCell ref="A205:D205"/>
    <mergeCell ref="A206:D206"/>
    <mergeCell ref="A208:B208"/>
    <mergeCell ref="A198:C198"/>
    <mergeCell ref="A210:C210"/>
    <mergeCell ref="A212:D212"/>
    <mergeCell ref="A196:B196"/>
    <mergeCell ref="A213:D213"/>
    <mergeCell ref="A215:B215"/>
    <mergeCell ref="A217:C217"/>
    <mergeCell ref="A218:C218"/>
    <mergeCell ref="A219:C219"/>
    <mergeCell ref="A221:D221"/>
    <mergeCell ref="A223:B223"/>
    <mergeCell ref="A225:C225"/>
    <mergeCell ref="A226:C226"/>
    <mergeCell ref="A228:E228"/>
    <mergeCell ref="A229:E229"/>
    <mergeCell ref="A231:D231"/>
    <mergeCell ref="B233:C234"/>
    <mergeCell ref="D236:E236"/>
    <mergeCell ref="D237:E237"/>
    <mergeCell ref="D238:E238"/>
    <mergeCell ref="D239:E239"/>
    <mergeCell ref="D240:E240"/>
    <mergeCell ref="D241:E241"/>
    <mergeCell ref="D242:E242"/>
    <mergeCell ref="D244:E244"/>
    <mergeCell ref="D248:E248"/>
    <mergeCell ref="D249:E249"/>
    <mergeCell ref="D250:E250"/>
    <mergeCell ref="D251:E251"/>
    <mergeCell ref="D252:E252"/>
    <mergeCell ref="D253:E253"/>
    <mergeCell ref="D254:E254"/>
    <mergeCell ref="A246:A247"/>
    <mergeCell ref="A248:A249"/>
    <mergeCell ref="A253:A254"/>
    <mergeCell ref="D255:E255"/>
    <mergeCell ref="D247:E247"/>
    <mergeCell ref="D246:E2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Przykład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2024-01-03T22:10:28Z</dcterms:created>
  <dcterms:modified xsi:type="dcterms:W3CDTF">2024-01-07T19:21:42Z</dcterms:modified>
</cp:coreProperties>
</file>