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OneDrive\Documents\SriOryzaugur\documentation\"/>
    </mc:Choice>
  </mc:AlternateContent>
  <xr:revisionPtr revIDLastSave="0" documentId="8_{15AADA20-B966-4372-B41D-AA3B96634968}" xr6:coauthVersionLast="47" xr6:coauthVersionMax="47" xr10:uidLastSave="{00000000-0000-0000-0000-000000000000}"/>
  <bookViews>
    <workbookView xWindow="-103" yWindow="-103" windowWidth="16663" windowHeight="9463" xr2:uid="{9349A388-5C0A-4F3C-B3C7-984CA62DF360}"/>
  </bookViews>
  <sheets>
    <sheet name="Model Comparison" sheetId="2" r:id="rId1"/>
    <sheet name="Forecast Results" sheetId="11" r:id="rId2"/>
    <sheet name="Rollback Window Comparison" sheetId="8" r:id="rId3"/>
    <sheet name="Batch Size Comparison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2" l="1" a="1"/>
  <c r="O17" i="2" s="1"/>
  <c r="L17" i="2" a="1"/>
  <c r="L17" i="2" s="1"/>
  <c r="I17" i="2" a="1"/>
  <c r="I17" i="2" s="1"/>
  <c r="R17" i="2" a="1"/>
  <c r="R17" i="2"/>
  <c r="C17" i="2" a="1"/>
  <c r="C17" i="2" s="1"/>
  <c r="F17" i="2" a="1"/>
  <c r="F17" i="2" s="1"/>
  <c r="R16" i="2"/>
  <c r="O16" i="2"/>
  <c r="L16" i="2"/>
  <c r="I16" i="2"/>
  <c r="F16" i="2"/>
  <c r="O15" i="2"/>
  <c r="L15" i="2"/>
  <c r="I15" i="2"/>
  <c r="F15" i="2"/>
  <c r="T4" i="2"/>
  <c r="T5" i="2"/>
  <c r="T6" i="2"/>
  <c r="T7" i="2"/>
  <c r="T8" i="2"/>
  <c r="T9" i="2"/>
  <c r="T10" i="2"/>
  <c r="T11" i="2"/>
  <c r="T12" i="2"/>
  <c r="T13" i="2"/>
  <c r="T14" i="2"/>
  <c r="T3" i="2"/>
  <c r="S4" i="2"/>
  <c r="S5" i="2"/>
  <c r="S6" i="2"/>
  <c r="S7" i="2"/>
  <c r="S8" i="2"/>
  <c r="S9" i="2"/>
  <c r="S10" i="2"/>
  <c r="S11" i="2"/>
  <c r="S12" i="2"/>
  <c r="S13" i="2"/>
  <c r="S14" i="2"/>
  <c r="S3" i="2"/>
  <c r="Q4" i="2"/>
  <c r="Q5" i="2"/>
  <c r="Q6" i="2"/>
  <c r="Q7" i="2"/>
  <c r="Q8" i="2"/>
  <c r="Q9" i="2"/>
  <c r="Q10" i="2"/>
  <c r="Q11" i="2"/>
  <c r="Q12" i="2"/>
  <c r="Q13" i="2"/>
  <c r="Q14" i="2"/>
  <c r="Q3" i="2"/>
  <c r="N4" i="2"/>
  <c r="N5" i="2"/>
  <c r="N6" i="2"/>
  <c r="N7" i="2"/>
  <c r="N8" i="2"/>
  <c r="N9" i="2"/>
  <c r="N10" i="2"/>
  <c r="N11" i="2"/>
  <c r="N12" i="2"/>
  <c r="N13" i="2"/>
  <c r="N14" i="2"/>
  <c r="N3" i="2"/>
  <c r="K4" i="2"/>
  <c r="K5" i="2"/>
  <c r="K6" i="2"/>
  <c r="K7" i="2"/>
  <c r="K8" i="2"/>
  <c r="K9" i="2"/>
  <c r="K10" i="2"/>
  <c r="K11" i="2"/>
  <c r="K12" i="2"/>
  <c r="K13" i="2"/>
  <c r="K14" i="2"/>
  <c r="K3" i="2"/>
  <c r="H4" i="2"/>
  <c r="H5" i="2"/>
  <c r="H6" i="2"/>
  <c r="H7" i="2"/>
  <c r="H8" i="2"/>
  <c r="H9" i="2"/>
  <c r="H10" i="2"/>
  <c r="H11" i="2"/>
  <c r="H12" i="2"/>
  <c r="H13" i="2"/>
  <c r="H14" i="2"/>
  <c r="H3" i="2"/>
  <c r="E4" i="2"/>
  <c r="E5" i="2"/>
  <c r="E6" i="2"/>
  <c r="E7" i="2"/>
  <c r="E8" i="2"/>
  <c r="E9" i="2"/>
  <c r="E10" i="2"/>
  <c r="E11" i="2"/>
  <c r="E12" i="2"/>
  <c r="E13" i="2"/>
  <c r="E14" i="2"/>
  <c r="E3" i="2"/>
  <c r="C16" i="2" s="1"/>
  <c r="L3" i="8"/>
  <c r="L4" i="8"/>
  <c r="L5" i="8"/>
  <c r="L6" i="8"/>
  <c r="L7" i="8"/>
  <c r="L8" i="8"/>
  <c r="L9" i="8"/>
  <c r="L10" i="8"/>
  <c r="L11" i="8"/>
  <c r="L12" i="8"/>
  <c r="L13" i="8"/>
  <c r="L14" i="8"/>
  <c r="K16" i="8" a="1"/>
  <c r="K16" i="8" s="1"/>
  <c r="I16" i="8" a="1"/>
  <c r="I16" i="8" s="1"/>
  <c r="G16" i="8" a="1"/>
  <c r="G16" i="8" s="1"/>
  <c r="E16" i="8" a="1"/>
  <c r="E16" i="8" s="1"/>
  <c r="C16" i="8" a="1"/>
  <c r="C16" i="8" s="1"/>
  <c r="J14" i="8"/>
  <c r="H14" i="8"/>
  <c r="F14" i="8"/>
  <c r="D14" i="8"/>
  <c r="J13" i="8"/>
  <c r="H13" i="8"/>
  <c r="F13" i="8"/>
  <c r="D13" i="8"/>
  <c r="J12" i="8"/>
  <c r="H12" i="8"/>
  <c r="F12" i="8"/>
  <c r="D12" i="8"/>
  <c r="J11" i="8"/>
  <c r="H11" i="8"/>
  <c r="F11" i="8"/>
  <c r="D11" i="8"/>
  <c r="J10" i="8"/>
  <c r="H10" i="8"/>
  <c r="F10" i="8"/>
  <c r="D10" i="8"/>
  <c r="J9" i="8"/>
  <c r="H9" i="8"/>
  <c r="F9" i="8"/>
  <c r="D9" i="8"/>
  <c r="J8" i="8"/>
  <c r="H8" i="8"/>
  <c r="F8" i="8"/>
  <c r="D8" i="8"/>
  <c r="J7" i="8"/>
  <c r="H7" i="8"/>
  <c r="F7" i="8"/>
  <c r="D7" i="8"/>
  <c r="J6" i="8"/>
  <c r="H6" i="8"/>
  <c r="F6" i="8"/>
  <c r="D6" i="8"/>
  <c r="J5" i="8"/>
  <c r="H5" i="8"/>
  <c r="F5" i="8"/>
  <c r="D5" i="8"/>
  <c r="J4" i="8"/>
  <c r="H4" i="8"/>
  <c r="F4" i="8"/>
  <c r="D4" i="8"/>
  <c r="J3" i="8"/>
  <c r="H3" i="8"/>
  <c r="G15" i="8" s="1"/>
  <c r="F3" i="8"/>
  <c r="E15" i="8" s="1"/>
  <c r="D3" i="8"/>
  <c r="C15" i="8" s="1"/>
  <c r="M4" i="2"/>
  <c r="M5" i="2"/>
  <c r="M6" i="2"/>
  <c r="M7" i="2"/>
  <c r="M8" i="2"/>
  <c r="M9" i="2"/>
  <c r="M10" i="2"/>
  <c r="M11" i="2"/>
  <c r="M12" i="2"/>
  <c r="M13" i="2"/>
  <c r="M14" i="2"/>
  <c r="P4" i="2"/>
  <c r="P5" i="2"/>
  <c r="P6" i="2"/>
  <c r="P7" i="2"/>
  <c r="P8" i="2"/>
  <c r="P9" i="2"/>
  <c r="P10" i="2"/>
  <c r="P11" i="2"/>
  <c r="P12" i="2"/>
  <c r="P13" i="2"/>
  <c r="P14" i="2"/>
  <c r="P3" i="2"/>
  <c r="J3" i="2"/>
  <c r="M3" i="2"/>
  <c r="J4" i="2"/>
  <c r="J5" i="2"/>
  <c r="J6" i="2"/>
  <c r="J7" i="2"/>
  <c r="J8" i="2"/>
  <c r="J9" i="2"/>
  <c r="J10" i="2"/>
  <c r="J11" i="2"/>
  <c r="J12" i="2"/>
  <c r="J13" i="2"/>
  <c r="J14" i="2"/>
  <c r="G4" i="2"/>
  <c r="G5" i="2"/>
  <c r="G6" i="2"/>
  <c r="G7" i="2"/>
  <c r="G8" i="2"/>
  <c r="G9" i="2"/>
  <c r="G10" i="2"/>
  <c r="G11" i="2"/>
  <c r="G12" i="2"/>
  <c r="G13" i="2"/>
  <c r="G14" i="2"/>
  <c r="G3" i="2"/>
  <c r="D4" i="2"/>
  <c r="D5" i="2"/>
  <c r="D6" i="2"/>
  <c r="D7" i="2"/>
  <c r="D8" i="2"/>
  <c r="D9" i="2"/>
  <c r="D10" i="2"/>
  <c r="D11" i="2"/>
  <c r="D12" i="2"/>
  <c r="D13" i="2"/>
  <c r="D14" i="2"/>
  <c r="D3" i="2"/>
  <c r="R15" i="2" l="1"/>
  <c r="I15" i="8"/>
  <c r="K15" i="8"/>
  <c r="C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<sst xmlns="http://schemas.openxmlformats.org/spreadsheetml/2006/main" count="53" uniqueCount="16">
  <si>
    <t>Month</t>
  </si>
  <si>
    <t>Actuals</t>
  </si>
  <si>
    <t>Predicted</t>
  </si>
  <si>
    <t>APE</t>
  </si>
  <si>
    <t>MAPE</t>
  </si>
  <si>
    <t>RMSE</t>
  </si>
  <si>
    <t>Multivariate &lt;- TFT -&gt; Univariate</t>
  </si>
  <si>
    <t>SMA</t>
  </si>
  <si>
    <t>SARIMAX</t>
  </si>
  <si>
    <t>ARIMAX</t>
  </si>
  <si>
    <t>SARIMA</t>
  </si>
  <si>
    <t>ARIMA</t>
  </si>
  <si>
    <t>ABS. Diff</t>
  </si>
  <si>
    <t>MAE</t>
  </si>
  <si>
    <t>TFT (Without External Regressors)</t>
  </si>
  <si>
    <t>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</si>
</sst>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F Pro Display"/>
      <family val="3"/>
    </font>
    <font>
      <b/>
      <sz val="14"/>
      <color rgb="FF000000"/>
      <name val="SF Pro Display"/>
      <family val="3"/>
    </font>
    <font>
      <b/>
      <i/>
      <sz val="11"/>
      <color rgb="FF000000"/>
      <name val="SF Pro Display"/>
      <family val="3"/>
    </font>
    <font>
      <sz val="11"/>
      <color rgb="FF000000"/>
      <name val="SF Pro Display"/>
      <family val="3"/>
    </font>
    <font>
      <b/>
      <sz val="11"/>
      <color rgb="FF000000"/>
      <name val="SF Pro Display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/>
    <xf numFmtId="14" fontId="4" fillId="0" borderId="7" xfId="0" applyNumberFormat="1" applyFont="1" applyBorder="1"/>
    <xf numFmtId="0" fontId="4" fillId="0" borderId="0" xfId="0" applyFont="1"/>
    <xf numFmtId="14" fontId="4" fillId="0" borderId="11" xfId="0" applyNumberFormat="1" applyFont="1" applyBorder="1"/>
    <xf numFmtId="14" fontId="4" fillId="0" borderId="13" xfId="0" applyNumberFormat="1" applyFont="1" applyBorder="1"/>
    <xf numFmtId="0" fontId="4" fillId="2" borderId="9" xfId="0" applyFont="1" applyFill="1" applyBorder="1" applyAlignment="1">
      <alignment horizontal="center"/>
    </xf>
    <xf numFmtId="0" fontId="1" fillId="0" borderId="17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0" fontId="3" fillId="2" borderId="16" xfId="0" applyFont="1" applyFill="1" applyBorder="1" applyAlignment="1">
      <alignment horizontal="center"/>
    </xf>
    <xf numFmtId="2" fontId="4" fillId="0" borderId="10" xfId="0" applyNumberFormat="1" applyFont="1" applyBorder="1"/>
    <xf numFmtId="2" fontId="4" fillId="0" borderId="12" xfId="0" applyNumberFormat="1" applyFont="1" applyBorder="1"/>
    <xf numFmtId="2" fontId="4" fillId="0" borderId="14" xfId="0" applyNumberFormat="1" applyFont="1" applyBorder="1"/>
    <xf numFmtId="2" fontId="4" fillId="3" borderId="3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/>
    <xf numFmtId="2" fontId="4" fillId="3" borderId="2" xfId="0" applyNumberFormat="1" applyFont="1" applyFill="1" applyBorder="1" applyAlignment="1">
      <alignment vertical="center"/>
    </xf>
    <xf numFmtId="2" fontId="4" fillId="3" borderId="8" xfId="0" applyNumberFormat="1" applyFont="1" applyFill="1" applyBorder="1" applyAlignment="1">
      <alignment vertical="center"/>
    </xf>
    <xf numFmtId="2" fontId="4" fillId="3" borderId="3" xfId="0" applyNumberFormat="1" applyFont="1" applyFill="1" applyBorder="1" applyAlignment="1">
      <alignment vertical="center"/>
    </xf>
    <xf numFmtId="2" fontId="4" fillId="3" borderId="4" xfId="0" applyNumberFormat="1" applyFont="1" applyFill="1" applyBorder="1" applyAlignment="1">
      <alignment vertical="center"/>
    </xf>
    <xf numFmtId="0" fontId="3" fillId="2" borderId="4" xfId="0" applyFont="1" applyFill="1" applyBorder="1" applyAlignment="1">
      <alignment horizontal="center"/>
    </xf>
    <xf numFmtId="14" fontId="4" fillId="0" borderId="5" xfId="0" applyNumberFormat="1" applyFont="1" applyBorder="1"/>
    <xf numFmtId="2" fontId="4" fillId="0" borderId="5" xfId="0" applyNumberFormat="1" applyFont="1" applyBorder="1"/>
    <xf numFmtId="14" fontId="4" fillId="0" borderId="17" xfId="0" applyNumberFormat="1" applyFont="1" applyBorder="1"/>
    <xf numFmtId="2" fontId="4" fillId="0" borderId="17" xfId="0" applyNumberFormat="1" applyFont="1" applyBorder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SF Pro Display" panose="00000600000000000000" pitchFamily="50" charset="0"/>
                <a:ea typeface="SF Pro Display" panose="00000600000000000000" pitchFamily="50" charset="0"/>
              </a:rPr>
              <a:t>APE by Encoder 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28699420238013"/>
          <c:y val="0.13758685695686146"/>
          <c:w val="0.87015814717869677"/>
          <c:h val="0.49188317129469283"/>
        </c:manualLayout>
      </c:layout>
      <c:lineChart>
        <c:grouping val="standard"/>
        <c:varyColors val="0"/>
        <c:ser>
          <c:idx val="1"/>
          <c:order val="1"/>
          <c:tx>
            <c:strRef>
              <c:f>'Rollback Window Comparison'!$C$1:$C$2</c:f>
              <c:strCache>
                <c:ptCount val="2"/>
                <c:pt idx="0">
                  <c:v>Multivariate &lt;- TFT -&gt; Univariate</c:v>
                </c:pt>
                <c:pt idx="1">
                  <c:v>Predicted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'Rollback Window Comparison'!$A$3:$A$17</c:f>
              <c:strCache>
                <c:ptCount val="14"/>
                <c:pt idx="0">
                  <c:v>1/1/2019</c:v>
                </c:pt>
                <c:pt idx="1">
                  <c:v>1/2/2019</c:v>
                </c:pt>
                <c:pt idx="2">
                  <c:v>1/3/2019</c:v>
                </c:pt>
                <c:pt idx="3">
                  <c:v>1/4/2019</c:v>
                </c:pt>
                <c:pt idx="4">
                  <c:v>1/5/2019</c:v>
                </c:pt>
                <c:pt idx="5">
                  <c:v>1/6/2019</c:v>
                </c:pt>
                <c:pt idx="6">
                  <c:v>1/7/2019</c:v>
                </c:pt>
                <c:pt idx="7">
                  <c:v>1/8/2019</c:v>
                </c:pt>
                <c:pt idx="8">
                  <c:v>1/9/2019</c:v>
                </c:pt>
                <c:pt idx="9">
                  <c:v>1/10/2019</c:v>
                </c:pt>
                <c:pt idx="10">
                  <c:v>1/11/2019</c:v>
                </c:pt>
                <c:pt idx="11">
                  <c:v>1/12/2019</c:v>
                </c:pt>
                <c:pt idx="12">
                  <c:v>MAPE</c:v>
                </c:pt>
                <c:pt idx="13">
                  <c:v>RMSE</c:v>
                </c:pt>
              </c:strCache>
            </c:strRef>
          </c:cat>
          <c:val>
            <c:numRef>
              <c:f>'Rollback Window Comparison'!$C$3:$C$17</c:f>
            </c:numRef>
          </c:val>
          <c:smooth val="0"/>
          <c:extLst>
            <c:ext xmlns:c16="http://schemas.microsoft.com/office/drawing/2014/chart" uri="{C3380CC4-5D6E-409C-BE32-E72D297353CC}">
              <c16:uniqueId val="{00000001-5871-4B5E-BF30-0A27EA6B3A6B}"/>
            </c:ext>
          </c:extLst>
        </c:ser>
        <c:ser>
          <c:idx val="2"/>
          <c:order val="2"/>
          <c:tx>
            <c:strRef>
              <c:f>'Rollback Window Comparison'!$D$1:$D$2</c:f>
              <c:strCache>
                <c:ptCount val="2"/>
                <c:pt idx="0">
                  <c:v>Multivariate &lt;- TFT -&gt; Univariate</c:v>
                </c:pt>
                <c:pt idx="1">
                  <c:v>APE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'Rollback Window Comparison'!$A$3:$A$17</c:f>
              <c:strCache>
                <c:ptCount val="14"/>
                <c:pt idx="0">
                  <c:v>1/1/2019</c:v>
                </c:pt>
                <c:pt idx="1">
                  <c:v>1/2/2019</c:v>
                </c:pt>
                <c:pt idx="2">
                  <c:v>1/3/2019</c:v>
                </c:pt>
                <c:pt idx="3">
                  <c:v>1/4/2019</c:v>
                </c:pt>
                <c:pt idx="4">
                  <c:v>1/5/2019</c:v>
                </c:pt>
                <c:pt idx="5">
                  <c:v>1/6/2019</c:v>
                </c:pt>
                <c:pt idx="6">
                  <c:v>1/7/2019</c:v>
                </c:pt>
                <c:pt idx="7">
                  <c:v>1/8/2019</c:v>
                </c:pt>
                <c:pt idx="8">
                  <c:v>1/9/2019</c:v>
                </c:pt>
                <c:pt idx="9">
                  <c:v>1/10/2019</c:v>
                </c:pt>
                <c:pt idx="10">
                  <c:v>1/11/2019</c:v>
                </c:pt>
                <c:pt idx="11">
                  <c:v>1/12/2019</c:v>
                </c:pt>
                <c:pt idx="12">
                  <c:v>MAPE</c:v>
                </c:pt>
                <c:pt idx="13">
                  <c:v>RMSE</c:v>
                </c:pt>
              </c:strCache>
            </c:strRef>
          </c:cat>
          <c:val>
            <c:numRef>
              <c:f>'Rollback Window Comparison'!$D$3:$D$17</c:f>
            </c:numRef>
          </c:val>
          <c:smooth val="0"/>
          <c:extLst>
            <c:ext xmlns:c16="http://schemas.microsoft.com/office/drawing/2014/chart" uri="{C3380CC4-5D6E-409C-BE32-E72D297353CC}">
              <c16:uniqueId val="{00000002-5871-4B5E-BF30-0A27EA6B3A6B}"/>
            </c:ext>
          </c:extLst>
        </c:ser>
        <c:ser>
          <c:idx val="3"/>
          <c:order val="3"/>
          <c:tx>
            <c:strRef>
              <c:f>'Rollback Window Comparison'!$E$1:$E$2</c:f>
              <c:strCache>
                <c:ptCount val="2"/>
                <c:pt idx="0">
                  <c:v>Multivariate &lt;- TFT -&gt; Univariate</c:v>
                </c:pt>
                <c:pt idx="1">
                  <c:v>Predicted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'Rollback Window Comparison'!$A$3:$A$17</c:f>
              <c:strCache>
                <c:ptCount val="14"/>
                <c:pt idx="0">
                  <c:v>1/1/2019</c:v>
                </c:pt>
                <c:pt idx="1">
                  <c:v>1/2/2019</c:v>
                </c:pt>
                <c:pt idx="2">
                  <c:v>1/3/2019</c:v>
                </c:pt>
                <c:pt idx="3">
                  <c:v>1/4/2019</c:v>
                </c:pt>
                <c:pt idx="4">
                  <c:v>1/5/2019</c:v>
                </c:pt>
                <c:pt idx="5">
                  <c:v>1/6/2019</c:v>
                </c:pt>
                <c:pt idx="6">
                  <c:v>1/7/2019</c:v>
                </c:pt>
                <c:pt idx="7">
                  <c:v>1/8/2019</c:v>
                </c:pt>
                <c:pt idx="8">
                  <c:v>1/9/2019</c:v>
                </c:pt>
                <c:pt idx="9">
                  <c:v>1/10/2019</c:v>
                </c:pt>
                <c:pt idx="10">
                  <c:v>1/11/2019</c:v>
                </c:pt>
                <c:pt idx="11">
                  <c:v>1/12/2019</c:v>
                </c:pt>
                <c:pt idx="12">
                  <c:v>MAPE</c:v>
                </c:pt>
                <c:pt idx="13">
                  <c:v>RMSE</c:v>
                </c:pt>
              </c:strCache>
            </c:strRef>
          </c:cat>
          <c:val>
            <c:numRef>
              <c:f>'Rollback Window Comparison'!$E$3:$E$17</c:f>
            </c:numRef>
          </c:val>
          <c:smooth val="0"/>
          <c:extLst>
            <c:ext xmlns:c16="http://schemas.microsoft.com/office/drawing/2014/chart" uri="{C3380CC4-5D6E-409C-BE32-E72D297353CC}">
              <c16:uniqueId val="{00000003-5871-4B5E-BF30-0A27EA6B3A6B}"/>
            </c:ext>
          </c:extLst>
        </c:ser>
        <c:ser>
          <c:idx val="4"/>
          <c:order val="4"/>
          <c:tx>
            <c:strRef>
              <c:f>'Rollback Window Comparison'!$F$1:$F$2</c:f>
              <c:strCache>
                <c:ptCount val="2"/>
                <c:pt idx="0">
                  <c:v>Multivariate &lt;- TFT -&gt; Univariate</c:v>
                </c:pt>
                <c:pt idx="1">
                  <c:v>APE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'Rollback Window Comparison'!$A$3:$A$17</c:f>
              <c:strCache>
                <c:ptCount val="14"/>
                <c:pt idx="0">
                  <c:v>1/1/2019</c:v>
                </c:pt>
                <c:pt idx="1">
                  <c:v>1/2/2019</c:v>
                </c:pt>
                <c:pt idx="2">
                  <c:v>1/3/2019</c:v>
                </c:pt>
                <c:pt idx="3">
                  <c:v>1/4/2019</c:v>
                </c:pt>
                <c:pt idx="4">
                  <c:v>1/5/2019</c:v>
                </c:pt>
                <c:pt idx="5">
                  <c:v>1/6/2019</c:v>
                </c:pt>
                <c:pt idx="6">
                  <c:v>1/7/2019</c:v>
                </c:pt>
                <c:pt idx="7">
                  <c:v>1/8/2019</c:v>
                </c:pt>
                <c:pt idx="8">
                  <c:v>1/9/2019</c:v>
                </c:pt>
                <c:pt idx="9">
                  <c:v>1/10/2019</c:v>
                </c:pt>
                <c:pt idx="10">
                  <c:v>1/11/2019</c:v>
                </c:pt>
                <c:pt idx="11">
                  <c:v>1/12/2019</c:v>
                </c:pt>
                <c:pt idx="12">
                  <c:v>MAPE</c:v>
                </c:pt>
                <c:pt idx="13">
                  <c:v>RMSE</c:v>
                </c:pt>
              </c:strCache>
            </c:strRef>
          </c:cat>
          <c:val>
            <c:numRef>
              <c:f>'Rollback Window Comparison'!$F$3:$F$17</c:f>
            </c:numRef>
          </c:val>
          <c:smooth val="0"/>
          <c:extLst>
            <c:ext xmlns:c16="http://schemas.microsoft.com/office/drawing/2014/chart" uri="{C3380CC4-5D6E-409C-BE32-E72D297353CC}">
              <c16:uniqueId val="{00000004-5871-4B5E-BF30-0A27EA6B3A6B}"/>
            </c:ext>
          </c:extLst>
        </c:ser>
        <c:ser>
          <c:idx val="6"/>
          <c:order val="6"/>
          <c:tx>
            <c:strRef>
              <c:f>'Rollback Window Comparison'!$H$1:$H$2</c:f>
              <c:strCache>
                <c:ptCount val="2"/>
                <c:pt idx="0">
                  <c:v>60</c:v>
                </c:pt>
                <c:pt idx="1">
                  <c:v>APE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'Rollback Window Comparison'!$A$3:$A$17</c:f>
              <c:strCache>
                <c:ptCount val="14"/>
                <c:pt idx="0">
                  <c:v>1/1/2019</c:v>
                </c:pt>
                <c:pt idx="1">
                  <c:v>1/2/2019</c:v>
                </c:pt>
                <c:pt idx="2">
                  <c:v>1/3/2019</c:v>
                </c:pt>
                <c:pt idx="3">
                  <c:v>1/4/2019</c:v>
                </c:pt>
                <c:pt idx="4">
                  <c:v>1/5/2019</c:v>
                </c:pt>
                <c:pt idx="5">
                  <c:v>1/6/2019</c:v>
                </c:pt>
                <c:pt idx="6">
                  <c:v>1/7/2019</c:v>
                </c:pt>
                <c:pt idx="7">
                  <c:v>1/8/2019</c:v>
                </c:pt>
                <c:pt idx="8">
                  <c:v>1/9/2019</c:v>
                </c:pt>
                <c:pt idx="9">
                  <c:v>1/10/2019</c:v>
                </c:pt>
                <c:pt idx="10">
                  <c:v>1/11/2019</c:v>
                </c:pt>
                <c:pt idx="11">
                  <c:v>1/12/2019</c:v>
                </c:pt>
                <c:pt idx="12">
                  <c:v>MAPE</c:v>
                </c:pt>
                <c:pt idx="13">
                  <c:v>RMSE</c:v>
                </c:pt>
              </c:strCache>
            </c:strRef>
          </c:cat>
          <c:val>
            <c:numRef>
              <c:f>'Rollback Window Comparison'!$H$3:$H$17</c:f>
              <c:numCache>
                <c:formatCode>0.00</c:formatCode>
                <c:ptCount val="14"/>
                <c:pt idx="0">
                  <c:v>2.2288419354838709</c:v>
                </c:pt>
                <c:pt idx="1">
                  <c:v>1.2700383225665155</c:v>
                </c:pt>
                <c:pt idx="2">
                  <c:v>0.25587127845883717</c:v>
                </c:pt>
                <c:pt idx="3">
                  <c:v>4.7447581374321839</c:v>
                </c:pt>
                <c:pt idx="4">
                  <c:v>3.4402706600110791</c:v>
                </c:pt>
                <c:pt idx="5">
                  <c:v>4.5033728545618743</c:v>
                </c:pt>
                <c:pt idx="6">
                  <c:v>3.5760495510853594</c:v>
                </c:pt>
                <c:pt idx="7">
                  <c:v>0.23173703121490835</c:v>
                </c:pt>
                <c:pt idx="8">
                  <c:v>4.2259850130321368</c:v>
                </c:pt>
                <c:pt idx="9">
                  <c:v>4.1384639239197742</c:v>
                </c:pt>
                <c:pt idx="10">
                  <c:v>1.3529513153915822</c:v>
                </c:pt>
                <c:pt idx="11">
                  <c:v>0.27912285797270375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71-4B5E-BF30-0A27EA6B3A6B}"/>
            </c:ext>
          </c:extLst>
        </c:ser>
        <c:ser>
          <c:idx val="8"/>
          <c:order val="8"/>
          <c:tx>
            <c:strRef>
              <c:f>'Rollback Window Comparison'!$J$1:$J$2</c:f>
              <c:strCache>
                <c:ptCount val="2"/>
                <c:pt idx="0">
                  <c:v>100</c:v>
                </c:pt>
                <c:pt idx="1">
                  <c:v>APE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'Rollback Window Comparison'!$A$3:$A$17</c:f>
              <c:strCache>
                <c:ptCount val="14"/>
                <c:pt idx="0">
                  <c:v>1/1/2019</c:v>
                </c:pt>
                <c:pt idx="1">
                  <c:v>1/2/2019</c:v>
                </c:pt>
                <c:pt idx="2">
                  <c:v>1/3/2019</c:v>
                </c:pt>
                <c:pt idx="3">
                  <c:v>1/4/2019</c:v>
                </c:pt>
                <c:pt idx="4">
                  <c:v>1/5/2019</c:v>
                </c:pt>
                <c:pt idx="5">
                  <c:v>1/6/2019</c:v>
                </c:pt>
                <c:pt idx="6">
                  <c:v>1/7/2019</c:v>
                </c:pt>
                <c:pt idx="7">
                  <c:v>1/8/2019</c:v>
                </c:pt>
                <c:pt idx="8">
                  <c:v>1/9/2019</c:v>
                </c:pt>
                <c:pt idx="9">
                  <c:v>1/10/2019</c:v>
                </c:pt>
                <c:pt idx="10">
                  <c:v>1/11/2019</c:v>
                </c:pt>
                <c:pt idx="11">
                  <c:v>1/12/2019</c:v>
                </c:pt>
                <c:pt idx="12">
                  <c:v>MAPE</c:v>
                </c:pt>
                <c:pt idx="13">
                  <c:v>RMSE</c:v>
                </c:pt>
              </c:strCache>
            </c:strRef>
          </c:cat>
          <c:val>
            <c:numRef>
              <c:f>'Rollback Window Comparison'!$J$3:$J$17</c:f>
              <c:numCache>
                <c:formatCode>0.00</c:formatCode>
                <c:ptCount val="14"/>
                <c:pt idx="0">
                  <c:v>9.0150730584247309</c:v>
                </c:pt>
                <c:pt idx="1">
                  <c:v>8.6244924585594038</c:v>
                </c:pt>
                <c:pt idx="2">
                  <c:v>7.7606047515066834</c:v>
                </c:pt>
                <c:pt idx="3">
                  <c:v>11.283272989835204</c:v>
                </c:pt>
                <c:pt idx="4">
                  <c:v>9.6129203199744833</c:v>
                </c:pt>
                <c:pt idx="5">
                  <c:v>10.913701389109413</c:v>
                </c:pt>
                <c:pt idx="6">
                  <c:v>11.190426524409707</c:v>
                </c:pt>
                <c:pt idx="7">
                  <c:v>9.7106248267494877</c:v>
                </c:pt>
                <c:pt idx="8">
                  <c:v>6.3847479666966827</c:v>
                </c:pt>
                <c:pt idx="9">
                  <c:v>1.7764385066447195</c:v>
                </c:pt>
                <c:pt idx="10">
                  <c:v>0.52384602520068424</c:v>
                </c:pt>
                <c:pt idx="11">
                  <c:v>4.4782372824692667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71-4B5E-BF30-0A27EA6B3A6B}"/>
            </c:ext>
          </c:extLst>
        </c:ser>
        <c:ser>
          <c:idx val="10"/>
          <c:order val="10"/>
          <c:tx>
            <c:strRef>
              <c:f>'Rollback Window Comparison'!$L$1:$L$2</c:f>
              <c:strCache>
                <c:ptCount val="2"/>
                <c:pt idx="0">
                  <c:v>276</c:v>
                </c:pt>
                <c:pt idx="1">
                  <c:v>APE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'Rollback Window Comparison'!$A$3:$A$17</c:f>
              <c:strCache>
                <c:ptCount val="14"/>
                <c:pt idx="0">
                  <c:v>1/1/2019</c:v>
                </c:pt>
                <c:pt idx="1">
                  <c:v>1/2/2019</c:v>
                </c:pt>
                <c:pt idx="2">
                  <c:v>1/3/2019</c:v>
                </c:pt>
                <c:pt idx="3">
                  <c:v>1/4/2019</c:v>
                </c:pt>
                <c:pt idx="4">
                  <c:v>1/5/2019</c:v>
                </c:pt>
                <c:pt idx="5">
                  <c:v>1/6/2019</c:v>
                </c:pt>
                <c:pt idx="6">
                  <c:v>1/7/2019</c:v>
                </c:pt>
                <c:pt idx="7">
                  <c:v>1/8/2019</c:v>
                </c:pt>
                <c:pt idx="8">
                  <c:v>1/9/2019</c:v>
                </c:pt>
                <c:pt idx="9">
                  <c:v>1/10/2019</c:v>
                </c:pt>
                <c:pt idx="10">
                  <c:v>1/11/2019</c:v>
                </c:pt>
                <c:pt idx="11">
                  <c:v>1/12/2019</c:v>
                </c:pt>
                <c:pt idx="12">
                  <c:v>MAPE</c:v>
                </c:pt>
                <c:pt idx="13">
                  <c:v>RMSE</c:v>
                </c:pt>
              </c:strCache>
            </c:strRef>
          </c:cat>
          <c:val>
            <c:numRef>
              <c:f>'Rollback Window Comparison'!$L$3:$L$17</c:f>
              <c:numCache>
                <c:formatCode>0.00</c:formatCode>
                <c:ptCount val="14"/>
                <c:pt idx="0">
                  <c:v>7.7436795798681723</c:v>
                </c:pt>
                <c:pt idx="1">
                  <c:v>7.0017990167438953</c:v>
                </c:pt>
                <c:pt idx="2">
                  <c:v>7.8249722562613808</c:v>
                </c:pt>
                <c:pt idx="3">
                  <c:v>5.3423572836905597</c:v>
                </c:pt>
                <c:pt idx="4">
                  <c:v>7.5376031402741077</c:v>
                </c:pt>
                <c:pt idx="5">
                  <c:v>5.21969403247099</c:v>
                </c:pt>
                <c:pt idx="6">
                  <c:v>2.9040626537150827</c:v>
                </c:pt>
                <c:pt idx="7">
                  <c:v>1.5136828402200788</c:v>
                </c:pt>
                <c:pt idx="8">
                  <c:v>2.2083299041934246</c:v>
                </c:pt>
                <c:pt idx="9">
                  <c:v>4.7602507011788227</c:v>
                </c:pt>
                <c:pt idx="10">
                  <c:v>5.3186217258924424</c:v>
                </c:pt>
                <c:pt idx="11">
                  <c:v>8.0156202018059872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871-4B5E-BF30-0A27EA6B3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5359184"/>
        <c:axId val="1707747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'Rollback Window Comparison'!$B$1:$B$2</c15:sqref>
                        </c15:formulaRef>
                      </c:ext>
                    </c:extLst>
                    <c:strCache>
                      <c:ptCount val="2"/>
                      <c:pt idx="0">
                        <c:v>Actuals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'Rollback Window Comparison'!$A$3:$A$17</c15:sqref>
                        </c15:formulaRef>
                      </c:ext>
                    </c:extLst>
                    <c:strCache>
                      <c:ptCount val="14"/>
                      <c:pt idx="0">
                        <c:v>1/1/2019</c:v>
                      </c:pt>
                      <c:pt idx="1">
                        <c:v>1/2/2019</c:v>
                      </c:pt>
                      <c:pt idx="2">
                        <c:v>1/3/2019</c:v>
                      </c:pt>
                      <c:pt idx="3">
                        <c:v>1/4/2019</c:v>
                      </c:pt>
                      <c:pt idx="4">
                        <c:v>1/5/2019</c:v>
                      </c:pt>
                      <c:pt idx="5">
                        <c:v>1/6/2019</c:v>
                      </c:pt>
                      <c:pt idx="6">
                        <c:v>1/7/2019</c:v>
                      </c:pt>
                      <c:pt idx="7">
                        <c:v>1/8/2019</c:v>
                      </c:pt>
                      <c:pt idx="8">
                        <c:v>1/9/2019</c:v>
                      </c:pt>
                      <c:pt idx="9">
                        <c:v>1/10/2019</c:v>
                      </c:pt>
                      <c:pt idx="10">
                        <c:v>1/11/2019</c:v>
                      </c:pt>
                      <c:pt idx="11">
                        <c:v>1/12/2019</c:v>
                      </c:pt>
                      <c:pt idx="12">
                        <c:v>MAPE</c:v>
                      </c:pt>
                      <c:pt idx="13">
                        <c:v>RMSE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'Rollback Window Comparison'!$B$3:$B$17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93</c:v>
                      </c:pt>
                      <c:pt idx="1">
                        <c:v>91.33</c:v>
                      </c:pt>
                      <c:pt idx="2">
                        <c:v>91.36</c:v>
                      </c:pt>
                      <c:pt idx="3">
                        <c:v>88.48</c:v>
                      </c:pt>
                      <c:pt idx="4">
                        <c:v>90.15</c:v>
                      </c:pt>
                      <c:pt idx="5">
                        <c:v>88.56</c:v>
                      </c:pt>
                      <c:pt idx="6">
                        <c:v>87.99</c:v>
                      </c:pt>
                      <c:pt idx="7">
                        <c:v>89.06</c:v>
                      </c:pt>
                      <c:pt idx="8">
                        <c:v>92.08</c:v>
                      </c:pt>
                      <c:pt idx="9">
                        <c:v>96.74</c:v>
                      </c:pt>
                      <c:pt idx="10">
                        <c:v>99.21</c:v>
                      </c:pt>
                      <c:pt idx="11">
                        <c:v>103.29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871-4B5E-BF30-0A27EA6B3A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'Rollback Window Comparison'!$G$1:$G$2</c15:sqref>
                        </c15:formulaRef>
                      </c:ext>
                    </c:extLst>
                    <c:strCache>
                      <c:ptCount val="2"/>
                      <c:pt idx="0">
                        <c:v>60</c:v>
                      </c:pt>
                      <c:pt idx="1">
                        <c:v>Predicted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'Rollback Window Comparison'!$A$3:$A$17</c15:sqref>
                        </c15:formulaRef>
                      </c:ext>
                    </c:extLst>
                    <c:strCache>
                      <c:ptCount val="14"/>
                      <c:pt idx="0">
                        <c:v>1/1/2019</c:v>
                      </c:pt>
                      <c:pt idx="1">
                        <c:v>1/2/2019</c:v>
                      </c:pt>
                      <c:pt idx="2">
                        <c:v>1/3/2019</c:v>
                      </c:pt>
                      <c:pt idx="3">
                        <c:v>1/4/2019</c:v>
                      </c:pt>
                      <c:pt idx="4">
                        <c:v>1/5/2019</c:v>
                      </c:pt>
                      <c:pt idx="5">
                        <c:v>1/6/2019</c:v>
                      </c:pt>
                      <c:pt idx="6">
                        <c:v>1/7/2019</c:v>
                      </c:pt>
                      <c:pt idx="7">
                        <c:v>1/8/2019</c:v>
                      </c:pt>
                      <c:pt idx="8">
                        <c:v>1/9/2019</c:v>
                      </c:pt>
                      <c:pt idx="9">
                        <c:v>1/10/2019</c:v>
                      </c:pt>
                      <c:pt idx="10">
                        <c:v>1/11/2019</c:v>
                      </c:pt>
                      <c:pt idx="11">
                        <c:v>1/12/2019</c:v>
                      </c:pt>
                      <c:pt idx="12">
                        <c:v>MAPE</c:v>
                      </c:pt>
                      <c:pt idx="13">
                        <c:v>RMSE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'Rollback Window Comparison'!$G$3:$G$17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90.927177</c:v>
                      </c:pt>
                      <c:pt idx="1">
                        <c:v>90.170074</c:v>
                      </c:pt>
                      <c:pt idx="2">
                        <c:v>91.126236000000006</c:v>
                      </c:pt>
                      <c:pt idx="3">
                        <c:v>92.678162</c:v>
                      </c:pt>
                      <c:pt idx="4">
                        <c:v>93.251403999999994</c:v>
                      </c:pt>
                      <c:pt idx="5">
                        <c:v>92.548186999999999</c:v>
                      </c:pt>
                      <c:pt idx="6">
                        <c:v>91.136566000000002</c:v>
                      </c:pt>
                      <c:pt idx="7">
                        <c:v>88.853615000000005</c:v>
                      </c:pt>
                      <c:pt idx="8">
                        <c:v>88.188713000000007</c:v>
                      </c:pt>
                      <c:pt idx="9">
                        <c:v>92.736450000000005</c:v>
                      </c:pt>
                      <c:pt idx="10">
                        <c:v>97.867737000000005</c:v>
                      </c:pt>
                      <c:pt idx="11">
                        <c:v>103.001694</c:v>
                      </c:pt>
                      <c:pt idx="12">
                        <c:v>2.5206219067609017</c:v>
                      </c:pt>
                      <c:pt idx="13">
                        <c:v>2.7665316042713233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5871-4B5E-BF30-0A27EA6B3A6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'Rollback Window Comparison'!$I$1:$I$2</c15:sqref>
                        </c15:formulaRef>
                      </c:ext>
                    </c:extLst>
                    <c:strCache>
                      <c:ptCount val="2"/>
                      <c:pt idx="0">
                        <c:v>100</c:v>
                      </c:pt>
                      <c:pt idx="1">
                        <c:v>Predicted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'Rollback Window Comparison'!$A$3:$A$17</c15:sqref>
                        </c15:formulaRef>
                      </c:ext>
                    </c:extLst>
                    <c:strCache>
                      <c:ptCount val="14"/>
                      <c:pt idx="0">
                        <c:v>1/1/2019</c:v>
                      </c:pt>
                      <c:pt idx="1">
                        <c:v>1/2/2019</c:v>
                      </c:pt>
                      <c:pt idx="2">
                        <c:v>1/3/2019</c:v>
                      </c:pt>
                      <c:pt idx="3">
                        <c:v>1/4/2019</c:v>
                      </c:pt>
                      <c:pt idx="4">
                        <c:v>1/5/2019</c:v>
                      </c:pt>
                      <c:pt idx="5">
                        <c:v>1/6/2019</c:v>
                      </c:pt>
                      <c:pt idx="6">
                        <c:v>1/7/2019</c:v>
                      </c:pt>
                      <c:pt idx="7">
                        <c:v>1/8/2019</c:v>
                      </c:pt>
                      <c:pt idx="8">
                        <c:v>1/9/2019</c:v>
                      </c:pt>
                      <c:pt idx="9">
                        <c:v>1/10/2019</c:v>
                      </c:pt>
                      <c:pt idx="10">
                        <c:v>1/11/2019</c:v>
                      </c:pt>
                      <c:pt idx="11">
                        <c:v>1/12/2019</c:v>
                      </c:pt>
                      <c:pt idx="12">
                        <c:v>MAPE</c:v>
                      </c:pt>
                      <c:pt idx="13">
                        <c:v>RMSE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'Rollback Window Comparison'!$I$3:$I$17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101.384017944335</c:v>
                      </c:pt>
                      <c:pt idx="1">
                        <c:v>99.206748962402301</c:v>
                      </c:pt>
                      <c:pt idx="2">
                        <c:v>98.450088500976506</c:v>
                      </c:pt>
                      <c:pt idx="3">
                        <c:v>98.463439941406193</c:v>
                      </c:pt>
                      <c:pt idx="4">
                        <c:v>98.816047668457003</c:v>
                      </c:pt>
                      <c:pt idx="5">
                        <c:v>98.225173950195298</c:v>
                      </c:pt>
                      <c:pt idx="6">
                        <c:v>97.836456298828097</c:v>
                      </c:pt>
                      <c:pt idx="7">
                        <c:v>97.708282470703097</c:v>
                      </c:pt>
                      <c:pt idx="8">
                        <c:v>97.959075927734304</c:v>
                      </c:pt>
                      <c:pt idx="9">
                        <c:v>98.458526611328097</c:v>
                      </c:pt>
                      <c:pt idx="10">
                        <c:v>98.690292358398395</c:v>
                      </c:pt>
                      <c:pt idx="11">
                        <c:v>98.6644287109375</c:v>
                      </c:pt>
                      <c:pt idx="12">
                        <c:v>7.6061988416317057</c:v>
                      </c:pt>
                      <c:pt idx="13">
                        <c:v>7.5372281233506291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5871-4B5E-BF30-0A27EA6B3A6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'Rollback Window Comparison'!$K$1:$K$2</c15:sqref>
                        </c15:formulaRef>
                      </c:ext>
                    </c:extLst>
                    <c:strCache>
                      <c:ptCount val="2"/>
                      <c:pt idx="0">
                        <c:v>276</c:v>
                      </c:pt>
                      <c:pt idx="1">
                        <c:v>Predicted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'Rollback Window Comparison'!$A$3:$A$17</c15:sqref>
                        </c15:formulaRef>
                      </c:ext>
                    </c:extLst>
                    <c:strCache>
                      <c:ptCount val="14"/>
                      <c:pt idx="0">
                        <c:v>1/1/2019</c:v>
                      </c:pt>
                      <c:pt idx="1">
                        <c:v>1/2/2019</c:v>
                      </c:pt>
                      <c:pt idx="2">
                        <c:v>1/3/2019</c:v>
                      </c:pt>
                      <c:pt idx="3">
                        <c:v>1/4/2019</c:v>
                      </c:pt>
                      <c:pt idx="4">
                        <c:v>1/5/2019</c:v>
                      </c:pt>
                      <c:pt idx="5">
                        <c:v>1/6/2019</c:v>
                      </c:pt>
                      <c:pt idx="6">
                        <c:v>1/7/2019</c:v>
                      </c:pt>
                      <c:pt idx="7">
                        <c:v>1/8/2019</c:v>
                      </c:pt>
                      <c:pt idx="8">
                        <c:v>1/9/2019</c:v>
                      </c:pt>
                      <c:pt idx="9">
                        <c:v>1/10/2019</c:v>
                      </c:pt>
                      <c:pt idx="10">
                        <c:v>1/11/2019</c:v>
                      </c:pt>
                      <c:pt idx="11">
                        <c:v>1/12/2019</c:v>
                      </c:pt>
                      <c:pt idx="12">
                        <c:v>MAPE</c:v>
                      </c:pt>
                      <c:pt idx="13">
                        <c:v>RMSE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'Rollback Window Comparison'!$K$3:$K$17</c15:sqref>
                        </c15:formulaRef>
                      </c:ext>
                    </c:extLst>
                    <c:numCache>
                      <c:formatCode>0.00</c:formatCode>
                      <c:ptCount val="14"/>
                      <c:pt idx="0">
                        <c:v>85.798377990722599</c:v>
                      </c:pt>
                      <c:pt idx="1">
                        <c:v>84.935256958007798</c:v>
                      </c:pt>
                      <c:pt idx="2">
                        <c:v>84.211105346679602</c:v>
                      </c:pt>
                      <c:pt idx="3">
                        <c:v>83.753082275390597</c:v>
                      </c:pt>
                      <c:pt idx="4">
                        <c:v>83.354850769042898</c:v>
                      </c:pt>
                      <c:pt idx="5">
                        <c:v>83.937438964843693</c:v>
                      </c:pt>
                      <c:pt idx="6">
                        <c:v>85.434715270996094</c:v>
                      </c:pt>
                      <c:pt idx="7">
                        <c:v>87.7119140625</c:v>
                      </c:pt>
                      <c:pt idx="8">
                        <c:v>90.046569824218693</c:v>
                      </c:pt>
                      <c:pt idx="9">
                        <c:v>92.134933471679602</c:v>
                      </c:pt>
                      <c:pt idx="10">
                        <c:v>93.933395385742102</c:v>
                      </c:pt>
                      <c:pt idx="11">
                        <c:v>95.010665893554602</c:v>
                      </c:pt>
                      <c:pt idx="12">
                        <c:v>5.4492227780262459</c:v>
                      </c:pt>
                      <c:pt idx="13">
                        <c:v>5.5062607466743154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5871-4B5E-BF30-0A27EA6B3A6B}"/>
                  </c:ext>
                </c:extLst>
              </c15:ser>
            </c15:filteredLineSeries>
          </c:ext>
        </c:extLst>
      </c:lineChart>
      <c:catAx>
        <c:axId val="124535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F Pro Display" panose="00000600000000000000" pitchFamily="50" charset="0"/>
                <a:ea typeface="SF Pro Display" panose="00000600000000000000" pitchFamily="50" charset="0"/>
                <a:cs typeface="+mn-cs"/>
              </a:defRPr>
            </a:pPr>
            <a:endParaRPr lang="en-US"/>
          </a:p>
        </c:txPr>
        <c:crossAx val="1707747968"/>
        <c:crosses val="autoZero"/>
        <c:auto val="1"/>
        <c:lblAlgn val="ctr"/>
        <c:lblOffset val="100"/>
        <c:noMultiLvlLbl val="0"/>
      </c:catAx>
      <c:valAx>
        <c:axId val="170774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35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F Pro Display" panose="00000600000000000000" pitchFamily="50" charset="0"/>
              <a:ea typeface="SF Pro Display" panose="00000600000000000000" pitchFamily="50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638801</xdr:colOff>
      <xdr:row>0</xdr:row>
      <xdr:rowOff>0</xdr:rowOff>
    </xdr:from>
    <xdr:to>
      <xdr:col>21</xdr:col>
      <xdr:colOff>166307</xdr:colOff>
      <xdr:row>15</xdr:row>
      <xdr:rowOff>181429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CEFB3-C9CC-83B6-8124-7EA323F7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40EF-A286-4494-A4A4-FE0B58B1DE3B}">
  <dimension ref="A1:T20"/>
  <sheetViews>
    <sheetView tabSelected="1" topLeftCell="N1" zoomScale="76" zoomScaleNormal="113" workbookViewId="0">
      <selection activeCell="F15" sqref="F15:H15"/>
    </sheetView>
  </sheetViews>
  <sheetFormatPr defaultColWidth="0" defaultRowHeight="14.6" zeroHeight="1" x14ac:dyDescent="0.4"/>
  <cols>
    <col min="1" max="20" width="10.69140625" customWidth="1"/>
    <col min="21" max="16384" width="15.69140625" hidden="1"/>
  </cols>
  <sheetData>
    <row r="1" spans="1:20" ht="15" thickBot="1" x14ac:dyDescent="0.45">
      <c r="A1" s="11" t="s">
        <v>0</v>
      </c>
      <c r="B1" s="11" t="s">
        <v>1</v>
      </c>
      <c r="C1" s="8" t="s">
        <v>6</v>
      </c>
      <c r="D1" s="9"/>
      <c r="E1" s="9"/>
      <c r="F1" s="9"/>
      <c r="G1" s="9"/>
      <c r="H1" s="30"/>
      <c r="I1" s="8" t="s">
        <v>8</v>
      </c>
      <c r="J1" s="9"/>
      <c r="K1" s="30"/>
      <c r="L1" s="8" t="s">
        <v>9</v>
      </c>
      <c r="M1" s="9"/>
      <c r="N1" s="30"/>
      <c r="O1" s="8" t="s">
        <v>10</v>
      </c>
      <c r="P1" s="9"/>
      <c r="Q1" s="30"/>
      <c r="R1" s="8" t="s">
        <v>11</v>
      </c>
      <c r="S1" s="9"/>
      <c r="T1" s="30"/>
    </row>
    <row r="2" spans="1:20" x14ac:dyDescent="0.4">
      <c r="A2" s="12"/>
      <c r="B2" s="12"/>
      <c r="C2" s="6" t="s">
        <v>2</v>
      </c>
      <c r="D2" s="6" t="s">
        <v>3</v>
      </c>
      <c r="E2" s="6" t="s">
        <v>12</v>
      </c>
      <c r="F2" s="6" t="s">
        <v>2</v>
      </c>
      <c r="G2" s="6" t="s">
        <v>3</v>
      </c>
      <c r="H2" s="6" t="s">
        <v>12</v>
      </c>
      <c r="I2" s="6" t="s">
        <v>2</v>
      </c>
      <c r="J2" s="6" t="s">
        <v>3</v>
      </c>
      <c r="K2" s="6" t="s">
        <v>12</v>
      </c>
      <c r="L2" s="6" t="s">
        <v>2</v>
      </c>
      <c r="M2" s="6" t="s">
        <v>3</v>
      </c>
      <c r="N2" s="6" t="s">
        <v>12</v>
      </c>
      <c r="O2" s="6" t="s">
        <v>2</v>
      </c>
      <c r="P2" s="6" t="s">
        <v>3</v>
      </c>
      <c r="Q2" s="6" t="s">
        <v>12</v>
      </c>
      <c r="R2" s="6" t="s">
        <v>2</v>
      </c>
      <c r="S2" s="6" t="s">
        <v>3</v>
      </c>
      <c r="T2" s="6" t="s">
        <v>12</v>
      </c>
    </row>
    <row r="3" spans="1:20" x14ac:dyDescent="0.4">
      <c r="A3" s="31">
        <v>43466</v>
      </c>
      <c r="B3" s="1">
        <v>93</v>
      </c>
      <c r="C3" s="32">
        <v>90.927177</v>
      </c>
      <c r="D3" s="32">
        <f>ABS(B3-C3)/B3*100</f>
        <v>2.2288419354838709</v>
      </c>
      <c r="E3" s="32">
        <f>ABS(B3-C3)</f>
        <v>2.0728229999999996</v>
      </c>
      <c r="F3" s="32">
        <v>100.126907348632</v>
      </c>
      <c r="G3" s="32">
        <f>ABS(B3-F3)/B3*100</f>
        <v>7.6633412350881756</v>
      </c>
      <c r="H3" s="32">
        <f>ABS(B3-F3)</f>
        <v>7.1269073486320025</v>
      </c>
      <c r="I3" s="32">
        <v>88.9039260408384</v>
      </c>
      <c r="J3" s="32">
        <f>ABS(B3-I3)/B3*100</f>
        <v>4.4043806012490325</v>
      </c>
      <c r="K3" s="32">
        <f>ABS(B3-I3)</f>
        <v>4.0960739591616004</v>
      </c>
      <c r="L3" s="32">
        <v>87.631514585062803</v>
      </c>
      <c r="M3" s="32">
        <f>ABS(B3-L3)/B3*100</f>
        <v>5.7725649622980617</v>
      </c>
      <c r="N3" s="32">
        <f>ABS(B3-L3)</f>
        <v>5.3684854149371972</v>
      </c>
      <c r="O3" s="32">
        <v>90.103327187837294</v>
      </c>
      <c r="P3" s="32">
        <f>ABS(B3-O3)/B3*100</f>
        <v>3.1147019485620491</v>
      </c>
      <c r="Q3" s="32">
        <f>ABS(B3-O3)</f>
        <v>2.8966728121627057</v>
      </c>
      <c r="R3" s="32">
        <v>89.922732072885296</v>
      </c>
      <c r="S3" s="32">
        <f>ABS(B3-R3)/B3*100</f>
        <v>3.3088902442093593</v>
      </c>
      <c r="T3" s="32">
        <f>ABS(B3-R3)</f>
        <v>3.0772679271147041</v>
      </c>
    </row>
    <row r="4" spans="1:20" x14ac:dyDescent="0.4">
      <c r="A4" s="31">
        <v>43467</v>
      </c>
      <c r="B4" s="1">
        <v>91.33</v>
      </c>
      <c r="C4" s="32">
        <v>90.170074</v>
      </c>
      <c r="D4" s="32">
        <f>ABS(B4-C4)/B4*100</f>
        <v>1.2700383225665155</v>
      </c>
      <c r="E4" s="32">
        <f t="shared" ref="E4:E14" si="0">ABS(B4-C4)</f>
        <v>1.1599259999999987</v>
      </c>
      <c r="F4" s="32">
        <v>99.801216125488196</v>
      </c>
      <c r="G4" s="32">
        <f>ABS(B4-F4)/B4*100</f>
        <v>9.275392669975032</v>
      </c>
      <c r="H4" s="32">
        <f t="shared" ref="H4:H14" si="1">ABS(B4-F4)</f>
        <v>8.4712161254881977</v>
      </c>
      <c r="I4" s="32">
        <v>86.446133351903498</v>
      </c>
      <c r="J4" s="32">
        <f t="shared" ref="J4:J14" si="2">ABS(B4-I4)/B4*100</f>
        <v>5.3474944137703933</v>
      </c>
      <c r="K4" s="32">
        <f t="shared" ref="K4:K14" si="3">ABS(B4-I4)</f>
        <v>4.8838666480965003</v>
      </c>
      <c r="L4" s="32">
        <v>84.406585802588694</v>
      </c>
      <c r="M4" s="32">
        <f t="shared" ref="M4:M14" si="4">ABS(B4-L4)/B4*100</f>
        <v>7.5806571744348012</v>
      </c>
      <c r="N4" s="32">
        <f t="shared" ref="N4:N14" si="5">ABS(B4-L4)</f>
        <v>6.9234141974113044</v>
      </c>
      <c r="O4" s="32">
        <v>89.255423838193806</v>
      </c>
      <c r="P4" s="32">
        <f t="shared" ref="P4:P14" si="6">ABS(B4-O4)/B4*100</f>
        <v>2.2715166558701325</v>
      </c>
      <c r="Q4" s="32">
        <f t="shared" ref="Q4:Q14" si="7">ABS(B4-O4)</f>
        <v>2.074576161806192</v>
      </c>
      <c r="R4" s="32">
        <v>90.109535164768403</v>
      </c>
      <c r="S4" s="32">
        <f t="shared" ref="S4:S14" si="8">ABS(B4-R4)/B4*100</f>
        <v>1.3363241379958346</v>
      </c>
      <c r="T4" s="32">
        <f t="shared" ref="T4:T14" si="9">ABS(B4-R4)</f>
        <v>1.2204648352315957</v>
      </c>
    </row>
    <row r="5" spans="1:20" x14ac:dyDescent="0.4">
      <c r="A5" s="31">
        <v>43468</v>
      </c>
      <c r="B5" s="1">
        <v>91.36</v>
      </c>
      <c r="C5" s="32">
        <v>91.126236000000006</v>
      </c>
      <c r="D5" s="32">
        <f>ABS(B5-C5)/B5*100</f>
        <v>0.25587127845883717</v>
      </c>
      <c r="E5" s="32">
        <f t="shared" si="0"/>
        <v>0.23376399999999364</v>
      </c>
      <c r="F5" s="32">
        <v>99.507881164550696</v>
      </c>
      <c r="G5" s="32">
        <f>ABS(B5-F5)/B5*100</f>
        <v>8.9184338491141606</v>
      </c>
      <c r="H5" s="32">
        <f t="shared" si="1"/>
        <v>8.1478811645506966</v>
      </c>
      <c r="I5" s="32">
        <v>85.714121329506</v>
      </c>
      <c r="J5" s="32">
        <f t="shared" si="2"/>
        <v>6.179814656845446</v>
      </c>
      <c r="K5" s="32">
        <f t="shared" si="3"/>
        <v>5.6458786704939996</v>
      </c>
      <c r="L5" s="32">
        <v>84.668468205837002</v>
      </c>
      <c r="M5" s="32">
        <f t="shared" si="4"/>
        <v>7.3243561669910227</v>
      </c>
      <c r="N5" s="32">
        <f t="shared" si="5"/>
        <v>6.6915317941629979</v>
      </c>
      <c r="O5" s="32">
        <v>86.824342676577899</v>
      </c>
      <c r="P5" s="32">
        <f t="shared" si="6"/>
        <v>4.9645986464777803</v>
      </c>
      <c r="Q5" s="32">
        <f t="shared" si="7"/>
        <v>4.5356573234221003</v>
      </c>
      <c r="R5" s="32">
        <v>89.871348003479497</v>
      </c>
      <c r="S5" s="32">
        <f t="shared" si="8"/>
        <v>1.6294351975924941</v>
      </c>
      <c r="T5" s="32">
        <f t="shared" si="9"/>
        <v>1.4886519965205025</v>
      </c>
    </row>
    <row r="6" spans="1:20" x14ac:dyDescent="0.4">
      <c r="A6" s="31">
        <v>43469</v>
      </c>
      <c r="B6" s="1">
        <v>88.48</v>
      </c>
      <c r="C6" s="32">
        <v>92.678162</v>
      </c>
      <c r="D6" s="32">
        <f>ABS(B6-C6)/B6*100</f>
        <v>4.7447581374321839</v>
      </c>
      <c r="E6" s="32">
        <f t="shared" si="0"/>
        <v>4.1981619999999964</v>
      </c>
      <c r="F6" s="32">
        <v>99.176925659179602</v>
      </c>
      <c r="G6" s="32">
        <f>ABS(B6-F6)/B6*100</f>
        <v>12.089653773937158</v>
      </c>
      <c r="H6" s="32">
        <f t="shared" si="1"/>
        <v>10.696925659179598</v>
      </c>
      <c r="I6" s="32">
        <v>88.730721188623093</v>
      </c>
      <c r="J6" s="32">
        <f t="shared" si="2"/>
        <v>0.28336481535159258</v>
      </c>
      <c r="K6" s="32">
        <f t="shared" si="3"/>
        <v>0.25072118862308912</v>
      </c>
      <c r="L6" s="32">
        <v>87.774571861141695</v>
      </c>
      <c r="M6" s="32">
        <f t="shared" si="4"/>
        <v>0.79727411715450858</v>
      </c>
      <c r="N6" s="32">
        <f t="shared" si="5"/>
        <v>0.70542813885830924</v>
      </c>
      <c r="O6" s="32">
        <v>86.766243743738002</v>
      </c>
      <c r="P6" s="32">
        <f t="shared" si="6"/>
        <v>1.9368854614172715</v>
      </c>
      <c r="Q6" s="32">
        <f t="shared" si="7"/>
        <v>1.7137562562620019</v>
      </c>
      <c r="R6" s="32">
        <v>89.603562158650305</v>
      </c>
      <c r="S6" s="32">
        <f t="shared" si="8"/>
        <v>1.2698487326517873</v>
      </c>
      <c r="T6" s="32">
        <f t="shared" si="9"/>
        <v>1.1235621586503015</v>
      </c>
    </row>
    <row r="7" spans="1:20" x14ac:dyDescent="0.4">
      <c r="A7" s="31">
        <v>43470</v>
      </c>
      <c r="B7" s="1">
        <v>90.15</v>
      </c>
      <c r="C7" s="32">
        <v>93.251403999999994</v>
      </c>
      <c r="D7" s="32">
        <f>ABS(B7-C7)/B7*100</f>
        <v>3.4402706600110791</v>
      </c>
      <c r="E7" s="32">
        <f t="shared" si="0"/>
        <v>3.1014039999999881</v>
      </c>
      <c r="F7" s="32">
        <v>98.746383666992102</v>
      </c>
      <c r="G7" s="32">
        <f>ABS(B7-F7)/B7*100</f>
        <v>9.5356446666578982</v>
      </c>
      <c r="H7" s="32">
        <f t="shared" si="1"/>
        <v>8.5963836669920966</v>
      </c>
      <c r="I7" s="32">
        <v>90.839347429959801</v>
      </c>
      <c r="J7" s="32">
        <f t="shared" si="2"/>
        <v>0.76466714360487564</v>
      </c>
      <c r="K7" s="32">
        <f t="shared" si="3"/>
        <v>0.68934742995979548</v>
      </c>
      <c r="L7" s="32">
        <v>89.523809530231006</v>
      </c>
      <c r="M7" s="32">
        <f t="shared" si="4"/>
        <v>0.69460950612201866</v>
      </c>
      <c r="N7" s="32">
        <f t="shared" si="5"/>
        <v>0.62619046976899995</v>
      </c>
      <c r="O7" s="32">
        <v>87.146700576252698</v>
      </c>
      <c r="P7" s="32">
        <f t="shared" si="6"/>
        <v>3.331446948138999</v>
      </c>
      <c r="Q7" s="32">
        <f t="shared" si="7"/>
        <v>3.0032994237473076</v>
      </c>
      <c r="R7" s="32">
        <v>89.298919179959398</v>
      </c>
      <c r="S7" s="32">
        <f t="shared" si="8"/>
        <v>0.94407190242995831</v>
      </c>
      <c r="T7" s="32">
        <f t="shared" si="9"/>
        <v>0.85108082004060748</v>
      </c>
    </row>
    <row r="8" spans="1:20" x14ac:dyDescent="0.4">
      <c r="A8" s="31">
        <v>43471</v>
      </c>
      <c r="B8" s="1">
        <v>88.56</v>
      </c>
      <c r="C8" s="32">
        <v>92.548186999999999</v>
      </c>
      <c r="D8" s="32">
        <f>ABS(B8-C8)/B8*100</f>
        <v>4.5033728545618743</v>
      </c>
      <c r="E8" s="32">
        <f t="shared" si="0"/>
        <v>3.9881869999999964</v>
      </c>
      <c r="F8" s="32">
        <v>98.147232055664006</v>
      </c>
      <c r="G8" s="32">
        <f>ABS(B8-F8)/B8*100</f>
        <v>10.825691119765136</v>
      </c>
      <c r="H8" s="32">
        <f t="shared" si="1"/>
        <v>9.5872320556640034</v>
      </c>
      <c r="I8" s="32">
        <v>89.803027944245201</v>
      </c>
      <c r="J8" s="32">
        <f t="shared" si="2"/>
        <v>1.4035997563744342</v>
      </c>
      <c r="K8" s="32">
        <f t="shared" si="3"/>
        <v>1.243027944245199</v>
      </c>
      <c r="L8" s="32">
        <v>88.234926170621094</v>
      </c>
      <c r="M8" s="32">
        <f t="shared" si="4"/>
        <v>0.36706620300238074</v>
      </c>
      <c r="N8" s="32">
        <f t="shared" si="5"/>
        <v>0.32507382937890839</v>
      </c>
      <c r="O8" s="32">
        <v>87.013924552431206</v>
      </c>
      <c r="P8" s="32">
        <f t="shared" si="6"/>
        <v>1.7457943174896073</v>
      </c>
      <c r="Q8" s="32">
        <f t="shared" si="7"/>
        <v>1.5460754475687963</v>
      </c>
      <c r="R8" s="32">
        <v>89.043863245603006</v>
      </c>
      <c r="S8" s="32">
        <f t="shared" si="8"/>
        <v>0.54636771183717714</v>
      </c>
      <c r="T8" s="32">
        <f t="shared" si="9"/>
        <v>0.48386324560300409</v>
      </c>
    </row>
    <row r="9" spans="1:20" x14ac:dyDescent="0.4">
      <c r="A9" s="31">
        <v>43472</v>
      </c>
      <c r="B9" s="1">
        <v>87.99</v>
      </c>
      <c r="C9" s="32">
        <v>91.136566000000002</v>
      </c>
      <c r="D9" s="32">
        <f>ABS(B9-C9)/B9*100</f>
        <v>3.5760495510853594</v>
      </c>
      <c r="E9" s="32">
        <f t="shared" si="0"/>
        <v>3.1465660000000071</v>
      </c>
      <c r="F9" s="32">
        <v>97.550285339355398</v>
      </c>
      <c r="G9" s="32">
        <f>ABS(B9-F9)/B9*100</f>
        <v>10.865195294187298</v>
      </c>
      <c r="H9" s="32">
        <f t="shared" si="1"/>
        <v>9.5602853393554028</v>
      </c>
      <c r="I9" s="32">
        <v>90.836408191424297</v>
      </c>
      <c r="J9" s="32">
        <f t="shared" si="2"/>
        <v>3.2349223677966847</v>
      </c>
      <c r="K9" s="32">
        <f t="shared" si="3"/>
        <v>2.8464081914243025</v>
      </c>
      <c r="L9" s="32">
        <v>88.838949523865196</v>
      </c>
      <c r="M9" s="32">
        <f t="shared" si="4"/>
        <v>0.96482500723400533</v>
      </c>
      <c r="N9" s="32">
        <f t="shared" si="5"/>
        <v>0.84894952386520117</v>
      </c>
      <c r="O9" s="32">
        <v>86.535119502140702</v>
      </c>
      <c r="P9" s="32">
        <f t="shared" si="6"/>
        <v>1.6534611863385531</v>
      </c>
      <c r="Q9" s="32">
        <f t="shared" si="7"/>
        <v>1.4548804978592926</v>
      </c>
      <c r="R9" s="32">
        <v>88.807468830571096</v>
      </c>
      <c r="S9" s="32">
        <f t="shared" si="8"/>
        <v>0.92904742649289862</v>
      </c>
      <c r="T9" s="32">
        <f t="shared" si="9"/>
        <v>0.81746883057110153</v>
      </c>
    </row>
    <row r="10" spans="1:20" x14ac:dyDescent="0.4">
      <c r="A10" s="31">
        <v>43473</v>
      </c>
      <c r="B10" s="1">
        <v>89.06</v>
      </c>
      <c r="C10" s="32">
        <v>88.853615000000005</v>
      </c>
      <c r="D10" s="32">
        <f>ABS(B10-C10)/B10*100</f>
        <v>0.23173703121490835</v>
      </c>
      <c r="E10" s="32">
        <f t="shared" si="0"/>
        <v>0.20638499999999738</v>
      </c>
      <c r="F10" s="32">
        <v>97.099800109863196</v>
      </c>
      <c r="G10" s="32">
        <f>ABS(B10-F10)/B10*100</f>
        <v>9.0273973836326</v>
      </c>
      <c r="H10" s="32">
        <f t="shared" si="1"/>
        <v>8.0398001098631937</v>
      </c>
      <c r="I10" s="32">
        <v>91.4014270170277</v>
      </c>
      <c r="J10" s="32">
        <f t="shared" si="2"/>
        <v>2.6290444835253739</v>
      </c>
      <c r="K10" s="32">
        <f t="shared" si="3"/>
        <v>2.3414270170276978</v>
      </c>
      <c r="L10" s="32">
        <v>89.555719424166597</v>
      </c>
      <c r="M10" s="32">
        <f t="shared" si="4"/>
        <v>0.55661287240803337</v>
      </c>
      <c r="N10" s="32">
        <f t="shared" si="5"/>
        <v>0.49571942416659454</v>
      </c>
      <c r="O10" s="32">
        <v>85.787638397339805</v>
      </c>
      <c r="P10" s="32">
        <f t="shared" si="6"/>
        <v>3.6743337105998175</v>
      </c>
      <c r="Q10" s="32">
        <f t="shared" si="7"/>
        <v>3.2723616026601974</v>
      </c>
      <c r="R10" s="32">
        <v>88.583633752879706</v>
      </c>
      <c r="S10" s="32">
        <f t="shared" si="8"/>
        <v>0.53488237942993067</v>
      </c>
      <c r="T10" s="32">
        <f t="shared" si="9"/>
        <v>0.47636624712029629</v>
      </c>
    </row>
    <row r="11" spans="1:20" x14ac:dyDescent="0.4">
      <c r="A11" s="31">
        <v>43474</v>
      </c>
      <c r="B11" s="1">
        <v>92.08</v>
      </c>
      <c r="C11" s="32">
        <v>88.188713000000007</v>
      </c>
      <c r="D11" s="32">
        <f>ABS(B11-C11)/B11*100</f>
        <v>4.2259850130321368</v>
      </c>
      <c r="E11" s="32">
        <f t="shared" si="0"/>
        <v>3.8912869999999913</v>
      </c>
      <c r="F11" s="32">
        <v>96.848190307617102</v>
      </c>
      <c r="G11" s="32">
        <f>ABS(B11-F11)/B11*100</f>
        <v>5.1783126711740923</v>
      </c>
      <c r="H11" s="32">
        <f t="shared" si="1"/>
        <v>4.7681903076171039</v>
      </c>
      <c r="I11" s="32">
        <v>92.787842132508203</v>
      </c>
      <c r="J11" s="32">
        <f t="shared" si="2"/>
        <v>0.76872516562576532</v>
      </c>
      <c r="K11" s="32">
        <f t="shared" si="3"/>
        <v>0.70784213250820471</v>
      </c>
      <c r="L11" s="32">
        <v>90.469107760955396</v>
      </c>
      <c r="M11" s="32">
        <f t="shared" si="4"/>
        <v>1.7494485654263714</v>
      </c>
      <c r="N11" s="32">
        <f t="shared" si="5"/>
        <v>1.6108922390446025</v>
      </c>
      <c r="O11" s="32">
        <v>86.132999344439995</v>
      </c>
      <c r="P11" s="32">
        <f t="shared" si="6"/>
        <v>6.4585150473066939</v>
      </c>
      <c r="Q11" s="32">
        <f t="shared" si="7"/>
        <v>5.9470006555600037</v>
      </c>
      <c r="R11" s="32">
        <v>88.358137689152599</v>
      </c>
      <c r="S11" s="32">
        <f t="shared" si="8"/>
        <v>4.0419877398429618</v>
      </c>
      <c r="T11" s="32">
        <f t="shared" si="9"/>
        <v>3.7218623108473992</v>
      </c>
    </row>
    <row r="12" spans="1:20" x14ac:dyDescent="0.4">
      <c r="A12" s="31">
        <v>43475</v>
      </c>
      <c r="B12" s="1">
        <v>96.74</v>
      </c>
      <c r="C12" s="32">
        <v>92.736450000000005</v>
      </c>
      <c r="D12" s="32">
        <f>ABS(B12-C12)/B12*100</f>
        <v>4.1384639239197742</v>
      </c>
      <c r="E12" s="32">
        <f t="shared" si="0"/>
        <v>4.00354999999999</v>
      </c>
      <c r="F12" s="32">
        <v>96.785942077636705</v>
      </c>
      <c r="G12" s="32">
        <f>ABS(B12-F12)/B12*100</f>
        <v>4.7490260116507817E-2</v>
      </c>
      <c r="H12" s="32">
        <f t="shared" si="1"/>
        <v>4.5942077636709655E-2</v>
      </c>
      <c r="I12" s="32">
        <v>94.875438144730794</v>
      </c>
      <c r="J12" s="32">
        <f t="shared" si="2"/>
        <v>1.9273949299867703</v>
      </c>
      <c r="K12" s="32">
        <f t="shared" si="3"/>
        <v>1.8645618552692014</v>
      </c>
      <c r="L12" s="32">
        <v>92.392709022309205</v>
      </c>
      <c r="M12" s="32">
        <f t="shared" si="4"/>
        <v>4.4937884822108645</v>
      </c>
      <c r="N12" s="32">
        <f t="shared" si="5"/>
        <v>4.3472909776907898</v>
      </c>
      <c r="O12" s="32">
        <v>86.755647888871295</v>
      </c>
      <c r="P12" s="32">
        <f t="shared" si="6"/>
        <v>10.3208105345552</v>
      </c>
      <c r="Q12" s="32">
        <f t="shared" si="7"/>
        <v>9.9843521111287004</v>
      </c>
      <c r="R12" s="32">
        <v>88.131201565737598</v>
      </c>
      <c r="S12" s="32">
        <f t="shared" si="8"/>
        <v>8.898902661011368</v>
      </c>
      <c r="T12" s="32">
        <f t="shared" si="9"/>
        <v>8.6087984342623969</v>
      </c>
    </row>
    <row r="13" spans="1:20" x14ac:dyDescent="0.4">
      <c r="A13" s="31">
        <v>43476</v>
      </c>
      <c r="B13" s="1">
        <v>99.21</v>
      </c>
      <c r="C13" s="32">
        <v>97.867737000000005</v>
      </c>
      <c r="D13" s="32">
        <f>ABS(B13-C13)/B13*100</f>
        <v>1.3529513153915822</v>
      </c>
      <c r="E13" s="32">
        <f t="shared" si="0"/>
        <v>1.3422629999999884</v>
      </c>
      <c r="F13" s="32">
        <v>97.031715393066406</v>
      </c>
      <c r="G13" s="32">
        <f>ABS(B13-F13)/B13*100</f>
        <v>2.1956300846019428</v>
      </c>
      <c r="H13" s="32">
        <f t="shared" si="1"/>
        <v>2.1782846069335875</v>
      </c>
      <c r="I13" s="32">
        <v>95.916074028802399</v>
      </c>
      <c r="J13" s="32">
        <f t="shared" si="2"/>
        <v>3.3201551972559167</v>
      </c>
      <c r="K13" s="32">
        <f t="shared" si="3"/>
        <v>3.293925971197595</v>
      </c>
      <c r="L13" s="32">
        <v>92.6184006486519</v>
      </c>
      <c r="M13" s="32">
        <f t="shared" si="4"/>
        <v>6.6440876437335898</v>
      </c>
      <c r="N13" s="32">
        <f t="shared" si="5"/>
        <v>6.5915993513480942</v>
      </c>
      <c r="O13" s="32">
        <v>88.157523415720902</v>
      </c>
      <c r="P13" s="32">
        <f t="shared" si="6"/>
        <v>11.14048642705281</v>
      </c>
      <c r="Q13" s="32">
        <f t="shared" si="7"/>
        <v>11.052476584279091</v>
      </c>
      <c r="R13" s="32">
        <v>87.903477095092597</v>
      </c>
      <c r="S13" s="32">
        <f t="shared" si="8"/>
        <v>11.396555694897085</v>
      </c>
      <c r="T13" s="32">
        <f t="shared" si="9"/>
        <v>11.306522904907396</v>
      </c>
    </row>
    <row r="14" spans="1:20" ht="15" thickBot="1" x14ac:dyDescent="0.45">
      <c r="A14" s="33">
        <v>43477</v>
      </c>
      <c r="B14" s="7">
        <v>103.29</v>
      </c>
      <c r="C14" s="34">
        <v>103.001694</v>
      </c>
      <c r="D14" s="34">
        <f>ABS(B14-C14)/B14*100</f>
        <v>0.27912285797270375</v>
      </c>
      <c r="E14" s="34">
        <f t="shared" si="0"/>
        <v>0.28830600000000572</v>
      </c>
      <c r="F14" s="34">
        <v>97.314613342285099</v>
      </c>
      <c r="G14" s="34">
        <f>ABS(B14-F14)/B14*100</f>
        <v>5.7850582415673406</v>
      </c>
      <c r="H14" s="32">
        <f t="shared" si="1"/>
        <v>5.9753866577149068</v>
      </c>
      <c r="I14" s="34">
        <v>97.605785414826997</v>
      </c>
      <c r="J14" s="34">
        <f t="shared" si="2"/>
        <v>5.5031606013873651</v>
      </c>
      <c r="K14" s="32">
        <f t="shared" si="3"/>
        <v>5.6842145851730095</v>
      </c>
      <c r="L14" s="34">
        <v>92.760056243853796</v>
      </c>
      <c r="M14" s="34">
        <f t="shared" si="4"/>
        <v>10.194543282163044</v>
      </c>
      <c r="N14" s="32">
        <f t="shared" si="5"/>
        <v>10.52994375614621</v>
      </c>
      <c r="O14" s="34">
        <v>89.245361824826503</v>
      </c>
      <c r="P14" s="34">
        <f t="shared" si="6"/>
        <v>13.597287419085585</v>
      </c>
      <c r="Q14" s="32">
        <f t="shared" si="7"/>
        <v>14.044638175173503</v>
      </c>
      <c r="R14" s="34">
        <v>87.677110212588602</v>
      </c>
      <c r="S14" s="32">
        <f t="shared" si="8"/>
        <v>15.115586975904158</v>
      </c>
      <c r="T14" s="32">
        <f t="shared" si="9"/>
        <v>15.612889787411405</v>
      </c>
    </row>
    <row r="15" spans="1:20" ht="15" thickBot="1" x14ac:dyDescent="0.45">
      <c r="A15" s="13" t="s">
        <v>4</v>
      </c>
      <c r="B15" s="14"/>
      <c r="C15" s="23">
        <f>AVERAGE(D3:D14)</f>
        <v>2.5206219067609017</v>
      </c>
      <c r="D15" s="21"/>
      <c r="E15" s="22"/>
      <c r="F15" s="23">
        <f>AVERAGE(G3:G14)</f>
        <v>7.617270104151447</v>
      </c>
      <c r="G15" s="21"/>
      <c r="H15" s="22"/>
      <c r="I15" s="23">
        <f>AVERAGE(J3:J14)</f>
        <v>2.9805603443978037</v>
      </c>
      <c r="J15" s="21"/>
      <c r="K15" s="22"/>
      <c r="L15" s="23">
        <f>AVERAGE(M3:M14)</f>
        <v>3.9283194985982255</v>
      </c>
      <c r="M15" s="21"/>
      <c r="N15" s="22"/>
      <c r="O15" s="23">
        <f>AVERAGE(P3:P14)</f>
        <v>5.3508198585745417</v>
      </c>
      <c r="P15" s="21"/>
      <c r="Q15" s="22"/>
      <c r="R15" s="23">
        <f>AVERAGE(T3:T14)</f>
        <v>4.0657332915233928</v>
      </c>
      <c r="S15" s="21"/>
      <c r="T15" s="22"/>
    </row>
    <row r="16" spans="1:20" ht="15" thickBot="1" x14ac:dyDescent="0.45">
      <c r="A16" s="13" t="s">
        <v>13</v>
      </c>
      <c r="B16" s="14"/>
      <c r="C16" s="23">
        <f>SUMPRODUCT(E3:E14)/COUNT(E3:E14)</f>
        <v>2.3027185833333292</v>
      </c>
      <c r="D16" s="21"/>
      <c r="E16" s="22"/>
      <c r="F16" s="23">
        <f>SUMPRODUCT(H3:H14)/COUNT(H3:H14)</f>
        <v>6.9328695933022919</v>
      </c>
      <c r="G16" s="21"/>
      <c r="H16" s="22"/>
      <c r="I16" s="23">
        <f>SUMPRODUCT(K3:K14)/COUNT(K3:K14)</f>
        <v>2.7956079660983497</v>
      </c>
      <c r="J16" s="21"/>
      <c r="K16" s="22"/>
      <c r="L16" s="23">
        <f>SUMPRODUCT(N3:N14)/COUNT(N3:N14)</f>
        <v>3.7553765930649341</v>
      </c>
      <c r="M16" s="21"/>
      <c r="N16" s="22"/>
      <c r="O16" s="23">
        <f>SUMPRODUCT(Q3:Q14)/COUNT(Q3:Q14)</f>
        <v>5.1271455876358241</v>
      </c>
      <c r="P16" s="21"/>
      <c r="Q16" s="22"/>
      <c r="R16" s="23">
        <f>SUMPRODUCT(T3:T14)/COUNT(T3:T14)</f>
        <v>4.0657332915233928</v>
      </c>
      <c r="S16" s="21"/>
      <c r="T16" s="22"/>
    </row>
    <row r="17" spans="1:20" ht="15" thickBot="1" x14ac:dyDescent="0.45">
      <c r="A17" s="13" t="s">
        <v>5</v>
      </c>
      <c r="B17" s="14"/>
      <c r="C17" s="23" cm="1">
        <f t="array" ref="C17">SQRT(SUMSQ(B3:B14-C3:C14) / COUNTA(B3:B14))</f>
        <v>2.7665316042713233</v>
      </c>
      <c r="D17" s="21"/>
      <c r="E17" s="22"/>
      <c r="F17" s="23" cm="1">
        <f t="array" ref="F17">SQRT(SUMSQ(B3:B14-F3:F14) / COUNTA(B3:B14))</f>
        <v>7.5741043929753031</v>
      </c>
      <c r="G17" s="21"/>
      <c r="H17" s="22"/>
      <c r="I17" s="23" cm="1">
        <f t="array" ref="I17">SQRT(SUMSQ(B3:B14-I3:I14) / COUNTA(B3:B14))</f>
        <v>3.3579668446846709</v>
      </c>
      <c r="J17" s="21"/>
      <c r="K17" s="22"/>
      <c r="L17" s="23" cm="1">
        <f t="array" ref="L17">SQRT(SUMSQ(B3:B14-L3:L14) / COUNTA(B3:B14))</f>
        <v>4.9942932192491947</v>
      </c>
      <c r="M17" s="21"/>
      <c r="N17" s="22"/>
      <c r="O17" s="23" cm="1">
        <f t="array" ref="O17">SQRT(SUMSQ(B3:B14-O3:O14) / COUNTA(B3:B14))</f>
        <v>6.5504587366517608</v>
      </c>
      <c r="P17" s="21"/>
      <c r="Q17" s="22"/>
      <c r="R17" s="23" cm="1">
        <f t="array" ref="R17">SQRT(SUMSQ(B3:B14-R3:R14) / COUNTA(B3:B14))</f>
        <v>6.2971864653267593</v>
      </c>
      <c r="S17" s="21"/>
      <c r="T17" s="24"/>
    </row>
    <row r="18" spans="1:20" hidden="1" x14ac:dyDescent="0.4">
      <c r="A18" s="3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20" hidden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20" hidden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mergeCells count="28">
    <mergeCell ref="R1:T1"/>
    <mergeCell ref="R15:T15"/>
    <mergeCell ref="R17:T17"/>
    <mergeCell ref="O1:Q1"/>
    <mergeCell ref="O15:Q15"/>
    <mergeCell ref="L16:N16"/>
    <mergeCell ref="O16:Q16"/>
    <mergeCell ref="R16:T16"/>
    <mergeCell ref="L17:N17"/>
    <mergeCell ref="O17:Q17"/>
    <mergeCell ref="B1:B2"/>
    <mergeCell ref="A15:B15"/>
    <mergeCell ref="A17:B17"/>
    <mergeCell ref="A1:A2"/>
    <mergeCell ref="A16:B16"/>
    <mergeCell ref="C15:E15"/>
    <mergeCell ref="C16:E16"/>
    <mergeCell ref="C17:E17"/>
    <mergeCell ref="C1:H1"/>
    <mergeCell ref="F15:H15"/>
    <mergeCell ref="F16:H16"/>
    <mergeCell ref="I1:K1"/>
    <mergeCell ref="L1:N1"/>
    <mergeCell ref="I15:K15"/>
    <mergeCell ref="L15:N15"/>
    <mergeCell ref="I16:K16"/>
    <mergeCell ref="F17:H17"/>
    <mergeCell ref="I17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8486-6F68-4F98-9476-38721DB55E4D}">
  <dimension ref="A1:H13"/>
  <sheetViews>
    <sheetView zoomScaleNormal="100" workbookViewId="0">
      <selection activeCell="F3" sqref="F3"/>
    </sheetView>
  </sheetViews>
  <sheetFormatPr defaultRowHeight="14.6" x14ac:dyDescent="0.4"/>
  <cols>
    <col min="1" max="1" width="16.61328125" customWidth="1"/>
  </cols>
  <sheetData>
    <row r="1" spans="1:8" ht="14.6" customHeight="1" x14ac:dyDescent="0.4">
      <c r="A1" s="35" t="s">
        <v>0</v>
      </c>
      <c r="B1" s="35" t="s">
        <v>1</v>
      </c>
      <c r="C1" s="6" t="s">
        <v>15</v>
      </c>
      <c r="D1" s="6" t="s">
        <v>14</v>
      </c>
      <c r="E1" s="6" t="s">
        <v>8</v>
      </c>
      <c r="F1" s="6" t="s">
        <v>9</v>
      </c>
      <c r="G1" s="6" t="s">
        <v>10</v>
      </c>
      <c r="H1" s="6" t="s">
        <v>11</v>
      </c>
    </row>
    <row r="2" spans="1:8" x14ac:dyDescent="0.4">
      <c r="A2" s="31">
        <v>43466</v>
      </c>
      <c r="B2" s="1">
        <v>93</v>
      </c>
      <c r="C2" s="32">
        <v>90.927177</v>
      </c>
      <c r="D2" s="32">
        <v>100.126907348632</v>
      </c>
      <c r="E2" s="32">
        <v>88.9039260408384</v>
      </c>
      <c r="F2" s="32">
        <v>87.631514585062803</v>
      </c>
      <c r="G2" s="32">
        <v>90.103327187837294</v>
      </c>
      <c r="H2" s="32">
        <v>89.922732072885296</v>
      </c>
    </row>
    <row r="3" spans="1:8" x14ac:dyDescent="0.4">
      <c r="A3" s="31">
        <v>43467</v>
      </c>
      <c r="B3" s="1">
        <v>91.33</v>
      </c>
      <c r="C3" s="32">
        <v>90.170074</v>
      </c>
      <c r="D3" s="32">
        <v>99.801216125488196</v>
      </c>
      <c r="E3" s="32">
        <v>86.446133351903498</v>
      </c>
      <c r="F3" s="32">
        <v>84.406585802588694</v>
      </c>
      <c r="G3" s="32">
        <v>89.255423838193806</v>
      </c>
      <c r="H3" s="32">
        <v>90.109535164768403</v>
      </c>
    </row>
    <row r="4" spans="1:8" x14ac:dyDescent="0.4">
      <c r="A4" s="31">
        <v>43468</v>
      </c>
      <c r="B4" s="1">
        <v>91.36</v>
      </c>
      <c r="C4" s="32">
        <v>91.126236000000006</v>
      </c>
      <c r="D4" s="32">
        <v>99.507881164550696</v>
      </c>
      <c r="E4" s="32">
        <v>85.714121329506</v>
      </c>
      <c r="F4" s="32">
        <v>84.668468205837002</v>
      </c>
      <c r="G4" s="32">
        <v>86.824342676577899</v>
      </c>
      <c r="H4" s="32">
        <v>89.871348003479497</v>
      </c>
    </row>
    <row r="5" spans="1:8" x14ac:dyDescent="0.4">
      <c r="A5" s="31">
        <v>43469</v>
      </c>
      <c r="B5" s="1">
        <v>88.48</v>
      </c>
      <c r="C5" s="32">
        <v>92.678162</v>
      </c>
      <c r="D5" s="32">
        <v>99.176925659179602</v>
      </c>
      <c r="E5" s="32">
        <v>88.730721188623093</v>
      </c>
      <c r="F5" s="32">
        <v>87.774571861141695</v>
      </c>
      <c r="G5" s="32">
        <v>86.766243743738002</v>
      </c>
      <c r="H5" s="32">
        <v>89.603562158650305</v>
      </c>
    </row>
    <row r="6" spans="1:8" x14ac:dyDescent="0.4">
      <c r="A6" s="31">
        <v>43470</v>
      </c>
      <c r="B6" s="1">
        <v>90.15</v>
      </c>
      <c r="C6" s="32">
        <v>93.251403999999994</v>
      </c>
      <c r="D6" s="32">
        <v>98.746383666992102</v>
      </c>
      <c r="E6" s="32">
        <v>90.839347429959801</v>
      </c>
      <c r="F6" s="32">
        <v>89.523809530231006</v>
      </c>
      <c r="G6" s="32">
        <v>87.146700576252698</v>
      </c>
      <c r="H6" s="32">
        <v>89.298919179959398</v>
      </c>
    </row>
    <row r="7" spans="1:8" x14ac:dyDescent="0.4">
      <c r="A7" s="31">
        <v>43471</v>
      </c>
      <c r="B7" s="1">
        <v>88.56</v>
      </c>
      <c r="C7" s="32">
        <v>92.548186999999999</v>
      </c>
      <c r="D7" s="32">
        <v>98.147232055664006</v>
      </c>
      <c r="E7" s="32">
        <v>89.803027944245201</v>
      </c>
      <c r="F7" s="32">
        <v>88.234926170621094</v>
      </c>
      <c r="G7" s="32">
        <v>87.013924552431206</v>
      </c>
      <c r="H7" s="32">
        <v>89.043863245603006</v>
      </c>
    </row>
    <row r="8" spans="1:8" x14ac:dyDescent="0.4">
      <c r="A8" s="31">
        <v>43472</v>
      </c>
      <c r="B8" s="1">
        <v>87.99</v>
      </c>
      <c r="C8" s="32">
        <v>91.136566000000002</v>
      </c>
      <c r="D8" s="32">
        <v>97.550285339355398</v>
      </c>
      <c r="E8" s="32">
        <v>90.836408191424297</v>
      </c>
      <c r="F8" s="32">
        <v>88.838949523865196</v>
      </c>
      <c r="G8" s="32">
        <v>86.535119502140702</v>
      </c>
      <c r="H8" s="32">
        <v>88.807468830571096</v>
      </c>
    </row>
    <row r="9" spans="1:8" x14ac:dyDescent="0.4">
      <c r="A9" s="31">
        <v>43473</v>
      </c>
      <c r="B9" s="1">
        <v>89.06</v>
      </c>
      <c r="C9" s="32">
        <v>88.853615000000005</v>
      </c>
      <c r="D9" s="32">
        <v>97.099800109863196</v>
      </c>
      <c r="E9" s="32">
        <v>91.4014270170277</v>
      </c>
      <c r="F9" s="32">
        <v>89.555719424166597</v>
      </c>
      <c r="G9" s="32">
        <v>85.787638397339805</v>
      </c>
      <c r="H9" s="32">
        <v>88.583633752879706</v>
      </c>
    </row>
    <row r="10" spans="1:8" x14ac:dyDescent="0.4">
      <c r="A10" s="31">
        <v>43474</v>
      </c>
      <c r="B10" s="1">
        <v>92.08</v>
      </c>
      <c r="C10" s="32">
        <v>88.188713000000007</v>
      </c>
      <c r="D10" s="32">
        <v>96.848190307617102</v>
      </c>
      <c r="E10" s="32">
        <v>92.787842132508203</v>
      </c>
      <c r="F10" s="32">
        <v>90.469107760955396</v>
      </c>
      <c r="G10" s="32">
        <v>86.132999344439995</v>
      </c>
      <c r="H10" s="32">
        <v>88.358137689152599</v>
      </c>
    </row>
    <row r="11" spans="1:8" x14ac:dyDescent="0.4">
      <c r="A11" s="31">
        <v>43475</v>
      </c>
      <c r="B11" s="1">
        <v>96.74</v>
      </c>
      <c r="C11" s="32">
        <v>92.736450000000005</v>
      </c>
      <c r="D11" s="32">
        <v>96.785942077636705</v>
      </c>
      <c r="E11" s="32">
        <v>94.875438144730794</v>
      </c>
      <c r="F11" s="32">
        <v>92.392709022309205</v>
      </c>
      <c r="G11" s="32">
        <v>86.755647888871295</v>
      </c>
      <c r="H11" s="32">
        <v>88.131201565737598</v>
      </c>
    </row>
    <row r="12" spans="1:8" x14ac:dyDescent="0.4">
      <c r="A12" s="31">
        <v>43476</v>
      </c>
      <c r="B12" s="1">
        <v>99.21</v>
      </c>
      <c r="C12" s="32">
        <v>97.867737000000005</v>
      </c>
      <c r="D12" s="32">
        <v>97.031715393066406</v>
      </c>
      <c r="E12" s="32">
        <v>95.916074028802399</v>
      </c>
      <c r="F12" s="32">
        <v>92.6184006486519</v>
      </c>
      <c r="G12" s="32">
        <v>88.157523415720902</v>
      </c>
      <c r="H12" s="32">
        <v>87.903477095092597</v>
      </c>
    </row>
    <row r="13" spans="1:8" x14ac:dyDescent="0.4">
      <c r="A13" s="33">
        <v>43477</v>
      </c>
      <c r="B13" s="7">
        <v>103.29</v>
      </c>
      <c r="C13" s="34">
        <v>103.001694</v>
      </c>
      <c r="D13" s="34">
        <v>97.314613342285099</v>
      </c>
      <c r="E13" s="34">
        <v>97.605785414826997</v>
      </c>
      <c r="F13" s="34">
        <v>92.760056243853796</v>
      </c>
      <c r="G13" s="34">
        <v>89.245361824826503</v>
      </c>
      <c r="H13" s="34">
        <v>87.677110212588602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D553-D3E0-4C87-AC1A-8B48B48DEB24}">
  <dimension ref="A1:N17"/>
  <sheetViews>
    <sheetView zoomScale="80" zoomScaleNormal="85" workbookViewId="0">
      <selection activeCell="A17" sqref="A17:XFD1048576"/>
    </sheetView>
  </sheetViews>
  <sheetFormatPr defaultColWidth="0" defaultRowHeight="14.6" zeroHeight="1" x14ac:dyDescent="0.4"/>
  <cols>
    <col min="1" max="1" width="11.3046875" customWidth="1"/>
    <col min="2" max="2" width="9.23046875" customWidth="1"/>
    <col min="3" max="3" width="9.4609375" hidden="1" customWidth="1"/>
    <col min="4" max="6" width="0" hidden="1" customWidth="1"/>
    <col min="7" max="12" width="9.23046875" customWidth="1"/>
    <col min="13" max="13" width="9.765625" hidden="1" customWidth="1"/>
    <col min="14" max="14" width="9.23046875" hidden="1" customWidth="1"/>
    <col min="15" max="21" width="9.23046875" customWidth="1"/>
    <col min="22" max="16384" width="9.23046875" hidden="1"/>
  </cols>
  <sheetData>
    <row r="1" spans="1:14" ht="15" customHeight="1" thickBot="1" x14ac:dyDescent="0.45">
      <c r="A1" s="11" t="s">
        <v>0</v>
      </c>
      <c r="B1" s="11" t="s">
        <v>1</v>
      </c>
      <c r="C1" s="8" t="s">
        <v>6</v>
      </c>
      <c r="D1" s="9"/>
      <c r="E1" s="9"/>
      <c r="F1" s="10"/>
      <c r="G1" s="17">
        <v>60</v>
      </c>
      <c r="H1" s="9"/>
      <c r="I1" s="17">
        <v>100</v>
      </c>
      <c r="J1" s="9"/>
      <c r="K1" s="17">
        <v>276</v>
      </c>
      <c r="L1" s="9"/>
      <c r="M1" s="25"/>
      <c r="N1" s="16"/>
    </row>
    <row r="2" spans="1:14" ht="15" customHeight="1" thickBot="1" x14ac:dyDescent="0.45">
      <c r="A2" s="15"/>
      <c r="B2" s="12"/>
      <c r="C2" s="6" t="s">
        <v>2</v>
      </c>
      <c r="D2" s="6" t="s">
        <v>3</v>
      </c>
      <c r="E2" s="6" t="s">
        <v>2</v>
      </c>
      <c r="F2" s="6" t="s">
        <v>3</v>
      </c>
      <c r="G2" s="6" t="s">
        <v>2</v>
      </c>
      <c r="H2" s="6" t="s">
        <v>3</v>
      </c>
      <c r="I2" s="6" t="s">
        <v>2</v>
      </c>
      <c r="J2" s="6" t="s">
        <v>3</v>
      </c>
      <c r="K2" s="6" t="s">
        <v>2</v>
      </c>
      <c r="L2" s="6" t="s">
        <v>3</v>
      </c>
      <c r="M2" s="6"/>
      <c r="N2" s="6"/>
    </row>
    <row r="3" spans="1:14" ht="15" thickBot="1" x14ac:dyDescent="0.45">
      <c r="A3" s="2">
        <v>43466</v>
      </c>
      <c r="B3" s="1">
        <v>93</v>
      </c>
      <c r="C3" s="18">
        <v>90.927177</v>
      </c>
      <c r="D3" s="18">
        <f>ABS(B3-C3)/B3*100</f>
        <v>2.2288419354838709</v>
      </c>
      <c r="E3" s="18">
        <v>100.126907348632</v>
      </c>
      <c r="F3" s="18">
        <f>ABS(B3-E3)/B3*100</f>
        <v>7.6633412350881756</v>
      </c>
      <c r="G3" s="18">
        <v>90.927177</v>
      </c>
      <c r="H3" s="18">
        <f>ABS(B3-G3)/B3*100</f>
        <v>2.2288419354838709</v>
      </c>
      <c r="I3" s="18">
        <v>101.384017944335</v>
      </c>
      <c r="J3" s="18">
        <f>ABS(B3-I3)/B3*100</f>
        <v>9.0150730584247309</v>
      </c>
      <c r="K3" s="18">
        <v>85.798377990722599</v>
      </c>
      <c r="L3" s="18">
        <f>ABS(B3-K3)/B3*100</f>
        <v>7.7436795798681723</v>
      </c>
      <c r="M3" s="18"/>
      <c r="N3" s="18"/>
    </row>
    <row r="4" spans="1:14" ht="15" thickBot="1" x14ac:dyDescent="0.45">
      <c r="A4" s="4">
        <v>43467</v>
      </c>
      <c r="B4" s="1">
        <v>91.33</v>
      </c>
      <c r="C4" s="19">
        <v>90.170074</v>
      </c>
      <c r="D4" s="18">
        <f>ABS(B4-C4)/B4*100</f>
        <v>1.2700383225665155</v>
      </c>
      <c r="E4" s="19">
        <v>99.801216125488196</v>
      </c>
      <c r="F4" s="18">
        <f>ABS(B4-E4)/B4*100</f>
        <v>9.275392669975032</v>
      </c>
      <c r="G4" s="19">
        <v>90.170074</v>
      </c>
      <c r="H4" s="18">
        <f t="shared" ref="H4:H14" si="0">ABS(B4-G4)/B4*100</f>
        <v>1.2700383225665155</v>
      </c>
      <c r="I4" s="19">
        <v>99.206748962402301</v>
      </c>
      <c r="J4" s="18">
        <f t="shared" ref="J4:J14" si="1">ABS(B4-I4)/B4*100</f>
        <v>8.6244924585594038</v>
      </c>
      <c r="K4" s="19">
        <v>84.935256958007798</v>
      </c>
      <c r="L4" s="18">
        <f t="shared" ref="L4:L14" si="2">ABS(B4-K4)/B4*100</f>
        <v>7.0017990167438953</v>
      </c>
      <c r="M4" s="19"/>
      <c r="N4" s="18"/>
    </row>
    <row r="5" spans="1:14" ht="15" thickBot="1" x14ac:dyDescent="0.45">
      <c r="A5" s="4">
        <v>43468</v>
      </c>
      <c r="B5" s="1">
        <v>91.36</v>
      </c>
      <c r="C5" s="19">
        <v>91.126236000000006</v>
      </c>
      <c r="D5" s="18">
        <f>ABS(B5-C5)/B5*100</f>
        <v>0.25587127845883717</v>
      </c>
      <c r="E5" s="19">
        <v>99.507881164550696</v>
      </c>
      <c r="F5" s="18">
        <f>ABS(B5-E5)/B5*100</f>
        <v>8.9184338491141606</v>
      </c>
      <c r="G5" s="19">
        <v>91.126236000000006</v>
      </c>
      <c r="H5" s="18">
        <f t="shared" si="0"/>
        <v>0.25587127845883717</v>
      </c>
      <c r="I5" s="19">
        <v>98.450088500976506</v>
      </c>
      <c r="J5" s="18">
        <f t="shared" si="1"/>
        <v>7.7606047515066834</v>
      </c>
      <c r="K5" s="19">
        <v>84.211105346679602</v>
      </c>
      <c r="L5" s="18">
        <f t="shared" si="2"/>
        <v>7.8249722562613808</v>
      </c>
      <c r="M5" s="19"/>
      <c r="N5" s="18"/>
    </row>
    <row r="6" spans="1:14" ht="15" thickBot="1" x14ac:dyDescent="0.45">
      <c r="A6" s="4">
        <v>43469</v>
      </c>
      <c r="B6" s="1">
        <v>88.48</v>
      </c>
      <c r="C6" s="19">
        <v>92.678162</v>
      </c>
      <c r="D6" s="18">
        <f>ABS(B6-C6)/B6*100</f>
        <v>4.7447581374321839</v>
      </c>
      <c r="E6" s="19">
        <v>99.176925659179602</v>
      </c>
      <c r="F6" s="18">
        <f>ABS(B6-E6)/B6*100</f>
        <v>12.089653773937158</v>
      </c>
      <c r="G6" s="19">
        <v>92.678162</v>
      </c>
      <c r="H6" s="18">
        <f t="shared" si="0"/>
        <v>4.7447581374321839</v>
      </c>
      <c r="I6" s="19">
        <v>98.463439941406193</v>
      </c>
      <c r="J6" s="18">
        <f t="shared" si="1"/>
        <v>11.283272989835204</v>
      </c>
      <c r="K6" s="19">
        <v>83.753082275390597</v>
      </c>
      <c r="L6" s="18">
        <f t="shared" si="2"/>
        <v>5.3423572836905597</v>
      </c>
      <c r="M6" s="19"/>
      <c r="N6" s="18"/>
    </row>
    <row r="7" spans="1:14" ht="15" thickBot="1" x14ac:dyDescent="0.45">
      <c r="A7" s="4">
        <v>43470</v>
      </c>
      <c r="B7" s="1">
        <v>90.15</v>
      </c>
      <c r="C7" s="19">
        <v>93.251403999999994</v>
      </c>
      <c r="D7" s="18">
        <f>ABS(B7-C7)/B7*100</f>
        <v>3.4402706600110791</v>
      </c>
      <c r="E7" s="19">
        <v>98.746383666992102</v>
      </c>
      <c r="F7" s="18">
        <f>ABS(B7-E7)/B7*100</f>
        <v>9.5356446666578982</v>
      </c>
      <c r="G7" s="19">
        <v>93.251403999999994</v>
      </c>
      <c r="H7" s="18">
        <f t="shared" si="0"/>
        <v>3.4402706600110791</v>
      </c>
      <c r="I7" s="19">
        <v>98.816047668457003</v>
      </c>
      <c r="J7" s="18">
        <f t="shared" si="1"/>
        <v>9.6129203199744833</v>
      </c>
      <c r="K7" s="19">
        <v>83.354850769042898</v>
      </c>
      <c r="L7" s="18">
        <f t="shared" si="2"/>
        <v>7.5376031402741077</v>
      </c>
      <c r="M7" s="19"/>
      <c r="N7" s="18"/>
    </row>
    <row r="8" spans="1:14" ht="15" thickBot="1" x14ac:dyDescent="0.45">
      <c r="A8" s="4">
        <v>43471</v>
      </c>
      <c r="B8" s="1">
        <v>88.56</v>
      </c>
      <c r="C8" s="19">
        <v>92.548186999999999</v>
      </c>
      <c r="D8" s="18">
        <f>ABS(B8-C8)/B8*100</f>
        <v>4.5033728545618743</v>
      </c>
      <c r="E8" s="19">
        <v>98.147232055664006</v>
      </c>
      <c r="F8" s="18">
        <f>ABS(B8-E8)/B8*100</f>
        <v>10.825691119765136</v>
      </c>
      <c r="G8" s="19">
        <v>92.548186999999999</v>
      </c>
      <c r="H8" s="18">
        <f t="shared" si="0"/>
        <v>4.5033728545618743</v>
      </c>
      <c r="I8" s="19">
        <v>98.225173950195298</v>
      </c>
      <c r="J8" s="18">
        <f t="shared" si="1"/>
        <v>10.913701389109413</v>
      </c>
      <c r="K8" s="19">
        <v>83.937438964843693</v>
      </c>
      <c r="L8" s="18">
        <f t="shared" si="2"/>
        <v>5.21969403247099</v>
      </c>
      <c r="M8" s="19"/>
      <c r="N8" s="18"/>
    </row>
    <row r="9" spans="1:14" ht="15" thickBot="1" x14ac:dyDescent="0.45">
      <c r="A9" s="4">
        <v>43472</v>
      </c>
      <c r="B9" s="1">
        <v>87.99</v>
      </c>
      <c r="C9" s="19">
        <v>91.136566000000002</v>
      </c>
      <c r="D9" s="18">
        <f>ABS(B9-C9)/B9*100</f>
        <v>3.5760495510853594</v>
      </c>
      <c r="E9" s="19">
        <v>97.550285339355398</v>
      </c>
      <c r="F9" s="18">
        <f>ABS(B9-E9)/B9*100</f>
        <v>10.865195294187298</v>
      </c>
      <c r="G9" s="19">
        <v>91.136566000000002</v>
      </c>
      <c r="H9" s="18">
        <f t="shared" si="0"/>
        <v>3.5760495510853594</v>
      </c>
      <c r="I9" s="19">
        <v>97.836456298828097</v>
      </c>
      <c r="J9" s="18">
        <f t="shared" si="1"/>
        <v>11.190426524409707</v>
      </c>
      <c r="K9" s="19">
        <v>85.434715270996094</v>
      </c>
      <c r="L9" s="18">
        <f t="shared" si="2"/>
        <v>2.9040626537150827</v>
      </c>
      <c r="M9" s="19"/>
      <c r="N9" s="18"/>
    </row>
    <row r="10" spans="1:14" ht="15" thickBot="1" x14ac:dyDescent="0.45">
      <c r="A10" s="4">
        <v>43473</v>
      </c>
      <c r="B10" s="1">
        <v>89.06</v>
      </c>
      <c r="C10" s="19">
        <v>88.853615000000005</v>
      </c>
      <c r="D10" s="18">
        <f>ABS(B10-C10)/B10*100</f>
        <v>0.23173703121490835</v>
      </c>
      <c r="E10" s="19">
        <v>97.099800109863196</v>
      </c>
      <c r="F10" s="18">
        <f>ABS(B10-E10)/B10*100</f>
        <v>9.0273973836326</v>
      </c>
      <c r="G10" s="19">
        <v>88.853615000000005</v>
      </c>
      <c r="H10" s="18">
        <f t="shared" si="0"/>
        <v>0.23173703121490835</v>
      </c>
      <c r="I10" s="19">
        <v>97.708282470703097</v>
      </c>
      <c r="J10" s="18">
        <f t="shared" si="1"/>
        <v>9.7106248267494877</v>
      </c>
      <c r="K10" s="19">
        <v>87.7119140625</v>
      </c>
      <c r="L10" s="18">
        <f t="shared" si="2"/>
        <v>1.5136828402200788</v>
      </c>
      <c r="M10" s="19"/>
      <c r="N10" s="18"/>
    </row>
    <row r="11" spans="1:14" ht="15" thickBot="1" x14ac:dyDescent="0.45">
      <c r="A11" s="4">
        <v>43474</v>
      </c>
      <c r="B11" s="1">
        <v>92.08</v>
      </c>
      <c r="C11" s="19">
        <v>88.188713000000007</v>
      </c>
      <c r="D11" s="18">
        <f>ABS(B11-C11)/B11*100</f>
        <v>4.2259850130321368</v>
      </c>
      <c r="E11" s="19">
        <v>96.848190307617102</v>
      </c>
      <c r="F11" s="18">
        <f>ABS(B11-E11)/B11*100</f>
        <v>5.1783126711740923</v>
      </c>
      <c r="G11" s="19">
        <v>88.188713000000007</v>
      </c>
      <c r="H11" s="18">
        <f t="shared" si="0"/>
        <v>4.2259850130321368</v>
      </c>
      <c r="I11" s="19">
        <v>97.959075927734304</v>
      </c>
      <c r="J11" s="18">
        <f t="shared" si="1"/>
        <v>6.3847479666966827</v>
      </c>
      <c r="K11" s="19">
        <v>90.046569824218693</v>
      </c>
      <c r="L11" s="18">
        <f t="shared" si="2"/>
        <v>2.2083299041934246</v>
      </c>
      <c r="M11" s="19"/>
      <c r="N11" s="18"/>
    </row>
    <row r="12" spans="1:14" ht="15" thickBot="1" x14ac:dyDescent="0.45">
      <c r="A12" s="4">
        <v>43475</v>
      </c>
      <c r="B12" s="1">
        <v>96.74</v>
      </c>
      <c r="C12" s="19">
        <v>92.736450000000005</v>
      </c>
      <c r="D12" s="18">
        <f>ABS(B12-C12)/B12*100</f>
        <v>4.1384639239197742</v>
      </c>
      <c r="E12" s="19">
        <v>96.785942077636705</v>
      </c>
      <c r="F12" s="18">
        <f>ABS(B12-E12)/B12*100</f>
        <v>4.7490260116507817E-2</v>
      </c>
      <c r="G12" s="19">
        <v>92.736450000000005</v>
      </c>
      <c r="H12" s="18">
        <f t="shared" si="0"/>
        <v>4.1384639239197742</v>
      </c>
      <c r="I12" s="19">
        <v>98.458526611328097</v>
      </c>
      <c r="J12" s="18">
        <f t="shared" si="1"/>
        <v>1.7764385066447195</v>
      </c>
      <c r="K12" s="19">
        <v>92.134933471679602</v>
      </c>
      <c r="L12" s="18">
        <f t="shared" si="2"/>
        <v>4.7602507011788227</v>
      </c>
      <c r="M12" s="19"/>
      <c r="N12" s="18"/>
    </row>
    <row r="13" spans="1:14" ht="15" thickBot="1" x14ac:dyDescent="0.45">
      <c r="A13" s="4">
        <v>43476</v>
      </c>
      <c r="B13" s="1">
        <v>99.21</v>
      </c>
      <c r="C13" s="19">
        <v>97.867737000000005</v>
      </c>
      <c r="D13" s="18">
        <f>ABS(B13-C13)/B13*100</f>
        <v>1.3529513153915822</v>
      </c>
      <c r="E13" s="19">
        <v>97.031715393066406</v>
      </c>
      <c r="F13" s="18">
        <f>ABS(B13-E13)/B13*100</f>
        <v>2.1956300846019428</v>
      </c>
      <c r="G13" s="19">
        <v>97.867737000000005</v>
      </c>
      <c r="H13" s="18">
        <f t="shared" si="0"/>
        <v>1.3529513153915822</v>
      </c>
      <c r="I13" s="19">
        <v>98.690292358398395</v>
      </c>
      <c r="J13" s="18">
        <f t="shared" si="1"/>
        <v>0.52384602520068424</v>
      </c>
      <c r="K13" s="19">
        <v>93.933395385742102</v>
      </c>
      <c r="L13" s="18">
        <f t="shared" si="2"/>
        <v>5.3186217258924424</v>
      </c>
      <c r="M13" s="19"/>
      <c r="N13" s="18"/>
    </row>
    <row r="14" spans="1:14" ht="15" thickBot="1" x14ac:dyDescent="0.45">
      <c r="A14" s="5">
        <v>43477</v>
      </c>
      <c r="B14" s="7">
        <v>103.29</v>
      </c>
      <c r="C14" s="20">
        <v>103.001694</v>
      </c>
      <c r="D14" s="18">
        <f>ABS(B14-C14)/B14*100</f>
        <v>0.27912285797270375</v>
      </c>
      <c r="E14" s="20">
        <v>97.314613342285099</v>
      </c>
      <c r="F14" s="18">
        <f>ABS(B14-E14)/B14*100</f>
        <v>5.7850582415673406</v>
      </c>
      <c r="G14" s="20">
        <v>103.001694</v>
      </c>
      <c r="H14" s="18">
        <f t="shared" si="0"/>
        <v>0.27912285797270375</v>
      </c>
      <c r="I14" s="20">
        <v>98.6644287109375</v>
      </c>
      <c r="J14" s="18">
        <f t="shared" si="1"/>
        <v>4.4782372824692667</v>
      </c>
      <c r="K14" s="20">
        <v>95.010665893554602</v>
      </c>
      <c r="L14" s="18">
        <f t="shared" si="2"/>
        <v>8.0156202018059872</v>
      </c>
      <c r="M14" s="20"/>
      <c r="N14" s="18"/>
    </row>
    <row r="15" spans="1:14" ht="15" thickBot="1" x14ac:dyDescent="0.45">
      <c r="A15" s="13" t="s">
        <v>4</v>
      </c>
      <c r="B15" s="14"/>
      <c r="C15" s="21">
        <f>AVERAGE(D3:D14)</f>
        <v>2.5206219067609017</v>
      </c>
      <c r="D15" s="22"/>
      <c r="E15" s="21">
        <f>AVERAGE(F3:F14)</f>
        <v>7.617270104151447</v>
      </c>
      <c r="F15" s="22"/>
      <c r="G15" s="21">
        <f>AVERAGE(H3:H14)</f>
        <v>2.5206219067609017</v>
      </c>
      <c r="H15" s="22"/>
      <c r="I15" s="21">
        <f>AVERAGE(J3:J14)</f>
        <v>7.6061988416317057</v>
      </c>
      <c r="J15" s="22"/>
      <c r="K15" s="21">
        <f>AVERAGE(L3:L14)</f>
        <v>5.4492227780262459</v>
      </c>
      <c r="L15" s="22"/>
      <c r="M15" s="28"/>
      <c r="N15" s="29"/>
    </row>
    <row r="16" spans="1:14" ht="15" thickBot="1" x14ac:dyDescent="0.45">
      <c r="A16" s="13" t="s">
        <v>5</v>
      </c>
      <c r="B16" s="14"/>
      <c r="C16" s="23" cm="1">
        <f t="array" ref="C16">SQRT(SUMSQ(B3:B14-C3:C14) / COUNTA(B3:B14))</f>
        <v>2.7665316042713233</v>
      </c>
      <c r="D16" s="24"/>
      <c r="E16" s="23" cm="1">
        <f t="array" ref="E16">SQRT(SUMSQ(B3:B14-E3:E14) / COUNTA(B3:B14))</f>
        <v>7.5741043929753031</v>
      </c>
      <c r="F16" s="24"/>
      <c r="G16" s="23" cm="1">
        <f t="array" ref="G16">SQRT(SUMSQ(B3:B14-G3:G14) / COUNTA(B3:B14))</f>
        <v>2.7665316042713233</v>
      </c>
      <c r="H16" s="24"/>
      <c r="I16" s="23" cm="1">
        <f t="array" ref="I16">SQRT(SUMSQ(B3:B14-I3:I14) / COUNTA(B3:B14))</f>
        <v>7.5372281233506291</v>
      </c>
      <c r="J16" s="24"/>
      <c r="K16" s="23" cm="1">
        <f t="array" ref="K16">SQRT(SUMSQ(B3:B14-K3:K14) / COUNTA(B3:B14))</f>
        <v>5.5062607466743154</v>
      </c>
      <c r="L16" s="24"/>
      <c r="M16" s="26"/>
      <c r="N16" s="27"/>
    </row>
    <row r="17" spans="1:10" hidden="1" x14ac:dyDescent="0.4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</row>
  </sheetData>
  <mergeCells count="18">
    <mergeCell ref="A16:B16"/>
    <mergeCell ref="C16:D16"/>
    <mergeCell ref="E16:F16"/>
    <mergeCell ref="G16:H16"/>
    <mergeCell ref="I16:J16"/>
    <mergeCell ref="K16:L16"/>
    <mergeCell ref="A15:B15"/>
    <mergeCell ref="C15:D15"/>
    <mergeCell ref="E15:F15"/>
    <mergeCell ref="G15:H15"/>
    <mergeCell ref="I15:J15"/>
    <mergeCell ref="K15:L15"/>
    <mergeCell ref="A1:A2"/>
    <mergeCell ref="B1:B2"/>
    <mergeCell ref="C1:F1"/>
    <mergeCell ref="G1:H1"/>
    <mergeCell ref="I1:J1"/>
    <mergeCell ref="K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DAA0-DB39-456A-9941-BE8EFE9F13DC}">
  <dimension ref="A1:A16"/>
  <sheetViews>
    <sheetView zoomScale="80" zoomScaleNormal="80" workbookViewId="0">
      <selection activeCell="A17" sqref="A17:XFD1048576"/>
    </sheetView>
  </sheetViews>
  <sheetFormatPr defaultColWidth="0" defaultRowHeight="14.6" zeroHeight="1" x14ac:dyDescent="0.4"/>
  <cols>
    <col min="1" max="12" width="9.23046875" customWidth="1"/>
    <col min="13" max="14" width="9.23046875" hidden="1" customWidth="1"/>
    <col min="15" max="21" width="9.23046875" customWidth="1"/>
    <col min="22" max="16384" width="9.23046875" hidden="1"/>
  </cols>
  <sheetData>
    <row r="1" x14ac:dyDescent="0.4"/>
    <row r="2" x14ac:dyDescent="0.4"/>
    <row r="3" x14ac:dyDescent="0.4"/>
    <row r="4" x14ac:dyDescent="0.4"/>
    <row r="5" x14ac:dyDescent="0.4"/>
    <row r="6" x14ac:dyDescent="0.4"/>
    <row r="7" x14ac:dyDescent="0.4"/>
    <row r="8" x14ac:dyDescent="0.4"/>
    <row r="9" x14ac:dyDescent="0.4"/>
    <row r="10" x14ac:dyDescent="0.4"/>
    <row r="11" x14ac:dyDescent="0.4"/>
    <row r="12" x14ac:dyDescent="0.4"/>
    <row r="13" x14ac:dyDescent="0.4"/>
    <row r="14" x14ac:dyDescent="0.4"/>
    <row r="15" x14ac:dyDescent="0.4"/>
    <row r="16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Comparison</vt:lpstr>
      <vt:lpstr>Forecast Results</vt:lpstr>
      <vt:lpstr>Rollback Window Comparison</vt:lpstr>
      <vt:lpstr>Batch Size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2023-05-05T15:55:41Z</cp:lastPrinted>
  <dcterms:created xsi:type="dcterms:W3CDTF">2023-05-03T10:47:37Z</dcterms:created>
  <dcterms:modified xsi:type="dcterms:W3CDTF">2023-05-06T09:02:02Z</dcterms:modified>
</cp:coreProperties>
</file>