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050" windowHeight="7005" activeTab="1"/>
  </bookViews>
  <sheets>
    <sheet name="C_alfa_Fe Test" sheetId="5" r:id="rId1"/>
    <sheet name="C_alfa_Fe  " sheetId="7" r:id="rId2"/>
    <sheet name="C_gama_Fe  " sheetId="8" r:id="rId3"/>
    <sheet name="Fe_alfa_F  " sheetId="9" r:id="rId4"/>
    <sheet name="Fe_gama_Fe  " sheetId="10" r:id="rId5"/>
    <sheet name="Misc" sheetId="11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0" l="1"/>
  <c r="B2" i="10"/>
  <c r="C10" i="10" s="1"/>
  <c r="B3" i="10"/>
  <c r="B4" i="10"/>
  <c r="B5" i="10"/>
  <c r="B6" i="10"/>
  <c r="E6" i="10"/>
  <c r="H6" i="10" s="1"/>
  <c r="E5" i="10"/>
  <c r="H5" i="10" s="1"/>
  <c r="E4" i="10"/>
  <c r="H4" i="10" s="1"/>
  <c r="E3" i="10"/>
  <c r="H3" i="10" s="1"/>
  <c r="E2" i="10"/>
  <c r="H2" i="10" s="1"/>
  <c r="B3" i="9"/>
  <c r="B4" i="9"/>
  <c r="B5" i="9"/>
  <c r="G5" i="9" s="1"/>
  <c r="B6" i="9"/>
  <c r="B7" i="9"/>
  <c r="B8" i="9"/>
  <c r="B9" i="9"/>
  <c r="G9" i="9" s="1"/>
  <c r="B10" i="9"/>
  <c r="B2" i="9"/>
  <c r="D13" i="9"/>
  <c r="E10" i="9"/>
  <c r="H10" i="9" s="1"/>
  <c r="G10" i="9"/>
  <c r="E9" i="9"/>
  <c r="H9" i="9" s="1"/>
  <c r="E8" i="9"/>
  <c r="H8" i="9" s="1"/>
  <c r="G8" i="9"/>
  <c r="E7" i="9"/>
  <c r="H7" i="9" s="1"/>
  <c r="G7" i="9"/>
  <c r="E6" i="9"/>
  <c r="H6" i="9" s="1"/>
  <c r="G6" i="9"/>
  <c r="E5" i="9"/>
  <c r="H5" i="9" s="1"/>
  <c r="E4" i="9"/>
  <c r="H4" i="9" s="1"/>
  <c r="G4" i="9"/>
  <c r="E3" i="9"/>
  <c r="H3" i="9" s="1"/>
  <c r="G3" i="9"/>
  <c r="E2" i="9"/>
  <c r="H2" i="9" s="1"/>
  <c r="C14" i="9"/>
  <c r="B5" i="8"/>
  <c r="E5" i="8"/>
  <c r="B6" i="8"/>
  <c r="E6" i="8"/>
  <c r="B3" i="8"/>
  <c r="E3" i="8"/>
  <c r="H3" i="8"/>
  <c r="B4" i="8"/>
  <c r="E4" i="8"/>
  <c r="H4" i="8" s="1"/>
  <c r="B2" i="8"/>
  <c r="D9" i="8"/>
  <c r="E2" i="8"/>
  <c r="H2" i="8" s="1"/>
  <c r="C10" i="8" l="1"/>
  <c r="G6" i="8"/>
  <c r="G5" i="8"/>
  <c r="G2" i="10"/>
  <c r="G3" i="10"/>
  <c r="G4" i="10"/>
  <c r="G5" i="10"/>
  <c r="G6" i="10"/>
  <c r="G2" i="9"/>
  <c r="H6" i="8"/>
  <c r="H5" i="8"/>
  <c r="G3" i="8"/>
  <c r="G4" i="8"/>
  <c r="G2" i="8"/>
  <c r="H3" i="7"/>
  <c r="H4" i="7"/>
  <c r="H5" i="7"/>
  <c r="H6" i="7"/>
  <c r="H7" i="7"/>
  <c r="H8" i="7"/>
  <c r="H9" i="7"/>
  <c r="H10" i="7"/>
  <c r="H2" i="7"/>
  <c r="D13" i="7"/>
  <c r="C14" i="7" s="1"/>
  <c r="E10" i="7"/>
  <c r="G10" i="7" s="1"/>
  <c r="B10" i="7"/>
  <c r="E9" i="7"/>
  <c r="G9" i="7" s="1"/>
  <c r="B9" i="7"/>
  <c r="E8" i="7"/>
  <c r="G8" i="7" s="1"/>
  <c r="B8" i="7"/>
  <c r="E7" i="7"/>
  <c r="B7" i="7"/>
  <c r="G7" i="7" s="1"/>
  <c r="E6" i="7"/>
  <c r="G6" i="7" s="1"/>
  <c r="B6" i="7"/>
  <c r="E5" i="7"/>
  <c r="G5" i="7" s="1"/>
  <c r="B5" i="7"/>
  <c r="E4" i="7"/>
  <c r="G4" i="7" s="1"/>
  <c r="B4" i="7"/>
  <c r="E3" i="7"/>
  <c r="B3" i="7"/>
  <c r="G3" i="7" s="1"/>
  <c r="E2" i="7"/>
  <c r="G2" i="7" s="1"/>
  <c r="B2" i="7"/>
  <c r="D13" i="5" l="1"/>
  <c r="C14" i="5" s="1"/>
  <c r="E10" i="5"/>
  <c r="B10" i="5"/>
  <c r="G10" i="5" s="1"/>
  <c r="E9" i="5"/>
  <c r="B9" i="5"/>
  <c r="G9" i="5" s="1"/>
  <c r="E8" i="5"/>
  <c r="B8" i="5"/>
  <c r="G8" i="5" s="1"/>
  <c r="E7" i="5"/>
  <c r="B7" i="5"/>
  <c r="G7" i="5" s="1"/>
  <c r="E6" i="5"/>
  <c r="B6" i="5"/>
  <c r="G6" i="5" s="1"/>
  <c r="E5" i="5"/>
  <c r="B5" i="5"/>
  <c r="G5" i="5" s="1"/>
  <c r="E4" i="5"/>
  <c r="B4" i="5"/>
  <c r="G4" i="5" s="1"/>
  <c r="E3" i="5"/>
  <c r="B3" i="5"/>
  <c r="G3" i="5" s="1"/>
  <c r="E2" i="5"/>
  <c r="B2" i="5"/>
  <c r="G2" i="5" l="1"/>
</calcChain>
</file>

<file path=xl/sharedStrings.xml><?xml version="1.0" encoding="utf-8"?>
<sst xmlns="http://schemas.openxmlformats.org/spreadsheetml/2006/main" count="89" uniqueCount="18">
  <si>
    <t>metal</t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</si>
  <si>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charset val="238"/>
      </rPr>
      <t>-Fe</t>
    </r>
  </si>
  <si>
    <r>
      <rPr>
        <sz val="11"/>
        <color theme="1"/>
        <rFont val="Calibri"/>
        <family val="2"/>
        <charset val="238"/>
        <scheme val="minor"/>
      </rPr>
      <t>D (m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s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charset val="238"/>
        <scheme val="minor"/>
      </rPr>
      <t>)</t>
    </r>
  </si>
  <si>
    <r>
      <t>T (</t>
    </r>
    <r>
      <rPr>
        <vertAlign val="superscript"/>
        <sz val="11"/>
        <color theme="1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charset val="238"/>
        <scheme val="minor"/>
      </rPr>
      <t>C)</t>
    </r>
  </si>
  <si>
    <r>
      <t>Do (m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s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charset val="238"/>
        <scheme val="minor"/>
      </rPr>
      <t>)</t>
    </r>
  </si>
  <si>
    <t>T,K</t>
  </si>
  <si>
    <t>R</t>
  </si>
  <si>
    <t>D=</t>
  </si>
  <si>
    <r>
      <t>T [</t>
    </r>
    <r>
      <rPr>
        <b/>
        <sz val="18"/>
        <color theme="1"/>
        <rFont val="Calibri"/>
        <family val="2"/>
        <charset val="238"/>
      </rPr>
      <t>°C]</t>
    </r>
    <r>
      <rPr>
        <b/>
        <sz val="18"/>
        <color theme="1"/>
        <rFont val="Calibri"/>
        <family val="2"/>
        <charset val="238"/>
        <scheme val="minor"/>
      </rPr>
      <t>=</t>
    </r>
  </si>
  <si>
    <r>
      <t>Qd (J mol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charset val="238"/>
        <scheme val="minor"/>
      </rPr>
      <t>)</t>
    </r>
  </si>
  <si>
    <t>1000/T</t>
  </si>
  <si>
    <r>
      <t xml:space="preserve"> C in 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charset val="238"/>
      </rPr>
      <t>-Fe</t>
    </r>
  </si>
  <si>
    <r>
      <t xml:space="preserve"> C in 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charset val="238"/>
      </rPr>
      <t>-Fe</t>
    </r>
  </si>
  <si>
    <r>
      <t xml:space="preserve">Fe in 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charset val="238"/>
      </rPr>
      <t>-Fe</t>
    </r>
  </si>
  <si>
    <r>
      <t xml:space="preserve"> Fe in 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charset val="238"/>
      </rPr>
      <t>-Fe</t>
    </r>
  </si>
  <si>
    <t>L.Samek</t>
  </si>
  <si>
    <t>Co-workers, Authors, Diffusion:</t>
  </si>
  <si>
    <t>Barbara Grzegorczyk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</si>
</sst>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38"/>
    </font>
    <font>
      <vertAlign val="superscript"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</font>
    <font>
      <sz val="14"/>
      <color theme="1"/>
      <name val="Calibri"/>
      <family val="2"/>
      <charset val="238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6" fillId="3" borderId="0" xfId="0" applyFont="1" applyFill="1"/>
    <xf numFmtId="164" fontId="6" fillId="2" borderId="0" xfId="0" applyNumberFormat="1" applyFont="1" applyFill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/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'C_alfa_Fe Test'!$E$2:$E$10</c:f>
              <c:numCache>
                <c:formatCode>General</c:formatCode>
                <c:ptCount val="9"/>
                <c:pt idx="0">
                  <c:v>773.15</c:v>
                </c:pt>
                <c:pt idx="1">
                  <c:v>823.15</c:v>
                </c:pt>
                <c:pt idx="2">
                  <c:v>873.15</c:v>
                </c:pt>
                <c:pt idx="3">
                  <c:v>923.15</c:v>
                </c:pt>
                <c:pt idx="4">
                  <c:v>973.15</c:v>
                </c:pt>
                <c:pt idx="5">
                  <c:v>1023.15</c:v>
                </c:pt>
                <c:pt idx="6">
                  <c:v>1073.1500000000001</c:v>
                </c:pt>
                <c:pt idx="7">
                  <c:v>1123.1500000000001</c:v>
                </c:pt>
                <c:pt idx="8">
                  <c:v>1173.1500000000001</c:v>
                </c:pt>
              </c:numCache>
            </c:numRef>
          </c:xVal>
          <c:yVal>
            <c:numRef>
              <c:f>'C_alfa_Fe Test'!$G$2:$G$10</c:f>
              <c:numCache>
                <c:formatCode>0.000E+00</c:formatCode>
                <c:ptCount val="9"/>
                <c:pt idx="0">
                  <c:v>2.4396734885497437E-12</c:v>
                </c:pt>
                <c:pt idx="1">
                  <c:v>5.1957389495342501E-12</c:v>
                </c:pt>
                <c:pt idx="2">
                  <c:v>1.014756060761962E-11</c:v>
                </c:pt>
                <c:pt idx="3">
                  <c:v>1.8432507771007124E-11</c:v>
                </c:pt>
                <c:pt idx="4">
                  <c:v>3.1489785588810746E-11</c:v>
                </c:pt>
                <c:pt idx="5">
                  <c:v>5.1053169099264305E-11</c:v>
                </c:pt>
                <c:pt idx="6">
                  <c:v>7.9126297776511939E-11</c:v>
                </c:pt>
                <c:pt idx="7">
                  <c:v>1.1794396776586415E-10</c:v>
                </c:pt>
                <c:pt idx="8">
                  <c:v>1.6992361875681903E-10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D2D-4A52-96DB-58A8287EB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85440"/>
        <c:axId val="176687360"/>
      </c:scatterChart>
      <c:valAx>
        <c:axId val="176685440"/>
        <c:scaling>
          <c:orientation val="minMax"/>
          <c:max val="1200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1"/>
                  <a:t>T, K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6687360"/>
        <c:crosses val="autoZero"/>
        <c:crossBetween val="midCat"/>
      </c:valAx>
      <c:valAx>
        <c:axId val="176687360"/>
        <c:scaling>
          <c:orientation val="minMax"/>
          <c:min val="1.800000000000001E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1"/>
                  <a:t>D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422021134792705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668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20887198662568"/>
          <c:y val="6.706769638088432E-2"/>
          <c:w val="0.78921240684330518"/>
          <c:h val="0.8308530183727034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'C_alfa_Fe  '!$A$2</c:f>
              <c:strCache>
                <c:ptCount val="1"/>
                <c:pt idx="0">
                  <c:v> C in a-Fe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'C_alfa_Fe  '!$H$2:$H$10</c:f>
              <c:numCache>
                <c:formatCode>General</c:formatCode>
                <c:ptCount val="9"/>
                <c:pt idx="0">
                  <c:v>1.2934100756644895</c:v>
                </c:pt>
                <c:pt idx="1">
                  <c:v>1.2148454109214604</c:v>
                </c:pt>
                <c:pt idx="2">
                  <c:v>1.1452785890167783</c:v>
                </c:pt>
                <c:pt idx="3">
                  <c:v>1.0832475762335483</c:v>
                </c:pt>
                <c:pt idx="4">
                  <c:v>1.0275908133381289</c:v>
                </c:pt>
                <c:pt idx="5">
                  <c:v>0.97737379660851298</c:v>
                </c:pt>
                <c:pt idx="6">
                  <c:v>0.93183618319899353</c:v>
                </c:pt>
                <c:pt idx="7">
                  <c:v>0.89035302497440227</c:v>
                </c:pt>
                <c:pt idx="8">
                  <c:v>0.85240591569705482</c:v>
                </c:pt>
              </c:numCache>
            </c:numRef>
          </c:xVal>
          <c:yVal>
            <c:numRef>
              <c:f>'C_alfa_Fe  '!$G$2:$G$10</c:f>
              <c:numCache>
                <c:formatCode>0.000E+00</c:formatCode>
                <c:ptCount val="9"/>
                <c:pt idx="0">
                  <c:v>2.4396734885497437E-12</c:v>
                </c:pt>
                <c:pt idx="1">
                  <c:v>5.1957389495342501E-12</c:v>
                </c:pt>
                <c:pt idx="2">
                  <c:v>1.014756060761962E-11</c:v>
                </c:pt>
                <c:pt idx="3">
                  <c:v>1.8432507771007124E-11</c:v>
                </c:pt>
                <c:pt idx="4">
                  <c:v>3.1489785588810746E-11</c:v>
                </c:pt>
                <c:pt idx="5">
                  <c:v>5.1053169099264305E-11</c:v>
                </c:pt>
                <c:pt idx="6">
                  <c:v>7.9126297776511939E-11</c:v>
                </c:pt>
                <c:pt idx="7">
                  <c:v>1.1794396776586415E-10</c:v>
                </c:pt>
                <c:pt idx="8">
                  <c:v>1.6992361875681903E-10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885-443B-96C8-F0FE4F3211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6749184"/>
        <c:axId val="179790976"/>
      </c:scatterChart>
      <c:valAx>
        <c:axId val="176749184"/>
        <c:scaling>
          <c:orientation val="minMax"/>
          <c:max val="2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1"/>
                  <a:t>Inverse Temperatur (1000/K)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790976"/>
        <c:crosses val="autoZero"/>
        <c:crossBetween val="midCat"/>
        <c:majorUnit val="0.5"/>
      </c:valAx>
      <c:valAx>
        <c:axId val="179790976"/>
        <c:scaling>
          <c:logBase val="10"/>
          <c:orientation val="minMax"/>
          <c:max val="1.0000000000000005E-8"/>
          <c:min val="1.0000000000000011E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1" i="0" u="none" strike="noStrike" baseline="0">
                    <a:effectLst/>
                  </a:rPr>
                  <a:t>D (m</a:t>
                </a:r>
                <a:r>
                  <a:rPr lang="pl-PL" sz="1200" b="1" i="0" u="none" strike="noStrike" baseline="30000">
                    <a:effectLst/>
                  </a:rPr>
                  <a:t>2</a:t>
                </a:r>
                <a:r>
                  <a:rPr lang="pl-PL" sz="1200" b="1" i="0" u="none" strike="noStrike" baseline="0">
                    <a:effectLst/>
                  </a:rPr>
                  <a:t> s</a:t>
                </a:r>
                <a:r>
                  <a:rPr lang="pl-PL" sz="1200" b="1" i="0" u="none" strike="noStrike" baseline="30000">
                    <a:effectLst/>
                  </a:rPr>
                  <a:t>-1</a:t>
                </a:r>
                <a:r>
                  <a:rPr lang="pl-PL" sz="1200" b="1" i="0" u="none" strike="noStrike" baseline="0">
                    <a:effectLst/>
                  </a:rPr>
                  <a:t>)</a:t>
                </a:r>
                <a:r>
                  <a:rPr lang="pl-PL" sz="1200" b="1" i="0" u="none" strike="noStrike" baseline="0"/>
                  <a:t> </a:t>
                </a:r>
                <a:endParaRPr lang="pl-PL" sz="1200" b="1"/>
              </a:p>
            </c:rich>
          </c:tx>
          <c:layout>
            <c:manualLayout>
              <c:xMode val="edge"/>
              <c:yMode val="edge"/>
              <c:x val="2.0512820512820513E-2"/>
              <c:y val="0.3721807800340746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6749184"/>
        <c:crosses val="autoZero"/>
        <c:crossBetween val="midCat"/>
        <c:majorUnit val="20"/>
        <c:minorUnit val="1.0000000000000012E-19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1932678123265"/>
          <c:y val="0.10773363638823497"/>
          <c:w val="0.16102706772674483"/>
          <c:h val="5.6367129366561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77933218268751"/>
          <c:y val="7.9725924381023716E-2"/>
          <c:w val="0.78921240684330518"/>
          <c:h val="0.8308530183727034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'C_gama_Fe  '!$A$2</c:f>
              <c:strCache>
                <c:ptCount val="1"/>
                <c:pt idx="0">
                  <c:v> C in g-Fe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'C_gama_Fe  '!$H$2:$H$6</c:f>
              <c:numCache>
                <c:formatCode>General</c:formatCode>
                <c:ptCount val="5"/>
                <c:pt idx="0">
                  <c:v>0.85240591569705482</c:v>
                </c:pt>
                <c:pt idx="1">
                  <c:v>0.81756121489596523</c:v>
                </c:pt>
                <c:pt idx="2">
                  <c:v>0.78545340297686839</c:v>
                </c:pt>
                <c:pt idx="3">
                  <c:v>0.75577221025582886</c:v>
                </c:pt>
                <c:pt idx="4">
                  <c:v>0.72825255798710986</c:v>
                </c:pt>
              </c:numCache>
            </c:numRef>
          </c:xVal>
          <c:yVal>
            <c:numRef>
              <c:f>'C_gama_Fe  '!$G$2:$G$6</c:f>
              <c:numCache>
                <c:formatCode>0.000E+00</c:formatCode>
                <c:ptCount val="5"/>
                <c:pt idx="0">
                  <c:v>5.9125203017581705E-12</c:v>
                </c:pt>
                <c:pt idx="1">
                  <c:v>1.0994037996191362E-11</c:v>
                </c:pt>
                <c:pt idx="2">
                  <c:v>1.9470760645076207E-11</c:v>
                </c:pt>
                <c:pt idx="3">
                  <c:v>3.302542346469268E-11</c:v>
                </c:pt>
                <c:pt idx="4">
                  <c:v>5.3901765456006758E-11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965-4BCA-91D7-E5F2B37461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0184960"/>
        <c:axId val="180187520"/>
      </c:scatterChart>
      <c:valAx>
        <c:axId val="180184960"/>
        <c:scaling>
          <c:orientation val="minMax"/>
          <c:max val="2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1"/>
                  <a:t>Inverse Temperatur (1000/K)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0187520"/>
        <c:crosses val="autoZero"/>
        <c:crossBetween val="midCat"/>
        <c:majorUnit val="0.5"/>
      </c:valAx>
      <c:valAx>
        <c:axId val="180187520"/>
        <c:scaling>
          <c:logBase val="10"/>
          <c:orientation val="minMax"/>
          <c:max val="1.0000000000000005E-8"/>
          <c:min val="1.0000000000000011E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1" i="0" u="none" strike="noStrike" baseline="0">
                    <a:effectLst/>
                  </a:rPr>
                  <a:t>D (m</a:t>
                </a:r>
                <a:r>
                  <a:rPr lang="pl-PL" sz="1200" b="1" i="0" u="none" strike="noStrike" baseline="30000">
                    <a:effectLst/>
                  </a:rPr>
                  <a:t>2</a:t>
                </a:r>
                <a:r>
                  <a:rPr lang="pl-PL" sz="1200" b="1" i="0" u="none" strike="noStrike" baseline="0">
                    <a:effectLst/>
                  </a:rPr>
                  <a:t> s</a:t>
                </a:r>
                <a:r>
                  <a:rPr lang="pl-PL" sz="1200" b="1" i="0" u="none" strike="noStrike" baseline="30000">
                    <a:effectLst/>
                  </a:rPr>
                  <a:t>-1</a:t>
                </a:r>
                <a:r>
                  <a:rPr lang="pl-PL" sz="1200" b="1" i="0" u="none" strike="noStrike" baseline="0">
                    <a:effectLst/>
                  </a:rPr>
                  <a:t>)</a:t>
                </a:r>
                <a:r>
                  <a:rPr lang="pl-PL" sz="1200" b="1" i="0" u="none" strike="noStrike" baseline="0"/>
                  <a:t> </a:t>
                </a:r>
                <a:endParaRPr lang="pl-PL" sz="1200" b="1"/>
              </a:p>
            </c:rich>
          </c:tx>
          <c:layout>
            <c:manualLayout>
              <c:xMode val="edge"/>
              <c:yMode val="edge"/>
              <c:x val="2.0512820512820513E-2"/>
              <c:y val="0.3721807800340746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0184960"/>
        <c:crosses val="autoZero"/>
        <c:crossBetween val="midCat"/>
        <c:majorUnit val="20"/>
        <c:minorUnit val="1.0000000000000012E-19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1932678123265"/>
          <c:y val="0.10773363638823497"/>
          <c:w val="0.16102706772674483"/>
          <c:h val="5.6367129366561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20887198662568"/>
          <c:y val="6.706769638088432E-2"/>
          <c:w val="0.78921240684330518"/>
          <c:h val="0.8308530183727034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'Fe_alfa_F  '!$A$2</c:f>
              <c:strCache>
                <c:ptCount val="1"/>
                <c:pt idx="0">
                  <c:v>Fe in a-Fe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'Fe_alfa_F  '!$H$2:$H$10</c:f>
              <c:numCache>
                <c:formatCode>General</c:formatCode>
                <c:ptCount val="9"/>
                <c:pt idx="0">
                  <c:v>1.2934100756644895</c:v>
                </c:pt>
                <c:pt idx="1">
                  <c:v>1.2148454109214604</c:v>
                </c:pt>
                <c:pt idx="2">
                  <c:v>1.1452785890167783</c:v>
                </c:pt>
                <c:pt idx="3">
                  <c:v>1.0832475762335483</c:v>
                </c:pt>
                <c:pt idx="4">
                  <c:v>1.0275908133381289</c:v>
                </c:pt>
                <c:pt idx="5">
                  <c:v>0.97737379660851298</c:v>
                </c:pt>
                <c:pt idx="6">
                  <c:v>0.93183618319899353</c:v>
                </c:pt>
                <c:pt idx="7">
                  <c:v>0.89035302497440227</c:v>
                </c:pt>
                <c:pt idx="8">
                  <c:v>0.85240591569705482</c:v>
                </c:pt>
              </c:numCache>
            </c:numRef>
          </c:xVal>
          <c:yVal>
            <c:numRef>
              <c:f>'Fe_alfa_F  '!$G$2:$G$10</c:f>
              <c:numCache>
                <c:formatCode>0.000E+00</c:formatCode>
                <c:ptCount val="9"/>
                <c:pt idx="0">
                  <c:v>3.0816430727564796E-21</c:v>
                </c:pt>
                <c:pt idx="1">
                  <c:v>3.302726265328535E-20</c:v>
                </c:pt>
                <c:pt idx="2">
                  <c:v>2.6976698278046671E-19</c:v>
                </c:pt>
                <c:pt idx="3">
                  <c:v>1.7550934323930597E-18</c:v>
                </c:pt>
                <c:pt idx="4">
                  <c:v>9.419688698941178E-18</c:v>
                </c:pt>
                <c:pt idx="5">
                  <c:v>4.2899313775908514E-17</c:v>
                </c:pt>
                <c:pt idx="6">
                  <c:v>1.6963316303312732E-16</c:v>
                </c:pt>
                <c:pt idx="7">
                  <c:v>5.9348769698779008E-16</c:v>
                </c:pt>
                <c:pt idx="8">
                  <c:v>1.8661658644713039E-15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F37-417B-AF87-A309566A26B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4164608"/>
        <c:axId val="179848320"/>
      </c:scatterChart>
      <c:valAx>
        <c:axId val="174164608"/>
        <c:scaling>
          <c:orientation val="minMax"/>
          <c:max val="2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1"/>
                  <a:t>Inverse Temperatur (1000/K)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848320"/>
        <c:crosses val="autoZero"/>
        <c:crossBetween val="midCat"/>
        <c:majorUnit val="0.5"/>
      </c:valAx>
      <c:valAx>
        <c:axId val="179848320"/>
        <c:scaling>
          <c:logBase val="10"/>
          <c:orientation val="minMax"/>
          <c:max val="1.0000000000000005E-8"/>
          <c:min val="1.0000000000000017E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1" i="0" u="none" strike="noStrike" baseline="0">
                    <a:effectLst/>
                  </a:rPr>
                  <a:t>D (m</a:t>
                </a:r>
                <a:r>
                  <a:rPr lang="pl-PL" sz="1200" b="1" i="0" u="none" strike="noStrike" baseline="30000">
                    <a:effectLst/>
                  </a:rPr>
                  <a:t>2</a:t>
                </a:r>
                <a:r>
                  <a:rPr lang="pl-PL" sz="1200" b="1" i="0" u="none" strike="noStrike" baseline="0">
                    <a:effectLst/>
                  </a:rPr>
                  <a:t> s</a:t>
                </a:r>
                <a:r>
                  <a:rPr lang="pl-PL" sz="1200" b="1" i="0" u="none" strike="noStrike" baseline="30000">
                    <a:effectLst/>
                  </a:rPr>
                  <a:t>-1</a:t>
                </a:r>
                <a:r>
                  <a:rPr lang="pl-PL" sz="1200" b="1" i="0" u="none" strike="noStrike" baseline="0">
                    <a:effectLst/>
                  </a:rPr>
                  <a:t>)</a:t>
                </a:r>
                <a:r>
                  <a:rPr lang="pl-PL" sz="1200" b="1" i="0" u="none" strike="noStrike" baseline="0"/>
                  <a:t> </a:t>
                </a:r>
                <a:endParaRPr lang="pl-PL" sz="1200" b="1"/>
              </a:p>
            </c:rich>
          </c:tx>
          <c:layout>
            <c:manualLayout>
              <c:xMode val="edge"/>
              <c:yMode val="edge"/>
              <c:x val="2.0512820512820513E-2"/>
              <c:y val="0.3721807800340746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164608"/>
        <c:crosses val="autoZero"/>
        <c:crossBetween val="midCat"/>
        <c:majorUnit val="20"/>
        <c:minorUnit val="1.0000000000000012E-19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1932678123265"/>
          <c:y val="0.10773363638823497"/>
          <c:w val="0.16102706772674483"/>
          <c:h val="5.6367129366561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20887198662568"/>
          <c:y val="6.706769638088432E-2"/>
          <c:w val="0.78921240684330518"/>
          <c:h val="0.8308530183727034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'Fe_gama_Fe  '!$A$2</c:f>
              <c:strCache>
                <c:ptCount val="1"/>
                <c:pt idx="0">
                  <c:v> Fe in g-Fe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'Fe_gama_Fe  '!$H$2:$H$6</c:f>
              <c:numCache>
                <c:formatCode>General</c:formatCode>
                <c:ptCount val="5"/>
                <c:pt idx="0">
                  <c:v>0.85240591569705482</c:v>
                </c:pt>
                <c:pt idx="1">
                  <c:v>0.81756121489596523</c:v>
                </c:pt>
                <c:pt idx="2">
                  <c:v>0.78545340297686839</c:v>
                </c:pt>
                <c:pt idx="3">
                  <c:v>0.75577221025582886</c:v>
                </c:pt>
                <c:pt idx="4">
                  <c:v>0.72825255798710986</c:v>
                </c:pt>
              </c:numCache>
            </c:numRef>
          </c:xVal>
          <c:yVal>
            <c:numRef>
              <c:f>'Fe_gama_Fe  '!$G$2:$G$6</c:f>
              <c:numCache>
                <c:formatCode>0.000E+00</c:formatCode>
                <c:ptCount val="5"/>
                <c:pt idx="0">
                  <c:v>1.1307857148298669E-17</c:v>
                </c:pt>
                <c:pt idx="1">
                  <c:v>3.7179838328255121E-17</c:v>
                </c:pt>
                <c:pt idx="2">
                  <c:v>1.1133519111713754E-16</c:v>
                </c:pt>
                <c:pt idx="3">
                  <c:v>3.0687259370820016E-16</c:v>
                </c:pt>
                <c:pt idx="4">
                  <c:v>7.8562794198404344E-16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248-4F93-9D33-04ACE6FFE6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9898240"/>
        <c:axId val="179921280"/>
      </c:scatterChart>
      <c:valAx>
        <c:axId val="179898240"/>
        <c:scaling>
          <c:orientation val="minMax"/>
          <c:max val="2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1"/>
                  <a:t>Inverse Temperatur (1000/K)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921280"/>
        <c:crosses val="autoZero"/>
        <c:crossBetween val="midCat"/>
        <c:majorUnit val="0.5"/>
      </c:valAx>
      <c:valAx>
        <c:axId val="179921280"/>
        <c:scaling>
          <c:logBase val="10"/>
          <c:orientation val="minMax"/>
          <c:max val="1.0000000000000005E-8"/>
          <c:min val="1.0000000000000017E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1" i="0" u="none" strike="noStrike" baseline="0">
                    <a:effectLst/>
                  </a:rPr>
                  <a:t>D (m</a:t>
                </a:r>
                <a:r>
                  <a:rPr lang="pl-PL" sz="1200" b="1" i="0" u="none" strike="noStrike" baseline="30000">
                    <a:effectLst/>
                  </a:rPr>
                  <a:t>2</a:t>
                </a:r>
                <a:r>
                  <a:rPr lang="pl-PL" sz="1200" b="1" i="0" u="none" strike="noStrike" baseline="0">
                    <a:effectLst/>
                  </a:rPr>
                  <a:t> s</a:t>
                </a:r>
                <a:r>
                  <a:rPr lang="pl-PL" sz="1200" b="1" i="0" u="none" strike="noStrike" baseline="30000">
                    <a:effectLst/>
                  </a:rPr>
                  <a:t>-1</a:t>
                </a:r>
                <a:r>
                  <a:rPr lang="pl-PL" sz="1200" b="1" i="0" u="none" strike="noStrike" baseline="0">
                    <a:effectLst/>
                  </a:rPr>
                  <a:t>)</a:t>
                </a:r>
                <a:r>
                  <a:rPr lang="pl-PL" sz="1200" b="1" i="0" u="none" strike="noStrike" baseline="0"/>
                  <a:t> </a:t>
                </a:r>
                <a:endParaRPr lang="pl-PL" sz="1200" b="1"/>
              </a:p>
            </c:rich>
          </c:tx>
          <c:layout>
            <c:manualLayout>
              <c:xMode val="edge"/>
              <c:yMode val="edge"/>
              <c:x val="2.0512820512820513E-2"/>
              <c:y val="0.3721807800340746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898240"/>
        <c:crosses val="autoZero"/>
        <c:crossBetween val="midCat"/>
        <c:majorUnit val="20"/>
        <c:minorUnit val="1.0000000000000012E-19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1932678123265"/>
          <c:y val="0.10773363638823497"/>
          <c:w val="0.16102706772674483"/>
          <c:h val="5.6367129366561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213360</xdr:colOff>
      <xdr:row>1</xdr:row>
      <xdr:rowOff>171450</xdr:rowOff>
    </xdr:from>
    <xdr:to>
      <xdr:col>16</xdr:col>
      <xdr:colOff>518160</xdr:colOff>
      <xdr:row>23</xdr:row>
      <xdr:rowOff>171450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79028</xdr:colOff>
      <xdr:row>2</xdr:row>
      <xdr:rowOff>180282</xdr:rowOff>
    </xdr:from>
    <xdr:to>
      <xdr:col>17</xdr:col>
      <xdr:colOff>466089</xdr:colOff>
      <xdr:row>25</xdr:row>
      <xdr:rowOff>114819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5714</xdr:colOff>
      <xdr:row>1</xdr:row>
      <xdr:rowOff>76200</xdr:rowOff>
    </xdr:from>
    <xdr:to>
      <xdr:col>23</xdr:col>
      <xdr:colOff>355600</xdr:colOff>
      <xdr:row>22</xdr:row>
      <xdr:rowOff>126999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589914</xdr:colOff>
      <xdr:row>0</xdr:row>
      <xdr:rowOff>154305</xdr:rowOff>
    </xdr:from>
    <xdr:to>
      <xdr:col>18</xdr:col>
      <xdr:colOff>370839</xdr:colOff>
      <xdr:row>23</xdr:row>
      <xdr:rowOff>62865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5714</xdr:colOff>
      <xdr:row>1</xdr:row>
      <xdr:rowOff>76200</xdr:rowOff>
    </xdr:from>
    <xdr:to>
      <xdr:col>23</xdr:col>
      <xdr:colOff>355600</xdr:colOff>
      <xdr:row>22</xdr:row>
      <xdr:rowOff>126999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8" sqref="D18"/>
    </sheetView>
  </sheetViews>
  <sheetFormatPr baseColWidth="10" defaultColWidth="9.140625" defaultRowHeight="15" x14ac:dyDescent="0.25"/>
  <cols>
    <col min="2" max="2" width="11" bestFit="1" customWidth="1"/>
    <col min="3" max="3" width="12.7109375" bestFit="1" customWidth="1"/>
    <col min="7" max="7" width="12" bestFit="1" customWidth="1"/>
  </cols>
  <sheetData>
    <row r="1" spans="1:7" ht="17.25" x14ac:dyDescent="0.25">
      <c r="A1" t="s">
        <v>0</v>
      </c>
      <c r="B1" t="s">
        <v>4</v>
      </c>
      <c r="C1" t="s">
        <v>9</v>
      </c>
      <c r="D1" t="s">
        <v>3</v>
      </c>
      <c r="E1" t="s">
        <v>5</v>
      </c>
      <c r="F1" t="s">
        <v>6</v>
      </c>
      <c r="G1" s="2" t="s">
        <v>2</v>
      </c>
    </row>
    <row r="2" spans="1:7" x14ac:dyDescent="0.25">
      <c r="A2" s="1" t="s">
        <v>1</v>
      </c>
      <c r="B2">
        <f>6.2*10^(-7)</f>
        <v>6.1999999999999999E-7</v>
      </c>
      <c r="C2">
        <v>80000</v>
      </c>
      <c r="D2">
        <v>500</v>
      </c>
      <c r="E2">
        <f>D2+273.15</f>
        <v>773.15</v>
      </c>
      <c r="F2">
        <v>8.3140000000000001</v>
      </c>
      <c r="G2" s="4">
        <f>B2*EXP(-(C2/(F2*E2)))</f>
        <v>2.4396734885497437E-12</v>
      </c>
    </row>
    <row r="3" spans="1:7" x14ac:dyDescent="0.25">
      <c r="A3" s="1" t="s">
        <v>1</v>
      </c>
      <c r="B3">
        <f t="shared" ref="B3:B9" si="0">6.2*10^(-7)</f>
        <v>6.1999999999999999E-7</v>
      </c>
      <c r="C3">
        <v>80000</v>
      </c>
      <c r="D3">
        <v>550</v>
      </c>
      <c r="E3">
        <f t="shared" ref="E3:E10" si="1">D3+273.15</f>
        <v>823.15</v>
      </c>
      <c r="F3">
        <v>8.3140000000000001</v>
      </c>
      <c r="G3" s="4">
        <f t="shared" ref="G3:G9" si="2">B3*EXP(-(C3/(F3*E3)))</f>
        <v>5.1957389495342501E-12</v>
      </c>
    </row>
    <row r="4" spans="1:7" x14ac:dyDescent="0.25">
      <c r="A4" s="1" t="s">
        <v>1</v>
      </c>
      <c r="B4">
        <f t="shared" si="0"/>
        <v>6.1999999999999999E-7</v>
      </c>
      <c r="C4">
        <v>80000</v>
      </c>
      <c r="D4">
        <v>600</v>
      </c>
      <c r="E4">
        <f t="shared" si="1"/>
        <v>873.15</v>
      </c>
      <c r="F4">
        <v>8.3140000000000001</v>
      </c>
      <c r="G4" s="4">
        <f t="shared" si="2"/>
        <v>1.014756060761962E-11</v>
      </c>
    </row>
    <row r="5" spans="1:7" x14ac:dyDescent="0.25">
      <c r="A5" s="1" t="s">
        <v>1</v>
      </c>
      <c r="B5">
        <f t="shared" si="0"/>
        <v>6.1999999999999999E-7</v>
      </c>
      <c r="C5">
        <v>80000</v>
      </c>
      <c r="D5">
        <v>650</v>
      </c>
      <c r="E5">
        <f t="shared" si="1"/>
        <v>923.15</v>
      </c>
      <c r="F5">
        <v>8.3140000000000001</v>
      </c>
      <c r="G5" s="4">
        <f t="shared" si="2"/>
        <v>1.8432507771007124E-11</v>
      </c>
    </row>
    <row r="6" spans="1:7" x14ac:dyDescent="0.25">
      <c r="A6" s="1" t="s">
        <v>1</v>
      </c>
      <c r="B6">
        <f t="shared" si="0"/>
        <v>6.1999999999999999E-7</v>
      </c>
      <c r="C6">
        <v>80000</v>
      </c>
      <c r="D6">
        <v>700</v>
      </c>
      <c r="E6">
        <f t="shared" si="1"/>
        <v>973.15</v>
      </c>
      <c r="F6">
        <v>8.3140000000000001</v>
      </c>
      <c r="G6" s="4">
        <f t="shared" si="2"/>
        <v>3.1489785588810746E-11</v>
      </c>
    </row>
    <row r="7" spans="1:7" x14ac:dyDescent="0.25">
      <c r="A7" s="1" t="s">
        <v>1</v>
      </c>
      <c r="B7">
        <f t="shared" si="0"/>
        <v>6.1999999999999999E-7</v>
      </c>
      <c r="C7">
        <v>80000</v>
      </c>
      <c r="D7">
        <v>750</v>
      </c>
      <c r="E7">
        <f t="shared" si="1"/>
        <v>1023.15</v>
      </c>
      <c r="F7">
        <v>8.3140000000000001</v>
      </c>
      <c r="G7" s="4">
        <f t="shared" si="2"/>
        <v>5.1053169099264305E-11</v>
      </c>
    </row>
    <row r="8" spans="1:7" x14ac:dyDescent="0.25">
      <c r="A8" s="1" t="s">
        <v>1</v>
      </c>
      <c r="B8">
        <f t="shared" si="0"/>
        <v>6.1999999999999999E-7</v>
      </c>
      <c r="C8">
        <v>80000</v>
      </c>
      <c r="D8">
        <v>800</v>
      </c>
      <c r="E8">
        <f t="shared" si="1"/>
        <v>1073.1500000000001</v>
      </c>
      <c r="F8">
        <v>8.3140000000000001</v>
      </c>
      <c r="G8" s="4">
        <f t="shared" si="2"/>
        <v>7.9126297776511939E-11</v>
      </c>
    </row>
    <row r="9" spans="1:7" x14ac:dyDescent="0.25">
      <c r="A9" s="1" t="s">
        <v>1</v>
      </c>
      <c r="B9">
        <f t="shared" si="0"/>
        <v>6.1999999999999999E-7</v>
      </c>
      <c r="C9">
        <v>80000</v>
      </c>
      <c r="D9">
        <v>850</v>
      </c>
      <c r="E9">
        <f t="shared" si="1"/>
        <v>1123.1500000000001</v>
      </c>
      <c r="F9">
        <v>8.3140000000000001</v>
      </c>
      <c r="G9" s="4">
        <f t="shared" si="2"/>
        <v>1.1794396776586415E-10</v>
      </c>
    </row>
    <row r="10" spans="1:7" x14ac:dyDescent="0.25">
      <c r="A10" s="1" t="s">
        <v>1</v>
      </c>
      <c r="B10">
        <f>6.2*10^(-7)</f>
        <v>6.1999999999999999E-7</v>
      </c>
      <c r="C10">
        <v>80000</v>
      </c>
      <c r="D10">
        <v>900</v>
      </c>
      <c r="E10">
        <f t="shared" si="1"/>
        <v>1173.1500000000001</v>
      </c>
      <c r="F10">
        <v>8.3140000000000001</v>
      </c>
      <c r="G10" s="4">
        <f>B10*EXP(-(C10/(F10*E10)))</f>
        <v>1.6992361875681903E-10</v>
      </c>
    </row>
    <row r="12" spans="1:7" ht="23.25" x14ac:dyDescent="0.35">
      <c r="B12" s="3"/>
    </row>
    <row r="13" spans="1:7" ht="23.25" x14ac:dyDescent="0.35">
      <c r="B13" s="3" t="s">
        <v>8</v>
      </c>
      <c r="C13" s="5">
        <v>900</v>
      </c>
      <c r="D13">
        <f>C13+273.15</f>
        <v>1173.1500000000001</v>
      </c>
    </row>
    <row r="14" spans="1:7" ht="23.25" x14ac:dyDescent="0.35">
      <c r="B14" s="3" t="s">
        <v>7</v>
      </c>
      <c r="C14" s="6">
        <f>1.740188*10^(-21)*D13^4-(4.314409*10^(-18))*D13^3+(4.005484*10^(-15))*D13^2-(1.632986*10^(-12))*D13+2.427959*10^(-10)</f>
        <v>1.6992967128018368E-10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0" zoomScaleNormal="110" workbookViewId="0">
      <selection activeCell="B17" sqref="B17"/>
    </sheetView>
  </sheetViews>
  <sheetFormatPr baseColWidth="10" defaultColWidth="9.140625" defaultRowHeight="15" x14ac:dyDescent="0.25"/>
  <cols>
    <col min="2" max="2" width="11" bestFit="1" customWidth="1"/>
    <col min="3" max="3" width="12.7109375" bestFit="1" customWidth="1"/>
    <col min="7" max="7" width="12" bestFit="1" customWidth="1"/>
  </cols>
  <sheetData>
    <row r="1" spans="1:8" ht="17.25" x14ac:dyDescent="0.25">
      <c r="A1" t="s">
        <v>0</v>
      </c>
      <c r="B1" t="s">
        <v>4</v>
      </c>
      <c r="C1" t="s">
        <v>9</v>
      </c>
      <c r="D1" t="s">
        <v>3</v>
      </c>
      <c r="E1" t="s">
        <v>5</v>
      </c>
      <c r="F1" t="s">
        <v>6</v>
      </c>
      <c r="G1" s="2" t="s">
        <v>2</v>
      </c>
      <c r="H1" t="s">
        <v>10</v>
      </c>
    </row>
    <row r="2" spans="1:8" x14ac:dyDescent="0.25">
      <c r="A2" s="1" t="s">
        <v>11</v>
      </c>
      <c r="B2">
        <f>6.2*10^(-7)</f>
        <v>6.1999999999999999E-7</v>
      </c>
      <c r="C2">
        <v>80000</v>
      </c>
      <c r="D2">
        <v>500</v>
      </c>
      <c r="E2">
        <f>D2+273.15</f>
        <v>773.15</v>
      </c>
      <c r="F2">
        <v>8.3140000000000001</v>
      </c>
      <c r="G2" s="4">
        <f>B2*EXP(-(C2/(F2*E2)))</f>
        <v>2.4396734885497437E-12</v>
      </c>
      <c r="H2">
        <f>1000/E2</f>
        <v>1.2934100756644895</v>
      </c>
    </row>
    <row r="3" spans="1:8" x14ac:dyDescent="0.25">
      <c r="A3" s="1" t="s">
        <v>11</v>
      </c>
      <c r="B3">
        <f t="shared" ref="B3:B9" si="0">6.2*10^(-7)</f>
        <v>6.1999999999999999E-7</v>
      </c>
      <c r="C3">
        <v>80000</v>
      </c>
      <c r="D3">
        <v>550</v>
      </c>
      <c r="E3">
        <f t="shared" ref="E3:E10" si="1">D3+273.15</f>
        <v>823.15</v>
      </c>
      <c r="F3">
        <v>8.3140000000000001</v>
      </c>
      <c r="G3" s="4">
        <f t="shared" ref="G3:G9" si="2">B3*EXP(-(C3/(F3*E3)))</f>
        <v>5.1957389495342501E-12</v>
      </c>
      <c r="H3">
        <f t="shared" ref="H3:H10" si="3">1000/E3</f>
        <v>1.2148454109214604</v>
      </c>
    </row>
    <row r="4" spans="1:8" x14ac:dyDescent="0.25">
      <c r="A4" s="1" t="s">
        <v>11</v>
      </c>
      <c r="B4">
        <f t="shared" si="0"/>
        <v>6.1999999999999999E-7</v>
      </c>
      <c r="C4">
        <v>80000</v>
      </c>
      <c r="D4">
        <v>600</v>
      </c>
      <c r="E4">
        <f t="shared" si="1"/>
        <v>873.15</v>
      </c>
      <c r="F4">
        <v>8.3140000000000001</v>
      </c>
      <c r="G4" s="4">
        <f t="shared" si="2"/>
        <v>1.014756060761962E-11</v>
      </c>
      <c r="H4">
        <f t="shared" si="3"/>
        <v>1.1452785890167783</v>
      </c>
    </row>
    <row r="5" spans="1:8" x14ac:dyDescent="0.25">
      <c r="A5" s="1" t="s">
        <v>11</v>
      </c>
      <c r="B5">
        <f t="shared" si="0"/>
        <v>6.1999999999999999E-7</v>
      </c>
      <c r="C5">
        <v>80000</v>
      </c>
      <c r="D5">
        <v>650</v>
      </c>
      <c r="E5">
        <f t="shared" si="1"/>
        <v>923.15</v>
      </c>
      <c r="F5">
        <v>8.3140000000000001</v>
      </c>
      <c r="G5" s="4">
        <f t="shared" si="2"/>
        <v>1.8432507771007124E-11</v>
      </c>
      <c r="H5">
        <f t="shared" si="3"/>
        <v>1.0832475762335483</v>
      </c>
    </row>
    <row r="6" spans="1:8" x14ac:dyDescent="0.25">
      <c r="A6" s="1" t="s">
        <v>11</v>
      </c>
      <c r="B6">
        <f t="shared" si="0"/>
        <v>6.1999999999999999E-7</v>
      </c>
      <c r="C6">
        <v>80000</v>
      </c>
      <c r="D6">
        <v>700</v>
      </c>
      <c r="E6">
        <f t="shared" si="1"/>
        <v>973.15</v>
      </c>
      <c r="F6">
        <v>8.3140000000000001</v>
      </c>
      <c r="G6" s="4">
        <f t="shared" si="2"/>
        <v>3.1489785588810746E-11</v>
      </c>
      <c r="H6">
        <f t="shared" si="3"/>
        <v>1.0275908133381289</v>
      </c>
    </row>
    <row r="7" spans="1:8" x14ac:dyDescent="0.25">
      <c r="A7" s="1" t="s">
        <v>11</v>
      </c>
      <c r="B7">
        <f t="shared" si="0"/>
        <v>6.1999999999999999E-7</v>
      </c>
      <c r="C7">
        <v>80000</v>
      </c>
      <c r="D7">
        <v>750</v>
      </c>
      <c r="E7">
        <f t="shared" si="1"/>
        <v>1023.15</v>
      </c>
      <c r="F7">
        <v>8.3140000000000001</v>
      </c>
      <c r="G7" s="4">
        <f t="shared" si="2"/>
        <v>5.1053169099264305E-11</v>
      </c>
      <c r="H7">
        <f t="shared" si="3"/>
        <v>0.97737379660851298</v>
      </c>
    </row>
    <row r="8" spans="1:8" x14ac:dyDescent="0.25">
      <c r="A8" s="1" t="s">
        <v>11</v>
      </c>
      <c r="B8">
        <f t="shared" si="0"/>
        <v>6.1999999999999999E-7</v>
      </c>
      <c r="C8">
        <v>80000</v>
      </c>
      <c r="D8">
        <v>800</v>
      </c>
      <c r="E8">
        <f t="shared" si="1"/>
        <v>1073.1500000000001</v>
      </c>
      <c r="F8">
        <v>8.3140000000000001</v>
      </c>
      <c r="G8" s="4">
        <f t="shared" si="2"/>
        <v>7.9126297776511939E-11</v>
      </c>
      <c r="H8">
        <f t="shared" si="3"/>
        <v>0.93183618319899353</v>
      </c>
    </row>
    <row r="9" spans="1:8" x14ac:dyDescent="0.25">
      <c r="A9" s="1" t="s">
        <v>11</v>
      </c>
      <c r="B9">
        <f t="shared" si="0"/>
        <v>6.1999999999999999E-7</v>
      </c>
      <c r="C9">
        <v>80000</v>
      </c>
      <c r="D9">
        <v>850</v>
      </c>
      <c r="E9">
        <f t="shared" si="1"/>
        <v>1123.1500000000001</v>
      </c>
      <c r="F9">
        <v>8.3140000000000001</v>
      </c>
      <c r="G9" s="4">
        <f t="shared" si="2"/>
        <v>1.1794396776586415E-10</v>
      </c>
      <c r="H9">
        <f t="shared" si="3"/>
        <v>0.89035302497440227</v>
      </c>
    </row>
    <row r="10" spans="1:8" x14ac:dyDescent="0.25">
      <c r="A10" s="1" t="s">
        <v>11</v>
      </c>
      <c r="B10">
        <f>6.2*10^(-7)</f>
        <v>6.1999999999999999E-7</v>
      </c>
      <c r="C10">
        <v>80000</v>
      </c>
      <c r="D10">
        <v>900</v>
      </c>
      <c r="E10">
        <f t="shared" si="1"/>
        <v>1173.1500000000001</v>
      </c>
      <c r="F10">
        <v>8.3140000000000001</v>
      </c>
      <c r="G10" s="4">
        <f>B10*EXP(-(C10/(F10*E10)))</f>
        <v>1.6992361875681903E-10</v>
      </c>
      <c r="H10">
        <f t="shared" si="3"/>
        <v>0.85240591569705482</v>
      </c>
    </row>
    <row r="12" spans="1:8" ht="23.25" x14ac:dyDescent="0.35">
      <c r="B12" s="3"/>
    </row>
    <row r="13" spans="1:8" ht="23.25" x14ac:dyDescent="0.35">
      <c r="B13" s="3" t="s">
        <v>8</v>
      </c>
      <c r="C13" s="5">
        <v>500</v>
      </c>
      <c r="D13">
        <f>C13+273.15</f>
        <v>773.15</v>
      </c>
    </row>
    <row r="14" spans="1:8" ht="23.25" x14ac:dyDescent="0.35">
      <c r="B14" s="3" t="s">
        <v>7</v>
      </c>
      <c r="C14" s="6">
        <f>B2*EXP(-(C2/(F2*D13)))</f>
        <v>2.4396734885497437E-12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60" zoomScaleNormal="60" workbookViewId="0">
      <selection activeCell="W31" sqref="W31"/>
    </sheetView>
  </sheetViews>
  <sheetFormatPr baseColWidth="10" defaultColWidth="9.140625" defaultRowHeight="15" x14ac:dyDescent="0.25"/>
  <cols>
    <col min="2" max="2" width="11" bestFit="1" customWidth="1"/>
    <col min="3" max="3" width="12.7109375" bestFit="1" customWidth="1"/>
    <col min="7" max="7" width="12" bestFit="1" customWidth="1"/>
  </cols>
  <sheetData>
    <row r="1" spans="1:8" ht="17.25" x14ac:dyDescent="0.25">
      <c r="A1" t="s">
        <v>0</v>
      </c>
      <c r="B1" t="s">
        <v>4</v>
      </c>
      <c r="C1" t="s">
        <v>9</v>
      </c>
      <c r="D1" t="s">
        <v>3</v>
      </c>
      <c r="E1" t="s">
        <v>5</v>
      </c>
      <c r="F1" t="s">
        <v>6</v>
      </c>
      <c r="G1" s="2" t="s">
        <v>2</v>
      </c>
      <c r="H1" t="s">
        <v>10</v>
      </c>
    </row>
    <row r="2" spans="1:8" x14ac:dyDescent="0.25">
      <c r="A2" s="1" t="s">
        <v>12</v>
      </c>
      <c r="B2">
        <f t="shared" ref="B2:B6" si="0">2.3*10^(-5)</f>
        <v>2.3E-5</v>
      </c>
      <c r="C2">
        <v>148000</v>
      </c>
      <c r="D2">
        <v>900</v>
      </c>
      <c r="E2">
        <f>D2+273.15</f>
        <v>1173.1500000000001</v>
      </c>
      <c r="F2">
        <v>8.3140000000000001</v>
      </c>
      <c r="G2" s="4">
        <f>B2*EXP(-(C2/(F2*E2)))</f>
        <v>5.9125203017581705E-12</v>
      </c>
      <c r="H2">
        <f>1000/E2</f>
        <v>0.85240591569705482</v>
      </c>
    </row>
    <row r="3" spans="1:8" x14ac:dyDescent="0.25">
      <c r="A3" s="1" t="s">
        <v>12</v>
      </c>
      <c r="B3">
        <f t="shared" si="0"/>
        <v>2.3E-5</v>
      </c>
      <c r="C3">
        <v>148000</v>
      </c>
      <c r="D3">
        <v>950</v>
      </c>
      <c r="E3">
        <f t="shared" ref="E3:E6" si="1">D3+273.15</f>
        <v>1223.1500000000001</v>
      </c>
      <c r="F3">
        <v>8.3140000000000001</v>
      </c>
      <c r="G3" s="4">
        <f t="shared" ref="G3:G6" si="2">B3*EXP(-(C3/(F3*E3)))</f>
        <v>1.0994037996191362E-11</v>
      </c>
      <c r="H3">
        <f t="shared" ref="H3:H6" si="3">1000/E3</f>
        <v>0.81756121489596523</v>
      </c>
    </row>
    <row r="4" spans="1:8" x14ac:dyDescent="0.25">
      <c r="A4" s="1" t="s">
        <v>12</v>
      </c>
      <c r="B4">
        <f t="shared" si="0"/>
        <v>2.3E-5</v>
      </c>
      <c r="C4">
        <v>148000</v>
      </c>
      <c r="D4">
        <v>1000</v>
      </c>
      <c r="E4">
        <f t="shared" si="1"/>
        <v>1273.1500000000001</v>
      </c>
      <c r="F4">
        <v>8.3140000000000001</v>
      </c>
      <c r="G4" s="4">
        <f t="shared" si="2"/>
        <v>1.9470760645076207E-11</v>
      </c>
      <c r="H4">
        <f t="shared" si="3"/>
        <v>0.78545340297686839</v>
      </c>
    </row>
    <row r="5" spans="1:8" x14ac:dyDescent="0.25">
      <c r="A5" s="1" t="s">
        <v>12</v>
      </c>
      <c r="B5">
        <f t="shared" si="0"/>
        <v>2.3E-5</v>
      </c>
      <c r="C5">
        <v>148000</v>
      </c>
      <c r="D5">
        <v>1050</v>
      </c>
      <c r="E5">
        <f t="shared" si="1"/>
        <v>1323.15</v>
      </c>
      <c r="F5">
        <v>8.3140000000000001</v>
      </c>
      <c r="G5" s="4">
        <f t="shared" si="2"/>
        <v>3.302542346469268E-11</v>
      </c>
      <c r="H5">
        <f t="shared" si="3"/>
        <v>0.75577221025582886</v>
      </c>
    </row>
    <row r="6" spans="1:8" x14ac:dyDescent="0.25">
      <c r="A6" s="1" t="s">
        <v>12</v>
      </c>
      <c r="B6">
        <f t="shared" si="0"/>
        <v>2.3E-5</v>
      </c>
      <c r="C6">
        <v>148000</v>
      </c>
      <c r="D6">
        <v>1100</v>
      </c>
      <c r="E6">
        <f t="shared" si="1"/>
        <v>1373.15</v>
      </c>
      <c r="F6">
        <v>8.3140000000000001</v>
      </c>
      <c r="G6" s="4">
        <f t="shared" si="2"/>
        <v>5.3901765456006758E-11</v>
      </c>
      <c r="H6">
        <f t="shared" si="3"/>
        <v>0.72825255798710986</v>
      </c>
    </row>
    <row r="7" spans="1:8" x14ac:dyDescent="0.25">
      <c r="A7" s="1"/>
      <c r="G7" s="4"/>
    </row>
    <row r="8" spans="1:8" x14ac:dyDescent="0.25">
      <c r="A8" s="1"/>
      <c r="G8" s="4"/>
    </row>
    <row r="9" spans="1:8" ht="23.25" x14ac:dyDescent="0.35">
      <c r="B9" s="3" t="s">
        <v>8</v>
      </c>
      <c r="C9" s="5">
        <v>500</v>
      </c>
      <c r="D9">
        <f>C9+273.15</f>
        <v>773.15</v>
      </c>
    </row>
    <row r="10" spans="1:8" ht="23.25" x14ac:dyDescent="0.35">
      <c r="B10" s="3" t="s">
        <v>7</v>
      </c>
      <c r="C10" s="6">
        <f>B2*EXP(-(C2/(F2*D9)))</f>
        <v>2.3033867701645618E-15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4" zoomScale="60" zoomScaleNormal="60" workbookViewId="0">
      <selection activeCell="X35" sqref="X35"/>
    </sheetView>
  </sheetViews>
  <sheetFormatPr baseColWidth="10" defaultColWidth="9.140625" defaultRowHeight="15" x14ac:dyDescent="0.25"/>
  <cols>
    <col min="2" max="2" width="11" bestFit="1" customWidth="1"/>
    <col min="3" max="3" width="12.7109375" bestFit="1" customWidth="1"/>
    <col min="7" max="7" width="12" bestFit="1" customWidth="1"/>
  </cols>
  <sheetData>
    <row r="1" spans="1:8" ht="17.25" x14ac:dyDescent="0.25">
      <c r="A1" t="s">
        <v>0</v>
      </c>
      <c r="B1" t="s">
        <v>4</v>
      </c>
      <c r="C1" t="s">
        <v>9</v>
      </c>
      <c r="D1" t="s">
        <v>3</v>
      </c>
      <c r="E1" t="s">
        <v>5</v>
      </c>
      <c r="F1" t="s">
        <v>6</v>
      </c>
      <c r="G1" s="2" t="s">
        <v>2</v>
      </c>
      <c r="H1" t="s">
        <v>10</v>
      </c>
    </row>
    <row r="2" spans="1:8" x14ac:dyDescent="0.25">
      <c r="A2" s="1" t="s">
        <v>13</v>
      </c>
      <c r="B2">
        <f>2.8*10^(-4)</f>
        <v>2.7999999999999998E-4</v>
      </c>
      <c r="C2">
        <v>251000</v>
      </c>
      <c r="D2">
        <v>500</v>
      </c>
      <c r="E2">
        <f>D2+273.15</f>
        <v>773.15</v>
      </c>
      <c r="F2">
        <v>8.3140000000000001</v>
      </c>
      <c r="G2" s="4">
        <f>B2*EXP(-(C2/(F2*E2)))</f>
        <v>3.0816430727564796E-21</v>
      </c>
      <c r="H2">
        <f>1000/E2</f>
        <v>1.2934100756644895</v>
      </c>
    </row>
    <row r="3" spans="1:8" x14ac:dyDescent="0.25">
      <c r="A3" s="1" t="s">
        <v>13</v>
      </c>
      <c r="B3">
        <f t="shared" ref="B3:B10" si="0">2.8*10^(-4)</f>
        <v>2.7999999999999998E-4</v>
      </c>
      <c r="C3">
        <v>251000</v>
      </c>
      <c r="D3">
        <v>550</v>
      </c>
      <c r="E3">
        <f t="shared" ref="E3:E10" si="1">D3+273.15</f>
        <v>823.15</v>
      </c>
      <c r="F3">
        <v>8.3140000000000001</v>
      </c>
      <c r="G3" s="4">
        <f t="shared" ref="G3:G9" si="2">B3*EXP(-(C3/(F3*E3)))</f>
        <v>3.302726265328535E-20</v>
      </c>
      <c r="H3">
        <f t="shared" ref="H3:H10" si="3">1000/E3</f>
        <v>1.2148454109214604</v>
      </c>
    </row>
    <row r="4" spans="1:8" x14ac:dyDescent="0.25">
      <c r="A4" s="1" t="s">
        <v>13</v>
      </c>
      <c r="B4">
        <f t="shared" si="0"/>
        <v>2.7999999999999998E-4</v>
      </c>
      <c r="C4">
        <v>251000</v>
      </c>
      <c r="D4">
        <v>600</v>
      </c>
      <c r="E4">
        <f t="shared" si="1"/>
        <v>873.15</v>
      </c>
      <c r="F4">
        <v>8.3140000000000001</v>
      </c>
      <c r="G4" s="4">
        <f t="shared" si="2"/>
        <v>2.6976698278046671E-19</v>
      </c>
      <c r="H4">
        <f t="shared" si="3"/>
        <v>1.1452785890167783</v>
      </c>
    </row>
    <row r="5" spans="1:8" x14ac:dyDescent="0.25">
      <c r="A5" s="1" t="s">
        <v>13</v>
      </c>
      <c r="B5">
        <f t="shared" si="0"/>
        <v>2.7999999999999998E-4</v>
      </c>
      <c r="C5">
        <v>251000</v>
      </c>
      <c r="D5">
        <v>650</v>
      </c>
      <c r="E5">
        <f t="shared" si="1"/>
        <v>923.15</v>
      </c>
      <c r="F5">
        <v>8.3140000000000001</v>
      </c>
      <c r="G5" s="4">
        <f t="shared" si="2"/>
        <v>1.7550934323930597E-18</v>
      </c>
      <c r="H5">
        <f t="shared" si="3"/>
        <v>1.0832475762335483</v>
      </c>
    </row>
    <row r="6" spans="1:8" x14ac:dyDescent="0.25">
      <c r="A6" s="1" t="s">
        <v>13</v>
      </c>
      <c r="B6">
        <f t="shared" si="0"/>
        <v>2.7999999999999998E-4</v>
      </c>
      <c r="C6">
        <v>251000</v>
      </c>
      <c r="D6">
        <v>700</v>
      </c>
      <c r="E6">
        <f t="shared" si="1"/>
        <v>973.15</v>
      </c>
      <c r="F6">
        <v>8.3140000000000001</v>
      </c>
      <c r="G6" s="4">
        <f t="shared" si="2"/>
        <v>9.419688698941178E-18</v>
      </c>
      <c r="H6">
        <f t="shared" si="3"/>
        <v>1.0275908133381289</v>
      </c>
    </row>
    <row r="7" spans="1:8" x14ac:dyDescent="0.25">
      <c r="A7" s="1" t="s">
        <v>13</v>
      </c>
      <c r="B7">
        <f t="shared" si="0"/>
        <v>2.7999999999999998E-4</v>
      </c>
      <c r="C7">
        <v>251000</v>
      </c>
      <c r="D7">
        <v>750</v>
      </c>
      <c r="E7">
        <f t="shared" si="1"/>
        <v>1023.15</v>
      </c>
      <c r="F7">
        <v>8.3140000000000001</v>
      </c>
      <c r="G7" s="4">
        <f t="shared" si="2"/>
        <v>4.2899313775908514E-17</v>
      </c>
      <c r="H7">
        <f t="shared" si="3"/>
        <v>0.97737379660851298</v>
      </c>
    </row>
    <row r="8" spans="1:8" x14ac:dyDescent="0.25">
      <c r="A8" s="1" t="s">
        <v>13</v>
      </c>
      <c r="B8">
        <f t="shared" si="0"/>
        <v>2.7999999999999998E-4</v>
      </c>
      <c r="C8">
        <v>251000</v>
      </c>
      <c r="D8">
        <v>800</v>
      </c>
      <c r="E8">
        <f t="shared" si="1"/>
        <v>1073.1500000000001</v>
      </c>
      <c r="F8">
        <v>8.3140000000000001</v>
      </c>
      <c r="G8" s="4">
        <f t="shared" si="2"/>
        <v>1.6963316303312732E-16</v>
      </c>
      <c r="H8">
        <f t="shared" si="3"/>
        <v>0.93183618319899353</v>
      </c>
    </row>
    <row r="9" spans="1:8" x14ac:dyDescent="0.25">
      <c r="A9" s="1" t="s">
        <v>13</v>
      </c>
      <c r="B9">
        <f t="shared" si="0"/>
        <v>2.7999999999999998E-4</v>
      </c>
      <c r="C9">
        <v>251000</v>
      </c>
      <c r="D9">
        <v>850</v>
      </c>
      <c r="E9">
        <f t="shared" si="1"/>
        <v>1123.1500000000001</v>
      </c>
      <c r="F9">
        <v>8.3140000000000001</v>
      </c>
      <c r="G9" s="4">
        <f t="shared" si="2"/>
        <v>5.9348769698779008E-16</v>
      </c>
      <c r="H9">
        <f t="shared" si="3"/>
        <v>0.89035302497440227</v>
      </c>
    </row>
    <row r="10" spans="1:8" x14ac:dyDescent="0.25">
      <c r="A10" s="1" t="s">
        <v>13</v>
      </c>
      <c r="B10">
        <f t="shared" si="0"/>
        <v>2.7999999999999998E-4</v>
      </c>
      <c r="C10">
        <v>251000</v>
      </c>
      <c r="D10">
        <v>900</v>
      </c>
      <c r="E10">
        <f t="shared" si="1"/>
        <v>1173.1500000000001</v>
      </c>
      <c r="F10">
        <v>8.3140000000000001</v>
      </c>
      <c r="G10" s="4">
        <f>B10*EXP(-(C10/(F10*E10)))</f>
        <v>1.8661658644713039E-15</v>
      </c>
      <c r="H10">
        <f t="shared" si="3"/>
        <v>0.85240591569705482</v>
      </c>
    </row>
    <row r="12" spans="1:8" ht="23.25" x14ac:dyDescent="0.35">
      <c r="B12" s="3"/>
    </row>
    <row r="13" spans="1:8" ht="23.25" x14ac:dyDescent="0.35">
      <c r="B13" s="3" t="s">
        <v>8</v>
      </c>
      <c r="C13" s="5">
        <v>500</v>
      </c>
      <c r="D13">
        <f>C13+273.15</f>
        <v>773.15</v>
      </c>
    </row>
    <row r="14" spans="1:8" ht="23.25" x14ac:dyDescent="0.35">
      <c r="B14" s="3" t="s">
        <v>7</v>
      </c>
      <c r="C14" s="6">
        <f>B2*EXP(-(C2/(F2*D13)))</f>
        <v>3.0816430727564796E-21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60" zoomScaleNormal="60" workbookViewId="0">
      <selection activeCell="W30" sqref="W30"/>
    </sheetView>
  </sheetViews>
  <sheetFormatPr baseColWidth="10" defaultColWidth="9.140625" defaultRowHeight="15" x14ac:dyDescent="0.25"/>
  <cols>
    <col min="2" max="2" width="11" bestFit="1" customWidth="1"/>
    <col min="3" max="3" width="12.7109375" bestFit="1" customWidth="1"/>
    <col min="7" max="7" width="12" bestFit="1" customWidth="1"/>
  </cols>
  <sheetData>
    <row r="1" spans="1:8" ht="17.25" x14ac:dyDescent="0.25">
      <c r="A1" t="s">
        <v>0</v>
      </c>
      <c r="B1" t="s">
        <v>4</v>
      </c>
      <c r="C1" t="s">
        <v>9</v>
      </c>
      <c r="D1" t="s">
        <v>3</v>
      </c>
      <c r="E1" t="s">
        <v>5</v>
      </c>
      <c r="F1" t="s">
        <v>6</v>
      </c>
      <c r="G1" s="2" t="s">
        <v>2</v>
      </c>
      <c r="H1" t="s">
        <v>10</v>
      </c>
    </row>
    <row r="2" spans="1:8" x14ac:dyDescent="0.25">
      <c r="A2" s="1" t="s">
        <v>14</v>
      </c>
      <c r="B2">
        <f t="shared" ref="B2:B6" si="0">5*10^(-5)</f>
        <v>5.0000000000000002E-5</v>
      </c>
      <c r="C2">
        <v>284000</v>
      </c>
      <c r="D2">
        <v>900</v>
      </c>
      <c r="E2">
        <f>D2+273.15</f>
        <v>1173.1500000000001</v>
      </c>
      <c r="F2">
        <v>8.3140000000000001</v>
      </c>
      <c r="G2" s="4">
        <f>B2*EXP(-(C2/(F2*E2)))</f>
        <v>1.1307857148298669E-17</v>
      </c>
      <c r="H2">
        <f>1000/E2</f>
        <v>0.85240591569705482</v>
      </c>
    </row>
    <row r="3" spans="1:8" x14ac:dyDescent="0.25">
      <c r="A3" s="1" t="s">
        <v>14</v>
      </c>
      <c r="B3">
        <f t="shared" si="0"/>
        <v>5.0000000000000002E-5</v>
      </c>
      <c r="C3">
        <v>284000</v>
      </c>
      <c r="D3">
        <v>950</v>
      </c>
      <c r="E3">
        <f t="shared" ref="E3:E6" si="1">D3+273.15</f>
        <v>1223.1500000000001</v>
      </c>
      <c r="F3">
        <v>8.3140000000000001</v>
      </c>
      <c r="G3" s="4">
        <f t="shared" ref="G3:G6" si="2">B3*EXP(-(C3/(F3*E3)))</f>
        <v>3.7179838328255121E-17</v>
      </c>
      <c r="H3">
        <f t="shared" ref="H3:H6" si="3">1000/E3</f>
        <v>0.81756121489596523</v>
      </c>
    </row>
    <row r="4" spans="1:8" x14ac:dyDescent="0.25">
      <c r="A4" s="1" t="s">
        <v>14</v>
      </c>
      <c r="B4">
        <f t="shared" si="0"/>
        <v>5.0000000000000002E-5</v>
      </c>
      <c r="C4">
        <v>284000</v>
      </c>
      <c r="D4">
        <v>1000</v>
      </c>
      <c r="E4">
        <f t="shared" si="1"/>
        <v>1273.1500000000001</v>
      </c>
      <c r="F4">
        <v>8.3140000000000001</v>
      </c>
      <c r="G4" s="4">
        <f t="shared" si="2"/>
        <v>1.1133519111713754E-16</v>
      </c>
      <c r="H4">
        <f t="shared" si="3"/>
        <v>0.78545340297686839</v>
      </c>
    </row>
    <row r="5" spans="1:8" x14ac:dyDescent="0.25">
      <c r="A5" s="1" t="s">
        <v>14</v>
      </c>
      <c r="B5">
        <f t="shared" si="0"/>
        <v>5.0000000000000002E-5</v>
      </c>
      <c r="C5">
        <v>284000</v>
      </c>
      <c r="D5">
        <v>1050</v>
      </c>
      <c r="E5">
        <f t="shared" si="1"/>
        <v>1323.15</v>
      </c>
      <c r="F5">
        <v>8.3140000000000001</v>
      </c>
      <c r="G5" s="4">
        <f t="shared" si="2"/>
        <v>3.0687259370820016E-16</v>
      </c>
      <c r="H5">
        <f t="shared" si="3"/>
        <v>0.75577221025582886</v>
      </c>
    </row>
    <row r="6" spans="1:8" x14ac:dyDescent="0.25">
      <c r="A6" s="1" t="s">
        <v>14</v>
      </c>
      <c r="B6">
        <f t="shared" si="0"/>
        <v>5.0000000000000002E-5</v>
      </c>
      <c r="C6">
        <v>284000</v>
      </c>
      <c r="D6">
        <v>1100</v>
      </c>
      <c r="E6">
        <f t="shared" si="1"/>
        <v>1373.15</v>
      </c>
      <c r="F6">
        <v>8.3140000000000001</v>
      </c>
      <c r="G6" s="4">
        <f t="shared" si="2"/>
        <v>7.8562794198404344E-16</v>
      </c>
      <c r="H6">
        <f t="shared" si="3"/>
        <v>0.72825255798710986</v>
      </c>
    </row>
    <row r="7" spans="1:8" x14ac:dyDescent="0.25">
      <c r="A7" s="1"/>
      <c r="G7" s="4"/>
    </row>
    <row r="8" spans="1:8" x14ac:dyDescent="0.25">
      <c r="A8" s="1"/>
      <c r="G8" s="4"/>
    </row>
    <row r="9" spans="1:8" ht="23.25" x14ac:dyDescent="0.35">
      <c r="B9" s="3" t="s">
        <v>8</v>
      </c>
      <c r="C9" s="5">
        <v>900</v>
      </c>
      <c r="D9">
        <f>C9+273.15</f>
        <v>1173.1500000000001</v>
      </c>
    </row>
    <row r="10" spans="1:8" ht="23.25" x14ac:dyDescent="0.35">
      <c r="B10" s="3" t="s">
        <v>7</v>
      </c>
      <c r="C10" s="6">
        <f>B2*EXP(-(C2/(F2*D9)))</f>
        <v>1.1307857148298669E-17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"/>
  <sheetViews>
    <sheetView workbookViewId="0">
      <selection activeCell="B5" sqref="B5"/>
    </sheetView>
  </sheetViews>
  <sheetFormatPr baseColWidth="10" defaultRowHeight="15" x14ac:dyDescent="0.25"/>
  <sheetData>
    <row r="3" spans="1:1" x14ac:dyDescent="0.25">
      <c r="A3" s="7" t="s">
        <v>16</v>
      </c>
    </row>
    <row r="5" spans="1:1" x14ac:dyDescent="0.25">
      <c r="A5" t="s">
        <v>17</v>
      </c>
    </row>
    <row r="6" spans="1:1" x14ac:dyDescent="0.25">
      <c r="A6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C_alfa_Fe Test</vt:lpstr>
      <vt:lpstr>C_alfa_Fe  </vt:lpstr>
      <vt:lpstr>C_gama_Fe  </vt:lpstr>
      <vt:lpstr>Fe_alfa_F  </vt:lpstr>
      <vt:lpstr>Fe_gama_Fe  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Samek Ludovic</cp:lastModifiedBy>
  <dcterms:created xsi:type="dcterms:W3CDTF">2022-09-20T07:31:33Z</dcterms:created>
  <dcterms:modified xsi:type="dcterms:W3CDTF">2022-11-10T13:59:15Z</dcterms:modified>
</cp:coreProperties>
</file>