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 Kai\Desktop\"/>
    </mc:Choice>
  </mc:AlternateContent>
  <xr:revisionPtr revIDLastSave="0" documentId="13_ncr:1_{2A1296C1-1994-42B7-BD2D-80E4809DB478}" xr6:coauthVersionLast="45" xr6:coauthVersionMax="45" xr10:uidLastSave="{00000000-0000-0000-0000-000000000000}"/>
  <bookViews>
    <workbookView xWindow="28680" yWindow="-120" windowWidth="29040" windowHeight="15840" xr2:uid="{24ABC3EC-400F-43F4-A298-6908DF25A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 s="1"/>
  <c r="F14" i="1"/>
  <c r="E13" i="1"/>
  <c r="F13" i="1"/>
  <c r="E12" i="1"/>
  <c r="F12" i="1"/>
  <c r="E11" i="1"/>
  <c r="F11" i="1"/>
  <c r="E9" i="1"/>
  <c r="F9" i="1"/>
  <c r="E10" i="1"/>
  <c r="F10" i="1"/>
  <c r="K8" i="1"/>
  <c r="E8" i="1"/>
  <c r="F8" i="1"/>
  <c r="E4" i="1"/>
  <c r="D4" i="1" s="1"/>
  <c r="F4" i="1"/>
  <c r="E5" i="1" s="1"/>
  <c r="D5" i="1" s="1"/>
  <c r="C4" i="1" s="1"/>
  <c r="E6" i="1"/>
  <c r="E7" i="1"/>
  <c r="D7" i="1" s="1"/>
  <c r="F7" i="1"/>
  <c r="F6" i="1"/>
  <c r="F5" i="1"/>
  <c r="N13" i="1"/>
  <c r="K15" i="1"/>
  <c r="L15" i="1"/>
  <c r="M15" i="1"/>
  <c r="N15" i="1"/>
  <c r="K14" i="1"/>
  <c r="L14" i="1"/>
  <c r="M14" i="1"/>
  <c r="N14" i="1"/>
  <c r="K13" i="1"/>
  <c r="L13" i="1"/>
  <c r="M13" i="1"/>
  <c r="J13" i="1"/>
  <c r="J15" i="1"/>
  <c r="J14" i="1"/>
  <c r="K10" i="1"/>
  <c r="L10" i="1"/>
  <c r="M10" i="1"/>
  <c r="N10" i="1"/>
  <c r="O10" i="1"/>
  <c r="K9" i="1"/>
  <c r="L9" i="1"/>
  <c r="M9" i="1"/>
  <c r="N9" i="1"/>
  <c r="O9" i="1"/>
  <c r="L8" i="1"/>
  <c r="M8" i="1"/>
  <c r="N8" i="1"/>
  <c r="O8" i="1"/>
  <c r="J10" i="1"/>
  <c r="J9" i="1"/>
  <c r="J8" i="1"/>
  <c r="L12" i="1"/>
  <c r="M12" i="1" s="1"/>
  <c r="N12" i="1" s="1"/>
  <c r="K12" i="1"/>
  <c r="D8" i="1"/>
  <c r="A11" i="1"/>
  <c r="A10" i="1" s="1"/>
  <c r="A9" i="1" s="1"/>
  <c r="A8" i="1" s="1"/>
  <c r="A7" i="1" s="1"/>
  <c r="A6" i="1" s="1"/>
  <c r="A5" i="1" s="1"/>
  <c r="A4" i="1" s="1"/>
  <c r="A12" i="1"/>
  <c r="A13" i="1"/>
  <c r="G14" i="1"/>
  <c r="G5" i="1"/>
  <c r="G6" i="1"/>
  <c r="G7" i="1"/>
  <c r="G8" i="1"/>
  <c r="G9" i="1"/>
  <c r="G10" i="1"/>
  <c r="G11" i="1"/>
  <c r="G12" i="1"/>
  <c r="G13" i="1"/>
  <c r="G4" i="1"/>
  <c r="J3" i="1"/>
  <c r="B6" i="1"/>
  <c r="B7" i="1" s="1"/>
  <c r="B8" i="1" s="1"/>
  <c r="B9" i="1" s="1"/>
  <c r="B10" i="1" s="1"/>
  <c r="B11" i="1" s="1"/>
  <c r="B12" i="1" s="1"/>
  <c r="B13" i="1" s="1"/>
  <c r="B14" i="1" s="1"/>
  <c r="B5" i="1"/>
  <c r="D13" i="1" l="1"/>
  <c r="C14" i="1" s="1"/>
  <c r="D12" i="1"/>
  <c r="C13" i="1" s="1"/>
  <c r="D11" i="1"/>
  <c r="D9" i="1"/>
  <c r="D10" i="1"/>
  <c r="D6" i="1"/>
  <c r="C5" i="1" s="1"/>
  <c r="C8" i="1"/>
  <c r="C12" i="1" l="1"/>
  <c r="C11" i="1"/>
  <c r="C10" i="1"/>
  <c r="C9" i="1"/>
  <c r="C6" i="1"/>
  <c r="C7" i="1"/>
</calcChain>
</file>

<file path=xl/sharedStrings.xml><?xml version="1.0" encoding="utf-8"?>
<sst xmlns="http://schemas.openxmlformats.org/spreadsheetml/2006/main" count="30" uniqueCount="25">
  <si>
    <t>Stock Price</t>
  </si>
  <si>
    <t>($)</t>
  </si>
  <si>
    <t>Time to Maturity (Months)</t>
  </si>
  <si>
    <t>Market Variables</t>
  </si>
  <si>
    <t>K</t>
  </si>
  <si>
    <t>T</t>
  </si>
  <si>
    <t>r</t>
  </si>
  <si>
    <t>σ</t>
  </si>
  <si>
    <t>4 Months</t>
  </si>
  <si>
    <t>(p.a)</t>
  </si>
  <si>
    <t>a_j</t>
  </si>
  <si>
    <t>b_j</t>
  </si>
  <si>
    <t>c_j</t>
  </si>
  <si>
    <t>j</t>
  </si>
  <si>
    <t>This above is explicit finite differences</t>
  </si>
  <si>
    <t>The price of the American put is $1.56</t>
  </si>
  <si>
    <t>Question:</t>
  </si>
  <si>
    <t>An American put on a non-dividend paying stock has 4 months to maturity. 
The exercise price is $21, stock price is $20, risk free rate is 10% and volatility 30%. 
Using stock price intervals of $44 and time intervals of 1 month, 
compute the price of the American put.</t>
  </si>
  <si>
    <t>Formulas</t>
  </si>
  <si>
    <t>c_j = [1/(1+r∆t)]*[0.5*(r-q)∆t+0.5σ^2*j^2*)∆t]</t>
  </si>
  <si>
    <t>b_j = [1/(1+r∆t)]*[1-σ^2*j^2*)∆t]</t>
  </si>
  <si>
    <t>→</t>
  </si>
  <si>
    <t>f(i,j) = a_j*f(i+1,j-1)+b_j*(i+1,j)+c_j*(i+1,j+1)</t>
  </si>
  <si>
    <t>The main formula to 
calculate points in the table!!</t>
  </si>
  <si>
    <r>
      <t>a_j = [1/(1+r</t>
    </r>
    <r>
      <rPr>
        <b/>
        <sz val="11"/>
        <color theme="1"/>
        <rFont val="Calibri"/>
        <family val="2"/>
      </rPr>
      <t>∆t</t>
    </r>
    <r>
      <rPr>
        <b/>
        <sz val="11"/>
        <color theme="1"/>
        <rFont val="Calibri"/>
        <family val="2"/>
        <scheme val="minor"/>
      </rPr>
      <t>)]*[-0.5*(r-q)∆t+0.5σ^2*j^2*)∆t]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</si>
</sst>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FC77-C49E-4E12-95FD-B56862E176B0}">
  <dimension ref="A2:R30"/>
  <sheetViews>
    <sheetView tabSelected="1" workbookViewId="0">
      <selection activeCell="O19" sqref="O19"/>
    </sheetView>
  </sheetViews>
  <sheetFormatPr defaultRowHeight="14.5" x14ac:dyDescent="0.35"/>
  <cols>
    <col min="1" max="1" width="8.7265625" style="1"/>
    <col min="2" max="2" width="10.08984375" style="1" bestFit="1" customWidth="1"/>
    <col min="3" max="6" width="10.36328125" style="1" bestFit="1" customWidth="1"/>
    <col min="7" max="16384" width="8.7265625" style="1"/>
  </cols>
  <sheetData>
    <row r="2" spans="1:15" x14ac:dyDescent="0.35">
      <c r="B2" s="2" t="s">
        <v>0</v>
      </c>
      <c r="C2" s="3" t="s">
        <v>2</v>
      </c>
      <c r="D2" s="3"/>
      <c r="E2" s="3"/>
      <c r="F2" s="3"/>
      <c r="G2" s="3"/>
      <c r="I2" s="3" t="s">
        <v>3</v>
      </c>
      <c r="J2" s="3"/>
    </row>
    <row r="3" spans="1:15" x14ac:dyDescent="0.35">
      <c r="A3" s="2" t="s">
        <v>13</v>
      </c>
      <c r="B3" s="7" t="s">
        <v>1</v>
      </c>
      <c r="C3" s="7">
        <v>4</v>
      </c>
      <c r="D3" s="7">
        <v>3</v>
      </c>
      <c r="E3" s="7">
        <v>2</v>
      </c>
      <c r="F3" s="7">
        <v>1</v>
      </c>
      <c r="G3" s="7">
        <v>0</v>
      </c>
      <c r="I3" s="7" t="s">
        <v>5</v>
      </c>
      <c r="J3" s="8">
        <f>4/12</f>
        <v>0.33333333333333331</v>
      </c>
      <c r="K3" s="1" t="s">
        <v>8</v>
      </c>
    </row>
    <row r="4" spans="1:15" x14ac:dyDescent="0.35">
      <c r="A4" s="2">
        <f t="shared" ref="A4:A12" si="0">A5+1</f>
        <v>10</v>
      </c>
      <c r="B4" s="7">
        <v>40</v>
      </c>
      <c r="C4" s="11">
        <f t="shared" ref="C4:E4" si="1">$J$13*D5+$J$14*D4</f>
        <v>0</v>
      </c>
      <c r="D4" s="11">
        <f t="shared" si="1"/>
        <v>0</v>
      </c>
      <c r="E4" s="11">
        <f t="shared" si="1"/>
        <v>0</v>
      </c>
      <c r="F4" s="11">
        <f>$J$13*G5+$J$14*G4</f>
        <v>0</v>
      </c>
      <c r="G4" s="11">
        <f>MAX($J$4-B4,0)</f>
        <v>0</v>
      </c>
      <c r="I4" s="7" t="s">
        <v>4</v>
      </c>
      <c r="J4" s="9">
        <v>21</v>
      </c>
    </row>
    <row r="5" spans="1:15" x14ac:dyDescent="0.35">
      <c r="A5" s="2">
        <f t="shared" si="0"/>
        <v>9</v>
      </c>
      <c r="B5" s="7">
        <f>B4-4</f>
        <v>36</v>
      </c>
      <c r="C5" s="11">
        <f t="shared" ref="C5:E5" si="2">$K$13*D6+$K$14*D5+$K$15*D4</f>
        <v>9.0510488156541572E-4</v>
      </c>
      <c r="D5" s="11">
        <f t="shared" si="2"/>
        <v>0</v>
      </c>
      <c r="E5" s="11">
        <f t="shared" si="2"/>
        <v>0</v>
      </c>
      <c r="F5" s="11">
        <f>$K$13*G6+$K$14*G5+$K$15*G4</f>
        <v>0</v>
      </c>
      <c r="G5" s="11">
        <f t="shared" ref="G5:G14" si="3">MAX($J$4-B5,0)</f>
        <v>0</v>
      </c>
      <c r="I5" s="7" t="s">
        <v>6</v>
      </c>
      <c r="J5" s="9">
        <v>0.1</v>
      </c>
      <c r="K5" s="4" t="s">
        <v>9</v>
      </c>
    </row>
    <row r="6" spans="1:15" x14ac:dyDescent="0.35">
      <c r="A6" s="2">
        <f t="shared" si="0"/>
        <v>8</v>
      </c>
      <c r="B6" s="7">
        <f t="shared" ref="B6:B14" si="4">B5-4</f>
        <v>32</v>
      </c>
      <c r="C6" s="11">
        <f t="shared" ref="C6:E6" si="5">$L$13*D7+$L$14*D6+$L$15*D5</f>
        <v>1.0400915720398819E-2</v>
      </c>
      <c r="D6" s="11">
        <f t="shared" si="5"/>
        <v>3.4277837455216047E-3</v>
      </c>
      <c r="E6" s="11">
        <f t="shared" si="5"/>
        <v>0</v>
      </c>
      <c r="F6" s="11">
        <f>$L$13*G7+$L$14*G6+$L$15*G5</f>
        <v>0</v>
      </c>
      <c r="G6" s="11">
        <f t="shared" si="3"/>
        <v>0</v>
      </c>
      <c r="I6" s="10" t="s">
        <v>7</v>
      </c>
      <c r="J6" s="9">
        <v>0.3</v>
      </c>
      <c r="K6" s="5"/>
    </row>
    <row r="7" spans="1:15" x14ac:dyDescent="0.35">
      <c r="A7" s="2">
        <f t="shared" si="0"/>
        <v>7</v>
      </c>
      <c r="B7" s="7">
        <f t="shared" si="4"/>
        <v>28</v>
      </c>
      <c r="C7" s="11">
        <f t="shared" ref="C7:E7" si="6">$M$13*D8+$M$14*D7+$M$15*D6</f>
        <v>7.2437987258386557E-2</v>
      </c>
      <c r="D7" s="11">
        <f t="shared" si="6"/>
        <v>4.2121657114826974E-2</v>
      </c>
      <c r="E7" s="11">
        <f t="shared" si="6"/>
        <v>1.6724267468069119E-2</v>
      </c>
      <c r="F7" s="11">
        <f>$M$13*G8+$M$14*G7+$M$15*G6</f>
        <v>0</v>
      </c>
      <c r="G7" s="11">
        <f t="shared" si="3"/>
        <v>0</v>
      </c>
      <c r="I7" s="2" t="s">
        <v>13</v>
      </c>
      <c r="J7" s="2">
        <v>5</v>
      </c>
      <c r="K7" s="6">
        <v>4</v>
      </c>
      <c r="L7" s="2">
        <v>3</v>
      </c>
      <c r="M7" s="2">
        <v>2</v>
      </c>
      <c r="N7" s="2">
        <v>1</v>
      </c>
      <c r="O7" s="2">
        <v>0</v>
      </c>
    </row>
    <row r="8" spans="1:15" x14ac:dyDescent="0.35">
      <c r="A8" s="2">
        <f t="shared" si="0"/>
        <v>6</v>
      </c>
      <c r="B8" s="7">
        <f t="shared" si="4"/>
        <v>24</v>
      </c>
      <c r="C8" s="11">
        <f>$N$13*D9+$N$14*D8+$N$15*D7</f>
        <v>0.3781319852635357</v>
      </c>
      <c r="D8" s="11">
        <f>$N$13*E9+$N$14*E8+$N$15*E7</f>
        <v>0.29543842633699885</v>
      </c>
      <c r="E8" s="11">
        <f>$N$13*F9+$N$14*F8+$N$15*F7</f>
        <v>0.20632607062359126</v>
      </c>
      <c r="F8" s="11">
        <f>$N$13*G9+$N$14*G8+$N$15*G7</f>
        <v>0.10909090909090907</v>
      </c>
      <c r="G8" s="11">
        <f t="shared" si="3"/>
        <v>0</v>
      </c>
      <c r="I8" s="7" t="s">
        <v>10</v>
      </c>
      <c r="J8" s="9">
        <f>(1/(1+$J$5*1/12))*(-0.5*($J$5)*J7*1/12+0.5*($J$6^2*J7^2*1/12))</f>
        <v>7.2314049586776868E-2</v>
      </c>
      <c r="K8" s="9">
        <f>(1/(1+$J$5*1/12))*(-0.5*($J$5)*K7*1/12+0.5*($J$6^2*K7^2*1/12))</f>
        <v>4.2975206611570248E-2</v>
      </c>
      <c r="L8" s="9">
        <f t="shared" ref="K8:O8" si="7">(1/(1+$J$5*1/12))*(-0.5*($J$5)*L7*1/12+0.5*($J$6^2*L7^2*1/12))</f>
        <v>2.1074380165289248E-2</v>
      </c>
      <c r="M8" s="9">
        <f t="shared" si="7"/>
        <v>6.6115702479338841E-3</v>
      </c>
      <c r="N8" s="9">
        <f t="shared" si="7"/>
        <v>-4.1322314049586787E-4</v>
      </c>
      <c r="O8" s="9">
        <f t="shared" si="7"/>
        <v>0</v>
      </c>
    </row>
    <row r="9" spans="1:15" x14ac:dyDescent="0.35">
      <c r="A9" s="2">
        <f t="shared" si="0"/>
        <v>5</v>
      </c>
      <c r="B9" s="7">
        <f t="shared" si="4"/>
        <v>20</v>
      </c>
      <c r="C9" s="16">
        <f t="shared" ref="C9:E9" si="8">MAX($J$8*D10+$J$9*D9+$J$10*D8,$J$4-$B$9)</f>
        <v>1.5589424173951067</v>
      </c>
      <c r="D9" s="11">
        <f t="shared" si="8"/>
        <v>1.4443051706940941</v>
      </c>
      <c r="E9" s="11">
        <f t="shared" si="8"/>
        <v>1.3146045352093438</v>
      </c>
      <c r="F9" s="11">
        <f>MAX($J$8*G10+$J$9*G9+$J$10*G8,$J$4-$B$9)</f>
        <v>1.1673553719008265</v>
      </c>
      <c r="G9" s="11">
        <f t="shared" si="3"/>
        <v>1</v>
      </c>
      <c r="I9" s="7" t="s">
        <v>11</v>
      </c>
      <c r="J9" s="9">
        <f>1/(1+$J$5*1/12)*(1-($J$6^2*J7^2*1/12))</f>
        <v>0.80578512396694213</v>
      </c>
      <c r="K9" s="9">
        <f t="shared" ref="K9:O9" si="9">1/(1+$J$5*1/12)*(1-($J$6^2*K7^2*1/12))</f>
        <v>0.8727272727272728</v>
      </c>
      <c r="L9" s="9">
        <f t="shared" si="9"/>
        <v>0.92479338842975212</v>
      </c>
      <c r="M9" s="9">
        <f t="shared" si="9"/>
        <v>0.9619834710743802</v>
      </c>
      <c r="N9" s="9">
        <f t="shared" si="9"/>
        <v>0.98429752066115705</v>
      </c>
      <c r="O9" s="9">
        <f t="shared" si="9"/>
        <v>0.99173553719008267</v>
      </c>
    </row>
    <row r="10" spans="1:15" x14ac:dyDescent="0.35">
      <c r="A10" s="2">
        <f t="shared" si="0"/>
        <v>4</v>
      </c>
      <c r="B10" s="7">
        <f t="shared" si="4"/>
        <v>16</v>
      </c>
      <c r="C10" s="11">
        <f t="shared" ref="C10:E10" si="10">MAX($K$8*D11+$K$9*D10+$K$10*D9,$J$4-$B$10)</f>
        <v>5</v>
      </c>
      <c r="D10" s="11">
        <f t="shared" si="10"/>
        <v>5</v>
      </c>
      <c r="E10" s="11">
        <f t="shared" si="10"/>
        <v>5</v>
      </c>
      <c r="F10" s="11">
        <f>MAX($K$8*G11+$K$9*G10+$K$10*G9,$J$4-$B$10)</f>
        <v>5</v>
      </c>
      <c r="G10" s="11">
        <f t="shared" si="3"/>
        <v>5</v>
      </c>
      <c r="I10" s="7" t="s">
        <v>12</v>
      </c>
      <c r="J10" s="9">
        <f>1/(1+$J$5*1/12)*(0.5*($J$5)*J7*1/12+0.5*($J$6^2*J7^2*1/12))</f>
        <v>0.11363636363636363</v>
      </c>
      <c r="K10" s="9">
        <f t="shared" ref="K10:O10" si="11">1/(1+$J$5*1/12)*(0.5*($J$5)*K7*1/12+0.5*($J$6^2*K7^2*1/12))</f>
        <v>7.6033057851239663E-2</v>
      </c>
      <c r="L10" s="9">
        <f t="shared" si="11"/>
        <v>4.5867768595041325E-2</v>
      </c>
      <c r="M10" s="9">
        <f t="shared" si="11"/>
        <v>2.3140495867768594E-2</v>
      </c>
      <c r="N10" s="9">
        <f t="shared" si="11"/>
        <v>7.8512396694214864E-3</v>
      </c>
      <c r="O10" s="9">
        <f t="shared" si="11"/>
        <v>0</v>
      </c>
    </row>
    <row r="11" spans="1:15" x14ac:dyDescent="0.35">
      <c r="A11" s="2">
        <f t="shared" si="0"/>
        <v>3</v>
      </c>
      <c r="B11" s="7">
        <f t="shared" si="4"/>
        <v>12</v>
      </c>
      <c r="C11" s="11">
        <f t="shared" ref="C11:E11" si="12">MAX($L$8*D12+$L$9*D11+$L$10*D10,$J$4-$B$11)</f>
        <v>9</v>
      </c>
      <c r="D11" s="11">
        <f t="shared" si="12"/>
        <v>9</v>
      </c>
      <c r="E11" s="11">
        <f t="shared" si="12"/>
        <v>9</v>
      </c>
      <c r="F11" s="11">
        <f>MAX($L$8*G12+$L$9*G11+$L$10*G10,$J$4-$B$11)</f>
        <v>9</v>
      </c>
      <c r="G11" s="11">
        <f t="shared" si="3"/>
        <v>9</v>
      </c>
    </row>
    <row r="12" spans="1:15" x14ac:dyDescent="0.35">
      <c r="A12" s="2">
        <f t="shared" si="0"/>
        <v>2</v>
      </c>
      <c r="B12" s="7">
        <f t="shared" si="4"/>
        <v>8</v>
      </c>
      <c r="C12" s="11">
        <f t="shared" ref="C12:E12" si="13">MAX(J8*D13+J9*D12+J10*D11,$J$4-$B$12)</f>
        <v>13</v>
      </c>
      <c r="D12" s="11">
        <f t="shared" si="13"/>
        <v>13</v>
      </c>
      <c r="E12" s="11">
        <f t="shared" si="13"/>
        <v>13</v>
      </c>
      <c r="F12" s="11">
        <f>MAX(M8*G13+M9*G12+M10*G11,$J$4-$B$12)</f>
        <v>13</v>
      </c>
      <c r="G12" s="11">
        <f t="shared" si="3"/>
        <v>13</v>
      </c>
      <c r="I12" s="2" t="s">
        <v>13</v>
      </c>
      <c r="J12" s="2">
        <v>10</v>
      </c>
      <c r="K12" s="2">
        <f>J12-1</f>
        <v>9</v>
      </c>
      <c r="L12" s="2">
        <f t="shared" ref="L12:N12" si="14">K12-1</f>
        <v>8</v>
      </c>
      <c r="M12" s="2">
        <f t="shared" si="14"/>
        <v>7</v>
      </c>
      <c r="N12" s="2">
        <f t="shared" si="14"/>
        <v>6</v>
      </c>
    </row>
    <row r="13" spans="1:15" x14ac:dyDescent="0.35">
      <c r="A13" s="2">
        <f>A14+1</f>
        <v>1</v>
      </c>
      <c r="B13" s="7">
        <f t="shared" si="4"/>
        <v>4</v>
      </c>
      <c r="C13" s="11">
        <f t="shared" ref="C13:E13" si="15">MAX($N$8*D14+$N$9*D13+$N$10*D12,$J$4-$B$13)</f>
        <v>17</v>
      </c>
      <c r="D13" s="11">
        <f t="shared" si="15"/>
        <v>17</v>
      </c>
      <c r="E13" s="11">
        <f t="shared" si="15"/>
        <v>17</v>
      </c>
      <c r="F13" s="11">
        <f>MAX($N$8*G14+$N$9*G13+$N$10*G12,$J$4-$B$13)</f>
        <v>17</v>
      </c>
      <c r="G13" s="11">
        <f t="shared" si="3"/>
        <v>17</v>
      </c>
      <c r="I13" s="7" t="s">
        <v>10</v>
      </c>
      <c r="J13" s="9">
        <f>(1/(1+$J$5*1/12))*(-0.5*($J$5)*J12*1/12+0.5*($J$6^2*J12^2*1/12))</f>
        <v>0.33057851239669422</v>
      </c>
      <c r="K13" s="9">
        <f t="shared" ref="K13:N13" si="16">(1/(1+$J$5*1/12))*(-0.5*($J$5)*K12*1/12+0.5*($J$6^2*K12^2*1/12))</f>
        <v>0.26404958677685958</v>
      </c>
      <c r="L13" s="9">
        <f t="shared" si="16"/>
        <v>0.20495867768595041</v>
      </c>
      <c r="M13" s="9">
        <f t="shared" si="16"/>
        <v>0.15330578512396695</v>
      </c>
      <c r="N13" s="9">
        <f>(1/(1+$J$5*1/12))*(-0.5*($J$5)*N12*1/12+0.5*($J$6^2*N12^2*1/12))</f>
        <v>0.10909090909090907</v>
      </c>
    </row>
    <row r="14" spans="1:15" x14ac:dyDescent="0.35">
      <c r="A14" s="2">
        <v>0</v>
      </c>
      <c r="B14" s="7">
        <f t="shared" si="4"/>
        <v>0</v>
      </c>
      <c r="C14" s="11">
        <f t="shared" ref="C14:E14" si="17">MAX($O$9*D14+$O$10*D13,$J$4)</f>
        <v>21</v>
      </c>
      <c r="D14" s="11">
        <f t="shared" si="17"/>
        <v>21</v>
      </c>
      <c r="E14" s="11">
        <f t="shared" si="17"/>
        <v>21</v>
      </c>
      <c r="F14" s="11">
        <f>MAX($O$9*G14+$O$10*G13,$J$4)</f>
        <v>21</v>
      </c>
      <c r="G14" s="11">
        <f>MAX($J$4-B14,0)</f>
        <v>21</v>
      </c>
      <c r="I14" s="7" t="s">
        <v>11</v>
      </c>
      <c r="J14" s="9">
        <f>1/(1+$J$5*1/12)*(1-($J$6^2*J12^2*1/12))</f>
        <v>0.24793388429752067</v>
      </c>
      <c r="K14" s="9">
        <f t="shared" ref="K14:N14" si="18">1/(1+$J$5*1/12)*(1-($J$6^2*K12^2*1/12))</f>
        <v>0.3892561983471074</v>
      </c>
      <c r="L14" s="9">
        <f t="shared" si="18"/>
        <v>0.51570247933884306</v>
      </c>
      <c r="M14" s="9">
        <f t="shared" si="18"/>
        <v>0.62727272727272732</v>
      </c>
      <c r="N14" s="9">
        <f t="shared" si="18"/>
        <v>0.72396694214876034</v>
      </c>
    </row>
    <row r="15" spans="1:15" x14ac:dyDescent="0.35">
      <c r="C15" s="14" t="s">
        <v>14</v>
      </c>
      <c r="D15" s="14"/>
      <c r="E15" s="14"/>
      <c r="F15" s="14"/>
      <c r="G15" s="14"/>
      <c r="I15" s="7" t="s">
        <v>12</v>
      </c>
      <c r="J15" s="9">
        <f>1/(1+$J$5*1/12)*(0.5*($J$5)*J12*1/12+0.5*($J$6^2*J12^2*1/12))</f>
        <v>0.41322314049586778</v>
      </c>
      <c r="K15" s="9">
        <f t="shared" ref="K15:N15" si="19">1/(1+$J$5*1/12)*(0.5*($J$5)*K12*1/12+0.5*($J$6^2*K12^2*1/12))</f>
        <v>0.3384297520661157</v>
      </c>
      <c r="L15" s="9">
        <f t="shared" si="19"/>
        <v>0.27107438016528923</v>
      </c>
      <c r="M15" s="9">
        <f t="shared" si="19"/>
        <v>0.21115702479338844</v>
      </c>
      <c r="N15" s="9">
        <f t="shared" si="19"/>
        <v>0.15867768595041321</v>
      </c>
    </row>
    <row r="16" spans="1:15" x14ac:dyDescent="0.35">
      <c r="C16" s="15"/>
      <c r="D16" s="15"/>
      <c r="E16" s="15"/>
      <c r="F16" s="15"/>
      <c r="G16" s="15"/>
    </row>
    <row r="17" spans="2:18" x14ac:dyDescent="0.35">
      <c r="C17" s="17" t="s">
        <v>15</v>
      </c>
      <c r="D17" s="18"/>
      <c r="E17" s="18"/>
      <c r="F17" s="18"/>
      <c r="G17" s="19"/>
    </row>
    <row r="18" spans="2:18" x14ac:dyDescent="0.35">
      <c r="C18" s="20"/>
      <c r="D18" s="21"/>
      <c r="E18" s="21"/>
      <c r="F18" s="21"/>
      <c r="G18" s="22"/>
    </row>
    <row r="20" spans="2:18" ht="14.5" customHeight="1" x14ac:dyDescent="0.35">
      <c r="B20" s="15" t="s">
        <v>16</v>
      </c>
      <c r="C20" s="15"/>
      <c r="D20" s="23" t="s">
        <v>17</v>
      </c>
      <c r="E20" s="23"/>
      <c r="F20" s="23"/>
      <c r="G20" s="23"/>
      <c r="H20" s="23"/>
      <c r="I20" s="23"/>
      <c r="J20" s="23"/>
      <c r="K20" s="23"/>
    </row>
    <row r="21" spans="2:18" x14ac:dyDescent="0.35">
      <c r="B21" s="15"/>
      <c r="C21" s="15"/>
      <c r="D21" s="23"/>
      <c r="E21" s="23"/>
      <c r="F21" s="23"/>
      <c r="G21" s="23"/>
      <c r="H21" s="23"/>
      <c r="I21" s="23"/>
      <c r="J21" s="23"/>
      <c r="K21" s="23"/>
    </row>
    <row r="22" spans="2:18" x14ac:dyDescent="0.35">
      <c r="B22" s="15"/>
      <c r="C22" s="15"/>
      <c r="D22" s="23"/>
      <c r="E22" s="23"/>
      <c r="F22" s="23"/>
      <c r="G22" s="23"/>
      <c r="H22" s="23"/>
      <c r="I22" s="23"/>
      <c r="J22" s="23"/>
      <c r="K22" s="23"/>
    </row>
    <row r="23" spans="2:18" x14ac:dyDescent="0.35">
      <c r="B23" s="15"/>
      <c r="C23" s="15"/>
      <c r="D23" s="23"/>
      <c r="E23" s="23"/>
      <c r="F23" s="23"/>
      <c r="G23" s="23"/>
      <c r="H23" s="23"/>
      <c r="I23" s="23"/>
      <c r="J23" s="23"/>
      <c r="K23" s="23"/>
    </row>
    <row r="25" spans="2:18" x14ac:dyDescent="0.35">
      <c r="B25" s="15" t="s">
        <v>18</v>
      </c>
      <c r="C25" s="15"/>
      <c r="D25" s="12" t="s">
        <v>24</v>
      </c>
      <c r="E25" s="12"/>
      <c r="F25" s="12"/>
      <c r="G25" s="12"/>
      <c r="H25" s="12"/>
      <c r="I25" s="24" t="s">
        <v>21</v>
      </c>
    </row>
    <row r="26" spans="2:18" ht="14.5" customHeight="1" x14ac:dyDescent="0.35">
      <c r="B26" s="15"/>
      <c r="C26" s="15"/>
      <c r="D26" s="12"/>
      <c r="E26" s="12"/>
      <c r="F26" s="12"/>
      <c r="G26" s="12"/>
      <c r="H26" s="12"/>
      <c r="I26" s="25"/>
      <c r="J26" s="13" t="s">
        <v>22</v>
      </c>
      <c r="K26" s="13"/>
      <c r="L26" s="13"/>
      <c r="M26" s="13"/>
      <c r="N26" s="13"/>
      <c r="O26" s="13"/>
      <c r="P26" s="4" t="s">
        <v>23</v>
      </c>
      <c r="Q26" s="5"/>
      <c r="R26" s="5"/>
    </row>
    <row r="27" spans="2:18" ht="14.5" customHeight="1" x14ac:dyDescent="0.35">
      <c r="D27" s="12" t="s">
        <v>20</v>
      </c>
      <c r="E27" s="12"/>
      <c r="F27" s="12"/>
      <c r="G27" s="12"/>
      <c r="H27" s="12"/>
      <c r="I27" s="25"/>
      <c r="J27" s="13"/>
      <c r="K27" s="13"/>
      <c r="L27" s="13"/>
      <c r="M27" s="13"/>
      <c r="N27" s="13"/>
      <c r="O27" s="13"/>
      <c r="P27" s="5"/>
      <c r="Q27" s="5"/>
      <c r="R27" s="5"/>
    </row>
    <row r="28" spans="2:18" ht="14.5" customHeight="1" x14ac:dyDescent="0.35">
      <c r="D28" s="12"/>
      <c r="E28" s="12"/>
      <c r="F28" s="12"/>
      <c r="G28" s="12"/>
      <c r="H28" s="12"/>
      <c r="I28" s="25"/>
      <c r="J28" s="13"/>
      <c r="K28" s="13"/>
      <c r="L28" s="13"/>
      <c r="M28" s="13"/>
      <c r="N28" s="13"/>
      <c r="O28" s="13"/>
      <c r="P28" s="5"/>
      <c r="Q28" s="5"/>
      <c r="R28" s="5"/>
    </row>
    <row r="29" spans="2:18" ht="14.5" customHeight="1" x14ac:dyDescent="0.35">
      <c r="D29" s="12" t="s">
        <v>19</v>
      </c>
      <c r="E29" s="12"/>
      <c r="F29" s="12"/>
      <c r="G29" s="12"/>
      <c r="H29" s="12"/>
      <c r="I29" s="25"/>
      <c r="J29" s="13"/>
      <c r="K29" s="13"/>
      <c r="L29" s="13"/>
      <c r="M29" s="13"/>
      <c r="N29" s="13"/>
      <c r="O29" s="13"/>
      <c r="P29" s="5"/>
      <c r="Q29" s="5"/>
      <c r="R29" s="5"/>
    </row>
    <row r="30" spans="2:18" x14ac:dyDescent="0.35">
      <c r="D30" s="12"/>
      <c r="E30" s="12"/>
      <c r="F30" s="12"/>
      <c r="G30" s="12"/>
      <c r="H30" s="12"/>
      <c r="I30" s="25"/>
    </row>
  </sheetData>
  <mergeCells count="14">
    <mergeCell ref="I25:I30"/>
    <mergeCell ref="J26:O29"/>
    <mergeCell ref="P26:R29"/>
    <mergeCell ref="B20:C23"/>
    <mergeCell ref="B25:C26"/>
    <mergeCell ref="D25:H26"/>
    <mergeCell ref="D27:H28"/>
    <mergeCell ref="D29:H30"/>
    <mergeCell ref="C2:G2"/>
    <mergeCell ref="I2:J2"/>
    <mergeCell ref="K5:K6"/>
    <mergeCell ref="C15:G16"/>
    <mergeCell ref="C17:G18"/>
    <mergeCell ref="D20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Kai</dc:creator>
  <cp:lastModifiedBy>Shu Kai</cp:lastModifiedBy>
  <dcterms:created xsi:type="dcterms:W3CDTF">2019-11-23T05:49:13Z</dcterms:created>
  <dcterms:modified xsi:type="dcterms:W3CDTF">2019-11-23T06:59:04Z</dcterms:modified>
</cp:coreProperties>
</file>