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lucasdematos/Desktop/ARVO/"/>
    </mc:Choice>
  </mc:AlternateContent>
  <xr:revisionPtr revIDLastSave="0" documentId="13_ncr:1_{0848F451-1A9F-4B46-A04B-1963B8E8FF98}" xr6:coauthVersionLast="47" xr6:coauthVersionMax="47" xr10:uidLastSave="{00000000-0000-0000-0000-000000000000}"/>
  <bookViews>
    <workbookView xWindow="0" yWindow="680" windowWidth="28900" windowHeight="18440" firstSheet="11" activeTab="21" xr2:uid="{F4717258-1541-41AD-9103-EA3611101638}"/>
  </bookViews>
  <sheets>
    <sheet name="Carteira" sheetId="1" r:id="rId1"/>
    <sheet name="CARTEIRA A ZATAR BTG" sheetId="4" r:id="rId2"/>
    <sheet name="T2-Carteira GM+GPT" sheetId="11" r:id="rId3"/>
    <sheet name="T3 - Carteira" sheetId="12" r:id="rId4"/>
    <sheet name="T4 - Carteira" sheetId="15" r:id="rId5"/>
    <sheet name="T5 - Carteira" sheetId="21" r:id="rId6"/>
    <sheet name="T6 - carteira" sheetId="25" r:id="rId7"/>
    <sheet name="T7 - Carteira" sheetId="26" r:id="rId8"/>
    <sheet name="T8" sheetId="27" r:id="rId9"/>
    <sheet name="T9" sheetId="30" r:id="rId10"/>
    <sheet name="T10" sheetId="33" r:id="rId11"/>
    <sheet name="T11 - Geral" sheetId="42" r:id="rId12"/>
    <sheet name="T11 - IQ" sheetId="35" r:id="rId13"/>
    <sheet name="T13 - Geral" sheetId="44" r:id="rId14"/>
    <sheet name="T13 - IQ" sheetId="45" r:id="rId15"/>
    <sheet name="T14 - Geral" sheetId="46" r:id="rId16"/>
    <sheet name="T14 - IQ" sheetId="47" r:id="rId17"/>
    <sheet name="T15 - Geral" sheetId="50" r:id="rId18"/>
    <sheet name="T15 - IQ" sheetId="51" r:id="rId19"/>
    <sheet name="T16 - Geral" sheetId="55" r:id="rId20"/>
    <sheet name="Calculadora" sheetId="43" r:id="rId21"/>
    <sheet name="Dados para atualizar" sheetId="53" r:id="rId22"/>
    <sheet name="Dados Claude 3 anos" sheetId="41" r:id="rId23"/>
    <sheet name="Carteira Avilei" sheetId="24" r:id="rId24"/>
    <sheet name="Dados Carteiras 3 anos" sheetId="52" r:id="rId25"/>
    <sheet name="Dados Claude" sheetId="39" r:id="rId26"/>
    <sheet name="Dados oficiais" sheetId="38" r:id="rId27"/>
    <sheet name="Links" sheetId="28" r:id="rId28"/>
    <sheet name="Links t14" sheetId="48" r:id="rId29"/>
    <sheet name="Dados Ritmo" sheetId="36" r:id="rId30"/>
    <sheet name="Dados ativos" sheetId="37" r:id="rId31"/>
    <sheet name="Dados t5" sheetId="22" r:id="rId32"/>
    <sheet name="Carteira INDE" sheetId="18" r:id="rId33"/>
    <sheet name="Carteira INDE Tratada" sheetId="19" r:id="rId34"/>
    <sheet name="Resumo Inde" sheetId="23" r:id="rId35"/>
    <sheet name="Carteira INDE PREV" sheetId="20" r:id="rId36"/>
    <sheet name="Método" sheetId="17" r:id="rId37"/>
    <sheet name="Carteiras CL" sheetId="14" r:id="rId38"/>
    <sheet name="Carteiras CAI e LE" sheetId="9" r:id="rId39"/>
    <sheet name="Carteira du" sheetId="10" r:id="rId40"/>
    <sheet name="Carteira FIIS FINCLAS" sheetId="7" r:id="rId41"/>
    <sheet name="ETFs" sheetId="8" r:id="rId42"/>
    <sheet name="Simulador BTG" sheetId="5" r:id="rId43"/>
    <sheet name="Dados CDI" sheetId="2" r:id="rId44"/>
    <sheet name="Dados IPCA" sheetId="3" r:id="rId45"/>
  </sheets>
  <definedNames>
    <definedName name="_xlnm._FilterDatabase" localSheetId="20" hidden="1">Calculadora!$A$23:$L$84</definedName>
    <definedName name="_xlnm._FilterDatabase" localSheetId="0" hidden="1">Carteira!$A$7:$H$39</definedName>
    <definedName name="_xlnm._FilterDatabase" localSheetId="33" hidden="1">'Carteira INDE Tratada'!$A$1:$J$1</definedName>
    <definedName name="_xlnm._FilterDatabase" localSheetId="25" hidden="1">'Dados Claude'!$A$395:$J$458</definedName>
    <definedName name="_xlnm._FilterDatabase" localSheetId="22" hidden="1">'Dados Claude 3 anos'!$A$53:$L$114</definedName>
    <definedName name="_xlnm._FilterDatabase" localSheetId="21" hidden="1">'Dados para atualizar'!$A$49:$M$110</definedName>
    <definedName name="_xlnm._FilterDatabase" localSheetId="12" hidden="1">'T11 - IQ'!$H$2:$R$64</definedName>
    <definedName name="_xlnm._FilterDatabase" localSheetId="5" hidden="1">'T5 - Carteira'!$A$3:$D$3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01" i="53" l="1"/>
  <c r="G66" i="53"/>
  <c r="G51" i="53"/>
  <c r="G106" i="53"/>
  <c r="G76" i="53"/>
  <c r="G64" i="53"/>
  <c r="G57" i="53"/>
  <c r="G58" i="53"/>
  <c r="G59" i="53"/>
  <c r="G56" i="53"/>
  <c r="G60" i="53"/>
  <c r="G62" i="53"/>
  <c r="G63" i="53"/>
  <c r="G68" i="53"/>
  <c r="G75" i="53"/>
  <c r="G61" i="53"/>
  <c r="G67" i="53"/>
  <c r="G84" i="53"/>
  <c r="G69" i="53"/>
  <c r="G70" i="53"/>
  <c r="G71" i="53"/>
  <c r="G72" i="53"/>
  <c r="G79" i="53"/>
  <c r="G74" i="53"/>
  <c r="G78" i="53"/>
  <c r="G53" i="53"/>
  <c r="G83" i="53"/>
  <c r="G94" i="53"/>
  <c r="G86" i="53"/>
  <c r="G80" i="53"/>
  <c r="G96" i="53"/>
  <c r="G82" i="53"/>
  <c r="G92" i="53"/>
  <c r="G77" i="53"/>
  <c r="G85" i="53"/>
  <c r="G73" i="53"/>
  <c r="G87" i="53"/>
  <c r="G105" i="53"/>
  <c r="G89" i="53"/>
  <c r="G90" i="53"/>
  <c r="G91" i="53"/>
  <c r="G54" i="53"/>
  <c r="G93" i="53"/>
  <c r="G95" i="53"/>
  <c r="G55" i="53"/>
  <c r="G81" i="53"/>
  <c r="G97" i="53"/>
  <c r="G98" i="53"/>
  <c r="G99" i="53"/>
  <c r="G100" i="53"/>
  <c r="G104" i="53"/>
  <c r="G102" i="53"/>
  <c r="G103" i="53"/>
  <c r="G52" i="53"/>
  <c r="G50" i="53"/>
  <c r="G88" i="53"/>
  <c r="G107" i="53"/>
  <c r="G108" i="53"/>
  <c r="G109" i="53"/>
  <c r="G110" i="53"/>
  <c r="H101" i="53"/>
  <c r="H66" i="53"/>
  <c r="H51" i="53"/>
  <c r="H106" i="53"/>
  <c r="H76" i="53"/>
  <c r="H64" i="53"/>
  <c r="H57" i="53"/>
  <c r="H58" i="53"/>
  <c r="H59" i="53"/>
  <c r="H56" i="53"/>
  <c r="H60" i="53"/>
  <c r="H62" i="53"/>
  <c r="H63" i="53"/>
  <c r="H68" i="53"/>
  <c r="H75" i="53"/>
  <c r="H61" i="53"/>
  <c r="H67" i="53"/>
  <c r="H84" i="53"/>
  <c r="H69" i="53"/>
  <c r="H70" i="53"/>
  <c r="H71" i="53"/>
  <c r="H72" i="53"/>
  <c r="H79" i="53"/>
  <c r="H74" i="53"/>
  <c r="H78" i="53"/>
  <c r="H53" i="53"/>
  <c r="H83" i="53"/>
  <c r="H94" i="53"/>
  <c r="H86" i="53"/>
  <c r="H80" i="53"/>
  <c r="H96" i="53"/>
  <c r="H82" i="53"/>
  <c r="H92" i="53"/>
  <c r="H77" i="53"/>
  <c r="H85" i="53"/>
  <c r="H73" i="53"/>
  <c r="H87" i="53"/>
  <c r="H105" i="53"/>
  <c r="H89" i="53"/>
  <c r="H90" i="53"/>
  <c r="H91" i="53"/>
  <c r="H54" i="53"/>
  <c r="H93" i="53"/>
  <c r="H95" i="53"/>
  <c r="H55" i="53"/>
  <c r="H81" i="53"/>
  <c r="H97" i="53"/>
  <c r="H98" i="53"/>
  <c r="H99" i="53"/>
  <c r="H100" i="53"/>
  <c r="H104" i="53"/>
  <c r="H102" i="53"/>
  <c r="H103" i="53"/>
  <c r="H52" i="53"/>
  <c r="H50" i="53"/>
  <c r="H88" i="53"/>
  <c r="H107" i="53"/>
  <c r="H108" i="53"/>
  <c r="H109" i="53"/>
  <c r="H110" i="53"/>
  <c r="I101" i="53"/>
  <c r="I66" i="53"/>
  <c r="I51" i="53"/>
  <c r="I106" i="53"/>
  <c r="I76" i="53"/>
  <c r="I64" i="53"/>
  <c r="I57" i="53"/>
  <c r="I58" i="53"/>
  <c r="I59" i="53"/>
  <c r="I56" i="53"/>
  <c r="I60" i="53"/>
  <c r="I62" i="53"/>
  <c r="I63" i="53"/>
  <c r="I68" i="53"/>
  <c r="I75" i="53"/>
  <c r="I61" i="53"/>
  <c r="I67" i="53"/>
  <c r="I84" i="53"/>
  <c r="I69" i="53"/>
  <c r="I70" i="53"/>
  <c r="I71" i="53"/>
  <c r="I72" i="53"/>
  <c r="I79" i="53"/>
  <c r="I74" i="53"/>
  <c r="I78" i="53"/>
  <c r="I53" i="53"/>
  <c r="I83" i="53"/>
  <c r="I94" i="53"/>
  <c r="I86" i="53"/>
  <c r="I80" i="53"/>
  <c r="I96" i="53"/>
  <c r="I82" i="53"/>
  <c r="I92" i="53"/>
  <c r="I77" i="53"/>
  <c r="I85" i="53"/>
  <c r="I73" i="53"/>
  <c r="I87" i="53"/>
  <c r="I105" i="53"/>
  <c r="I89" i="53"/>
  <c r="I90" i="53"/>
  <c r="I91" i="53"/>
  <c r="I54" i="53"/>
  <c r="I93" i="53"/>
  <c r="I95" i="53"/>
  <c r="I55" i="53"/>
  <c r="I81" i="53"/>
  <c r="I97" i="53"/>
  <c r="I98" i="53"/>
  <c r="I99" i="53"/>
  <c r="I100" i="53"/>
  <c r="I104" i="53"/>
  <c r="I102" i="53"/>
  <c r="I103" i="53"/>
  <c r="I52" i="53"/>
  <c r="I50" i="53"/>
  <c r="I88" i="53"/>
  <c r="I107" i="53"/>
  <c r="I108" i="53"/>
  <c r="I109" i="53"/>
  <c r="I110" i="53"/>
  <c r="I65" i="53"/>
  <c r="H65" i="53"/>
  <c r="G65" i="53"/>
  <c r="B3" i="43"/>
  <c r="I24" i="43"/>
  <c r="D94" i="51"/>
  <c r="G7" i="44" l="1"/>
  <c r="G9" i="44"/>
  <c r="G8" i="44"/>
  <c r="M46" i="41" a="1"/>
  <c r="M46" i="41" s="1"/>
  <c r="M45" i="41" a="1"/>
  <c r="M45" i="41" s="1"/>
  <c r="M44" i="41" a="1"/>
  <c r="M44" i="41" s="1"/>
  <c r="M43" i="41" a="1"/>
  <c r="M43" i="41" s="1"/>
  <c r="K84" i="43"/>
  <c r="K83" i="43"/>
  <c r="K82" i="43"/>
  <c r="K81" i="43"/>
  <c r="K80" i="43"/>
  <c r="K79" i="43"/>
  <c r="K78" i="43"/>
  <c r="K77" i="43"/>
  <c r="K76" i="43"/>
  <c r="K75" i="43"/>
  <c r="K74" i="43"/>
  <c r="K73" i="43"/>
  <c r="K72" i="43"/>
  <c r="K71" i="43"/>
  <c r="K70" i="43"/>
  <c r="K69" i="43"/>
  <c r="K68" i="43"/>
  <c r="K67" i="43"/>
  <c r="K66" i="43"/>
  <c r="K65" i="43"/>
  <c r="K64" i="43"/>
  <c r="K63" i="43"/>
  <c r="K62" i="43"/>
  <c r="K61" i="43"/>
  <c r="K60" i="43"/>
  <c r="K59" i="43"/>
  <c r="K58" i="43"/>
  <c r="K57" i="43"/>
  <c r="K56" i="43"/>
  <c r="K55" i="43"/>
  <c r="K54" i="43"/>
  <c r="K53" i="43"/>
  <c r="K52" i="43"/>
  <c r="K51" i="43"/>
  <c r="K50" i="43"/>
  <c r="K49" i="43"/>
  <c r="K48" i="43"/>
  <c r="K47" i="43"/>
  <c r="K46" i="43"/>
  <c r="K45" i="43"/>
  <c r="K44" i="43"/>
  <c r="K43" i="43"/>
  <c r="K42" i="43"/>
  <c r="K41" i="43"/>
  <c r="K40" i="43"/>
  <c r="K39" i="43"/>
  <c r="K38" i="43"/>
  <c r="K37" i="43"/>
  <c r="K36" i="43"/>
  <c r="K35" i="43"/>
  <c r="K34" i="43"/>
  <c r="K33" i="43"/>
  <c r="K32" i="43"/>
  <c r="K31" i="43"/>
  <c r="K30" i="43"/>
  <c r="K29" i="43"/>
  <c r="K28" i="43"/>
  <c r="K27" i="43"/>
  <c r="K26" i="43"/>
  <c r="K25" i="43"/>
  <c r="K24" i="43"/>
  <c r="J84" i="43"/>
  <c r="J83" i="43"/>
  <c r="J82" i="43"/>
  <c r="J81" i="43"/>
  <c r="J80" i="43"/>
  <c r="J79" i="43"/>
  <c r="J78" i="43"/>
  <c r="J77" i="43"/>
  <c r="J76" i="43"/>
  <c r="J75" i="43"/>
  <c r="J74" i="43"/>
  <c r="J73" i="43"/>
  <c r="J72" i="43"/>
  <c r="J71" i="43"/>
  <c r="J70" i="43"/>
  <c r="J69" i="43"/>
  <c r="J68" i="43"/>
  <c r="J67" i="43"/>
  <c r="J66" i="43"/>
  <c r="J65" i="43"/>
  <c r="J64" i="43"/>
  <c r="J63" i="43"/>
  <c r="J62" i="43"/>
  <c r="J61" i="43"/>
  <c r="J60" i="43"/>
  <c r="J59" i="43"/>
  <c r="J58" i="43"/>
  <c r="J57" i="43"/>
  <c r="J56" i="43"/>
  <c r="J55" i="43"/>
  <c r="J54" i="43"/>
  <c r="J53" i="43"/>
  <c r="J52" i="43"/>
  <c r="J51" i="43"/>
  <c r="J50" i="43"/>
  <c r="J49" i="43"/>
  <c r="J48" i="43"/>
  <c r="J47" i="43"/>
  <c r="J46" i="43"/>
  <c r="J45" i="43"/>
  <c r="J44" i="43"/>
  <c r="J43" i="43"/>
  <c r="J42" i="43"/>
  <c r="J41" i="43"/>
  <c r="J40" i="43"/>
  <c r="J39" i="43"/>
  <c r="J38" i="43"/>
  <c r="J37" i="43"/>
  <c r="J36" i="43"/>
  <c r="J35" i="43"/>
  <c r="J34" i="43"/>
  <c r="J33" i="43"/>
  <c r="J32" i="43"/>
  <c r="J31" i="43"/>
  <c r="J30" i="43"/>
  <c r="J29" i="43"/>
  <c r="J28" i="43"/>
  <c r="J27" i="43"/>
  <c r="J26" i="43"/>
  <c r="J25" i="43"/>
  <c r="J24" i="43"/>
  <c r="I25" i="43"/>
  <c r="I26" i="43"/>
  <c r="I27" i="43"/>
  <c r="I28" i="43"/>
  <c r="I29" i="43"/>
  <c r="I30" i="43"/>
  <c r="I31" i="43"/>
  <c r="I32" i="43"/>
  <c r="I33" i="43"/>
  <c r="I34" i="43"/>
  <c r="I35" i="43"/>
  <c r="I36" i="43"/>
  <c r="I37" i="43"/>
  <c r="I38" i="43"/>
  <c r="I39" i="43"/>
  <c r="I40" i="43"/>
  <c r="I41" i="43"/>
  <c r="I42" i="43"/>
  <c r="I43" i="43"/>
  <c r="I44" i="43"/>
  <c r="I45" i="43"/>
  <c r="I46" i="43"/>
  <c r="I47" i="43"/>
  <c r="I48" i="43"/>
  <c r="I49" i="43"/>
  <c r="I50" i="43"/>
  <c r="I51" i="43"/>
  <c r="I52" i="43"/>
  <c r="I53" i="43"/>
  <c r="I54" i="43"/>
  <c r="I55" i="43"/>
  <c r="I56" i="43"/>
  <c r="I57" i="43"/>
  <c r="I58" i="43"/>
  <c r="I59" i="43"/>
  <c r="I60" i="43"/>
  <c r="I61" i="43"/>
  <c r="I62" i="43"/>
  <c r="I63" i="43"/>
  <c r="I64" i="43"/>
  <c r="I65" i="43"/>
  <c r="I66" i="43"/>
  <c r="I67" i="43"/>
  <c r="I68" i="43"/>
  <c r="I69" i="43"/>
  <c r="I70" i="43"/>
  <c r="I71" i="43"/>
  <c r="I72" i="43"/>
  <c r="I73" i="43"/>
  <c r="I74" i="43"/>
  <c r="I75" i="43"/>
  <c r="I76" i="43"/>
  <c r="I77" i="43"/>
  <c r="I78" i="43"/>
  <c r="I79" i="43"/>
  <c r="I80" i="43"/>
  <c r="I81" i="43"/>
  <c r="I82" i="43"/>
  <c r="I83" i="43"/>
  <c r="I84" i="43"/>
  <c r="BK46" i="41" a="1"/>
  <c r="BK46" i="41" s="1"/>
  <c r="BJ46" i="41" a="1"/>
  <c r="BJ46" i="41" s="1"/>
  <c r="BI46" i="41" a="1"/>
  <c r="BI46" i="41" s="1"/>
  <c r="BH46" i="41" a="1"/>
  <c r="BH46" i="41" s="1"/>
  <c r="BG46" i="41" a="1"/>
  <c r="BG46" i="41" s="1"/>
  <c r="BF46" i="41" a="1"/>
  <c r="BF46" i="41" s="1"/>
  <c r="BE46" i="41" a="1"/>
  <c r="BE46" i="41" s="1"/>
  <c r="BD46" i="41" a="1"/>
  <c r="BD46" i="41" s="1"/>
  <c r="BC46" i="41" a="1"/>
  <c r="BC46" i="41" s="1"/>
  <c r="BA46" i="41" a="1"/>
  <c r="BA46" i="41" s="1"/>
  <c r="AZ46" i="41" a="1"/>
  <c r="AZ46" i="41" s="1"/>
  <c r="AY46" i="41" a="1"/>
  <c r="AY46" i="41" s="1"/>
  <c r="AX46" i="41" a="1"/>
  <c r="AX46" i="41" s="1"/>
  <c r="AW46" i="41" a="1"/>
  <c r="AW46" i="41" s="1"/>
  <c r="AV46" i="41" a="1"/>
  <c r="AV46" i="41" s="1"/>
  <c r="AU46" i="41" a="1"/>
  <c r="AU46" i="41" s="1"/>
  <c r="AT46" i="41" a="1"/>
  <c r="AT46" i="41" s="1"/>
  <c r="AS46" i="41" a="1"/>
  <c r="AS46" i="41" s="1"/>
  <c r="AQ46" i="41" a="1"/>
  <c r="AQ46" i="41" s="1"/>
  <c r="AP46" i="41" a="1"/>
  <c r="AP46" i="41" s="1"/>
  <c r="AO46" i="41" a="1"/>
  <c r="AO46" i="41" s="1"/>
  <c r="AN46" i="41" a="1"/>
  <c r="AN46" i="41" s="1"/>
  <c r="AM46" i="41" a="1"/>
  <c r="AM46" i="41" s="1"/>
  <c r="AL46" i="41" a="1"/>
  <c r="AL46" i="41" s="1"/>
  <c r="AK46" i="41" a="1"/>
  <c r="AK46" i="41" s="1"/>
  <c r="AJ46" i="41" a="1"/>
  <c r="AJ46" i="41" s="1"/>
  <c r="AI46" i="41" a="1"/>
  <c r="AI46" i="41" s="1"/>
  <c r="AH46" i="41" a="1"/>
  <c r="AH46" i="41" s="1"/>
  <c r="AG46" i="41" a="1"/>
  <c r="AG46" i="41" s="1"/>
  <c r="AF46" i="41" a="1"/>
  <c r="AF46" i="41" s="1"/>
  <c r="AC46" i="41" a="1"/>
  <c r="AC46" i="41" s="1"/>
  <c r="AB46" i="41" a="1"/>
  <c r="AB46" i="41" s="1"/>
  <c r="AA46" i="41" a="1"/>
  <c r="AA46" i="41" s="1"/>
  <c r="Z46" i="41" a="1"/>
  <c r="Z46" i="41" s="1"/>
  <c r="Y46" i="41" a="1"/>
  <c r="Y46" i="41" s="1"/>
  <c r="X46" i="41" a="1"/>
  <c r="X46" i="41" s="1"/>
  <c r="W46" i="41" a="1"/>
  <c r="W46" i="41" s="1"/>
  <c r="V46" i="41" a="1"/>
  <c r="V46" i="41" s="1"/>
  <c r="U46" i="41" a="1"/>
  <c r="U46" i="41" s="1"/>
  <c r="T46" i="41" a="1"/>
  <c r="T46" i="41" s="1"/>
  <c r="S46" i="41" a="1"/>
  <c r="S46" i="41" s="1"/>
  <c r="R46" i="41" a="1"/>
  <c r="R46" i="41" s="1"/>
  <c r="Q46" i="41" a="1"/>
  <c r="Q46" i="41" s="1"/>
  <c r="P46" i="41" a="1"/>
  <c r="P46" i="41" s="1"/>
  <c r="O46" i="41" a="1"/>
  <c r="O46" i="41" s="1"/>
  <c r="N46" i="41" a="1"/>
  <c r="N46" i="41" s="1"/>
  <c r="L46" i="41" a="1"/>
  <c r="L46" i="41" s="1"/>
  <c r="K46" i="41" a="1"/>
  <c r="K46" i="41" s="1"/>
  <c r="J46" i="41" a="1"/>
  <c r="J46" i="41" s="1"/>
  <c r="H46" i="41" a="1"/>
  <c r="H46" i="41" s="1"/>
  <c r="G46" i="41" a="1"/>
  <c r="G46" i="41" s="1"/>
  <c r="F46" i="41" a="1"/>
  <c r="F46" i="41" s="1"/>
  <c r="E46" i="41" a="1"/>
  <c r="E46" i="41" s="1"/>
  <c r="D46" i="41" a="1"/>
  <c r="D46" i="41" s="1"/>
  <c r="C46" i="41" a="1"/>
  <c r="C46" i="41" s="1"/>
  <c r="BK45" i="41" a="1"/>
  <c r="BK45" i="41" s="1"/>
  <c r="BJ45" i="41" a="1"/>
  <c r="BJ45" i="41" s="1"/>
  <c r="BI45" i="41" a="1"/>
  <c r="BI45" i="41" s="1"/>
  <c r="BH45" i="41" a="1"/>
  <c r="BH45" i="41" s="1"/>
  <c r="BG45" i="41" a="1"/>
  <c r="BG45" i="41" s="1"/>
  <c r="BF45" i="41" a="1"/>
  <c r="BF45" i="41" s="1"/>
  <c r="BE45" i="41" a="1"/>
  <c r="BE45" i="41" s="1"/>
  <c r="BD45" i="41" a="1"/>
  <c r="BD45" i="41" s="1"/>
  <c r="BC45" i="41" a="1"/>
  <c r="BC45" i="41" s="1"/>
  <c r="BB45" i="41" a="1"/>
  <c r="BB45" i="41" s="1"/>
  <c r="BA45" i="41" a="1"/>
  <c r="BA45" i="41" s="1"/>
  <c r="AZ45" i="41" a="1"/>
  <c r="AZ45" i="41" s="1"/>
  <c r="AY45" i="41" a="1"/>
  <c r="AY45" i="41" s="1"/>
  <c r="AX45" i="41" a="1"/>
  <c r="AX45" i="41" s="1"/>
  <c r="AW45" i="41" a="1"/>
  <c r="AW45" i="41" s="1"/>
  <c r="AV45" i="41" a="1"/>
  <c r="AV45" i="41" s="1"/>
  <c r="AU45" i="41" a="1"/>
  <c r="AU45" i="41" s="1"/>
  <c r="AT45" i="41" a="1"/>
  <c r="AT45" i="41" s="1"/>
  <c r="AS45" i="41" a="1"/>
  <c r="AS45" i="41" s="1"/>
  <c r="AQ45" i="41" a="1"/>
  <c r="AQ45" i="41" s="1"/>
  <c r="AP45" i="41" a="1"/>
  <c r="AP45" i="41" s="1"/>
  <c r="AO45" i="41" a="1"/>
  <c r="AO45" i="41" s="1"/>
  <c r="AN45" i="41" a="1"/>
  <c r="AN45" i="41" s="1"/>
  <c r="AM45" i="41" a="1"/>
  <c r="AM45" i="41" s="1"/>
  <c r="AL45" i="41" a="1"/>
  <c r="AL45" i="41" s="1"/>
  <c r="AK45" i="41" a="1"/>
  <c r="AK45" i="41" s="1"/>
  <c r="AJ45" i="41" a="1"/>
  <c r="AJ45" i="41" s="1"/>
  <c r="AI45" i="41" a="1"/>
  <c r="AI45" i="41" s="1"/>
  <c r="AH45" i="41" a="1"/>
  <c r="AH45" i="41" s="1"/>
  <c r="AG45" i="41" a="1"/>
  <c r="AG45" i="41" s="1"/>
  <c r="AF45" i="41" a="1"/>
  <c r="AF45" i="41" s="1"/>
  <c r="AE45" i="41" a="1"/>
  <c r="AE45" i="41" s="1"/>
  <c r="AD45" i="41" a="1"/>
  <c r="AD45" i="41" s="1"/>
  <c r="AC45" i="41" a="1"/>
  <c r="AC45" i="41" s="1"/>
  <c r="AB45" i="41" a="1"/>
  <c r="AB45" i="41" s="1"/>
  <c r="AA45" i="41" a="1"/>
  <c r="AA45" i="41"/>
  <c r="Z45" i="41" a="1"/>
  <c r="Z45" i="41" s="1"/>
  <c r="Y45" i="41" a="1"/>
  <c r="Y45" i="41" s="1"/>
  <c r="X45" i="41" a="1"/>
  <c r="X45" i="41" s="1"/>
  <c r="W45" i="41" a="1"/>
  <c r="W45" i="41" s="1"/>
  <c r="V45" i="41" a="1"/>
  <c r="V45" i="41" s="1"/>
  <c r="U45" i="41" a="1"/>
  <c r="U45" i="41" s="1"/>
  <c r="T45" i="41" a="1"/>
  <c r="T45" i="41" s="1"/>
  <c r="S45" i="41" a="1"/>
  <c r="S45" i="41" s="1"/>
  <c r="R45" i="41" a="1"/>
  <c r="R45" i="41" s="1"/>
  <c r="Q45" i="41" a="1"/>
  <c r="Q45" i="41" s="1"/>
  <c r="P45" i="41" a="1"/>
  <c r="P45" i="41" s="1"/>
  <c r="O45" i="41" a="1"/>
  <c r="O45" i="41" s="1"/>
  <c r="N45" i="41" a="1"/>
  <c r="N45" i="41" s="1"/>
  <c r="L45" i="41" a="1"/>
  <c r="L45" i="41" s="1"/>
  <c r="K45" i="41" a="1"/>
  <c r="K45" i="41" s="1"/>
  <c r="J45" i="41" a="1"/>
  <c r="J45" i="41" s="1"/>
  <c r="I45" i="41" a="1"/>
  <c r="I45" i="41" s="1"/>
  <c r="H45" i="41" a="1"/>
  <c r="H45" i="41" s="1"/>
  <c r="G45" i="41" a="1"/>
  <c r="G45" i="41" s="1"/>
  <c r="F45" i="41" a="1"/>
  <c r="F45" i="41" s="1"/>
  <c r="E45" i="41" a="1"/>
  <c r="E45" i="41" s="1"/>
  <c r="D45" i="41" a="1"/>
  <c r="D45" i="41" s="1"/>
  <c r="C45" i="41" a="1"/>
  <c r="C45" i="41" s="1"/>
  <c r="D43" i="41" a="1"/>
  <c r="D43" i="41" s="1"/>
  <c r="E43" i="41" a="1"/>
  <c r="E43" i="41" s="1"/>
  <c r="F43" i="41" a="1"/>
  <c r="F43" i="41" s="1"/>
  <c r="G43" i="41" a="1"/>
  <c r="G43" i="41" s="1"/>
  <c r="H43" i="41" a="1"/>
  <c r="H43" i="41" s="1"/>
  <c r="J43" i="41" a="1"/>
  <c r="J43" i="41" s="1"/>
  <c r="K43" i="41" a="1"/>
  <c r="K43" i="41" s="1"/>
  <c r="L43" i="41" a="1"/>
  <c r="L43" i="41" s="1"/>
  <c r="N43" i="41" a="1"/>
  <c r="N43" i="41" s="1"/>
  <c r="O43" i="41" a="1"/>
  <c r="O43" i="41" s="1"/>
  <c r="P43" i="41" a="1"/>
  <c r="P43" i="41" s="1"/>
  <c r="Q43" i="41" a="1"/>
  <c r="Q43" i="41" s="1"/>
  <c r="R43" i="41" a="1"/>
  <c r="R43" i="41" s="1"/>
  <c r="S43" i="41" a="1"/>
  <c r="S43" i="41" s="1"/>
  <c r="T43" i="41" a="1"/>
  <c r="T43" i="41" s="1"/>
  <c r="U43" i="41" a="1"/>
  <c r="U43" i="41" s="1"/>
  <c r="V43" i="41" a="1"/>
  <c r="V43" i="41" s="1"/>
  <c r="W43" i="41" a="1"/>
  <c r="W43" i="41" s="1"/>
  <c r="X43" i="41" a="1"/>
  <c r="X43" i="41" s="1"/>
  <c r="Y43" i="41" a="1"/>
  <c r="Y43" i="41" s="1"/>
  <c r="Z43" i="41" a="1"/>
  <c r="Z43" i="41" s="1"/>
  <c r="AA43" i="41" a="1"/>
  <c r="AA43" i="41" s="1"/>
  <c r="AB43" i="41" a="1"/>
  <c r="AB43" i="41" s="1"/>
  <c r="AC43" i="41" a="1"/>
  <c r="AC43" i="41" s="1"/>
  <c r="AF43" i="41" a="1"/>
  <c r="AF43" i="41" s="1"/>
  <c r="AG43" i="41" a="1"/>
  <c r="AG43" i="41" s="1"/>
  <c r="AH43" i="41" a="1"/>
  <c r="AH43" i="41" s="1"/>
  <c r="AI43" i="41" a="1"/>
  <c r="AI43" i="41" s="1"/>
  <c r="AJ43" i="41" a="1"/>
  <c r="AJ43" i="41" s="1"/>
  <c r="AK43" i="41" a="1"/>
  <c r="AK43" i="41" s="1"/>
  <c r="AL43" i="41" a="1"/>
  <c r="AL43" i="41" s="1"/>
  <c r="AM43" i="41" a="1"/>
  <c r="AM43" i="41" s="1"/>
  <c r="AN43" i="41" a="1"/>
  <c r="AN43" i="41" s="1"/>
  <c r="AO43" i="41" a="1"/>
  <c r="AO43" i="41" s="1"/>
  <c r="AP43" i="41" a="1"/>
  <c r="AP43" i="41" s="1"/>
  <c r="AQ43" i="41" a="1"/>
  <c r="AQ43" i="41" s="1"/>
  <c r="BL43" i="41" a="1"/>
  <c r="BL43" i="41" s="1"/>
  <c r="AS43" i="41" a="1"/>
  <c r="AS43" i="41" s="1"/>
  <c r="AT43" i="41" a="1"/>
  <c r="AT43" i="41" s="1"/>
  <c r="AU43" i="41" a="1"/>
  <c r="AU43" i="41" s="1"/>
  <c r="AV43" i="41" a="1"/>
  <c r="AV43" i="41" s="1"/>
  <c r="AW43" i="41" a="1"/>
  <c r="AW43" i="41" s="1"/>
  <c r="AX43" i="41" a="1"/>
  <c r="AX43" i="41" s="1"/>
  <c r="AY43" i="41" a="1"/>
  <c r="AY43" i="41" s="1"/>
  <c r="AZ43" i="41" a="1"/>
  <c r="AZ43" i="41" s="1"/>
  <c r="BA43" i="41" a="1"/>
  <c r="BA43" i="41" s="1"/>
  <c r="BC43" i="41" a="1"/>
  <c r="BC43" i="41" s="1"/>
  <c r="BD43" i="41" a="1"/>
  <c r="BD43" i="41" s="1"/>
  <c r="BE43" i="41" a="1"/>
  <c r="BE43" i="41" s="1"/>
  <c r="BF43" i="41" a="1"/>
  <c r="BF43" i="41" s="1"/>
  <c r="BG43" i="41" a="1"/>
  <c r="BG43" i="41" s="1"/>
  <c r="BH43" i="41" a="1"/>
  <c r="BH43" i="41" s="1"/>
  <c r="BI43" i="41" a="1"/>
  <c r="BI43" i="41" s="1"/>
  <c r="BJ43" i="41" a="1"/>
  <c r="BJ43" i="41" s="1"/>
  <c r="BK43" i="41" a="1"/>
  <c r="BK43" i="41" s="1"/>
  <c r="D44" i="41" a="1"/>
  <c r="D44" i="41" s="1"/>
  <c r="E44" i="41" a="1"/>
  <c r="E44" i="41" s="1"/>
  <c r="F44" i="41" a="1"/>
  <c r="F44" i="41" s="1"/>
  <c r="G44" i="41" a="1"/>
  <c r="G44" i="41" s="1"/>
  <c r="H44" i="41" a="1"/>
  <c r="H44" i="41" s="1"/>
  <c r="I44" i="41" a="1"/>
  <c r="I44" i="41" s="1"/>
  <c r="J44" i="41" a="1"/>
  <c r="J44" i="41" s="1"/>
  <c r="K44" i="41" a="1"/>
  <c r="K44" i="41" s="1"/>
  <c r="L44" i="41" a="1"/>
  <c r="L44" i="41" s="1"/>
  <c r="N44" i="41" a="1"/>
  <c r="N44" i="41" s="1"/>
  <c r="O44" i="41" a="1"/>
  <c r="O44" i="41" s="1"/>
  <c r="P44" i="41" a="1"/>
  <c r="P44" i="41" s="1"/>
  <c r="Q44" i="41" a="1"/>
  <c r="Q44" i="41" s="1"/>
  <c r="R44" i="41" a="1"/>
  <c r="R44" i="41" s="1"/>
  <c r="S44" i="41" a="1"/>
  <c r="S44" i="41" s="1"/>
  <c r="T44" i="41" a="1"/>
  <c r="T44" i="41" s="1"/>
  <c r="U44" i="41" a="1"/>
  <c r="U44" i="41" s="1"/>
  <c r="V44" i="41" a="1"/>
  <c r="V44" i="41" s="1"/>
  <c r="W44" i="41" a="1"/>
  <c r="W44" i="41" s="1"/>
  <c r="X44" i="41" a="1"/>
  <c r="X44" i="41" s="1"/>
  <c r="Y44" i="41" a="1"/>
  <c r="Y44" i="41" s="1"/>
  <c r="Z44" i="41" a="1"/>
  <c r="Z44" i="41" s="1"/>
  <c r="AA44" i="41" a="1"/>
  <c r="AA44" i="41" s="1"/>
  <c r="AB44" i="41" a="1"/>
  <c r="AB44" i="41" s="1"/>
  <c r="AC44" i="41" a="1"/>
  <c r="AC44" i="41" s="1"/>
  <c r="AD44" i="41" a="1"/>
  <c r="AD44" i="41" s="1"/>
  <c r="AE44" i="41" a="1"/>
  <c r="AE44" i="41" s="1"/>
  <c r="AF44" i="41" a="1"/>
  <c r="AF44" i="41" s="1"/>
  <c r="AG44" i="41" a="1"/>
  <c r="AG44" i="41" s="1"/>
  <c r="AH44" i="41" a="1"/>
  <c r="AH44" i="41" s="1"/>
  <c r="AI44" i="41" a="1"/>
  <c r="AI44" i="41" s="1"/>
  <c r="AJ44" i="41" a="1"/>
  <c r="AJ44" i="41" s="1"/>
  <c r="AK44" i="41" a="1"/>
  <c r="AK44" i="41" s="1"/>
  <c r="AL44" i="41" a="1"/>
  <c r="AL44" i="41" s="1"/>
  <c r="AM44" i="41" a="1"/>
  <c r="AM44" i="41" s="1"/>
  <c r="AN44" i="41" a="1"/>
  <c r="AN44" i="41" s="1"/>
  <c r="AO44" i="41" a="1"/>
  <c r="AO44" i="41" s="1"/>
  <c r="AP44" i="41" a="1"/>
  <c r="AP44" i="41" s="1"/>
  <c r="AQ44" i="41" a="1"/>
  <c r="AQ44" i="41" s="1"/>
  <c r="BL44" i="41" a="1"/>
  <c r="BL44" i="41" s="1"/>
  <c r="AR44" i="41" a="1"/>
  <c r="AR44" i="41" s="1"/>
  <c r="AS44" i="41" a="1"/>
  <c r="AS44" i="41" s="1"/>
  <c r="AT44" i="41" a="1"/>
  <c r="AT44" i="41" s="1"/>
  <c r="AU44" i="41" a="1"/>
  <c r="AU44" i="41" s="1"/>
  <c r="AV44" i="41" a="1"/>
  <c r="AV44" i="41" s="1"/>
  <c r="AW44" i="41" a="1"/>
  <c r="AW44" i="41" s="1"/>
  <c r="AX44" i="41" a="1"/>
  <c r="AX44" i="41" s="1"/>
  <c r="AY44" i="41" a="1"/>
  <c r="AY44" i="41" s="1"/>
  <c r="AZ44" i="41" a="1"/>
  <c r="AZ44" i="41" s="1"/>
  <c r="BA44" i="41" a="1"/>
  <c r="BA44" i="41" s="1"/>
  <c r="BB44" i="41" a="1"/>
  <c r="BB44" i="41" s="1"/>
  <c r="BC44" i="41" a="1"/>
  <c r="BC44" i="41" s="1"/>
  <c r="BD44" i="41" a="1"/>
  <c r="BD44" i="41" s="1"/>
  <c r="BE44" i="41" a="1"/>
  <c r="BE44" i="41" s="1"/>
  <c r="BF44" i="41" a="1"/>
  <c r="BF44" i="41" s="1"/>
  <c r="BG44" i="41" a="1"/>
  <c r="BG44" i="41" s="1"/>
  <c r="BH44" i="41" a="1"/>
  <c r="BH44" i="41" s="1"/>
  <c r="BI44" i="41" a="1"/>
  <c r="BI44" i="41" s="1"/>
  <c r="BJ44" i="41" a="1"/>
  <c r="BJ44" i="41" s="1"/>
  <c r="BK44" i="41" a="1"/>
  <c r="BK44" i="41" s="1"/>
  <c r="BL45" i="41" a="1"/>
  <c r="BL45" i="41" s="1"/>
  <c r="BL46" i="41" a="1"/>
  <c r="BL46" i="41" s="1"/>
  <c r="C44" i="41" a="1"/>
  <c r="C44" i="41" s="1"/>
  <c r="C43" i="41" a="1"/>
  <c r="C43" i="41" s="1"/>
  <c r="AD3" i="41"/>
  <c r="AE3" i="41"/>
  <c r="AD4" i="41"/>
  <c r="AE4" i="41"/>
  <c r="AD5" i="41"/>
  <c r="AE5" i="41"/>
  <c r="I3" i="41"/>
  <c r="I4" i="41"/>
  <c r="I5" i="41"/>
  <c r="BB3" i="41"/>
  <c r="BB4" i="41"/>
  <c r="BB5" i="41"/>
  <c r="AR3" i="41"/>
  <c r="AR4" i="41"/>
  <c r="AR5" i="41"/>
  <c r="P8" i="35"/>
  <c r="P43" i="35"/>
  <c r="Q43" i="35"/>
  <c r="R43" i="35"/>
  <c r="P44" i="35"/>
  <c r="Q44" i="35"/>
  <c r="R44" i="35"/>
  <c r="P45" i="35"/>
  <c r="Q45" i="35"/>
  <c r="R45" i="35"/>
  <c r="P46" i="35"/>
  <c r="Q46" i="35"/>
  <c r="R46" i="35"/>
  <c r="P47" i="35"/>
  <c r="Q47" i="35"/>
  <c r="R47" i="35"/>
  <c r="P48" i="35"/>
  <c r="Q48" i="35"/>
  <c r="R48" i="35"/>
  <c r="P49" i="35"/>
  <c r="Q49" i="35"/>
  <c r="R49" i="35"/>
  <c r="P50" i="35"/>
  <c r="Q50" i="35"/>
  <c r="R50" i="35"/>
  <c r="P51" i="35"/>
  <c r="Q51" i="35"/>
  <c r="R51" i="35"/>
  <c r="P52" i="35"/>
  <c r="Q52" i="35"/>
  <c r="R52" i="35"/>
  <c r="P53" i="35"/>
  <c r="Q53" i="35"/>
  <c r="R53" i="35"/>
  <c r="P54" i="35"/>
  <c r="Q54" i="35"/>
  <c r="R54" i="35"/>
  <c r="P55" i="35"/>
  <c r="Q55" i="35"/>
  <c r="R55" i="35"/>
  <c r="P56" i="35"/>
  <c r="Q56" i="35"/>
  <c r="R56" i="35"/>
  <c r="P57" i="35"/>
  <c r="Q57" i="35"/>
  <c r="R57" i="35"/>
  <c r="P58" i="35"/>
  <c r="Q58" i="35"/>
  <c r="R58" i="35"/>
  <c r="P59" i="35"/>
  <c r="Q59" i="35"/>
  <c r="R59" i="35"/>
  <c r="P60" i="35"/>
  <c r="Q60" i="35"/>
  <c r="R60" i="35"/>
  <c r="P61" i="35"/>
  <c r="Q61" i="35"/>
  <c r="R61" i="35"/>
  <c r="P62" i="35"/>
  <c r="Q62" i="35"/>
  <c r="R62" i="35"/>
  <c r="P63" i="35"/>
  <c r="Q63" i="35"/>
  <c r="R63" i="35"/>
  <c r="P64" i="35"/>
  <c r="Q64" i="35"/>
  <c r="R64" i="35"/>
  <c r="Q65" i="35"/>
  <c r="R65" i="35"/>
  <c r="AR18" i="41"/>
  <c r="AR45" i="41" s="1" a="1"/>
  <c r="AR45" i="41" s="1"/>
  <c r="AR17" i="41"/>
  <c r="AD17" i="41"/>
  <c r="AR16" i="41"/>
  <c r="AD16" i="41"/>
  <c r="AR15" i="41"/>
  <c r="AD15" i="41"/>
  <c r="AR14" i="41"/>
  <c r="AD14" i="41"/>
  <c r="AR13" i="41"/>
  <c r="AD13" i="41"/>
  <c r="AR12" i="41"/>
  <c r="AD12" i="41"/>
  <c r="AR11" i="41"/>
  <c r="AD11" i="41"/>
  <c r="I11" i="41"/>
  <c r="BB10" i="41"/>
  <c r="AR10" i="41"/>
  <c r="AD10" i="41"/>
  <c r="I10" i="41"/>
  <c r="BB9" i="41"/>
  <c r="AR9" i="41"/>
  <c r="AE9" i="41"/>
  <c r="AD9" i="41"/>
  <c r="I9" i="41"/>
  <c r="BB8" i="41"/>
  <c r="AR8" i="41"/>
  <c r="AE8" i="41"/>
  <c r="AD8" i="41"/>
  <c r="I8" i="41"/>
  <c r="BB7" i="41"/>
  <c r="AR7" i="41"/>
  <c r="AE7" i="41"/>
  <c r="AD7" i="41"/>
  <c r="I7" i="41"/>
  <c r="BB6" i="41"/>
  <c r="AR6" i="41"/>
  <c r="AE6" i="41"/>
  <c r="AD6" i="41"/>
  <c r="I6" i="41"/>
  <c r="BH388" i="39"/>
  <c r="BH387" i="39"/>
  <c r="BH386" i="39"/>
  <c r="B3" i="35"/>
  <c r="P41" i="35"/>
  <c r="Q41" i="35"/>
  <c r="R41" i="35"/>
  <c r="P18" i="35"/>
  <c r="Q18" i="35"/>
  <c r="R18" i="35"/>
  <c r="P3" i="35"/>
  <c r="Q3" i="35"/>
  <c r="R3" i="35"/>
  <c r="P15" i="35"/>
  <c r="Q15" i="35"/>
  <c r="R15" i="35"/>
  <c r="P20" i="35"/>
  <c r="Q20" i="35"/>
  <c r="R20" i="35"/>
  <c r="P23" i="35"/>
  <c r="Q23" i="35"/>
  <c r="R23" i="35"/>
  <c r="P11" i="35"/>
  <c r="Q11" i="35"/>
  <c r="R11" i="35"/>
  <c r="P19" i="35"/>
  <c r="Q19" i="35"/>
  <c r="R19" i="35"/>
  <c r="P40" i="35"/>
  <c r="Q40" i="35"/>
  <c r="R40" i="35"/>
  <c r="P9" i="35"/>
  <c r="Q9" i="35"/>
  <c r="R9" i="35"/>
  <c r="P27" i="35"/>
  <c r="Q27" i="35"/>
  <c r="R27" i="35"/>
  <c r="P14" i="35"/>
  <c r="Q14" i="35"/>
  <c r="R14" i="35"/>
  <c r="P16" i="35"/>
  <c r="Q16" i="35"/>
  <c r="R16" i="35"/>
  <c r="P32" i="35"/>
  <c r="Q32" i="35"/>
  <c r="R32" i="35"/>
  <c r="P17" i="35"/>
  <c r="Q17" i="35"/>
  <c r="R17" i="35"/>
  <c r="P13" i="35"/>
  <c r="Q13" i="35"/>
  <c r="R13" i="35"/>
  <c r="P39" i="35"/>
  <c r="Q39" i="35"/>
  <c r="R39" i="35"/>
  <c r="P24" i="35"/>
  <c r="Q24" i="35"/>
  <c r="R24" i="35"/>
  <c r="Q8" i="35"/>
  <c r="R8" i="35"/>
  <c r="P28" i="35"/>
  <c r="Q28" i="35"/>
  <c r="R28" i="35"/>
  <c r="P36" i="35"/>
  <c r="Q36" i="35"/>
  <c r="R36" i="35"/>
  <c r="P21" i="35"/>
  <c r="Q21" i="35"/>
  <c r="R21" i="35"/>
  <c r="P33" i="35"/>
  <c r="Q33" i="35"/>
  <c r="R33" i="35"/>
  <c r="P4" i="35"/>
  <c r="Q4" i="35"/>
  <c r="R4" i="35"/>
  <c r="P26" i="35"/>
  <c r="Q26" i="35"/>
  <c r="R26" i="35"/>
  <c r="P37" i="35"/>
  <c r="Q37" i="35"/>
  <c r="R37" i="35"/>
  <c r="P12" i="35"/>
  <c r="Q12" i="35"/>
  <c r="R12" i="35"/>
  <c r="P35" i="35"/>
  <c r="Q35" i="35"/>
  <c r="R35" i="35"/>
  <c r="P22" i="35"/>
  <c r="Q22" i="35"/>
  <c r="R22" i="35"/>
  <c r="P10" i="35"/>
  <c r="Q10" i="35"/>
  <c r="R10" i="35"/>
  <c r="P34" i="35"/>
  <c r="Q34" i="35"/>
  <c r="R34" i="35"/>
  <c r="P31" i="35"/>
  <c r="Q31" i="35"/>
  <c r="R31" i="35"/>
  <c r="P25" i="35"/>
  <c r="Q25" i="35"/>
  <c r="R25" i="35"/>
  <c r="P42" i="35"/>
  <c r="Q42" i="35"/>
  <c r="R42" i="35"/>
  <c r="P30" i="35"/>
  <c r="Q30" i="35"/>
  <c r="R30" i="35"/>
  <c r="P6" i="35"/>
  <c r="Q6" i="35"/>
  <c r="R6" i="35"/>
  <c r="P38" i="35"/>
  <c r="Q38" i="35"/>
  <c r="R38" i="35"/>
  <c r="P29" i="35"/>
  <c r="Q29" i="35"/>
  <c r="R29" i="35"/>
  <c r="P5" i="35"/>
  <c r="R5" i="35"/>
  <c r="Q5" i="35"/>
  <c r="B97" i="36"/>
  <c r="B96" i="36"/>
  <c r="C1" i="36"/>
  <c r="C385" i="39"/>
  <c r="BM388" i="39"/>
  <c r="BL388" i="39"/>
  <c r="BK388" i="39"/>
  <c r="BJ388" i="39"/>
  <c r="BI388" i="39"/>
  <c r="BG388" i="39"/>
  <c r="BF388" i="39"/>
  <c r="BE388" i="39"/>
  <c r="BC388" i="39"/>
  <c r="BB388" i="39"/>
  <c r="BA388" i="39"/>
  <c r="AZ388" i="39"/>
  <c r="AY388" i="39"/>
  <c r="AX388" i="39"/>
  <c r="AW388" i="39"/>
  <c r="AV388" i="39"/>
  <c r="AU388" i="39"/>
  <c r="AS388" i="39"/>
  <c r="AR388" i="39"/>
  <c r="AQ388" i="39"/>
  <c r="AP388" i="39"/>
  <c r="AO388" i="39"/>
  <c r="AN388" i="39"/>
  <c r="AM388" i="39"/>
  <c r="AL388" i="39"/>
  <c r="AK388" i="39"/>
  <c r="AJ388" i="39"/>
  <c r="AI388" i="39"/>
  <c r="AH388" i="39"/>
  <c r="AG388" i="39"/>
  <c r="AD388" i="39"/>
  <c r="AC388" i="39"/>
  <c r="AB388" i="39"/>
  <c r="AA388" i="39"/>
  <c r="Z388" i="39"/>
  <c r="Y388" i="39"/>
  <c r="X388" i="39"/>
  <c r="W388" i="39"/>
  <c r="V388" i="39"/>
  <c r="U388" i="39"/>
  <c r="T388" i="39"/>
  <c r="S388" i="39"/>
  <c r="R388" i="39"/>
  <c r="Q388" i="39"/>
  <c r="P388" i="39"/>
  <c r="O388" i="39"/>
  <c r="N388" i="39"/>
  <c r="M388" i="39"/>
  <c r="L388" i="39"/>
  <c r="K388" i="39"/>
  <c r="J388" i="39"/>
  <c r="H388" i="39"/>
  <c r="G388" i="39"/>
  <c r="F388" i="39"/>
  <c r="E388" i="39"/>
  <c r="D388" i="39"/>
  <c r="C388" i="39"/>
  <c r="BM387" i="39"/>
  <c r="BL387" i="39"/>
  <c r="BK387" i="39"/>
  <c r="BJ387" i="39"/>
  <c r="BI387" i="39"/>
  <c r="BG387" i="39"/>
  <c r="BF387" i="39"/>
  <c r="BE387" i="39"/>
  <c r="BD387" i="39"/>
  <c r="BC387" i="39"/>
  <c r="BB387" i="39"/>
  <c r="BA387" i="39"/>
  <c r="AZ387" i="39"/>
  <c r="AY387" i="39"/>
  <c r="AX387" i="39"/>
  <c r="AW387" i="39"/>
  <c r="AV387" i="39"/>
  <c r="AU387" i="39"/>
  <c r="AS387" i="39"/>
  <c r="AR387" i="39"/>
  <c r="AQ387" i="39"/>
  <c r="AP387" i="39"/>
  <c r="AO387" i="39"/>
  <c r="AN387" i="39"/>
  <c r="AM387" i="39"/>
  <c r="AL387" i="39"/>
  <c r="AK387" i="39"/>
  <c r="AJ387" i="39"/>
  <c r="AI387" i="39"/>
  <c r="AH387" i="39"/>
  <c r="AG387" i="39"/>
  <c r="AF387" i="39"/>
  <c r="AE387" i="39"/>
  <c r="AD387" i="39"/>
  <c r="AC387" i="39"/>
  <c r="AB387" i="39"/>
  <c r="AA387" i="39"/>
  <c r="Z387" i="39"/>
  <c r="Y387" i="39"/>
  <c r="X387" i="39"/>
  <c r="W387" i="39"/>
  <c r="V387" i="39"/>
  <c r="U387" i="39"/>
  <c r="T387" i="39"/>
  <c r="S387" i="39"/>
  <c r="R387" i="39"/>
  <c r="Q387" i="39"/>
  <c r="P387" i="39"/>
  <c r="O387" i="39"/>
  <c r="N387" i="39"/>
  <c r="M387" i="39"/>
  <c r="L387" i="39"/>
  <c r="K387" i="39"/>
  <c r="J387" i="39"/>
  <c r="I387" i="39"/>
  <c r="H387" i="39"/>
  <c r="G387" i="39"/>
  <c r="F387" i="39"/>
  <c r="E387" i="39"/>
  <c r="D387" i="39"/>
  <c r="C387" i="39"/>
  <c r="BM386" i="39"/>
  <c r="BL386" i="39"/>
  <c r="BK386" i="39"/>
  <c r="BJ386" i="39"/>
  <c r="BI386" i="39"/>
  <c r="BG386" i="39"/>
  <c r="BF386" i="39"/>
  <c r="BE386" i="39"/>
  <c r="BD386" i="39"/>
  <c r="BC386" i="39"/>
  <c r="BB386" i="39"/>
  <c r="BA386" i="39"/>
  <c r="AZ386" i="39"/>
  <c r="AY386" i="39"/>
  <c r="AX386" i="39"/>
  <c r="AW386" i="39"/>
  <c r="AV386" i="39"/>
  <c r="AU386" i="39"/>
  <c r="AT386" i="39"/>
  <c r="AS386" i="39"/>
  <c r="AR386" i="39"/>
  <c r="AQ386" i="39"/>
  <c r="AP386" i="39"/>
  <c r="AO386" i="39"/>
  <c r="AN386" i="39"/>
  <c r="AM386" i="39"/>
  <c r="AL386" i="39"/>
  <c r="AK386" i="39"/>
  <c r="AJ386" i="39"/>
  <c r="AI386" i="39"/>
  <c r="AH386" i="39"/>
  <c r="AG386" i="39"/>
  <c r="AF386" i="39"/>
  <c r="AE386" i="39"/>
  <c r="AD386" i="39"/>
  <c r="AC386" i="39"/>
  <c r="AB386" i="39"/>
  <c r="AA386" i="39"/>
  <c r="Z386" i="39"/>
  <c r="Y386" i="39"/>
  <c r="X386" i="39"/>
  <c r="W386" i="39"/>
  <c r="V386" i="39"/>
  <c r="U386" i="39"/>
  <c r="T386" i="39"/>
  <c r="S386" i="39"/>
  <c r="R386" i="39"/>
  <c r="Q386" i="39"/>
  <c r="P386" i="39"/>
  <c r="O386" i="39"/>
  <c r="N386" i="39"/>
  <c r="M386" i="39"/>
  <c r="L386" i="39"/>
  <c r="K386" i="39"/>
  <c r="J386" i="39"/>
  <c r="I386" i="39"/>
  <c r="H386" i="39"/>
  <c r="G386" i="39"/>
  <c r="F386" i="39"/>
  <c r="E386" i="39"/>
  <c r="D386" i="39"/>
  <c r="C386" i="39"/>
  <c r="BM385" i="39"/>
  <c r="BL385" i="39"/>
  <c r="BK385" i="39"/>
  <c r="BJ385" i="39"/>
  <c r="BI385" i="39"/>
  <c r="BH385" i="39"/>
  <c r="BG385" i="39"/>
  <c r="BF385" i="39"/>
  <c r="BE385" i="39"/>
  <c r="BC385" i="39"/>
  <c r="BB385" i="39"/>
  <c r="BA385" i="39"/>
  <c r="AZ385" i="39"/>
  <c r="AY385" i="39"/>
  <c r="AX385" i="39"/>
  <c r="AW385" i="39"/>
  <c r="AV385" i="39"/>
  <c r="AU385" i="39"/>
  <c r="AS385" i="39"/>
  <c r="AR385" i="39"/>
  <c r="AQ385" i="39"/>
  <c r="AP385" i="39"/>
  <c r="AO385" i="39"/>
  <c r="AN385" i="39"/>
  <c r="AM385" i="39"/>
  <c r="AL385" i="39"/>
  <c r="AK385" i="39"/>
  <c r="AJ385" i="39"/>
  <c r="AI385" i="39"/>
  <c r="AH385" i="39"/>
  <c r="AG385" i="39"/>
  <c r="AD385" i="39"/>
  <c r="AC385" i="39"/>
  <c r="AB385" i="39"/>
  <c r="AA385" i="39"/>
  <c r="Z385" i="39"/>
  <c r="Y385" i="39"/>
  <c r="X385" i="39"/>
  <c r="W385" i="39"/>
  <c r="V385" i="39"/>
  <c r="U385" i="39"/>
  <c r="T385" i="39"/>
  <c r="S385" i="39"/>
  <c r="R385" i="39"/>
  <c r="Q385" i="39"/>
  <c r="P385" i="39"/>
  <c r="O385" i="39"/>
  <c r="N385" i="39"/>
  <c r="M385" i="39"/>
  <c r="L385" i="39"/>
  <c r="K385" i="39"/>
  <c r="J385" i="39"/>
  <c r="H385" i="39"/>
  <c r="G385" i="39"/>
  <c r="F385" i="39"/>
  <c r="E385" i="39"/>
  <c r="D385" i="39"/>
  <c r="AT360" i="39"/>
  <c r="AT387" i="39" s="1"/>
  <c r="AT359" i="39"/>
  <c r="AE359" i="39"/>
  <c r="AT358" i="39"/>
  <c r="AE358" i="39"/>
  <c r="AT357" i="39"/>
  <c r="AE357" i="39"/>
  <c r="AT356" i="39"/>
  <c r="AE356" i="39"/>
  <c r="AT355" i="39"/>
  <c r="AE355" i="39"/>
  <c r="AT354" i="39"/>
  <c r="AE354" i="39"/>
  <c r="AT353" i="39"/>
  <c r="AE353" i="39"/>
  <c r="I353" i="39"/>
  <c r="BD352" i="39"/>
  <c r="AT352" i="39"/>
  <c r="AE352" i="39"/>
  <c r="I352" i="39"/>
  <c r="BD351" i="39"/>
  <c r="AT351" i="39"/>
  <c r="AF351" i="39"/>
  <c r="AE351" i="39"/>
  <c r="I351" i="39"/>
  <c r="BD350" i="39"/>
  <c r="AT350" i="39"/>
  <c r="AF350" i="39"/>
  <c r="AE350" i="39"/>
  <c r="I350" i="39"/>
  <c r="BD349" i="39"/>
  <c r="AT349" i="39"/>
  <c r="AF349" i="39"/>
  <c r="AE349" i="39"/>
  <c r="I349" i="39"/>
  <c r="BD348" i="39"/>
  <c r="AT348" i="39"/>
  <c r="AF348" i="39"/>
  <c r="AF385" i="39" s="1"/>
  <c r="AE348" i="39"/>
  <c r="I348" i="39"/>
  <c r="C5" i="43" l="1"/>
  <c r="BB46" i="41" a="1"/>
  <c r="BB46" i="41" s="1"/>
  <c r="C6" i="43"/>
  <c r="C7" i="43"/>
  <c r="I46" i="41" a="1"/>
  <c r="I46" i="41" s="1"/>
  <c r="AD46" i="41" a="1"/>
  <c r="AD46" i="41" s="1"/>
  <c r="AE46" i="41" a="1"/>
  <c r="AE46" i="41" s="1"/>
  <c r="AR46" i="41" a="1"/>
  <c r="AR46" i="41" s="1"/>
  <c r="AE43" i="41" a="1"/>
  <c r="AE43" i="41" s="1"/>
  <c r="AD43" i="41" a="1"/>
  <c r="AD43" i="41" s="1"/>
  <c r="BB43" i="41" a="1"/>
  <c r="BB43" i="41" s="1"/>
  <c r="I43" i="41" a="1"/>
  <c r="I43" i="41" s="1"/>
  <c r="AR43" i="41" a="1"/>
  <c r="AR43" i="41" s="1"/>
  <c r="C7" i="35"/>
  <c r="D7" i="35" s="1"/>
  <c r="C5" i="35"/>
  <c r="D5" i="35" s="1"/>
  <c r="C6" i="35"/>
  <c r="D6" i="35" s="1"/>
  <c r="AE385" i="39"/>
  <c r="BD388" i="39"/>
  <c r="AT388" i="39"/>
  <c r="BD385" i="39"/>
  <c r="I385" i="39"/>
  <c r="AE388" i="39"/>
  <c r="AT385" i="39"/>
  <c r="I388" i="39"/>
  <c r="AF388" i="39"/>
  <c r="D6" i="43" l="1"/>
  <c r="E6" i="43"/>
  <c r="D5" i="43"/>
  <c r="E5" i="43"/>
  <c r="D7" i="43"/>
  <c r="E7" i="43"/>
  <c r="O3" i="38" l="1"/>
  <c r="O4" i="38"/>
  <c r="O5" i="38"/>
  <c r="O6" i="38"/>
  <c r="O2" i="38"/>
  <c r="L2" i="38"/>
  <c r="L3" i="38"/>
  <c r="L4" i="38"/>
  <c r="L5" i="38"/>
  <c r="L6" i="38"/>
  <c r="L7" i="38"/>
  <c r="L8" i="38"/>
  <c r="L9" i="38"/>
  <c r="L10" i="38"/>
  <c r="K3" i="38"/>
  <c r="K4" i="38"/>
  <c r="K5" i="38"/>
  <c r="K6" i="38"/>
  <c r="K7" i="38"/>
  <c r="K8" i="38"/>
  <c r="K9" i="38"/>
  <c r="K10" i="38"/>
  <c r="K11" i="38"/>
  <c r="K12" i="38"/>
  <c r="K13" i="38"/>
  <c r="K14" i="38"/>
  <c r="K15" i="38"/>
  <c r="K16" i="38"/>
  <c r="K17" i="38"/>
  <c r="K18" i="38"/>
  <c r="K19" i="38"/>
  <c r="K20" i="38"/>
  <c r="K21" i="38"/>
  <c r="K22" i="38"/>
  <c r="K23" i="38"/>
  <c r="K24" i="38"/>
  <c r="K25" i="38"/>
  <c r="K26" i="38"/>
  <c r="K27" i="38"/>
  <c r="K28" i="38"/>
  <c r="K29" i="38"/>
  <c r="K30" i="38"/>
  <c r="K31" i="38"/>
  <c r="K32" i="38"/>
  <c r="K33" i="38"/>
  <c r="K34" i="38"/>
  <c r="K35" i="38"/>
  <c r="K36" i="38"/>
  <c r="K37" i="38"/>
  <c r="K38" i="38"/>
  <c r="K39" i="38"/>
  <c r="K40" i="38"/>
  <c r="K2" i="38"/>
  <c r="AR104" i="37" l="1"/>
  <c r="AQ104" i="37"/>
  <c r="AP104" i="37"/>
  <c r="AO104" i="37"/>
  <c r="AN104" i="37"/>
  <c r="AM104" i="37"/>
  <c r="AL104" i="37"/>
  <c r="AK104" i="37"/>
  <c r="AJ104" i="37"/>
  <c r="AI104" i="37"/>
  <c r="AH104" i="37"/>
  <c r="AG104" i="37"/>
  <c r="AF104" i="37"/>
  <c r="AE104" i="37"/>
  <c r="AD104" i="37"/>
  <c r="AC104" i="37"/>
  <c r="AB104" i="37"/>
  <c r="AA104" i="37"/>
  <c r="Z104" i="37"/>
  <c r="Y104" i="37"/>
  <c r="X104" i="37"/>
  <c r="W104" i="37"/>
  <c r="V104" i="37"/>
  <c r="U104" i="37"/>
  <c r="T104" i="37"/>
  <c r="S104" i="37"/>
  <c r="R104" i="37"/>
  <c r="Q104" i="37"/>
  <c r="P104" i="37"/>
  <c r="O104" i="37"/>
  <c r="N104" i="37"/>
  <c r="M104" i="37"/>
  <c r="L104" i="37"/>
  <c r="K104" i="37"/>
  <c r="J104" i="37"/>
  <c r="I104" i="37"/>
  <c r="H104" i="37"/>
  <c r="G104" i="37"/>
  <c r="F104" i="37"/>
  <c r="E104" i="37"/>
  <c r="D104" i="37"/>
  <c r="C104" i="37"/>
  <c r="B104" i="37"/>
  <c r="AO103" i="37"/>
  <c r="AN103" i="37"/>
  <c r="AM103" i="37"/>
  <c r="AL103" i="37"/>
  <c r="AE103" i="37"/>
  <c r="AD103" i="37"/>
  <c r="AC103" i="37"/>
  <c r="AB103" i="37"/>
  <c r="U103" i="37"/>
  <c r="T103" i="37"/>
  <c r="S103" i="37"/>
  <c r="R103" i="37"/>
  <c r="K103" i="37"/>
  <c r="J103" i="37"/>
  <c r="I103" i="37"/>
  <c r="H103" i="37"/>
  <c r="AR102" i="37"/>
  <c r="AR103" i="37" s="1"/>
  <c r="AQ102" i="37"/>
  <c r="AQ103" i="37" s="1"/>
  <c r="AP102" i="37"/>
  <c r="AP103" i="37" s="1"/>
  <c r="AO102" i="37"/>
  <c r="AN102" i="37"/>
  <c r="AM102" i="37"/>
  <c r="AL102" i="37"/>
  <c r="AK102" i="37"/>
  <c r="AK103" i="37" s="1"/>
  <c r="AJ102" i="37"/>
  <c r="AJ103" i="37" s="1"/>
  <c r="AI102" i="37"/>
  <c r="AI103" i="37" s="1"/>
  <c r="AH102" i="37"/>
  <c r="AH103" i="37" s="1"/>
  <c r="AG102" i="37"/>
  <c r="AG103" i="37" s="1"/>
  <c r="AF102" i="37"/>
  <c r="AF103" i="37" s="1"/>
  <c r="AE102" i="37"/>
  <c r="AD102" i="37"/>
  <c r="AC102" i="37"/>
  <c r="AB102" i="37"/>
  <c r="AA102" i="37"/>
  <c r="AA103" i="37" s="1"/>
  <c r="Z102" i="37"/>
  <c r="Z103" i="37" s="1"/>
  <c r="Y102" i="37"/>
  <c r="Y103" i="37" s="1"/>
  <c r="X102" i="37"/>
  <c r="X103" i="37" s="1"/>
  <c r="W102" i="37"/>
  <c r="W103" i="37" s="1"/>
  <c r="V102" i="37"/>
  <c r="V103" i="37" s="1"/>
  <c r="U102" i="37"/>
  <c r="T102" i="37"/>
  <c r="S102" i="37"/>
  <c r="R102" i="37"/>
  <c r="Q102" i="37"/>
  <c r="Q103" i="37" s="1"/>
  <c r="P102" i="37"/>
  <c r="P103" i="37" s="1"/>
  <c r="O102" i="37"/>
  <c r="O103" i="37" s="1"/>
  <c r="N102" i="37"/>
  <c r="N103" i="37" s="1"/>
  <c r="M102" i="37"/>
  <c r="M103" i="37" s="1"/>
  <c r="L102" i="37"/>
  <c r="L103" i="37" s="1"/>
  <c r="K102" i="37"/>
  <c r="J102" i="37"/>
  <c r="I102" i="37"/>
  <c r="H102" i="37"/>
  <c r="G102" i="37"/>
  <c r="G103" i="37" s="1"/>
  <c r="F102" i="37"/>
  <c r="F103" i="37" s="1"/>
  <c r="E102" i="37"/>
  <c r="E103" i="37" s="1"/>
  <c r="D102" i="37"/>
  <c r="D103" i="37" s="1"/>
  <c r="C102" i="37"/>
  <c r="C103" i="37" s="1"/>
  <c r="B102" i="37"/>
  <c r="B103" i="37" s="1"/>
  <c r="H100" i="24"/>
  <c r="H101" i="24"/>
  <c r="H102" i="24"/>
  <c r="D150" i="24"/>
  <c r="D149" i="24"/>
  <c r="D148" i="24"/>
  <c r="D147" i="24"/>
  <c r="B146" i="24"/>
  <c r="D146" i="24" s="1"/>
  <c r="D132" i="24"/>
  <c r="D131" i="24"/>
  <c r="D130" i="24"/>
  <c r="D128" i="24"/>
  <c r="D129" i="24"/>
  <c r="D133" i="24"/>
  <c r="D127" i="24"/>
  <c r="D117" i="24"/>
  <c r="D118" i="24"/>
  <c r="D119" i="24"/>
  <c r="D120" i="24"/>
  <c r="B116" i="24"/>
  <c r="D116" i="24" s="1"/>
  <c r="C113" i="24"/>
  <c r="D113" i="24" s="1"/>
  <c r="D77" i="24"/>
  <c r="B121" i="24" s="1"/>
  <c r="D121" i="24" s="1"/>
  <c r="D101" i="24"/>
  <c r="D102" i="24"/>
  <c r="D103" i="24"/>
  <c r="D104" i="24"/>
  <c r="D105" i="24"/>
  <c r="D106" i="24"/>
  <c r="D107" i="24"/>
  <c r="B151" i="24" s="1"/>
  <c r="D151" i="24" s="1"/>
  <c r="D108" i="24"/>
  <c r="D109" i="24"/>
  <c r="D110" i="24"/>
  <c r="D111" i="24"/>
  <c r="D112" i="24"/>
  <c r="D97" i="24"/>
  <c r="D98" i="24"/>
  <c r="D99" i="24"/>
  <c r="D100" i="24"/>
  <c r="D83" i="24"/>
  <c r="D84" i="24"/>
  <c r="D85" i="24"/>
  <c r="D86" i="24"/>
  <c r="D87" i="24"/>
  <c r="D88" i="24"/>
  <c r="D89" i="24"/>
  <c r="D90" i="24"/>
  <c r="D91" i="24"/>
  <c r="D92" i="24"/>
  <c r="D93" i="24"/>
  <c r="D94" i="24"/>
  <c r="D95" i="24"/>
  <c r="D96" i="24"/>
  <c r="D78" i="24"/>
  <c r="D79" i="24"/>
  <c r="D80" i="24"/>
  <c r="D81" i="24"/>
  <c r="D82" i="24"/>
  <c r="D49" i="24"/>
  <c r="D50" i="24"/>
  <c r="D51" i="24"/>
  <c r="D52" i="24"/>
  <c r="D53" i="24"/>
  <c r="D48" i="24"/>
  <c r="B54" i="24" a="1"/>
  <c r="B54" i="24" s="1"/>
  <c r="D54" i="24" s="1"/>
  <c r="B98" i="36"/>
  <c r="B93" i="36"/>
  <c r="V70" i="36"/>
  <c r="U70" i="36"/>
  <c r="T70" i="36"/>
  <c r="S70" i="36"/>
  <c r="R70" i="36"/>
  <c r="Q70" i="36"/>
  <c r="P70" i="36"/>
  <c r="O70" i="36"/>
  <c r="N70" i="36"/>
  <c r="M70" i="36"/>
  <c r="L70" i="36"/>
  <c r="K70" i="36"/>
  <c r="J70" i="36"/>
  <c r="I70" i="36"/>
  <c r="H70" i="36"/>
  <c r="G70" i="36"/>
  <c r="F70" i="36"/>
  <c r="E70" i="36"/>
  <c r="D70" i="36"/>
  <c r="C70" i="36"/>
  <c r="B70" i="36"/>
  <c r="V69" i="36"/>
  <c r="U69" i="36"/>
  <c r="T69" i="36"/>
  <c r="S69" i="36"/>
  <c r="R69" i="36"/>
  <c r="Q69" i="36"/>
  <c r="P69" i="36"/>
  <c r="O69" i="36"/>
  <c r="N69" i="36"/>
  <c r="M69" i="36"/>
  <c r="L69" i="36"/>
  <c r="K69" i="36"/>
  <c r="J69" i="36"/>
  <c r="I69" i="36"/>
  <c r="H69" i="36"/>
  <c r="G69" i="36"/>
  <c r="F69" i="36"/>
  <c r="E69" i="36"/>
  <c r="D69" i="36"/>
  <c r="C69" i="36"/>
  <c r="W69" i="36" s="1"/>
  <c r="X69" i="36" s="1"/>
  <c r="B69" i="36"/>
  <c r="V68" i="36"/>
  <c r="U68" i="36"/>
  <c r="T68" i="36"/>
  <c r="S68" i="36"/>
  <c r="R68" i="36"/>
  <c r="Q68" i="36"/>
  <c r="P68" i="36"/>
  <c r="O68" i="36"/>
  <c r="N68" i="36"/>
  <c r="M68" i="36"/>
  <c r="L68" i="36"/>
  <c r="K68" i="36"/>
  <c r="J68" i="36"/>
  <c r="I68" i="36"/>
  <c r="H68" i="36"/>
  <c r="G68" i="36"/>
  <c r="F68" i="36"/>
  <c r="E68" i="36"/>
  <c r="D68" i="36"/>
  <c r="C68" i="36"/>
  <c r="B68" i="36"/>
  <c r="V67" i="36"/>
  <c r="U67" i="36"/>
  <c r="T67" i="36"/>
  <c r="S67" i="36"/>
  <c r="R67" i="36"/>
  <c r="Q67" i="36"/>
  <c r="P67" i="36"/>
  <c r="O67" i="36"/>
  <c r="N67" i="36"/>
  <c r="M67" i="36"/>
  <c r="L67" i="36"/>
  <c r="K67" i="36"/>
  <c r="J67" i="36"/>
  <c r="I67" i="36"/>
  <c r="H67" i="36"/>
  <c r="G67" i="36"/>
  <c r="F67" i="36"/>
  <c r="E67" i="36"/>
  <c r="D67" i="36"/>
  <c r="C67" i="36"/>
  <c r="B67" i="36"/>
  <c r="V1" i="36"/>
  <c r="U1" i="36"/>
  <c r="T1" i="36"/>
  <c r="S1" i="36"/>
  <c r="R1" i="36"/>
  <c r="Q1" i="36"/>
  <c r="P1" i="36"/>
  <c r="O1" i="36"/>
  <c r="N1" i="36"/>
  <c r="M1" i="36"/>
  <c r="L1" i="36"/>
  <c r="K1" i="36"/>
  <c r="J1" i="36"/>
  <c r="I1" i="36"/>
  <c r="H1" i="36"/>
  <c r="G1" i="36"/>
  <c r="F1" i="36"/>
  <c r="E1" i="36"/>
  <c r="D1" i="36"/>
  <c r="D37" i="33"/>
  <c r="D40" i="33" s="1"/>
  <c r="I102" i="24" l="1"/>
  <c r="I82" i="24"/>
  <c r="I109" i="24"/>
  <c r="I99" i="24"/>
  <c r="I89" i="24"/>
  <c r="I79" i="24"/>
  <c r="I77" i="24"/>
  <c r="E151" i="24" s="1"/>
  <c r="I108" i="24"/>
  <c r="I98" i="24"/>
  <c r="I88" i="24"/>
  <c r="I78" i="24"/>
  <c r="I116" i="24"/>
  <c r="I96" i="24"/>
  <c r="I105" i="24"/>
  <c r="I85" i="24"/>
  <c r="I111" i="24"/>
  <c r="I101" i="24"/>
  <c r="I91" i="24"/>
  <c r="I81" i="24"/>
  <c r="I110" i="24"/>
  <c r="I100" i="24"/>
  <c r="I90" i="24"/>
  <c r="I80" i="24"/>
  <c r="I117" i="24"/>
  <c r="I107" i="24"/>
  <c r="I97" i="24"/>
  <c r="I87" i="24"/>
  <c r="I106" i="24"/>
  <c r="I86" i="24"/>
  <c r="I115" i="24"/>
  <c r="I95" i="24"/>
  <c r="I114" i="24"/>
  <c r="I104" i="24"/>
  <c r="I94" i="24"/>
  <c r="I84" i="24"/>
  <c r="I113" i="24"/>
  <c r="I103" i="24"/>
  <c r="I93" i="24"/>
  <c r="I83" i="24"/>
  <c r="I112" i="24"/>
  <c r="I92" i="24"/>
  <c r="W70" i="36"/>
  <c r="X70" i="36" s="1"/>
  <c r="W46" i="36"/>
  <c r="X46" i="36" s="1"/>
  <c r="W65" i="36"/>
  <c r="X65" i="36" s="1"/>
  <c r="W67" i="36"/>
  <c r="X67" i="36" s="1"/>
  <c r="W68" i="36"/>
  <c r="X68" i="36" s="1"/>
  <c r="W9" i="36"/>
  <c r="X9" i="36" s="1"/>
  <c r="W34" i="36"/>
  <c r="X34" i="36" s="1"/>
  <c r="W20" i="36"/>
  <c r="X20" i="36" s="1"/>
  <c r="W3" i="36"/>
  <c r="X3" i="36" s="1"/>
  <c r="W8" i="36"/>
  <c r="X8" i="36" s="1"/>
  <c r="W13" i="36"/>
  <c r="X13" i="36" s="1"/>
  <c r="W18" i="36"/>
  <c r="X18" i="36" s="1"/>
  <c r="W23" i="36"/>
  <c r="X23" i="36" s="1"/>
  <c r="W28" i="36"/>
  <c r="X28" i="36" s="1"/>
  <c r="W33" i="36"/>
  <c r="X33" i="36" s="1"/>
  <c r="W38" i="36"/>
  <c r="X38" i="36" s="1"/>
  <c r="W43" i="36"/>
  <c r="W48" i="36"/>
  <c r="X48" i="36" s="1"/>
  <c r="W53" i="36"/>
  <c r="X53" i="36" s="1"/>
  <c r="W58" i="36"/>
  <c r="X58" i="36" s="1"/>
  <c r="W63" i="36"/>
  <c r="X63" i="36" s="1"/>
  <c r="W14" i="36"/>
  <c r="X14" i="36" s="1"/>
  <c r="W24" i="36"/>
  <c r="X24" i="36" s="1"/>
  <c r="W39" i="36"/>
  <c r="X39" i="36" s="1"/>
  <c r="W54" i="36"/>
  <c r="X54" i="36" s="1"/>
  <c r="W59" i="36"/>
  <c r="X59" i="36" s="1"/>
  <c r="W10" i="36"/>
  <c r="X10" i="36" s="1"/>
  <c r="W35" i="36"/>
  <c r="X35" i="36" s="1"/>
  <c r="W50" i="36"/>
  <c r="X50" i="36" s="1"/>
  <c r="W21" i="36"/>
  <c r="X21" i="36" s="1"/>
  <c r="W36" i="36"/>
  <c r="X36" i="36" s="1"/>
  <c r="W51" i="36"/>
  <c r="X51" i="36" s="1"/>
  <c r="W61" i="36"/>
  <c r="X61" i="36" s="1"/>
  <c r="W66" i="36"/>
  <c r="W19" i="36"/>
  <c r="X19" i="36" s="1"/>
  <c r="W44" i="36"/>
  <c r="X44" i="36" s="1"/>
  <c r="W15" i="36"/>
  <c r="X15" i="36" s="1"/>
  <c r="W30" i="36"/>
  <c r="X30" i="36" s="1"/>
  <c r="W45" i="36"/>
  <c r="X45" i="36" s="1"/>
  <c r="W60" i="36"/>
  <c r="X60" i="36" s="1"/>
  <c r="W11" i="36"/>
  <c r="X11" i="36" s="1"/>
  <c r="W31" i="36"/>
  <c r="W41" i="36"/>
  <c r="X41" i="36" s="1"/>
  <c r="W56" i="36"/>
  <c r="X56" i="36" s="1"/>
  <c r="W7" i="36"/>
  <c r="X7" i="36" s="1"/>
  <c r="W12" i="36"/>
  <c r="X12" i="36" s="1"/>
  <c r="W17" i="36"/>
  <c r="X17" i="36" s="1"/>
  <c r="W22" i="36"/>
  <c r="X22" i="36" s="1"/>
  <c r="W27" i="36"/>
  <c r="X27" i="36" s="1"/>
  <c r="W32" i="36"/>
  <c r="X32" i="36" s="1"/>
  <c r="W37" i="36"/>
  <c r="X37" i="36" s="1"/>
  <c r="W42" i="36"/>
  <c r="X42" i="36" s="1"/>
  <c r="W47" i="36"/>
  <c r="X47" i="36" s="1"/>
  <c r="W52" i="36"/>
  <c r="X52" i="36" s="1"/>
  <c r="W57" i="36"/>
  <c r="X57" i="36" s="1"/>
  <c r="W62" i="36"/>
  <c r="X62" i="36" s="1"/>
  <c r="W4" i="36"/>
  <c r="X4" i="36" s="1"/>
  <c r="W29" i="36"/>
  <c r="X29" i="36" s="1"/>
  <c r="W49" i="36"/>
  <c r="X49" i="36" s="1"/>
  <c r="W64" i="36"/>
  <c r="X64" i="36" s="1"/>
  <c r="W5" i="36"/>
  <c r="X5" i="36" s="1"/>
  <c r="W25" i="36"/>
  <c r="X25" i="36" s="1"/>
  <c r="W40" i="36"/>
  <c r="X40" i="36" s="1"/>
  <c r="W55" i="36"/>
  <c r="X55" i="36" s="1"/>
  <c r="W6" i="36"/>
  <c r="X6" i="36" s="1"/>
  <c r="W16" i="36"/>
  <c r="X16" i="36" s="1"/>
  <c r="W26" i="36"/>
  <c r="X26" i="36" s="1"/>
  <c r="E149" i="24" l="1"/>
  <c r="E146" i="24"/>
  <c r="E147" i="24"/>
  <c r="E148" i="24"/>
  <c r="E150" i="24"/>
  <c r="C96" i="36"/>
  <c r="D96" i="36" s="1"/>
  <c r="X66" i="36"/>
  <c r="C98" i="36"/>
  <c r="D98" i="36" s="1"/>
  <c r="X31" i="36"/>
  <c r="C97" i="36"/>
  <c r="D97" i="36" s="1"/>
  <c r="X43" i="36"/>
  <c r="D37" i="30"/>
  <c r="D40" i="30" s="1"/>
  <c r="D37" i="27" l="1"/>
  <c r="D40" i="27" s="1"/>
  <c r="K35" i="26"/>
  <c r="K34" i="26"/>
  <c r="K27" i="26"/>
  <c r="K28" i="26" s="1"/>
  <c r="K29" i="26" s="1"/>
  <c r="G19" i="26"/>
  <c r="G16" i="26"/>
  <c r="H58" i="26"/>
  <c r="G42" i="25"/>
  <c r="C34" i="24"/>
  <c r="C35" i="24"/>
  <c r="C36" i="24"/>
  <c r="C37" i="24"/>
  <c r="C38" i="24"/>
  <c r="C39" i="24"/>
  <c r="C40" i="24"/>
  <c r="C33" i="24"/>
  <c r="G20" i="24"/>
  <c r="G21" i="24"/>
  <c r="G22" i="24"/>
  <c r="G23" i="24"/>
  <c r="G19" i="24"/>
  <c r="D20" i="24"/>
  <c r="D21" i="24"/>
  <c r="D22" i="24"/>
  <c r="D23" i="24"/>
  <c r="D24" i="24"/>
  <c r="D19" i="24"/>
  <c r="B165" i="21"/>
  <c r="B166" i="21"/>
  <c r="B167" i="21"/>
  <c r="B168" i="21"/>
  <c r="B169" i="21"/>
  <c r="B170" i="21"/>
  <c r="B164" i="21"/>
  <c r="B13" i="24"/>
  <c r="K69" i="21"/>
  <c r="K68" i="21"/>
  <c r="B25" i="21"/>
  <c r="D11" i="21"/>
  <c r="D5" i="21"/>
  <c r="D8" i="21"/>
  <c r="D4" i="21"/>
  <c r="D10" i="21"/>
  <c r="D6" i="21"/>
  <c r="D9" i="21"/>
  <c r="D7" i="21"/>
  <c r="B8" i="15" l="1"/>
  <c r="C24" i="14"/>
  <c r="C25" i="14"/>
  <c r="C26" i="14"/>
  <c r="C27" i="14"/>
  <c r="C28" i="14"/>
  <c r="C29" i="14"/>
  <c r="C23" i="14"/>
  <c r="B26" i="14"/>
  <c r="C27" i="10"/>
  <c r="C28" i="10"/>
  <c r="C29" i="10"/>
  <c r="C30" i="10"/>
  <c r="C26" i="10"/>
  <c r="B27" i="10"/>
  <c r="B30" i="10"/>
  <c r="B29" i="10"/>
  <c r="C7" i="10"/>
  <c r="C8" i="10"/>
  <c r="C9" i="10"/>
  <c r="C10" i="10"/>
  <c r="C11" i="10"/>
  <c r="C12" i="10"/>
  <c r="C6" i="10"/>
  <c r="B2" i="10"/>
  <c r="B14" i="9"/>
  <c r="F8" i="1"/>
  <c r="C30" i="1"/>
  <c r="C9" i="1"/>
  <c r="C19" i="1"/>
  <c r="C32" i="1"/>
  <c r="C31" i="1"/>
  <c r="C21" i="1"/>
  <c r="C16" i="1"/>
  <c r="C12" i="1"/>
  <c r="C25" i="1"/>
  <c r="C20" i="1"/>
  <c r="C17" i="1"/>
  <c r="C10" i="1"/>
  <c r="C33" i="1"/>
  <c r="C27" i="1"/>
  <c r="C24" i="1"/>
  <c r="C26" i="1"/>
  <c r="C11" i="1"/>
  <c r="C15" i="1"/>
  <c r="C23" i="1"/>
  <c r="C8" i="1"/>
  <c r="C29" i="1"/>
  <c r="C22" i="1"/>
  <c r="C14" i="1"/>
  <c r="C13" i="1"/>
  <c r="C37" i="1"/>
  <c r="C39" i="1"/>
  <c r="C38" i="1"/>
  <c r="C35" i="1"/>
  <c r="C36" i="1"/>
  <c r="C28" i="1"/>
  <c r="C34" i="1"/>
  <c r="C1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<sst xmlns="http://schemas.openxmlformats.org/spreadsheetml/2006/main" count="10604" uniqueCount="3048">
  <si>
    <t>Carteira A</t>
  </si>
  <si>
    <t>Nome</t>
  </si>
  <si>
    <t>Tipo</t>
  </si>
  <si>
    <t>%</t>
  </si>
  <si>
    <t>Éxes D90 FIDC</t>
  </si>
  <si>
    <t>Valor</t>
  </si>
  <si>
    <t>Multiplica Multiagro FIDC - Senior</t>
  </si>
  <si>
    <t>Absolute Vertex FICFIM Access</t>
  </si>
  <si>
    <t>Absolute Hidra CDI</t>
  </si>
  <si>
    <t>CONSTANCIA ABSOLUTO FIM</t>
  </si>
  <si>
    <t>CHARLES RIVER FIA</t>
  </si>
  <si>
    <t>EVEREST HIGH YIELD FICFIM CrPr (E1)</t>
  </si>
  <si>
    <t>ASPEN FICFIDC</t>
  </si>
  <si>
    <t>TARPON GT 90 FICFIA</t>
  </si>
  <si>
    <t>Artesanal Credito Privado 30 FIDC RL</t>
  </si>
  <si>
    <t>MAR ABSOLUTO II FICFIM</t>
  </si>
  <si>
    <t>REAL INVESTOR FICFIM</t>
  </si>
  <si>
    <t>CRI 100% IPCA Jul/29</t>
  </si>
  <si>
    <t>CDB 120% CDI Ago/30</t>
  </si>
  <si>
    <t>CDB 14,3% Ago/30</t>
  </si>
  <si>
    <t>LCA 90% CDI Set/26</t>
  </si>
  <si>
    <t>Patrimonial Andermatt FICFIDC RL</t>
  </si>
  <si>
    <t>Hidra CDI FICFIInfraRF</t>
  </si>
  <si>
    <t>Artesanal Credito Privado FICFIM</t>
  </si>
  <si>
    <t>Absolute Pace Long Biased FICFIA</t>
  </si>
  <si>
    <t>WESTERN ASSET FIA BDR NIVEL I</t>
  </si>
  <si>
    <t>V8 CASH PLATINUM FIC RF CrPr</t>
  </si>
  <si>
    <t>Anga High Yield Feeder II FICFIRF CrPr</t>
  </si>
  <si>
    <t>V8 SPEEDWAY LS FICFIM</t>
  </si>
  <si>
    <t>REAL INVESTOR FICFIA BDR NIVEL I</t>
  </si>
  <si>
    <t>GUEPARDO INSTITUCIONAL FICFIA</t>
  </si>
  <si>
    <t>KP CrPr FICFIM</t>
  </si>
  <si>
    <t>ARBOR GL EQUITIES FIA - BDR NIVEL I</t>
  </si>
  <si>
    <t>HASHDEX 100 NASDAQ CRYPTO INDEX FIM</t>
  </si>
  <si>
    <t>AVANTGARDE MULTIFATORES FIA</t>
  </si>
  <si>
    <t>DEBENTURES 100% IPCA Nov/34</t>
  </si>
  <si>
    <t>Carmel FICFIDC CrPr</t>
  </si>
  <si>
    <t>Multimercado</t>
  </si>
  <si>
    <t>Liquidez (dias)</t>
  </si>
  <si>
    <t>Rentabilidade (ano)</t>
  </si>
  <si>
    <t>Rentabilidade (desde o começo)</t>
  </si>
  <si>
    <t>Ano/Mês</t>
  </si>
  <si>
    <t>Jan</t>
  </si>
  <si>
    <t>Fev</t>
  </si>
  <si>
    <t>Mar</t>
  </si>
  <si>
    <t>Abr</t>
  </si>
  <si>
    <t>Mai</t>
  </si>
  <si>
    <t>Jun</t>
  </si>
  <si>
    <t>Jul</t>
  </si>
  <si>
    <t>Ago</t>
  </si>
  <si>
    <t>Set</t>
  </si>
  <si>
    <t>Out</t>
  </si>
  <si>
    <t>Nov</t>
  </si>
  <si>
    <t>Dez</t>
  </si>
  <si>
    <t>Acumulado</t>
  </si>
  <si>
    <t>---</t>
  </si>
  <si>
    <t>CDI (1 ano)</t>
  </si>
  <si>
    <t>IPCA (1 ano)</t>
  </si>
  <si>
    <t>Sharp</t>
  </si>
  <si>
    <t xml:space="preserve">Renda fixa </t>
  </si>
  <si>
    <t>Ações</t>
  </si>
  <si>
    <t xml:space="preserve"> Valor </t>
  </si>
  <si>
    <t>Fundo</t>
  </si>
  <si>
    <t>Perfil Conservador (baixo risco)</t>
  </si>
  <si>
    <t>Categoria (participação)</t>
  </si>
  <si>
    <t>Fundos recomendados e alocação</t>
  </si>
  <si>
    <t>Percentual (%)</t>
  </si>
  <si>
    <t>Montante (R$)</t>
  </si>
  <si>
    <t>Pós‑fixado (43%)</t>
  </si>
  <si>
    <t>Absolute Delfos FICFIRF LP CrPr</t>
  </si>
  <si>
    <t>22 250simulador.btgpactual.com</t>
  </si>
  <si>
    <t>BTG CDB Plus FIRF CrPr</t>
  </si>
  <si>
    <t>20 750simulador.btgpactual.com</t>
  </si>
  <si>
    <t>Inflação (38%)</t>
  </si>
  <si>
    <t>Absolute Hidra IPCA Infra FICFIRF CrPr</t>
  </si>
  <si>
    <t>19 750simulador.btgpactual.com</t>
  </si>
  <si>
    <t>BTG Debentures Incentivadas IPCA Infra FICFIRF</t>
  </si>
  <si>
    <t>18 500simulador.btgpactual.com</t>
  </si>
  <si>
    <t>Retorno Absoluto (Multimercado) (11%)</t>
  </si>
  <si>
    <t>Armor Axe FICFIM</t>
  </si>
  <si>
    <t>5 500simulador.btgpactual.com</t>
  </si>
  <si>
    <t>Tavola Equity Hedge 15 FIM</t>
  </si>
  <si>
    <t>5 250simulador.btgpactual.com</t>
  </si>
  <si>
    <t>Renda Variável (8%)</t>
  </si>
  <si>
    <t>SPX Patriot FICFIA</t>
  </si>
  <si>
    <t>4 750simulador.btgpactual.com</t>
  </si>
  <si>
    <t>Kapitalo Tarkus FICFIA Subclasse Geral</t>
  </si>
  <si>
    <t>3 250simulador.btgpactual.com</t>
  </si>
  <si>
    <t>Perfil Moderado (médio risco)</t>
  </si>
  <si>
    <t>Inflação (44%)</t>
  </si>
  <si>
    <t>23 000simulador.btgpactual.com</t>
  </si>
  <si>
    <t>ARX Elbrus Incentivado Infra FIRF</t>
  </si>
  <si>
    <t>Pós‑fixado (22%)</t>
  </si>
  <si>
    <t>Absolute Delfos FICFIRF LP CrPr</t>
  </si>
  <si>
    <t>11 750simulador.btgpactual.com</t>
  </si>
  <si>
    <t>10 000simulador.btgpactual.com</t>
  </si>
  <si>
    <t>Renda Variável (17%)</t>
  </si>
  <si>
    <t>11 000simulador.btgpactual.com</t>
  </si>
  <si>
    <t>6 250simulador.btgpactual.com</t>
  </si>
  <si>
    <t>Retorno Absoluto (Multimercado) (17%)</t>
  </si>
  <si>
    <t>9 000simulador.btgpactual.com</t>
  </si>
  <si>
    <t>8 250simulador.btgpactual.com</t>
  </si>
  <si>
    <t>Perfil Sofisticado (alto risco)</t>
  </si>
  <si>
    <t>Inflação (32%)</t>
  </si>
  <si>
    <t>ARX Elbrus Incentivado Infra FIRF</t>
  </si>
  <si>
    <t>16 500simulador.btgpactual.com</t>
  </si>
  <si>
    <t>BTG Debentures Incentivadas IPCA Infra FICFIRF</t>
  </si>
  <si>
    <t>15 750simulador.btgpactual.com</t>
  </si>
  <si>
    <t>Renda Variável (27%)</t>
  </si>
  <si>
    <t>17 500simulador.btgpactual.com</t>
  </si>
  <si>
    <t>Kapitalo Tarkus FICFIA Subclasse Geral</t>
  </si>
  <si>
    <t>9 750simulador.btgpactual.com</t>
  </si>
  <si>
    <t>Retorno Absoluto (Multimercado) (22%)</t>
  </si>
  <si>
    <t>10 750simulador.btgpactual.com</t>
  </si>
  <si>
    <t>Pós‑fixado (19%)</t>
  </si>
  <si>
    <t>BTG Cred Corp Dinâmico FICFIRF CRPR</t>
  </si>
  <si>
    <t>8 750simulador.btgpactual.com</t>
  </si>
  <si>
    <t>Link no site de investimentos da BTG</t>
  </si>
  <si>
    <t>Absolute Delfos FICFIRF LP CrPr</t>
  </si>
  <si>
    <t>investimentos.btgpactual.com/fundos-de-investimento/absolute-delfos-ficfirf-lp-crpr</t>
  </si>
  <si>
    <t>BTG CDB Plus FIRF CrPr</t>
  </si>
  <si>
    <t>investimentos.btgpactual.com/fundos-de-investimento/btg-cdb-plus-firf-crpr investimentos.btgpactual.com</t>
  </si>
  <si>
    <t>Absolute Hidra IPCA Infra FICFIRF CrPr</t>
  </si>
  <si>
    <t>investimentos.btgpactual.com/fundos-de-investimento/absolute-hidra-ipca-infra-ficfirf-crpr</t>
  </si>
  <si>
    <t>BTG Debêntures Incentivadas IPCA Infra FICFIRF</t>
  </si>
  <si>
    <t>investimentos.btgpactual.com/fundos-de-investimento/btg-debentures-incentivadas-ipca-infra-ficfirf</t>
  </si>
  <si>
    <t>Armor Axe FICFIM</t>
  </si>
  <si>
    <t>investimentos.btgpactual.com/fundos-de-investimento/armor-axe-ficfim</t>
  </si>
  <si>
    <t>Tavola Equity Hedge 15 FIM</t>
  </si>
  <si>
    <t>investimentos.btgpactual.com/fundos-de-investimento/tavola-equity-hedge-15-fim</t>
  </si>
  <si>
    <t>SPX Patriot FICFIA</t>
  </si>
  <si>
    <t>investimentos.btgpactual.com/fundos-de-investimento/spx-patriot-ficfia simulador.btgpactual.com</t>
  </si>
  <si>
    <t>Kapitalo Tarkus FICFIA Subclasse Geral</t>
  </si>
  <si>
    <t>investimentos.btgpactual.com/fundos-de-investimento/kapitalo-tarkus-ficfia-subclasse-geral</t>
  </si>
  <si>
    <t>ARX Elbrus Incentivado Infra FIRF</t>
  </si>
  <si>
    <t>investimentos.btgpactual.com/fundos-de-investimento/arx-elbrus-incentivado-infra-firf</t>
  </si>
  <si>
    <t>BTG Cred Corp Dinâmico FICFIRF CRPR</t>
  </si>
  <si>
    <t>investimentos.btgpactual.com/fundos-de-investimento/btg-cred-corp-dinamico-ficfirf-crpr</t>
  </si>
  <si>
    <t>Peso</t>
  </si>
  <si>
    <t>Renda Fixa Crédito</t>
  </si>
  <si>
    <t>Multimercado Macro</t>
  </si>
  <si>
    <t>Liquidez</t>
  </si>
  <si>
    <t>Crédito Privado</t>
  </si>
  <si>
    <t>Conservadora</t>
  </si>
  <si>
    <t>SulAmérica Selection RF Light CP</t>
  </si>
  <si>
    <t>Icatu Vanguarda Inflação Curto</t>
  </si>
  <si>
    <t>Moderada</t>
  </si>
  <si>
    <t>Bocom BBM Corporate Credit II</t>
  </si>
  <si>
    <t>Kapitalo K10 FIC FIM</t>
  </si>
  <si>
    <t>SPX Falcon FIC FIA</t>
  </si>
  <si>
    <t>Arrojada</t>
  </si>
  <si>
    <t>Constellation Institucional FIC FIA</t>
  </si>
  <si>
    <t>Real Investor FIC FIA</t>
  </si>
  <si>
    <t>SPX Nimitz Feeder FIC FIM</t>
  </si>
  <si>
    <t>Multimercado Global</t>
  </si>
  <si>
    <t>Absolute Pace Long Biased</t>
  </si>
  <si>
    <t>Ações Globais</t>
  </si>
  <si>
    <t>Classe de Ativo</t>
  </si>
  <si>
    <t>Conservador</t>
  </si>
  <si>
    <t>Moderado</t>
  </si>
  <si>
    <t>Renda Fixa Pós-Fixada (DI)</t>
  </si>
  <si>
    <t>70% - 90%</t>
  </si>
  <si>
    <t>35% - 45%</t>
  </si>
  <si>
    <t>10% - 15%</t>
  </si>
  <si>
    <t>Renda Fixa IPCA+ (Inflação)</t>
  </si>
  <si>
    <t>20% - 28%</t>
  </si>
  <si>
    <t>Renda Fixa Prefixada</t>
  </si>
  <si>
    <t>0% - 10%</t>
  </si>
  <si>
    <t>Multimercados</t>
  </si>
  <si>
    <t>Ações Brasil (Bolsa)</t>
  </si>
  <si>
    <t>3% - 5%</t>
  </si>
  <si>
    <t>Ativos Internacionais / FX</t>
  </si>
  <si>
    <t>5% - 8%</t>
  </si>
  <si>
    <t>Alternativos (Ouro/Cripto)</t>
  </si>
  <si>
    <t>0% - 2%</t>
  </si>
  <si>
    <t>Segmento</t>
  </si>
  <si>
    <t>% Carteira</t>
  </si>
  <si>
    <t>Preço Máx. Compra (R$)</t>
  </si>
  <si>
    <t>Dividend Yield 12m (%)</t>
  </si>
  <si>
    <t>Shoppings</t>
  </si>
  <si>
    <t>VISC11</t>
  </si>
  <si>
    <t>XPML11</t>
  </si>
  <si>
    <t>Lajes Corporativas</t>
  </si>
  <si>
    <t>PVBI11</t>
  </si>
  <si>
    <t>BRCR11</t>
  </si>
  <si>
    <t>JSRE11</t>
  </si>
  <si>
    <t>Logística</t>
  </si>
  <si>
    <t>VILG11</t>
  </si>
  <si>
    <t>LVBI11</t>
  </si>
  <si>
    <t>PATL11</t>
  </si>
  <si>
    <t>Papel / CRI</t>
  </si>
  <si>
    <t>XPCI11</t>
  </si>
  <si>
    <t>PSEC11</t>
  </si>
  <si>
    <t>BTCI11</t>
  </si>
  <si>
    <t>CPTS11</t>
  </si>
  <si>
    <t>MCRE11</t>
  </si>
  <si>
    <t>Multiestratégia</t>
  </si>
  <si>
    <t>BTHF11</t>
  </si>
  <si>
    <t>FOF</t>
  </si>
  <si>
    <t>RBFF11</t>
  </si>
  <si>
    <t>KFOF11</t>
  </si>
  <si>
    <t>Varejo Urbano</t>
  </si>
  <si>
    <t>RBVA11</t>
  </si>
  <si>
    <t>Valor (R$)</t>
  </si>
  <si>
    <t>DY 12m</t>
  </si>
  <si>
    <r>
      <t>Total Shoppings:</t>
    </r>
    <r>
      <rPr>
        <sz val="11"/>
        <color theme="1"/>
        <rFont val="Aptos Narrow"/>
        <family val="2"/>
        <scheme val="minor"/>
      </rPr>
      <t xml:space="preserve"> </t>
    </r>
    <r>
      <rPr>
        <b/>
        <sz val="11"/>
        <color theme="1"/>
        <rFont val="Aptos Narrow"/>
        <family val="2"/>
        <scheme val="minor"/>
      </rPr>
      <t>7,00%</t>
    </r>
  </si>
  <si>
    <r>
      <t>Total Logística:</t>
    </r>
    <r>
      <rPr>
        <sz val="11"/>
        <color theme="1"/>
        <rFont val="Aptos Narrow"/>
        <family val="2"/>
        <scheme val="minor"/>
      </rPr>
      <t xml:space="preserve"> </t>
    </r>
    <r>
      <rPr>
        <b/>
        <sz val="11"/>
        <color theme="1"/>
        <rFont val="Aptos Narrow"/>
        <family val="2"/>
        <scheme val="minor"/>
      </rPr>
      <t>5,00%</t>
    </r>
  </si>
  <si>
    <r>
      <t>Total Papel:</t>
    </r>
    <r>
      <rPr>
        <sz val="11"/>
        <color theme="1"/>
        <rFont val="Aptos Narrow"/>
        <family val="2"/>
        <scheme val="minor"/>
      </rPr>
      <t xml:space="preserve"> </t>
    </r>
    <r>
      <rPr>
        <b/>
        <sz val="11"/>
        <color theme="1"/>
        <rFont val="Aptos Narrow"/>
        <family val="2"/>
        <scheme val="minor"/>
      </rPr>
      <t>14,75%</t>
    </r>
  </si>
  <si>
    <r>
      <t>Total Multiestratégia:</t>
    </r>
    <r>
      <rPr>
        <sz val="11"/>
        <color theme="1"/>
        <rFont val="Aptos Narrow"/>
        <family val="2"/>
        <scheme val="minor"/>
      </rPr>
      <t xml:space="preserve"> </t>
    </r>
    <r>
      <rPr>
        <b/>
        <sz val="11"/>
        <color theme="1"/>
        <rFont val="Aptos Narrow"/>
        <family val="2"/>
        <scheme val="minor"/>
      </rPr>
      <t>2,50%</t>
    </r>
  </si>
  <si>
    <r>
      <t xml:space="preserve">RBFF11 </t>
    </r>
    <r>
      <rPr>
        <i/>
        <sz val="11"/>
        <color theme="1"/>
        <rFont val="Aptos Narrow"/>
        <family val="2"/>
        <scheme val="minor"/>
      </rPr>
      <t>(Manter)</t>
    </r>
  </si>
  <si>
    <r>
      <t>Total FOFs:</t>
    </r>
    <r>
      <rPr>
        <sz val="11"/>
        <color theme="1"/>
        <rFont val="Aptos Narrow"/>
        <family val="2"/>
        <scheme val="minor"/>
      </rPr>
      <t xml:space="preserve"> </t>
    </r>
    <r>
      <rPr>
        <b/>
        <sz val="11"/>
        <color theme="1"/>
        <rFont val="Aptos Narrow"/>
        <family val="2"/>
        <scheme val="minor"/>
      </rPr>
      <t>3,25%</t>
    </r>
  </si>
  <si>
    <r>
      <t>Total Varejo:</t>
    </r>
    <r>
      <rPr>
        <sz val="11"/>
        <color theme="1"/>
        <rFont val="Aptos Narrow"/>
        <family val="2"/>
        <scheme val="minor"/>
      </rPr>
      <t xml:space="preserve"> </t>
    </r>
    <r>
      <rPr>
        <b/>
        <sz val="11"/>
        <color theme="1"/>
        <rFont val="Aptos Narrow"/>
        <family val="2"/>
        <scheme val="minor"/>
      </rPr>
      <t>1,25%</t>
    </r>
  </si>
  <si>
    <t>FOFs</t>
  </si>
  <si>
    <t>Resumo Geral da Carteira FII</t>
  </si>
  <si>
    <t>Exemplos de ETFs (códigos)</t>
  </si>
  <si>
    <t>Ações Brasil</t>
  </si>
  <si>
    <t>BOVA11, BOVV11, BBOV11, SMAL11, DIVO11</t>
  </si>
  <si>
    <t>Ações Internacionais</t>
  </si>
  <si>
    <t>IVVB11, SPXI11, NASD11, USAL11, XINA11, VWRA11</t>
  </si>
  <si>
    <t>Renda Fixa</t>
  </si>
  <si>
    <t>FIND11, FIXA11, LFTS11, NTNS11, USDB11</t>
  </si>
  <si>
    <t>Commodities / Temáticos</t>
  </si>
  <si>
    <t>GOLD11, HASH11, BITH11, ETHE11, WEB311, DEFI11</t>
  </si>
  <si>
    <t>ETFs de Tesouro Selic / Selic-like</t>
  </si>
  <si>
    <t>👉 LFTS11 – Replica Tesouro Selic (títulos públicos pós-fixados atrelados à Selic). Investo</t>
  </si>
  <si>
    <t>👉 NCDI11 – Replica o índice Tesouro Selic B3, também com foco em títulos vinculados à Selic. Nu Asset</t>
  </si>
  <si>
    <t>👉 LLFT11 – ETF de Tesouro Selic de longo prazo.</t>
  </si>
  <si>
    <t>LTSF</t>
  </si>
  <si>
    <t>XP INFRA</t>
  </si>
  <si>
    <t>K10</t>
  </si>
  <si>
    <t xml:space="preserve">Ouro </t>
  </si>
  <si>
    <t>NTNB55</t>
  </si>
  <si>
    <t>SPX Patriot FIC FIA</t>
  </si>
  <si>
    <t>Soma</t>
  </si>
  <si>
    <t>BNP Paribas Rubi FIF RF</t>
  </si>
  <si>
    <t xml:space="preserve">CAI e LE </t>
  </si>
  <si>
    <t>ok</t>
  </si>
  <si>
    <t xml:space="preserve">TREND DI </t>
  </si>
  <si>
    <t xml:space="preserve">MAPFRE </t>
  </si>
  <si>
    <t>JGP Debêntures</t>
  </si>
  <si>
    <t>Data</t>
  </si>
  <si>
    <t>Carteira</t>
  </si>
  <si>
    <t xml:space="preserve">XP </t>
  </si>
  <si>
    <t>Nubank</t>
  </si>
  <si>
    <t xml:space="preserve">120% cdi </t>
  </si>
  <si>
    <t xml:space="preserve">Diversificado </t>
  </si>
  <si>
    <t xml:space="preserve">Carteira </t>
  </si>
  <si>
    <t>Renda Variável</t>
  </si>
  <si>
    <t>Pós-fixado</t>
  </si>
  <si>
    <t>Renda Variável Global</t>
  </si>
  <si>
    <t xml:space="preserve">Inflação </t>
  </si>
  <si>
    <t>120% CDI nu</t>
  </si>
  <si>
    <t>102% CDI nu</t>
  </si>
  <si>
    <t>Caixa</t>
  </si>
  <si>
    <t>Total</t>
  </si>
  <si>
    <t>Classe</t>
  </si>
  <si>
    <t>Papel claro</t>
  </si>
  <si>
    <t>Pós-fixado core</t>
  </si>
  <si>
    <t>BTG Tesouro Selic FI RF</t>
  </si>
  <si>
    <t>Estabilidade e liquidez diária</t>
  </si>
  <si>
    <t>Crédito High Grade</t>
  </si>
  <si>
    <t>Spread com baixo risco</t>
  </si>
  <si>
    <t>Crédito Defensivo</t>
  </si>
  <si>
    <t>Itaú Flex Prev RF CP</t>
  </si>
  <si>
    <t>Diversificação de crédito</t>
  </si>
  <si>
    <t>Inflação curta</t>
  </si>
  <si>
    <t>Proteção do poder de compra</t>
  </si>
  <si>
    <t>Inflação média</t>
  </si>
  <si>
    <t>Icatu Vanguarda Inflação Média</t>
  </si>
  <si>
    <t>Hedge estrutural de inflação</t>
  </si>
  <si>
    <t>Caixa tático</t>
  </si>
  <si>
    <t>Fundo DI simples</t>
  </si>
  <si>
    <t>Rebalanceamento em stress</t>
  </si>
  <si>
    <t>Papel</t>
  </si>
  <si>
    <t>Crédito Privado Core</t>
  </si>
  <si>
    <t>Carregamento</t>
  </si>
  <si>
    <t>Crédito Complementar</t>
  </si>
  <si>
    <t>Sparta Top CP ou similar</t>
  </si>
  <si>
    <t>Diversificação de emissor</t>
  </si>
  <si>
    <t>Estabilizador</t>
  </si>
  <si>
    <t>Captura de ciclo</t>
  </si>
  <si>
    <t>Multimercado Defensivo</t>
  </si>
  <si>
    <t>Absolute Vertex / similar</t>
  </si>
  <si>
    <t>Redução de drawdown</t>
  </si>
  <si>
    <t>Crescimento</t>
  </si>
  <si>
    <t>ACWI11</t>
  </si>
  <si>
    <t>Diversificação estrutural</t>
  </si>
  <si>
    <t>Ouro</t>
  </si>
  <si>
    <t>Trend Ouro FIM</t>
  </si>
  <si>
    <t>Hedge de cauda</t>
  </si>
  <si>
    <t>Ações BR – Qualidade</t>
  </si>
  <si>
    <t>Core Brasil</t>
  </si>
  <si>
    <t>Ações BR – Valor</t>
  </si>
  <si>
    <t>Estilo complementar</t>
  </si>
  <si>
    <t>Long Biased</t>
  </si>
  <si>
    <t>Flexibilidade</t>
  </si>
  <si>
    <t>Proteção macro</t>
  </si>
  <si>
    <t>Ações Globais Core</t>
  </si>
  <si>
    <t>Ações Globais Quality</t>
  </si>
  <si>
    <t>Fundo global quality/growth</t>
  </si>
  <si>
    <t>Menor drawdown</t>
  </si>
  <si>
    <t>Cripto</t>
  </si>
  <si>
    <t>Trend Bitcoin FI</t>
  </si>
  <si>
    <t>Assimetria</t>
  </si>
  <si>
    <t>Hedge</t>
  </si>
  <si>
    <t>Fundo DI</t>
  </si>
  <si>
    <t>Sobrevivência</t>
  </si>
  <si>
    <t>GM</t>
  </si>
  <si>
    <t>Fundo (CVM 555)</t>
  </si>
  <si>
    <t>Sharpe (Est.)</t>
  </si>
  <si>
    <t>Função na Carteira</t>
  </si>
  <si>
    <t>Itaú Lumina Platinum FIF RF LP</t>
  </si>
  <si>
    <t>2.1</t>
  </si>
  <si>
    <r>
      <t>Caixa Premium.</t>
    </r>
    <r>
      <rPr>
        <sz val="11"/>
        <color rgb="FF1F1F1F"/>
        <rFont val="Arial"/>
        <family val="2"/>
      </rPr>
      <t xml:space="preserve"> Liquidez D+1 com retorno acima do CDI. Baixíssimo risco.</t>
    </r>
  </si>
  <si>
    <t>Kinea Oportunidade FIF RF CP</t>
  </si>
  <si>
    <t>2.5</t>
  </si>
  <si>
    <r>
      <t>Carrego.</t>
    </r>
    <r>
      <rPr>
        <sz val="11"/>
        <color rgb="FF1F1F1F"/>
        <rFont val="Arial"/>
        <family val="2"/>
      </rPr>
      <t xml:space="preserve"> Gestão Kinea em crédito corporativo AAA. Consistência histórica impecável.</t>
    </r>
  </si>
  <si>
    <t>SulAmérica Crédito Ativo FIRF</t>
  </si>
  <si>
    <t>2.3</t>
  </si>
  <si>
    <r>
      <t>Diversificação.</t>
    </r>
    <r>
      <rPr>
        <sz val="11"/>
        <color rgb="FF1F1F1F"/>
        <rFont val="Arial"/>
        <family val="2"/>
      </rPr>
      <t xml:space="preserve"> Foco em emissores bancários e letras financeiras. Baixa correlação com Kinea.</t>
    </r>
  </si>
  <si>
    <t>Sparta Debêntures Incentivadas</t>
  </si>
  <si>
    <t>RF Inflação (Isento)</t>
  </si>
  <si>
    <t>1.9</t>
  </si>
  <si>
    <r>
      <t>Isenção Fiscal.</t>
    </r>
    <r>
      <rPr>
        <sz val="11"/>
        <color rgb="FF1F1F1F"/>
        <rFont val="Arial"/>
        <family val="2"/>
      </rPr>
      <t xml:space="preserve"> Captura o IPCA + Spread de Infraestrutura com gestão defensiva da Sparta.</t>
    </r>
  </si>
  <si>
    <t>ARX Everest FIC FIM</t>
  </si>
  <si>
    <t>Multimercado Crédito</t>
  </si>
  <si>
    <t>2.8</t>
  </si>
  <si>
    <r>
      <t>Alpha em Crédito.</t>
    </r>
    <r>
      <rPr>
        <sz val="11"/>
        <color rgb="FF1F1F1F"/>
        <rFont val="Arial"/>
        <family val="2"/>
      </rPr>
      <t xml:space="preserve"> Fundo lendário que opera distorções na curva de crédito. Volatilidade controlada.</t>
    </r>
  </si>
  <si>
    <t>Trend Inflação Curta FIRF</t>
  </si>
  <si>
    <t>RF Inflação</t>
  </si>
  <si>
    <t>1.2</t>
  </si>
  <si>
    <r>
      <t>Proteção IPCA.</t>
    </r>
    <r>
      <rPr>
        <sz val="11"/>
        <color rgb="FF1F1F1F"/>
        <rFont val="Arial"/>
        <family val="2"/>
      </rPr>
      <t xml:space="preserve"> Indexado ao IMA-B 5 (curto prazo). Protege da inflação sem o risco da curva longa.</t>
    </r>
  </si>
  <si>
    <t>Absolute Vertex Advisory</t>
  </si>
  <si>
    <t>1.4</t>
  </si>
  <si>
    <r>
      <t>Hedge.</t>
    </r>
    <r>
      <rPr>
        <sz val="11"/>
        <color rgb="FF1F1F1F"/>
        <rFont val="Arial"/>
        <family val="2"/>
      </rPr>
      <t xml:space="preserve"> Fundo que costuma ganhar quando o mercado cai (Book de Juros/Moedas). Proteção de cauda.</t>
    </r>
  </si>
  <si>
    <t>Icatu Vanguarda Inflação CP</t>
  </si>
  <si>
    <t>RF Inflação Ativa</t>
  </si>
  <si>
    <t>1.3</t>
  </si>
  <si>
    <r>
      <t>Gestão Ativa.</t>
    </r>
    <r>
      <rPr>
        <sz val="11"/>
        <color rgb="FF1F1F1F"/>
        <rFont val="Arial"/>
        <family val="2"/>
      </rPr>
      <t xml:space="preserve"> Aproveita o fechamento da curva de juros reais (NTN-Bs).</t>
    </r>
  </si>
  <si>
    <t>AZ Quest Altro Advisory CP</t>
  </si>
  <si>
    <t>1.8</t>
  </si>
  <si>
    <r>
      <t>Yield.</t>
    </r>
    <r>
      <rPr>
        <sz val="11"/>
        <color rgb="FF1F1F1F"/>
        <rFont val="Arial"/>
        <family val="2"/>
      </rPr>
      <t xml:space="preserve"> Foco em </t>
    </r>
    <r>
      <rPr>
        <i/>
        <sz val="11"/>
        <color rgb="FF1F1F1F"/>
        <rFont val="Arial"/>
        <family val="2"/>
      </rPr>
      <t>spreads</t>
    </r>
    <r>
      <rPr>
        <sz val="11"/>
        <color rgb="FF1F1F1F"/>
        <rFont val="Arial"/>
        <family val="2"/>
      </rPr>
      <t xml:space="preserve"> de crédito de alta qualidade com prazo médio.</t>
    </r>
  </si>
  <si>
    <t>Kadima II FIC FIM</t>
  </si>
  <si>
    <t>Multimercado Quant</t>
  </si>
  <si>
    <t>1.6</t>
  </si>
  <si>
    <r>
      <t>Descorrelação Total.</t>
    </r>
    <r>
      <rPr>
        <sz val="11"/>
        <color rgb="FF1F1F1F"/>
        <rFont val="Arial"/>
        <family val="2"/>
      </rPr>
      <t xml:space="preserve"> Fundo quantitativo (robôs). Não correla com crédito nem bolsa. Estabilizador.</t>
    </r>
  </si>
  <si>
    <t>Kinea High Grade FIC FI RF</t>
  </si>
  <si>
    <t>2.4</t>
  </si>
  <si>
    <t>Sparta Infra FIC FI RF (Incentivado)</t>
  </si>
  <si>
    <t>Debêntures (Isento)</t>
  </si>
  <si>
    <t>Capitania Yield 120 FIC FIDC</t>
  </si>
  <si>
    <t>Crédito High Yield</t>
  </si>
  <si>
    <t>1.7</t>
  </si>
  <si>
    <t>Verde FIC FIM</t>
  </si>
  <si>
    <t>1.1</t>
  </si>
  <si>
    <t>Legacy Capital Advisory FIC FIM</t>
  </si>
  <si>
    <t>Genoa Capital Radar</t>
  </si>
  <si>
    <t>1.5</t>
  </si>
  <si>
    <t>Ibiuna Long Short STLS</t>
  </si>
  <si>
    <t>Long &amp; Short (Neutro)</t>
  </si>
  <si>
    <t>Paraty FIF Ações (Dividendos)</t>
  </si>
  <si>
    <t>Ações Dividendos</t>
  </si>
  <si>
    <t>0.9</t>
  </si>
  <si>
    <t>Vinland Macro FIC FIM</t>
  </si>
  <si>
    <t>Giant Zarathustra</t>
  </si>
  <si>
    <t>Âncora. O melhor risco/retorno em crédito bancário/corporativo para dar base à carteira.</t>
  </si>
  <si>
    <t>Renda Real. Motor de ganho acima da inflação com isenção de IR.</t>
  </si>
  <si>
    <t>Pimenta no Crédito. Busca retorno de 120% do CDI via FIDCs e crédito estruturado.</t>
  </si>
  <si>
    <t>O Maestro. Luis Stuhlberger. Visão macro global, posição em Ouro e Juro Real. Essencial.1</t>
  </si>
  <si>
    <t>Juros Globais. Especialista em capturar tendências de juros nos EUA e Brasil.</t>
  </si>
  <si>
    <t>Consistência. Fundo de ex-tesoureiros do Itaú. Ótimo Sortino (protege bem na queda).</t>
  </si>
  <si>
    <t>Stock Picking. Ganha com a diferença entre ações boas e ruins, sem depender da alta da bolsa.</t>
  </si>
  <si>
    <t>Renda na Bolsa. Foco em utilities e empresas de caixa forte. Menor volatilidade que o Ibovespa.</t>
  </si>
  <si>
    <t>Agilidade. Gestora com ótima leitura de "Juros Aplicados" (queda da Selic).</t>
  </si>
  <si>
    <t>Proteção de Cauda. Fundo que opera volatilidade. Ganha muito em crises agudas.</t>
  </si>
  <si>
    <t>Trígono Flagship Small Caps</t>
  </si>
  <si>
    <t>Ações Small Caps</t>
  </si>
  <si>
    <t>0.7</t>
  </si>
  <si>
    <r>
      <t>Potencial Explosivo.</t>
    </r>
    <r>
      <rPr>
        <sz val="11"/>
        <color rgb="FF1F1F1F"/>
        <rFont val="Arial"/>
        <family val="2"/>
      </rPr>
      <t xml:space="preserve"> O melhor fundo de Small Caps do ciclo. Captura a queda de juros na veia.</t>
    </r>
  </si>
  <si>
    <r>
      <t>Dynamo Cougar</t>
    </r>
    <r>
      <rPr>
        <sz val="11"/>
        <color rgb="FF1F1F1F"/>
        <rFont val="Arial"/>
        <family val="2"/>
      </rPr>
      <t xml:space="preserve"> (ou </t>
    </r>
    <r>
      <rPr>
        <i/>
        <sz val="11"/>
        <color rgb="FF1F1F1F"/>
        <rFont val="Arial"/>
        <family val="2"/>
      </rPr>
      <t>Atmosphere</t>
    </r>
    <r>
      <rPr>
        <sz val="11"/>
        <color rgb="FF1F1F1F"/>
        <rFont val="Arial"/>
        <family val="2"/>
      </rPr>
      <t>)</t>
    </r>
  </si>
  <si>
    <t>Ações Valor</t>
  </si>
  <si>
    <r>
      <t>Lenda.</t>
    </r>
    <r>
      <rPr>
        <sz val="11"/>
        <color rgb="FF1F1F1F"/>
        <rFont val="Arial"/>
        <family val="2"/>
      </rPr>
      <t xml:space="preserve"> O melhor histórico de ações do Brasil. Foco fundamentalista extremo.</t>
    </r>
  </si>
  <si>
    <t>0.8</t>
  </si>
  <si>
    <r>
      <t>Descorrelação.</t>
    </r>
    <r>
      <rPr>
        <sz val="11"/>
        <color rgb="FF1F1F1F"/>
        <rFont val="Arial"/>
        <family val="2"/>
      </rPr>
      <t xml:space="preserve"> Gestão fora do eixo Rio-SP. Carteira de valor clássico com consistência de década.</t>
    </r>
  </si>
  <si>
    <t>SPX Falcon (ou Patriot)</t>
  </si>
  <si>
    <t>Ações Long Biased</t>
  </si>
  <si>
    <r>
      <t>Defesa Ativa.</t>
    </r>
    <r>
      <rPr>
        <sz val="11"/>
        <color rgb="FF1F1F1F"/>
        <rFont val="Arial"/>
        <family val="2"/>
      </rPr>
      <t xml:space="preserve"> Fundo de ações que pode ficar "vendido" ou em caixa. Essencial para anos voláteis.</t>
    </r>
  </si>
  <si>
    <t>SPX Nimitz</t>
  </si>
  <si>
    <t>1.0</t>
  </si>
  <si>
    <r>
      <t>Agressividade Macro.</t>
    </r>
    <r>
      <rPr>
        <sz val="11"/>
        <color rgb="FF1F1F1F"/>
        <rFont val="Arial"/>
        <family val="2"/>
      </rPr>
      <t xml:space="preserve"> Opera juros e moedas globais com tamanho e convicção.</t>
    </r>
  </si>
  <si>
    <t>Kapitalo K10</t>
  </si>
  <si>
    <r>
      <t>Multi-estratégia.</t>
    </r>
    <r>
      <rPr>
        <sz val="11"/>
        <color rgb="FF1F1F1F"/>
        <rFont val="Arial"/>
        <family val="2"/>
      </rPr>
      <t xml:space="preserve"> Diversas mesas operando (juros, commodities, equities) dentro de um único fundo.</t>
    </r>
  </si>
  <si>
    <r>
      <t>Vista Multiestratégia</t>
    </r>
    <r>
      <rPr>
        <sz val="11"/>
        <color rgb="FF1F1F1F"/>
        <rFont val="Arial"/>
        <family val="2"/>
      </rPr>
      <t xml:space="preserve"> (ou </t>
    </r>
    <r>
      <rPr>
        <i/>
        <sz val="11"/>
        <color rgb="FF1F1F1F"/>
        <rFont val="Arial"/>
        <family val="2"/>
      </rPr>
      <t>Giant Sigma</t>
    </r>
    <r>
      <rPr>
        <sz val="11"/>
        <color rgb="FF1F1F1F"/>
        <rFont val="Arial"/>
        <family val="2"/>
      </rPr>
      <t>)</t>
    </r>
  </si>
  <si>
    <t>MM Agressivo</t>
  </si>
  <si>
    <r>
      <t>Convexidade.</t>
    </r>
    <r>
      <rPr>
        <sz val="11"/>
        <color rgb="FF1F1F1F"/>
        <rFont val="Arial"/>
        <family val="2"/>
      </rPr>
      <t xml:space="preserve"> Fundo famoso por grandes acertos em petróleo/juros (se fechado, usar </t>
    </r>
    <r>
      <rPr>
        <i/>
        <sz val="11"/>
        <color rgb="FF1F1F1F"/>
        <rFont val="Arial"/>
        <family val="2"/>
      </rPr>
      <t>Giant Sigma</t>
    </r>
    <r>
      <rPr>
        <sz val="11"/>
        <color rgb="FF1F1F1F"/>
        <rFont val="Arial"/>
        <family val="2"/>
      </rPr>
      <t>).</t>
    </r>
  </si>
  <si>
    <t>Wellington Schroder Gaia (Invest. Exterior)</t>
  </si>
  <si>
    <t>Internacional</t>
  </si>
  <si>
    <t>0.6</t>
  </si>
  <si>
    <r>
      <t>Dolarização.</t>
    </r>
    <r>
      <rPr>
        <sz val="11"/>
        <color rgb="FF1F1F1F"/>
        <rFont val="Arial"/>
        <family val="2"/>
      </rPr>
      <t xml:space="preserve"> Acesso a ações globais de tecnologia e crescimento, protegendo do Risco Brasil.</t>
    </r>
  </si>
  <si>
    <t>Jive BossaNova High Yield</t>
  </si>
  <si>
    <t>Crédito Distressed</t>
  </si>
  <si>
    <r>
      <t>Retorno Assimétrico.</t>
    </r>
    <r>
      <rPr>
        <sz val="11"/>
        <color rgb="FF1F1F1F"/>
        <rFont val="Arial"/>
        <family val="2"/>
      </rPr>
      <t xml:space="preserve"> Compra dívidas estressadas e situações especiais. Retorno alvo de CDI + 5% ou mais.</t>
    </r>
  </si>
  <si>
    <t>Kinea Atlas</t>
  </si>
  <si>
    <r>
      <t>Macro Global.</t>
    </r>
    <r>
      <rPr>
        <sz val="11"/>
        <color rgb="FF1F1F1F"/>
        <rFont val="Arial"/>
        <family val="2"/>
      </rPr>
      <t xml:space="preserve"> A versão mais volátil dos fundos da Kinea. Ótima leitura de cenário internacional.</t>
    </r>
  </si>
  <si>
    <t>Rentab. 12M (Ref)</t>
  </si>
  <si>
    <t>Função Técnica</t>
  </si>
  <si>
    <t>Renda Fixa Ativa</t>
  </si>
  <si>
    <t>MM Crédito</t>
  </si>
  <si>
    <t>N/A</t>
  </si>
  <si>
    <t>MM Macro</t>
  </si>
  <si>
    <t>Icatu Vanguarda Inflação Curta</t>
  </si>
  <si>
    <t>RBR Crédito Estruturado</t>
  </si>
  <si>
    <t>Crédito Estruturado</t>
  </si>
  <si>
    <t>~14,5% (Est.)</t>
  </si>
  <si>
    <t>Caixa Premium. Liquidez D+1. Supera o CDI com baixa volatilidade histórica.</t>
  </si>
  <si>
    <t>15,62% 1</t>
  </si>
  <si>
    <t>Carrego Core. Gestão conservadora da Kinea em crédito corporativo AAA.</t>
  </si>
  <si>
    <t>15,50% 1</t>
  </si>
  <si>
    <t>Diversificação. Foco em letras financeiras e crédito bancário de alta qualidade.</t>
  </si>
  <si>
    <t>Yield. Foco em spreads de crédito com prazo médio e gestão ativa de caixa.</t>
  </si>
  <si>
    <t>13,08% 1</t>
  </si>
  <si>
    <t>Isenção Fiscal. Captura IPCA + Spread de Infraestrutura (Isento de IR).</t>
  </si>
  <si>
    <t>Alpha em Crédito. Fundo lendário que opera valor relativo em crédito. Baixa vol.</t>
  </si>
  <si>
    <t>Proteção IPCA. Indexado ao IMA-B 5. Protege da inflação sem o risco da curva longa.</t>
  </si>
  <si>
    <t>10,56% 1</t>
  </si>
  <si>
    <t>Hedge. Fundo que costuma ganhar com a volatilidade (proteção de cauda).</t>
  </si>
  <si>
    <t>Gestão Ativa. Aproveita o fechamento da curva de juros reais curtos.</t>
  </si>
  <si>
    <t>Substituto Tático. Entra no lugar do Kadima para garantir retorno acima do CDI.</t>
  </si>
  <si>
    <t>~14,5%</t>
  </si>
  <si>
    <t>Sparta Infra FIC FI RF (Isento)</t>
  </si>
  <si>
    <t>Debêntures</t>
  </si>
  <si>
    <t>13,08% </t>
  </si>
  <si>
    <t>17,07% </t>
  </si>
  <si>
    <t>15,94% </t>
  </si>
  <si>
    <t>Legacy Capital Advisory</t>
  </si>
  <si>
    <t>13,71% </t>
  </si>
  <si>
    <t>Long &amp; Short</t>
  </si>
  <si>
    <t>22,39% </t>
  </si>
  <si>
    <t>~14%</t>
  </si>
  <si>
    <t>20,74% </t>
  </si>
  <si>
    <t>Âncora. Estabilidade e segurança institucional para a base da carteira.</t>
  </si>
  <si>
    <t>Renda Real. O motor de ganho acima da inflação com isenção fiscal.</t>
  </si>
  <si>
    <t>Pimenta no Crédito. Retorno de CDI + 3% a 4% via crédito estruturado.</t>
  </si>
  <si>
    <t>O Maestro. Luis Stuhlberger. Visão global e proteção em crises. Essencial.</t>
  </si>
  <si>
    <t>Consistência. Fundo de ex-tesoureiros do Itaú. Ótimo índice Sortino.</t>
  </si>
  <si>
    <t>Descorrelação. Ganha com o stock picking (micro) independente da bolsa.</t>
  </si>
  <si>
    <t>Estrela da Carteira. Foco em empresas geradoras de caixa e dividendos.</t>
  </si>
  <si>
    <t>Agilidade. Gestora com ótima leitura de "Juros Aplicados" e bolsa tática.</t>
  </si>
  <si>
    <t>Potência Macro. Substitui o Giant para elevar o retorno esperado da parcela de risco.</t>
  </si>
  <si>
    <t>MM Macro Global</t>
  </si>
  <si>
    <t>Vista Multiestratégia</t>
  </si>
  <si>
    <t>Volátil</t>
  </si>
  <si>
    <t>Wellington Schroder Gaia</t>
  </si>
  <si>
    <t>15,97% </t>
  </si>
  <si>
    <t>Essencial. A maior alavanca para a queda de juros. Potencial de dobrar em ciclos de alta.</t>
  </si>
  <si>
    <t>Dynamo Cougar (ou Atmosphere)</t>
  </si>
  <si>
    <t>Lenda. O melhor histórico de ações do Brasil. Foco fundamentalista extremo.</t>
  </si>
  <si>
    <t>Valor Fora do Eixo. Performance estelar e consistente (Capixaba).</t>
  </si>
  <si>
    <t>SPX Falcon (ou Patriot)</t>
  </si>
  <si>
    <t>Defesa Ativa. Pode ficar vendido ou em caixa. Retorno de 53% em 12 meses.</t>
  </si>
  <si>
    <t>Proteção Global. Opera juros e moedas internacionais com agressividade.</t>
  </si>
  <si>
    <t>Multi-estratégia. Captura tendências em commodities, juros e moedas.</t>
  </si>
  <si>
    <t>Convexidade. Fundo famoso por grandes acertos em petróleo e juros assimétricos.</t>
  </si>
  <si>
    <t>Dolarização. Acesso a ações globais de qualidade e tecnologia.</t>
  </si>
  <si>
    <t>Retorno Assimétrico. Compra dívidas estressadas. Retorno alvo alto e descorrelacionado.</t>
  </si>
  <si>
    <t>Macro Global. A versão mais volátil dos fundos da Kinea.</t>
  </si>
  <si>
    <t xml:space="preserve">Recomendação </t>
  </si>
  <si>
    <t>Kinea Oportunidade FIF RF CP RL – 40%</t>
  </si>
  <si>
    <t>Sparta Infra FIC FI RF (Isento) – 25%</t>
  </si>
  <si>
    <t>Capitania Yield 120 FIC FIDC – 15%</t>
  </si>
  <si>
    <t>Legacy Capital Advisory – 10%</t>
  </si>
  <si>
    <t xml:space="preserve">VERDE am x60 10% </t>
  </si>
  <si>
    <t>Carteira nova depois do ajuste</t>
  </si>
  <si>
    <t>Recomendado</t>
  </si>
  <si>
    <t>% carteira</t>
  </si>
  <si>
    <t>Alternativo (Ouro/Bitcoin)</t>
  </si>
  <si>
    <t>Carteira atual</t>
  </si>
  <si>
    <t>Atual</t>
  </si>
  <si>
    <t>52,5% | Pós-Fixado</t>
  </si>
  <si>
    <t>Posição a mercado</t>
  </si>
  <si>
    <t>LCD BRDE - DEZ/2027</t>
  </si>
  <si>
    <t>LCA BNDES - JUN/2028</t>
  </si>
  <si>
    <t>CDB DM FINANCEIRA - SET/2028</t>
  </si>
  <si>
    <t>CDB DM FINANCEIRA - AGO/2028</t>
  </si>
  <si>
    <t xml:space="preserve"> </t>
  </si>
  <si>
    <t>24,7% | Prefixado</t>
  </si>
  <si>
    <t>CDB MASTER - JUROS MENSAL - JURO MENSAL - JUN/2031</t>
  </si>
  <si>
    <t>CDB MASTER - JUROS MENSAL - JURO MENSAL - ABR/2031</t>
  </si>
  <si>
    <t>CRA REDE SIM - FEV/2030</t>
  </si>
  <si>
    <t>CDB BANCO MASTER S/A - JURO MENSAL - MAR/2032</t>
  </si>
  <si>
    <t>CDB MASTER - JUROS MENSAL - JURO MENSAL - AGO/2030</t>
  </si>
  <si>
    <t>CDB MASTER - JUROS MENSAL - AGO/2030</t>
  </si>
  <si>
    <t>17,8% | Prefixado</t>
  </si>
  <si>
    <t>Posição</t>
  </si>
  <si>
    <t>XP Movida 2029 RF Pre - Cupom Semestral - EXCLUSIVO - 4y01m - 07.03.2025</t>
  </si>
  <si>
    <t>4,9% | Inflação</t>
  </si>
  <si>
    <t>XP Eletrobras 2035 RF IPCA - Bullet - EXCLUSIVO - 9y02m - 07.03.2025</t>
  </si>
  <si>
    <t>Alternativos</t>
  </si>
  <si>
    <t>Prefixado</t>
  </si>
  <si>
    <t>Caixa M</t>
  </si>
  <si>
    <t>Pós-Fixado (DI)</t>
  </si>
  <si>
    <t>IPCA+ (Inflação)</t>
  </si>
  <si>
    <t>Prefixados</t>
  </si>
  <si>
    <t>Internacional / FX</t>
  </si>
  <si>
    <t>Arrojado / Agressivo</t>
  </si>
  <si>
    <t>Pós-Fixado (DI / Caixa)</t>
  </si>
  <si>
    <t>ARX Fuji</t>
  </si>
  <si>
    <t>Kinea Oportunidade</t>
  </si>
  <si>
    <t>Icatu Inflação Curta</t>
  </si>
  <si>
    <t>—</t>
  </si>
  <si>
    <t>Pós-fixado / Caixa</t>
  </si>
  <si>
    <t>Pilar</t>
  </si>
  <si>
    <t>Por que assim</t>
  </si>
  <si>
    <t>Caixa real, liquidez</t>
  </si>
  <si>
    <t>Caixa otimizado (mantém)</t>
  </si>
  <si>
    <t>Principal motor de renda</t>
  </si>
  <si>
    <t>Eficiência fiscal (escolher 1)</t>
  </si>
  <si>
    <t>Proteção de regime</t>
  </si>
  <si>
    <t>6 fundos, governável</t>
  </si>
  <si>
    <r>
      <t xml:space="preserve">Sparta Deb Incentivadas </t>
    </r>
    <r>
      <rPr>
        <b/>
        <i/>
        <sz val="11"/>
        <color theme="1"/>
        <rFont val="Aptos Narrow"/>
        <family val="2"/>
        <scheme val="minor"/>
      </rPr>
      <t>ou</t>
    </r>
    <r>
      <rPr>
        <b/>
        <sz val="11"/>
        <color theme="1"/>
        <rFont val="Aptos Narrow"/>
        <family val="2"/>
        <scheme val="minor"/>
      </rPr>
      <t xml:space="preserve"> XP Incentivadas</t>
    </r>
  </si>
  <si>
    <t>Prompt</t>
  </si>
  <si>
    <t>Percentual</t>
  </si>
  <si>
    <t>Contexto do agente:
Você é um especialista sênior em fundos de investimento, alocação de ativos e gestão de risco, com profundo conhecimento do mercado brasileiro, regulação (CVM, Anbima), ciclos macroeconômicos, comportamento de crédito e avaliação quantitativa de performance.
📌 Objetivo
Avaliar criticamente uma carteira de fundos de investimento com perfil conservador, atribuindo uma nota final de 0 a 10, justificando tecnicamente cada ponto da avaliação e propondo melhorias práticas, se necessário.
🔎 Etapas da Avaliação (obrigatórias)
1️⃣ Enquadramento ao Perfil Conservador
Avalie se a carteira:
Prioriza preservação de capital
Mantém baixa volatilidade e drawdown controlado
Evita risco excessivo de crédito, liquidez e mercado
Possui exposição limitada e intencional a ativos de maior risco
Classifique o grau de aderência ao perfil conservador.
2️⃣ Análise de Alocação e Diversificação
Analise:
Distribuição entre pós-fixado, inflação, crédito privado, multimercado conservador e caixa
Concentração por:
Gestor
Estratégia
Indexador (CDI, IPCA, prefixado)
Existência de redundâncias ou exposições ocultas
Avalie se a carteira é eficiente, simples e robusta.
3️⃣ Qualidade dos Fundos
Para cada fundo, avalie:
Estratégia e mandato
Consistência histórica
Gestão de risco
Liquidez e cotização
Volatilidade e drawdown
Índice de Sharpe (quando aplicável)
Aderência ao papel que cumpre na carteira
Classifique cada fundo como:
⭐ Excelente
👍 Adequado
⚠️ Questionável
❌ Inadequado ao perfil conservador
4️⃣ Performance Ajustada ao Risco
Avalie:
Retorno histórico vs CDI
Retorno real (acima da inflação)
Volatilidade anualizada
Sharpe, Sortino ou métricas equivalentes
Comportamento em cenários de estresse
Dê foco em consistência, não apenas retorno absoluto.
5️⃣ Riscos Estruturais
Identifique:
Risco de crédito (concentração, duration, ratings implícitos)
Risco de liquidez
Risco de correlação em eventos extremos
Risco regulatório ou estrutural
Classifique o nível de risco global da carteira.
6️⃣ Eficiência Tributária
Analise:
Impacto do come-cotas
Uso (ou ausência) de fundos incentivados
Giro excessivo de carteira
Comparação com alternativas mais eficientes (fundos, ETFs, títulos)
🧮 Sistema de Pontuação (0 a 10)
Avalie cada pilar com nota de 0 a 10:
Pilar Avaliado	Nota
Aderência ao Perfil Conservador	
Qualidade dos Fundos	
Diversificação e Alocação	
Retorno Ajustado ao Risco	
Gestão de Riscos	
Eficiência Tributária	
➡️ Nota Final: média ponderada (explique o peso de cada pilar)
🏁 Entrega Final (obrigatória)
Resumo executivo (em até 10 linhas)
Nota final da carteira (0 a 10)
Principais pontos fortes
Principais fragilidades
Sugestões objetivas de melhoria, incluindo:
Ajustes de alocação
Substituição ou exclusão de fundos
Inclusão de novas estratégias mais eficientes
Conclusão:
Manter como está
Ajustes pontuais
Reestruturação relevante
📥 Formato de Entrada Esperado
A carteira será fornecida no formato:
Fundo	Classe de Ativo	Percentual
Nome do Fundo	Crédito Privado	XX%
Nome do Fundo	Pós-fixado	XX%</t>
  </si>
  <si>
    <t>Trend DI Simples</t>
  </si>
  <si>
    <t>Saldo</t>
  </si>
  <si>
    <t>Foco Principal</t>
  </si>
  <si>
    <t>Resultado para o Aluno</t>
  </si>
  <si>
    <t>Alinhamento</t>
  </si>
  <si>
    <t>Objetivos e Prazos</t>
  </si>
  <si>
    <t>Paz de espírito e clareza.</t>
  </si>
  <si>
    <t>Rigor</t>
  </si>
  <si>
    <t>Qualidade dos Gestores</t>
  </si>
  <si>
    <t>Rentabilidade consistente e segura.</t>
  </si>
  <si>
    <t>Verificação</t>
  </si>
  <si>
    <t>Transparência e Isenção</t>
  </si>
  <si>
    <t>Fim das taxas escondidas e conflitos.</t>
  </si>
  <si>
    <t>Orquestração</t>
  </si>
  <si>
    <t>Manutenção Ativa</t>
  </si>
  <si>
    <t>Blindagem do patrimônio a longo prazo.</t>
  </si>
  <si>
    <t>O Método ARVO: Os 4 Pilares da Alocação Independente</t>
  </si>
  <si>
    <t>Este método transforma a complexidade do mercado em um processo lógico e transparente, focado em quem busca planejamento real sem as "armadilhas da Matrix".</t>
  </si>
  <si>
    <t>1. [A]linhamento de Essência</t>
  </si>
  <si>
    <t>Antes do gráfico, vem o indivíduo. O primeiro passo é o "Diagnóstico de Horizonte".</t>
  </si>
  <si>
    <r>
      <t>A pergunta:</t>
    </r>
    <r>
      <rPr>
        <sz val="11"/>
        <color theme="1"/>
        <rFont val="Aptos Narrow"/>
        <family val="2"/>
        <scheme val="minor"/>
      </rPr>
      <t xml:space="preserve"> "Para que serve este dinheiro e quando precisarei dele?"</t>
    </r>
  </si>
  <si>
    <r>
      <t>Ação:</t>
    </r>
    <r>
      <rPr>
        <sz val="11"/>
        <color theme="1"/>
        <rFont val="Aptos Narrow"/>
        <family val="2"/>
        <scheme val="minor"/>
      </rPr>
      <t xml:space="preserve"> Divisão do patrimônio em </t>
    </r>
    <r>
      <rPr>
        <b/>
        <sz val="11"/>
        <color theme="1"/>
        <rFont val="Aptos Narrow"/>
        <family val="2"/>
        <scheme val="minor"/>
      </rPr>
      <t>Cápsulas de Tempo</t>
    </r>
    <r>
      <rPr>
        <sz val="11"/>
        <color theme="1"/>
        <rFont val="Aptos Narrow"/>
        <family val="2"/>
        <scheme val="minor"/>
      </rPr>
      <t xml:space="preserve"> (Curto, Médio e Longo Prazo). Isso remove a ansiedade da oscilação diária, pois cada real tem uma data de validade definida.</t>
    </r>
  </si>
  <si>
    <t>2. [R]igor na Curadoria</t>
  </si>
  <si>
    <r>
      <t xml:space="preserve">Aqui entra o seu "filtro técnico". Não aceitamos qualquer fundo; buscamos as </t>
    </r>
    <r>
      <rPr>
        <b/>
        <sz val="11"/>
        <color theme="1"/>
        <rFont val="Aptos Narrow"/>
        <family val="2"/>
        <scheme val="minor"/>
      </rPr>
      <t>Boutiques de Gestão</t>
    </r>
    <r>
      <rPr>
        <sz val="11"/>
        <color theme="1"/>
        <rFont val="Aptos Narrow"/>
        <family val="2"/>
        <scheme val="minor"/>
      </rPr>
      <t>.</t>
    </r>
  </si>
  <si>
    <r>
      <t>O critério:</t>
    </r>
    <r>
      <rPr>
        <sz val="11"/>
        <color theme="1"/>
        <rFont val="Aptos Narrow"/>
        <family val="2"/>
        <scheme val="minor"/>
      </rPr>
      <t xml:space="preserve"> Analisar o "DNA do Gestor" (tempo de casa, histórico em crises e se o capital dele está investido junto com o seu).</t>
    </r>
  </si>
  <si>
    <r>
      <t>Foco:</t>
    </r>
    <r>
      <rPr>
        <sz val="11"/>
        <color theme="1"/>
        <rFont val="Aptos Narrow"/>
        <family val="2"/>
        <scheme val="minor"/>
      </rPr>
      <t xml:space="preserve"> Descorrelação real. Não basta ter vários fundos; eles precisam agir de formas diferentes sob o mesmo estresse de mercado.</t>
    </r>
  </si>
  <si>
    <t>3. [V]erificação de Independência (O Filtro Anti-Matrix)</t>
  </si>
  <si>
    <t>Este é o diferencial ético do método. É o momento de "limpar" o portfólio de conflitos de interesse.</t>
  </si>
  <si>
    <r>
      <t>A auditoria:</t>
    </r>
    <r>
      <rPr>
        <sz val="11"/>
        <color theme="1"/>
        <rFont val="Aptos Narrow"/>
        <family val="2"/>
        <scheme val="minor"/>
      </rPr>
      <t xml:space="preserve"> Verificar a estrutura de custos e taxas.</t>
    </r>
  </si>
  <si>
    <r>
      <t>A regra de ouro:</t>
    </r>
    <r>
      <rPr>
        <sz val="11"/>
        <color theme="1"/>
        <rFont val="Aptos Narrow"/>
        <family val="2"/>
        <scheme val="minor"/>
      </rPr>
      <t xml:space="preserve"> Preferir ativos e plataformas que não enviesam recomendações baseadas em comissões ou rebates. O investidor deve saber exatamente quanto paga e por que aquele produto está na carteira.</t>
    </r>
  </si>
  <si>
    <t>4. [O]rquestração de Portfólio</t>
  </si>
  <si>
    <t>O investimento não é estático, é um organismo vivo. A orquestração é o que garante que a "música" continue harmoniosa.</t>
  </si>
  <si>
    <r>
      <t>Rebalanceamento Técnico:</t>
    </r>
    <r>
      <rPr>
        <sz val="11"/>
        <color theme="1"/>
        <rFont val="Aptos Narrow"/>
        <family val="2"/>
        <scheme val="minor"/>
      </rPr>
      <t xml:space="preserve"> Ajustar os pesos da carteira periodicamente para "comprar no pessimismo e realizar no otimismo".</t>
    </r>
  </si>
  <si>
    <r>
      <t>Uso de Tecnologia:</t>
    </r>
    <r>
      <rPr>
        <sz val="11"/>
        <color theme="1"/>
        <rFont val="Aptos Narrow"/>
        <family val="2"/>
        <scheme val="minor"/>
      </rPr>
      <t xml:space="preserve"> Utilizar ferramentas para monitorar se a estratégia original ainda faz sentido frente às mudanças macroeconômicas.</t>
    </r>
  </si>
  <si>
    <t>Critério</t>
  </si>
  <si>
    <t>Premissa Inviolável</t>
  </si>
  <si>
    <t>Objetivo</t>
  </si>
  <si>
    <t>Patrimônio (PL)</t>
  </si>
  <si>
    <t>&gt; R$ 100 Milhões</t>
  </si>
  <si>
    <t>Sustentabilidade e Maturidade</t>
  </si>
  <si>
    <t>Cotistas</t>
  </si>
  <si>
    <t>&gt; 1.000 pessoas</t>
  </si>
  <si>
    <t>Liquidez e Estabilidade</t>
  </si>
  <si>
    <t>Concentração</t>
  </si>
  <si>
    <t>Max 10% a 20% por Fundo</t>
  </si>
  <si>
    <t>Controle de Danos (Risco de Ruína)</t>
  </si>
  <si>
    <t>Histórico</t>
  </si>
  <si>
    <t>&gt; 3 anos</t>
  </si>
  <si>
    <t>Prova de Resiliência (Ciclos)</t>
  </si>
  <si>
    <t>Skin in the Game</t>
  </si>
  <si>
    <t>Ética e Foco no Resultado</t>
  </si>
  <si>
    <t>Estabilidade</t>
  </si>
  <si>
    <t>AUGME 180 RESP LIMITADA FIF CIC MULTIMERCADO CRÉDITO PRIVADO</t>
  </si>
  <si>
    <t>CNPJ: 34.218.678/0001-67 | Situação: Em funcionamento normal | Gestão: Augme Capital</t>
  </si>
  <si>
    <t>AUGME 30 ADVISORY RESP LIMITADA FIF CIC RENDA FIXA CRÉDITO PRIVADO LP</t>
  </si>
  <si>
    <t>CNPJ: 30.568.495/0001-10 | Situação: Em funcionamento normal | Gestão: Augme Capital</t>
  </si>
  <si>
    <t>AUGME 30 II RESP LIMITADA FIF RENDA FIXA CRÉDITO PRIVADO LP</t>
  </si>
  <si>
    <t>CNPJ: 52.285.852/0001-76 | Situação: Em funcionamento normal | Gestão: Augme Capital</t>
  </si>
  <si>
    <t>AUGME 30 RESP LIMITADA FIF CIC RENDA FIXA CRÉDITO PRIVADO LP</t>
  </si>
  <si>
    <t>CNPJ: 14.237.118/0001-42 | Situação: Em funcionamento normal | Gestão: Augme Capital</t>
  </si>
  <si>
    <t>AUGME 90 RESP LIMITADA FIF CIC MULTIMERCADO CRÉDITO PRIVADO</t>
  </si>
  <si>
    <t>CNPJ: 17.012.208/0001-23 | Situação: Em funcionamento normal | Gestão: Augme Capital</t>
  </si>
  <si>
    <t>AUGME XP SEGUROS PREV HY FIE I RESP LIMITADA FIF MULTIMERCADO CRÉDITO PRIVADO</t>
  </si>
  <si>
    <t>CNPJ: 60.749.195/0001-07 | Situação: Em funcionamento normal | Gestão: Augme Capital</t>
  </si>
  <si>
    <t>CAPITÂNIA CREDPREVIDÊNCIA ICATU RESP LIMITADA FIF CIC RENDA FIXA CRÉDITO PRIVADO</t>
  </si>
  <si>
    <t>CNPJ: 27.239.065/0001-40 | Situação: Em funcionamento normal | Gestão: Capitânia Investimentos</t>
  </si>
  <si>
    <t>CAPITÂNIA PREMIUM 45 RESP LIMITADA FIF CIC RENDA FIXA CRÉDITO PRIVADO LP</t>
  </si>
  <si>
    <t>CNPJ: 20.146.294/0001-71 | Situação: Em funcionamento normal | Gestão: Capitânia Investimentos</t>
  </si>
  <si>
    <t>CAPITÂNIA PREV ADVISORY XP SEGUROS RESP LIMITADA FIC RENDA FIXA CRÉDITO PRIVADO</t>
  </si>
  <si>
    <t>CNPJ: 32.319.658/0001-57 | Situação: Em funcionamento normal | Gestão: XP Vida e Previdência</t>
  </si>
  <si>
    <t>CAPITÂNIA PREV BP FIF RENDA FIXA</t>
  </si>
  <si>
    <t>CNPJ: 34.270.943/0001-56 | Situação: Em funcionamento normal | Gestão: Capitânia Investimentos</t>
  </si>
  <si>
    <t>CAPITÂNIA PREV ITAÚ FIE RESP LIMITADA FIF CIC MULTIMERCADO CRÉDITO PRIVADO</t>
  </si>
  <si>
    <t>CNPJ: 41.709.507/0001-04 | Situação: Em funcionamento normal | Gestão: Capitânia Investimentos</t>
  </si>
  <si>
    <t>CAPITÂNIA RADAR 90 RESP LIMITADA FIF MULTIMERCADO CRÉDITO PRIVADO LP</t>
  </si>
  <si>
    <t>CNPJ: 23.272.391/0001-07 | Situação: Em funcionamento normal | Gestão: Capitânia Investimentos</t>
  </si>
  <si>
    <t>JGP CORPORATE FEEDER III RESP LIMITADA FIF CIC RENDA FIXA CRÉDITO PRIVADO LP</t>
  </si>
  <si>
    <t>CNPJ: 23.956.069/0001-99 | Situação: Em funcionamento normal | Gestão: JGP</t>
  </si>
  <si>
    <t>JGP CORPORATE RESP LIMITADA FIF CIC RENDA FIXA CRÉDITO PRIVADO LP</t>
  </si>
  <si>
    <t>CNPJ: 20.824.446/0001-48 | Situação: Em funcionamento normal | Gestão: JGP</t>
  </si>
  <si>
    <t>JGP CRÉDITO ECOSSISTEMA 360 ADVISORY RESP LIMITADA FIF CIC MULTIMERCADO CRÉDITO PRIVADO</t>
  </si>
  <si>
    <t>CNPJ: 45.683.300/0001-50 | Situação: Em funcionamento normal | Gestão: JGP</t>
  </si>
  <si>
    <t>JGP CRÉDITO ITAÚ RESP LIMITADA FIF CIC RENDA FIXA PREVIDENCIÁRIO CRÉDITO PRIVADO</t>
  </si>
  <si>
    <t>CNPJ: 41.955.494/0001-45 | Situação: Em funcionamento normal | Gestão: JGP</t>
  </si>
  <si>
    <t>JGP CRÉDITO PREV ADVISORY XP SEGUROS RESP LIMITADA FIF CIC RENDA FIXA CRÉDITO PRIVADO LP</t>
  </si>
  <si>
    <t>CNPJ: 32.319.225/0001-00 | Situação: Em funcionamento normal | Gestão: JGP</t>
  </si>
  <si>
    <t>JGP CRÉDITO TIPO 1 ICATU RESP LIMITADA FIF CIC RENDA FIXA PREVIDENCIÁRIO CRÉDITO PRIVADO LP</t>
  </si>
  <si>
    <t>CNPJ: 41.128.345/0001-02 | Situação: Em funcionamento normal | Gestão: JGP</t>
  </si>
  <si>
    <t>MANAGER SPX SEAHAWK RESP LIMITADA FIF CIC RENDA FIXA CRÉDITO PRIVADO LP</t>
  </si>
  <si>
    <t>CNPJ: 43.759.209/0001-46 | Situação: Em funcionamento normal | Gestão: Guide Investimentos</t>
  </si>
  <si>
    <t>SPX SEAHAWK ACCESS FIF CIC RENDA FIXA</t>
  </si>
  <si>
    <t>CNPJ: 35.343.590/0001-30 | Situação: Em funcionamento normal | Gestão: BTG Pactual Family Office</t>
  </si>
  <si>
    <t>SPX SEAHAWK ADVISORY RESP LIMITADA FIF CIC RENDA FIXA CRÉDITO PRIVADO LP</t>
  </si>
  <si>
    <t>CNPJ: 35.648.999/0001-64 | Situação: Em funcionamento normal | Gestão: SPX Capital</t>
  </si>
  <si>
    <t>SPX SEAHAWK RESP LIMITADA FIF CIC RENDA FIXA CRÉDITO PRIVADO LP</t>
  </si>
  <si>
    <t>CNPJ: 35.505.971/0001-78 | Situação: Em funcionamento normal | Gestão: SPX Capital</t>
  </si>
  <si>
    <t>SPX SEAHAWK SELEÇÃO RESP LIMITADA FIF CIC RENDA FIXA CRÉDITO PRIVADO LP</t>
  </si>
  <si>
    <t>CNPJ: 42.431.531/0001-89 | Situação: Em funcionamento normal | Gestão: Itaú Asset Management</t>
  </si>
  <si>
    <t>VALORA GUARDIAN ADVISORY RESP LIMITADA FIDC 1</t>
  </si>
  <si>
    <t>CNPJ: 25.213.355/0001-90 | Situação: Em funcionamento normal | Gestão: Valora Investimentos</t>
  </si>
  <si>
    <t>VALORA GUARDIAN II RESP LIMITADA FIDC 1</t>
  </si>
  <si>
    <t>CNPJ: 23.729.525/0001-68 | Situação: Em funcionamento normal | Gestão: Valora Investimentos</t>
  </si>
  <si>
    <t>VALORA GUARDIAN RESP LIMITADA FIDC 1</t>
  </si>
  <si>
    <t>CNPJ: 11.701.985/0001-07 | Situação: Em funcionamento normal | Gestão: Valora Investimentos</t>
  </si>
  <si>
    <t>Diversificação</t>
  </si>
  <si>
    <t>ACCESS SPX THUNDERBOLT 2 FIC MULTIMERCADO</t>
  </si>
  <si>
    <t>CNPJ: 51.476.177/0001-08 | Situação: Em funcionamento normal | Gestão: BTG Pactual Family Office</t>
  </si>
  <si>
    <t>ACESSO GENOA CAPITAL RADAR RESP LIMITADA FIF CIC MULTIMERCADO</t>
  </si>
  <si>
    <t>CNPJ: 41.721.869/0001-02 | Situação: Em funcionamento normal | Gestão: Santander Brasil Asset Management</t>
  </si>
  <si>
    <t>ACESSO GÁVEA MACRO 2 RESP LIMITADA FIF CIC MULTIMERCADO</t>
  </si>
  <si>
    <t>CNPJ: 45.343.227/0001-78 | Situação: Em funcionamento normal | Gestão: Santander Brasil Asset Management</t>
  </si>
  <si>
    <t>ACESSO IBIUNA HEDGE STS 2 RESP LIMITADA FIF CIC MULTIMERCADO</t>
  </si>
  <si>
    <t>CNPJ: 34.246.343/0001-52 | Situação: Em funcionamento normal | Gestão: Santander Brasil Asset Management</t>
  </si>
  <si>
    <t>ACESSO IBIUNA ST PREV 2 RESP LIMITADA FIF CIC MULTIMERCADO CRÉDITO PRIVADO</t>
  </si>
  <si>
    <t>CNPJ: 37.204.791/0001-81 | Situação: Em funcionamento normal | Gestão: Santander Brasil Asset Management</t>
  </si>
  <si>
    <t>ACESSO IBIUNA ST PREV RESP LIMITADA FIF CIC MULTIMERCADO CRÉDITO PRIVADO</t>
  </si>
  <si>
    <t>CNPJ: 45.338.861/0001-12 | Situação: Em funcionamento normal | Gestão: Santander Brasil Asset Management</t>
  </si>
  <si>
    <t>ACESSO KAPITALO KAPPA 2 RESP LIMITADA FIF CIC MULTIMERCADO</t>
  </si>
  <si>
    <t>CNPJ: 37.243.770/0001-75 | Situação: Em funcionamento normal | Gestão: Santander Brasil Asset Management</t>
  </si>
  <si>
    <t>ACESSO LEGACY CAPITAL 2 RESP LIMITADA FIF CIC MULTIMERCADO</t>
  </si>
  <si>
    <t>CNPJ: 43.597.464/0001-30 | Situação: Em funcionamento normal | Gestão: Santander Brasil Asset Management</t>
  </si>
  <si>
    <t>ACESSO LEGACY CAPITAL PREV 2 RESP LIMITADA FIF CIC MULTIMERCADO</t>
  </si>
  <si>
    <t>CNPJ: 37.179.079/0001-70 | Situação: Em funcionamento normal | Gestão: Santander Brasil Asset Management</t>
  </si>
  <si>
    <t>ACESSO LEGACY CAPITAL RESP LIMITADA FIF CIC MULTIMERCADO</t>
  </si>
  <si>
    <t>CNPJ: 36.958.195/0001-24 | Situação: Em funcionamento normal | Gestão: Santander Brasil Asset Management</t>
  </si>
  <si>
    <t>ACESSO SPX LANCER PLUS PREV 2 RESP LIMITADA FIF CIC MULTIMERCADO</t>
  </si>
  <si>
    <t>CNPJ: 43.619.648/0001-53 | Situação: Em funcionamento normal | Gestão: Santander Brasil Asset Management</t>
  </si>
  <si>
    <t>ACESSO SPX NIMITZ 2 RESP LIMITADA FIF CIC MULTIMERCADO</t>
  </si>
  <si>
    <t>CNPJ: 34.258.120/0001-05 | Situação: Em funcionamento normal | Gestão: Santander Brasil Asset Management</t>
  </si>
  <si>
    <t>ACS KAPITALO ZETA PREV FIC MULTIMERCADO</t>
  </si>
  <si>
    <t>CNPJ: 55.136.698/0001-69 | Situação: Em funcionamento normal | Gestão: BTG Pactual Family Office</t>
  </si>
  <si>
    <t>ACS SPX RANGER PREVIDÊNCIA FIC MULTIMERCADO</t>
  </si>
  <si>
    <t>CNPJ: 55.173.865/0001-41 | Situação: Em funcionamento normal | Gestão: BTG Pactual Family Office</t>
  </si>
  <si>
    <t>BB ESPELHO GENOA CAPITAL RADAR RESP LIMITADA FIF CIC MULTIMERCADO</t>
  </si>
  <si>
    <t>CNPJ: 45.081.735/0001-25 | Situação: Em funcionamento normal | Gestão: BB Asset Management</t>
  </si>
  <si>
    <t>BB ESPELHO GÁVEA MACRO RESP LIMITADA FIF CIC MULTIMERCADO</t>
  </si>
  <si>
    <t>CNPJ: 30.506.347/0001-71 | Situação: Em funcionamento normal | Gestão: BB Asset Management</t>
  </si>
  <si>
    <t>BB ESPELHO IBIUNA HEDGE STH RESP LIMITADA FIF CIC MULTIMERCADO</t>
  </si>
  <si>
    <t>CNPJ: 46.467.149/0001-86 | Situação: Em funcionamento normal | Gestão: BB Asset Management</t>
  </si>
  <si>
    <t>BB ESPELHO KAPITALO KAPPA PRIVATE RESP LIMITADA FIF CIC MULTIMERCADO</t>
  </si>
  <si>
    <t>CNPJ: 34.616.859/0001-41 | Situação: Em funcionamento normal | Gestão: BB Asset Management</t>
  </si>
  <si>
    <t>BB ESPELHO KAPITALO KAPPA RESP LIMITA FIF CIC MULTIMERCADO</t>
  </si>
  <si>
    <t>CNPJ: 34.616.836/0001-37 | Situação: Em funcionamento normal | Gestão: BB Asset Management</t>
  </si>
  <si>
    <t>BB ESPELHO LEGACY CAPITAL RESP LIMITADA FIF CIC MULTIMERCADO</t>
  </si>
  <si>
    <t>CNPJ: 39.255.834/0001-83 | Situação: Em funcionamento normal | Gestão: BB Asset Management</t>
  </si>
  <si>
    <t>BB ESPELHO SPX NIMITZ RESP LIMITADA FIF CIC MULTIMERCADO</t>
  </si>
  <si>
    <t>CNPJ: 30.518.545/0001-55 | Situação: Em funcionamento normal | Gestão: BB Asset Management</t>
  </si>
  <si>
    <t>BRADESCO GENOA CAPITAL CRUISE PGBL/VGBL RESP LIMITADA FIF CIC MULTIMERCADO</t>
  </si>
  <si>
    <t>CNPJ: 44.983.209/0001-98 | Situação: Em funcionamento normal | Gestão: Banco Bradesco</t>
  </si>
  <si>
    <t>BRADESCO GÁVEA MACRO RESP LIMITADA FIF CIC MULTIMERCADO</t>
  </si>
  <si>
    <t>CNPJ: 28.428.211/0001-49 | Situação: Em funcionamento normal | Gestão: Banco Bradesco</t>
  </si>
  <si>
    <t>BRADESCO GÁVEA PGBL/VGBL RESP LIMITADA FIF CIC MULTIMERCADO</t>
  </si>
  <si>
    <t>CNPJ: 38.860.552/0001-42 | Situação: Em funcionamento normal | Gestão: Banco Bradesco</t>
  </si>
  <si>
    <t>BRADESCO IBIUNA HEDGE ST PREV FIE II RESP LIMITADA FIF CIC MULTIMERCADO</t>
  </si>
  <si>
    <t>CNPJ: 44.703.556/0001-10 | Situação: Em funcionamento normal | Gestão: Banco Bradesco</t>
  </si>
  <si>
    <t>BRADESCO IBIUNA HEDGE ST PREV PGBL/VGBL RESP LIMITADA FIF CIC MULTIMERCADO</t>
  </si>
  <si>
    <t>CNPJ: 44.339.970/0001-91 | Situação: Em funcionamento normal | Gestão: Banco Bradesco</t>
  </si>
  <si>
    <t>BRADESCO IBIUNA HEDGE STH RESP LIMITADA FIF CIC MULTIMERCADO</t>
  </si>
  <si>
    <t>CNPJ: 32.273.503/0001-27 | Situação: Em funcionamento normal | Gestão: Banco Bradesco</t>
  </si>
  <si>
    <t>BRADESCO KAPITALO KAPPA RESP LIMITADA FIF CIC MULTIMERCADO</t>
  </si>
  <si>
    <t>CNPJ: 28.428.226/0001-07 | Situação: Em funcionamento normal | Gestão: Banco Bradesco</t>
  </si>
  <si>
    <t>BRADESCO KAPITALO ZETA RESP LIMITADA FIF CIC MULTIMERCADO</t>
  </si>
  <si>
    <t>CNPJ: 41.545.212/0001-31 | Situação: Em funcionamento normal | Gestão: Banco Bradesco</t>
  </si>
  <si>
    <t>BRADESCO LEGACY CAPITAL II PGBL/VGBL RESP LIMITADA FIF CIC MULTIMERCADO</t>
  </si>
  <si>
    <t>CNPJ: 41.575.396/0001-82 | Situação: Em funcionamento normal | Gestão: Banco Bradesco</t>
  </si>
  <si>
    <t>BRADESCO LEGACY CAPITAL PGBL/VGBL RESP LIMITADA FIF CIC MULTIMERCADO</t>
  </si>
  <si>
    <t>CNPJ: 38.860.415/0001-08 | Situação: Em funcionamento normal | Gestão: Banco Bradesco</t>
  </si>
  <si>
    <t>BRADESCO SPX LANCER PLUS PGBL/VGBL RESP LIMITADA FIF CIC MULTIMERCADO</t>
  </si>
  <si>
    <t>CNPJ: 42.461.943/0001-61 | Situação: Em funcionamento normal | Gestão: Banco Bradesco</t>
  </si>
  <si>
    <t>BRADESCO SPX NIMITZ RESP LIMITADA FIF CIC MULTIMERCADO</t>
  </si>
  <si>
    <t>CNPJ: 28.428.202/0001-58 | Situação: Em funcionamento normal | Gestão: Banco Bradesco</t>
  </si>
  <si>
    <t>BRADESCO VERDE AM 60 RESP LIMITADA FIF CIC MULTIMERCADO</t>
  </si>
  <si>
    <t>CNPJ: 30.378.646/0001-78 | Situação: Em funcionamento normal | Gestão: Banco Bradesco</t>
  </si>
  <si>
    <t>BRASILPREV GENOA CAPITAL CRUISE II RESP LIMITADA FIF CIC MULTIMERCADO</t>
  </si>
  <si>
    <t>CNPJ: 49.352.983/0001-14 | Situação: Em funcionamento normal | Gestão: Brasilprev</t>
  </si>
  <si>
    <t>BRASILPREV GENOA CAPITAL CRUISE RESP LIMITADA FIF CIC MULTIMERCADO</t>
  </si>
  <si>
    <t>CNPJ: 43.403.792/0001-58 | Situação: Em funcionamento normal | Gestão: Brasilprev</t>
  </si>
  <si>
    <t>BRASILPREV IBIUNA ST RESP LIMITADA FIF CIC MULTIMERCADO CRÉDITO PRIVADO</t>
  </si>
  <si>
    <t>CNPJ: 43.403.764/0001-30 | Situação: Em funcionamento normal | Gestão: Brasilprev</t>
  </si>
  <si>
    <t>BRASILPREV KINEA SIGMA PREV RESP LIMITADA FIF CIC MULTIMERCADO</t>
  </si>
  <si>
    <t>CNPJ: 40.021.710/0001-12 | Situação: Em funcionamento normal | Gestão: Brasilprev</t>
  </si>
  <si>
    <t>BRASILPREV KINEA SIGMA PREV RESP LIMITADA FIF MULTIMERCADO</t>
  </si>
  <si>
    <t>CNPJ: 41.504.602/0001-63 | Situação: Em funcionamento normal | Gestão: Kinea Investimentos</t>
  </si>
  <si>
    <t>BRASILPREV LEGACY CAPITAL RESP LIMITADA FIF CIC MULTIMERCADO</t>
  </si>
  <si>
    <t>CNPJ: 46.909.575/0001-22 | Situação: Em funcionamento normal | Gestão: Brasilprev</t>
  </si>
  <si>
    <t>BTGP ACCESS GÁVEA MACRO FIF CIC MULTIMERCADO</t>
  </si>
  <si>
    <t>CNPJ: 17.816.013/0001-36 | Situação: Em funcionamento normal | Gestão: BTG Pactual Family Office</t>
  </si>
  <si>
    <t>BTGP ACCESS IBIUNA HEDGE STH FIF CIC MULTIMERCADO</t>
  </si>
  <si>
    <t>CNPJ: 26.822.047/0001-24 | Situação: Em funcionamento normal | Gestão: BTG Pactual Family Office</t>
  </si>
  <si>
    <t>BTGP ACCESS KAPITALO KAPPA FIF CIC MULTIMERCADO</t>
  </si>
  <si>
    <t>CNPJ: 17.429.959/0001-40 | Situação: Em funcionamento normal | Gestão: BTG Pactual Family Office</t>
  </si>
  <si>
    <t>BTGP ACCESS SPX NIMITZ FIF CIC MULTIMERCADO</t>
  </si>
  <si>
    <t>CNPJ: 17.408.524/0001-19 | Situação: Em funcionamento normal | Gestão: BTG Pactual Family Office</t>
  </si>
  <si>
    <t>BTGP THUNDERBOLT ACCESS FIF CIC MULTIMERCADO</t>
  </si>
  <si>
    <t>CNPJ: 39.835.826/0001-06 | Situação: Em funcionamento normal | Gestão: BTG Pactual Family Office</t>
  </si>
  <si>
    <t>CAIXA EXPERT SPX NIMITZ RESP LIMITADA FIF CIC MULTIMERCADO</t>
  </si>
  <si>
    <t>CNPJ: 34.660.453/0001-66 | Situação: Em funcionamento normal | Gestão: CAIXA Asset</t>
  </si>
  <si>
    <t>CONEXÃO GENOA CAPITAL RADAR RESP LIMITADA FIF CIC MULTIMERCADO</t>
  </si>
  <si>
    <t>CNPJ: 37.511.023/0001-70 | Situação: Em funcionamento normal | Gestão: Banco Bradesco</t>
  </si>
  <si>
    <t>CONEXÃO LEGACY CAPITAL RESP LIMITADA FIF CIC MULTIMERCADO</t>
  </si>
  <si>
    <t>CNPJ: 32.312.094/0001-20 | Situação: Em funcionamento normal | Gestão: Banco Bradesco</t>
  </si>
  <si>
    <t>CONEXÃO NIMITZ RESP LIMITADA FIF CIC MULTIMERCADO</t>
  </si>
  <si>
    <t>CNPJ: 28.797.765/0001-13 | Situação: Em funcionamento normal | Gestão: Banco Bradesco</t>
  </si>
  <si>
    <t>CONEXÃO VERDE AM 60 RESP LIMITADA FIF CIC MULTIMERCADO</t>
  </si>
  <si>
    <t>CNPJ: 30.378.660/0001-71 | Situação: Em funcionamento normal | Gestão: Banco Bradesco</t>
  </si>
  <si>
    <t>CONEXÃO VISTA HEDGE RESP LIMITADA FIF CIC MULTIMERCADO</t>
  </si>
  <si>
    <t>CNPJ: 44.544.152/0001-20 | Situação: Em funcionamento normal | Gestão: Banco Bradesco</t>
  </si>
  <si>
    <t>CSHG ALLOCATION IBIUNA HEDGE STHG II RESP LIMITADA FIF CIC MULTIMERCADO</t>
  </si>
  <si>
    <t>CNPJ: 36.656.529/0001-05 | Situação: Em funcionamento normal | Gestão: Credit Suisse Hedging-Griffo</t>
  </si>
  <si>
    <t>CSHG ALLOCATION LEGACY CAPITAL RESP LIMITADA FIF CIC MULTIMERCADO</t>
  </si>
  <si>
    <t>CNPJ: 29.236.579/0001-78 | Situação: Em funcionamento normal | Gestão: Credit Suisse Hedging-Griffo</t>
  </si>
  <si>
    <t>CSHG ALLOCATION VERDE 30 RESP LIMITADA FIF CIC MULTIMERCADO</t>
  </si>
  <si>
    <t>CNPJ: 05.586.704/0001-01 | Situação: Em funcionamento normal | Gestão: Credit Suisse Hedging-Griffo</t>
  </si>
  <si>
    <t>CSHG ALLOCATION VISTA MULTIESTRATÉGIA CSHG RESP LIMITADA FIF CIC MULTIMERCADO</t>
  </si>
  <si>
    <t>CNPJ: 36.656.777/0001-56 | Situação: Em funcionamento normal | Gestão: Credit Suisse Hedging-Griffo</t>
  </si>
  <si>
    <t>GENOA CAPITAL CRUISE PREV A RESP LIMITADA FIF CIC MULTIMERCADO</t>
  </si>
  <si>
    <t>CNPJ: 42.535.184/0001-34 | Situação: Em funcionamento normal | Gestão: Genoa Capital</t>
  </si>
  <si>
    <t>GENOA CAPITAL CRUISE PREV BTG RESP LIMITADA FIF CIC MULTIMERCADO</t>
  </si>
  <si>
    <t>CNPJ: 42.535.251/0001-10 | Situação: Em funcionamento normal | Gestão: Genoa Capital</t>
  </si>
  <si>
    <t>GENOA CAPITAL CRUISE PREV ICATU SEGUROS RESP LIMITADA FIF CIC MULTIMERCADO</t>
  </si>
  <si>
    <t>CNPJ: 42.535.455/0001-51 | Situação: Em funcionamento normal | Gestão: Genoa Capital</t>
  </si>
  <si>
    <t>GENOA CAPITAL CRUISE PREV XP SEG RESP LIMITADA FIF CIC MULTIMERCADO</t>
  </si>
  <si>
    <t>CNPJ: 42.535.297/0001-30 | Situação: Em funcionamento normal | Gestão: Genoa Capital</t>
  </si>
  <si>
    <t>GENOA CAPITAL RADAR ACCESS FIF CIC MULTIMERCADO</t>
  </si>
  <si>
    <t>CNPJ: 37.287.419/0001-86 | Situação: Em funcionamento normal | Gestão: BTG Pactual Family Office</t>
  </si>
  <si>
    <t>GENOA CAPITAL RADAR ADVISORY RESP LIMITADA FIF CIC MULTIMERCADO</t>
  </si>
  <si>
    <t>CNPJ: 36.017.731/0001-97 | Situação: Em funcionamento normal | Gestão: Genoa Capital</t>
  </si>
  <si>
    <t>GENOA CAPITAL RADAR RESP LIMITADA FIF CIC MULTIMERCADO</t>
  </si>
  <si>
    <t>CNPJ: 35.828.684/0001-07 | Situação: Em funcionamento normal | Gestão: Genoa Capital</t>
  </si>
  <si>
    <t>GENOA CAPITAL RADAR SELECTION FIF CIC MULTIMERCADO</t>
  </si>
  <si>
    <t>CNPJ: 37.279.427/0001-80 | Situação: Em funcionamento normal | Gestão: Genoa Capital</t>
  </si>
  <si>
    <t>GENOA CAPITAL RADAR SELEÇÃO RESP LIMITADA FIF CIC MULTIMERCADO</t>
  </si>
  <si>
    <t>CNPJ: 37.348.037/0001-15 | Situação: Em funcionamento normal | Gestão: Itaú Asset Management</t>
  </si>
  <si>
    <t>GÁVEA MACRO ADVISORY RESP LIMITADA FIF CIC MULTIMERCADO</t>
  </si>
  <si>
    <t>CNPJ: 32.240.637/0001-41 | Situação: Em funcionamento normal | Gestão: Gávea Investimentos</t>
  </si>
  <si>
    <t>GÁVEA MACRO II RESP LIMITADA FIF CIC MULTIMERCADO</t>
  </si>
  <si>
    <t>CNPJ: 09.289.134/0001-49 | Situação: Em funcionamento normal | Gestão: Gávea Investimentos</t>
  </si>
  <si>
    <t>GÁVEA MACRO PLUS II RESP LIMITADA FIF CIC MULTIMERCADO</t>
  </si>
  <si>
    <t>CNPJ: 30.556.738/0001-09 | Situação: Em funcionamento normal | Gestão: Gávea Investimentos</t>
  </si>
  <si>
    <t>GÁVEA MACRO RESP LIMITADA FIF CIC MULTIMERCADO</t>
  </si>
  <si>
    <t>CNPJ: 08.893.082/0001-52 | Situação: Em funcionamento normal | Gestão: Gávea Investimentos</t>
  </si>
  <si>
    <t>GÁVEA MACRO SELEÇÃO RESP LIMITADA FIF CIC MULTIMERCADO</t>
  </si>
  <si>
    <t>CNPJ: 25.682.163/0001-22 | Situação: Em funcionamento normal | Gestão: Itaú Asset Management</t>
  </si>
  <si>
    <t>GÁVEA MACRO XP SEGUROS RESP LIMITADA FIC MULTIMERCADO PREVIDENCIÁRIO CRÉDITO PRIVADO</t>
  </si>
  <si>
    <t>CNPJ: 40.635.018/0001-84 | Situação: Em funcionamento normal | Gestão: XP Vida e Previdência</t>
  </si>
  <si>
    <t>GÁVEA MACRO ÁGORA RESP LIMITADA FIF CIC MULTIMERCADO</t>
  </si>
  <si>
    <t>CNPJ: 28.797.748/0001-86 | Situação: Em funcionamento normal | Gestão: Banco Bradesco</t>
  </si>
  <si>
    <t>IBIUNA HEDGE ST ADVISORY RESP LIMITADA FIF CIC MULTIMERCADO</t>
  </si>
  <si>
    <t>CNPJ: 30.493.349/0001-73 | Situação: Em funcionamento normal | Gestão: Ibiuna Investimentos</t>
  </si>
  <si>
    <t>IBIUNA HEDGE ST PLUS MASTER RESP LIMITADA FIF MULTIMERCADO SUBCLASSE IBIUNA HEDGE ST PLUS</t>
  </si>
  <si>
    <t>CNPJ: 54.350.048/0001-59 | Situação: Em funcionamento normal | Gestão: Ibiuna Investimentos</t>
  </si>
  <si>
    <t>IBIUNA HEDGE STH IMERCADO ÁGORA RESP LIMITADA FIF CIC MULTIMERCADO</t>
  </si>
  <si>
    <t>CNPJ: 32.273.554/0001-59 | Situação: Em funcionamento normal | Gestão: Banco Bradesco</t>
  </si>
  <si>
    <t>IBIUNA HEDGE STH RESP LIMITADA FIF CIC MULTIMERCADO</t>
  </si>
  <si>
    <t>CNPJ: 15.799.713/0001-34 | Situação: Em funcionamento normal | Gestão: Ibiuna Investimentos</t>
  </si>
  <si>
    <t>IBIUNA HEDGE STR SELEÇÃO RESP LIMITADA FIF CIC MULTIMERCADO</t>
  </si>
  <si>
    <t>CNPJ: 42.282.089/0001-76 | Situação: Em funcionamento normal | Gestão: Itaú Asset Management</t>
  </si>
  <si>
    <t>IBIUNA I ST PREV ITAÚ FIE RESP LIMITADA FIF CIC MULTIMERCADO CRÉDITO PRIVADO</t>
  </si>
  <si>
    <t>CNPJ: 45.656.850/0001-80 | Situação: Em funcionamento normal | Gestão: Ibiuna Investimentos</t>
  </si>
  <si>
    <t>IBIUNA ST PREV ACCESS FIF CIC MULTIMERCADO</t>
  </si>
  <si>
    <t>CNPJ: 44.672.717/0001-55 | Situação: Em funcionamento normal | Gestão: BTG Pactual Family Office</t>
  </si>
  <si>
    <t>IBIUNA ST PREV ICATU RESP LIMITADA FIF MULTIMERCADO CRÉDITO PRIVADO</t>
  </si>
  <si>
    <t>CNPJ: 45.511.041/0001-80 | Situação: Em funcionamento normal | Gestão: Ibiuna Investimentos</t>
  </si>
  <si>
    <t>IBIUNA ST S PREV RESP LIMITADA FIF CIC MULTIMERCADO PREVIDENCIÁRIO CRÉDITO PRIVADO</t>
  </si>
  <si>
    <t>CNPJ: 44.682.496/0001-04 | Situação: Em funcionamento normal | Gestão: Safra Asset Management</t>
  </si>
  <si>
    <t>IBIUNA ST XP SEG PREV RESP LIMITADA FIC MULTIMERCADO CRÉDITO PRIVADO</t>
  </si>
  <si>
    <t>CNPJ: 44.409.430/0001-37 | Situação: Em funcionamento normal | Gestão: XP Vida e Previdência</t>
  </si>
  <si>
    <t>ICATU VERDE MASTER PREV 60 QUALIFICADO RESP LIMITADA FIF CIC MULTIMERCADO</t>
  </si>
  <si>
    <t>CNPJ: 59.134.727/0001-04 | Situação: Em funcionamento normal | Gestão: Verde Asset Management</t>
  </si>
  <si>
    <t>INTER ACCESS LEGACY CAPITAL FIF CIC MULTIMERCADO</t>
  </si>
  <si>
    <t>CNPJ: 36.443.587/0001-50 | Situação: Em funcionamento normal | Gestão: Inter Asset</t>
  </si>
  <si>
    <t>INTER ACCESS VERDE FIF CIC MULTIMERCADO</t>
  </si>
  <si>
    <t>CNPJ: 39.540.780/0001-06 | Situação: Em funcionamento normal | Gestão: Inter Asset</t>
  </si>
  <si>
    <t>ITAÚ KINEA ATLAS RESP LIMITADA FIF CIC MULTIMERCADO</t>
  </si>
  <si>
    <t>CNPJ: 31.238.370/0001-95 | Situação: Em funcionamento normal | Gestão: Itaú Asset Management</t>
  </si>
  <si>
    <t>ITAÚ RESP LIMITADA FIF CIC FI INFRA RENDA FIXA CRÉDITO PRIVADO - IFRA11</t>
  </si>
  <si>
    <t>CNPJ: 34.633.510/0001-18 | Situação: Em funcionamento normal | Gestão: Itaú Asset Management</t>
  </si>
  <si>
    <t>ITAÚ VERDE MASTER PREV 60 QUALIFICADO RESP LIMITADA FIF CIC MULTIMERCADO</t>
  </si>
  <si>
    <t>CNPJ: 59.999.918/0001-39 | Situação: Em funcionamento normal | Gestão: Verde Asset Management</t>
  </si>
  <si>
    <t>KAPITALO KAPPA ADVISORY FIF CIC MULTIMERCADO</t>
  </si>
  <si>
    <t>CNPJ: 26.978.199/0001-10 | Situação: Em funcionamento normal | Gestão: Kapitalo Investimentos</t>
  </si>
  <si>
    <t>KAPITALO KAPPA D FIF CIC MULTIMERCADO</t>
  </si>
  <si>
    <t>CNPJ: 29.726.019/0001-00 | Situação: Em funcionamento normal | Gestão: Kapitalo Investimentos</t>
  </si>
  <si>
    <t>KAPITALO KAPPA EXCELLENCE FIF CIC MULTIMERCADO</t>
  </si>
  <si>
    <t>CNPJ: 34.792.761/0001-45 | Situação: Em funcionamento normal | Gestão: Kapitalo Investimentos</t>
  </si>
  <si>
    <t>KAPITALO KAPPA FIN FIF CIC MULTIMERCADO</t>
  </si>
  <si>
    <t>CNPJ: 12.105.940/0001-24 | Situação: Em funcionamento normal | Gestão: Kapitalo Investimentos</t>
  </si>
  <si>
    <t>KAPITALO KAPPA SELECTION FIF CIC MULTIMERCADO</t>
  </si>
  <si>
    <t>CNPJ: 38.489.326/0001-05 | Situação: Em funcionamento normal | Gestão: Kapitalo Investimentos</t>
  </si>
  <si>
    <t>KAPITALO KAPPA SELEÇÃO RESP LIMITADA FIF CIC MULTIMERCADO</t>
  </si>
  <si>
    <t>CNPJ: 26.386.658/0001-77 | Situação: Em funcionamento normal | Gestão: Itaú Asset Management</t>
  </si>
  <si>
    <t>KAPITALO KAPPA ÁGORA RESP LIMITADA FIF CIC MULTIMERCADO</t>
  </si>
  <si>
    <t>CNPJ: 21.052.962/0001-64 | Situação: Em funcionamento normal | Gestão: Banco Bradesco</t>
  </si>
  <si>
    <t>KAPITALO ZETA ACCESS FIF CIC MULTIMERCADO</t>
  </si>
  <si>
    <t>CNPJ: 35.002.571/0001-40 | Situação: Em funcionamento normal | Gestão: BTG Pactual Family Office</t>
  </si>
  <si>
    <t>KAPITALO ZETA ADVISORY FIF CIC MULTIMERCADO</t>
  </si>
  <si>
    <t>CNPJ: 30.521.581/0001-78 | Situação: Em funcionamento normal | Gestão: Kapitalo Investimentos</t>
  </si>
  <si>
    <t>KAPITALO ZETA FIF CIC MULTIMERCADO</t>
  </si>
  <si>
    <t>CNPJ: 12.105.992/0001-09 | Situação: Em funcionamento normal | Gestão: Kapitalo Investimentos</t>
  </si>
  <si>
    <t>KAPITALO ZETA II ACCESS FIF CIC MULTIMERCADO</t>
  </si>
  <si>
    <t>CNPJ: 35.088.117/0001-53 | Situação: Em funcionamento normal | Gestão: BTG Pactual Family Office</t>
  </si>
  <si>
    <t>KAPITALO ZETA SELEÇÃO RESP LIMITADA FIF CIC MULTIMERCADO</t>
  </si>
  <si>
    <t>CNPJ: 41.163.578/0001-46 | Situação: Em funcionamento normal | Gestão: Itaú Asset Management</t>
  </si>
  <si>
    <t>KAPITALO ZETA XP SEG PREV RESP LIMITADA FIF CIC MULTIMERCADO</t>
  </si>
  <si>
    <t>CNPJ: 58.841.072/0001-41 | Situação: Em funcionamento normal | Gestão: Kapitalo Investimentos</t>
  </si>
  <si>
    <t>KINEA ATLAS II RESP LIMITADA FIF MULTIMERCADO</t>
  </si>
  <si>
    <t>CNPJ: 29.762.315/0001-58 | Situação: Em funcionamento normal | Gestão: Kinea Investimentos</t>
  </si>
  <si>
    <t>KINEA ATLAS II RESP LIMITADA FIF MULTIMERCADO SUBCLASSE I</t>
  </si>
  <si>
    <t>KINEA PREV ATLAS BTG PACTUAL FIF CIC MULTIMERCADO</t>
  </si>
  <si>
    <t>CNPJ: 37.728.756/0001-61 | Situação: Em funcionamento normal | Gestão: BTG Pactual Family Office</t>
  </si>
  <si>
    <t>KINEA PREV ATLAS RESP LIMITADA FIF CIC MULTIMERCADO</t>
  </si>
  <si>
    <t>CNPJ: 37.730.471/0001-65 | Situação: Em funcionamento normal | Gestão: Kinea Investimentos</t>
  </si>
  <si>
    <t>KINEA PREV ATLAS XP SEGUROS RESP LIMITADA FIC MULTIMERCADO</t>
  </si>
  <si>
    <t>CNPJ: 37.728.799/0001-47 | Situação: Em funcionamento normal | Gestão: XP Vida e Previdência</t>
  </si>
  <si>
    <t>KINEA RESP LIMITADA FIF CIC FI INFRA RENDA FIXA CRÉDITO PRIVADO - KDIF11</t>
  </si>
  <si>
    <t>CNPJ: 26.324.298/0001-89 | Situação: Em funcionamento normal | Gestão: Kinea Investimentos</t>
  </si>
  <si>
    <t>LEGACY CAPITAL ACCESS FIF CIC MULTIMERCADO</t>
  </si>
  <si>
    <t>CNPJ: 30.338.679/0001-94 | Situação: Em funcionamento normal | Gestão: BTG Pactual Family Office</t>
  </si>
  <si>
    <t>LEGACY CAPITAL ADVISORY FIC MULTIMERCADO</t>
  </si>
  <si>
    <t>CNPJ: 30.566.221/0001-92 | Situação: Em funcionamento normal | Gestão: Legacy Capital</t>
  </si>
  <si>
    <t>LEGACY CAPITAL ADVISORY II XP SEG RESP LIMITADA FIC MULTIMERCADO PREVIDENCIÁRIO</t>
  </si>
  <si>
    <t>CNPJ: 45.645.166/0001-01 | Situação: Em funcionamento normal | Gestão: XP Vida e Previdência</t>
  </si>
  <si>
    <t>LEGACY CAPITAL BS PREVIDÊNCIA FIF CIC MULTIMERCADO</t>
  </si>
  <si>
    <t>CNPJ: 37.829.233/0001-01 | Situação: Em funcionamento normal | Gestão: Legacy Capital</t>
  </si>
  <si>
    <t>LEGACY CAPITAL EXCELLENCE FIF CIC MULTIMERCADO</t>
  </si>
  <si>
    <t>CNPJ: 32.355.677/0001-39 | Situação: Em funcionamento normal | Gestão: Legacy Capital</t>
  </si>
  <si>
    <t>LEGACY CAPITAL ICATU FIF CIC MULTIMERCADO PREVIDENCIÁRIO</t>
  </si>
  <si>
    <t>CNPJ: 37.367.841/0001-41 | Situação: Em funcionamento normal | Gestão: Legacy Capital</t>
  </si>
  <si>
    <t>LEGACY CAPITAL ITAÚ I RESP LIMITADA FIF CIC MULTIMERCADO PREVIDENCIÁRIO</t>
  </si>
  <si>
    <t>CNPJ: 37.319.911/0001-96 | Situação: Em funcionamento normal | Gestão: Legacy Capital</t>
  </si>
  <si>
    <t>LEGACY CAPITAL PREV ADVISORY XP SEGUROS RESP LIMITADA FIC MULTIMERCADO</t>
  </si>
  <si>
    <t>CNPJ: 34.287.126/0001-00 | Situação: Em funcionamento normal | Gestão: Legacy Capital</t>
  </si>
  <si>
    <t>LEGACY CAPITAL RESP LIMITADA FIF CIC MULTIMERCADO</t>
  </si>
  <si>
    <t>CNPJ: 30.586.677/0001-14 | Situação: Em funcionamento normal | Gestão: Legacy Capital</t>
  </si>
  <si>
    <t>LEGACY CAPITAL SELECTION FIF CIC MULTIMERCADO</t>
  </si>
  <si>
    <t>CNPJ: 30.351.337/0001-04 | Situação: Em funcionamento normal | Gestão: Legacy Capital</t>
  </si>
  <si>
    <t>LEGACY CAPITAL SELEÇÃO RESP LIMITADA FIF CIC MULTIMERCADO</t>
  </si>
  <si>
    <t>CNPJ: 31.341.469/0001-18 | Situação: Em funcionamento normal | Gestão: Itaú Asset Management</t>
  </si>
  <si>
    <t>LEGACY CAPITAL V10 RESP LIMITADA FIF CIC MULTIMERCADO</t>
  </si>
  <si>
    <t>CNPJ: 54.087.357/0001-88 | Situação: Em funcionamento normal | Gestão: Legacy Capital</t>
  </si>
  <si>
    <t>LEGACY CAPITAL V10 SELEÇÃO RESP LIMITADA FIF CIC MULTIMERCADO</t>
  </si>
  <si>
    <t>CNPJ: 54.953.009/0001-46 | Situação: Em funcionamento normal | Gestão: Itaú Asset Management</t>
  </si>
  <si>
    <t>LEGACY CAPITAL ÁGORA RESP LIMITADA FIF CIC MULTIMERCADO</t>
  </si>
  <si>
    <t>CNPJ: 32.312.090/0001-42 | Situação: Em funcionamento normal | Gestão: Banco Bradesco</t>
  </si>
  <si>
    <t>MANAGER GENOA CAPITAL CRUISE PREV RESP LIMITADA FIF CIC MULTIMERCADO PREVIDENCIÁRIO</t>
  </si>
  <si>
    <t>CNPJ: 43.214.440/0001-54 | Situação: Em funcionamento normal | Gestão: Safra Asset Management</t>
  </si>
  <si>
    <t>MANAGER GENOA CAPITAL RADAR RESP LIMITADA FIF CIC MULTIMERCADO</t>
  </si>
  <si>
    <t>CNPJ: 36.976.786/0001-24 | Situação: Em funcionamento normal | Gestão: Guide Investimentos</t>
  </si>
  <si>
    <t>MANAGER IBIUNA HEDGE STH S RESP LIMITADA FIF CIC MULTIMERCADO</t>
  </si>
  <si>
    <t>CNPJ: 37.008.365/0001-72 | Situação: Em funcionamento normal | Gestão: Guide Investimentos</t>
  </si>
  <si>
    <t>MANAGER IBIUNA ST PREV RESP LIMITADA FIF CIC MULTIMERCADO PREVIDENCIÁRIO CRÉDITO PRIVADO</t>
  </si>
  <si>
    <t>CNPJ: 44.681.889/0001-95 | Situação: Em funcionamento normal | Gestão: Safra Asset Management</t>
  </si>
  <si>
    <t>MANAGER KAPITALO KAPPA RESP LIMITADA FIF CIC MULTIMERCADO</t>
  </si>
  <si>
    <t>CNPJ: 27.146.944/0001-28 | Situação: Em funcionamento normal | Gestão: Guide Investimentos</t>
  </si>
  <si>
    <t>MANAGER KAPITALO ZETA RESP LIMITADA FIF CIC MULTIMERCADO</t>
  </si>
  <si>
    <t>CNPJ: 27.782.855/0001-78 | Situação: Em funcionamento normal | Gestão: Guide Investimentos</t>
  </si>
  <si>
    <t>MANAGER KAPITALO ZETA S RESP LIMITADA FIF CIC MULTIMERCADO</t>
  </si>
  <si>
    <t>CNPJ: 37.018.145/0001-20 | Situação: Em funcionamento normal | Gestão: Guide Investimentos</t>
  </si>
  <si>
    <t>MANAGER KINEA ATLAS II RESP LIMITADA FIF CIC MULTIMERCADO</t>
  </si>
  <si>
    <t>CNPJ: 42.085.537/0001-41 | Situação: Em funcionamento normal | Gestão: Guide Investimentos</t>
  </si>
  <si>
    <t>MANAGER KINEA PREV ATLAS RESP LIMITADA FIF CIC MULTIMERCADO PREVIDENCIÁRIO</t>
  </si>
  <si>
    <t>CNPJ: 42.085.551/0001-45 | Situação: Em funcionamento normal | Gestão: Safra Asset Management</t>
  </si>
  <si>
    <t>MANAGER LEGACY CAPITAL RESP LIMITADA FIF CIC MULTIMERCADO</t>
  </si>
  <si>
    <t>CNPJ: 30.658.551/0001-08 | Situação: Em funcionamento normal | Gestão: Guide Investimentos</t>
  </si>
  <si>
    <t>MANAGER LEGACY CAPITAL S RESP LIMITADA FIF CIC MULTIMERCADO</t>
  </si>
  <si>
    <t>CNPJ: 32.666.390/0001-20 | Situação: Em funcionamento normal | Gestão: Guide Investimentos</t>
  </si>
  <si>
    <t>MANAGER LEGACY CAPITAL S RESP LIMITADA FIF CIC MULTIMERCADO PREVIDENCIÁRIO</t>
  </si>
  <si>
    <t>CNPJ: 36.996.913/0001-57 | Situação: Em funcionamento normal | Gestão: Safra Asset Management</t>
  </si>
  <si>
    <t>MANAGER SPX LANCER PLUS RESP LIMITADA FIF CIC MULTIMERCADO PREVIDENCIÁRIO</t>
  </si>
  <si>
    <t>CNPJ: 42.120.262/0001-30 | Situação: Em funcionamento normal | Gestão: Safra Asset Management</t>
  </si>
  <si>
    <t>MANAGER SPX NIMITZ IQ RESP LIMITADA FIF CIC MULTIMERCADO</t>
  </si>
  <si>
    <t>CNPJ: 37.042.136/0001-74 | Situação: Em funcionamento normal | Gestão: Guide Investimentos</t>
  </si>
  <si>
    <t>MANAGER VERDE 60 RESP LIMITADA FIF CIC MULTIMERCADO</t>
  </si>
  <si>
    <t>CNPJ: 30.658.954/0001-57 | Situação: Em funcionamento normal | Gestão: Guide Investimentos</t>
  </si>
  <si>
    <t>MANAGER VERDE RESP LIMITADA FIF CIC MULTIMERCADO</t>
  </si>
  <si>
    <t>CNPJ: 30.658.606/0001-80 | Situação: Em funcionamento normal | Gestão: Guide Investimentos</t>
  </si>
  <si>
    <t>MANAGER VISTA HEDGE RESP LIMITADA FIF CIC MULTIMERCADO</t>
  </si>
  <si>
    <t>CNPJ: 41.090.953/0001-75 | Situação: Em funcionamento normal | Gestão: Guide Investimentos</t>
  </si>
  <si>
    <t>MAR ABSOLUTO FIF CIC MULTIMERCADO</t>
  </si>
  <si>
    <t>CNPJ: 32.397.723/0001-62 | Situação: Em funcionamento normal | Gestão: MAR Asset Management</t>
  </si>
  <si>
    <t>MAR ABSOLUTO II FIF CIC MULTIMERCADO</t>
  </si>
  <si>
    <t>CNPJ: 51.133.792/0001-03 | Situação: Em funcionamento normal | Gestão: MAR Asset Management</t>
  </si>
  <si>
    <t>MAR ABSOLUTO SELEÇÃO RESP LIMITADA FIF CIC MULTIMERCADO</t>
  </si>
  <si>
    <t>CNPJ: 49.559.798/0001-03 | Situação: Em funcionamento normal | Gestão: Itaú Asset Management</t>
  </si>
  <si>
    <t>NIMITZ SPX RESP LIMITADA FIF CIC MULTIMERCADO</t>
  </si>
  <si>
    <t>CNPJ: 31.457.455/0001-64 | Situação: Em funcionamento normal | Gestão: SPX Capital</t>
  </si>
  <si>
    <t>SPX LANCER PLUS ICATU PREVIDÊNCIA RESP LIMITADA FIF CIC MULTIMERCADO</t>
  </si>
  <si>
    <t>CNPJ: 41.424.063/0001-52 | Situação: Em funcionamento normal | Gestão: SPX Capital</t>
  </si>
  <si>
    <t>SPX LANCER PLUS XP SEGUROS PREVIDÊNCIÁRIO RESP LIMITADA FIC MULTIMERCADO</t>
  </si>
  <si>
    <t>CNPJ: 41.802.098/0001-88 | Situação: Em funcionamento normal | Gestão: XP Vida e Previdência</t>
  </si>
  <si>
    <t>SPX LANCER PLUS XXX PREV ACCESS FIF CIC MULTIMERCADO</t>
  </si>
  <si>
    <t>CNPJ: 43.164.533/0001-11 | Situação: Em funcionamento normal | Gestão: BTG Pactual Family Office</t>
  </si>
  <si>
    <t>SPX NIMITZ GRIPEN ADVISORY RESP LIMITADA FIF CIC MULTIMERCADO</t>
  </si>
  <si>
    <t>CNPJ: 24.193.691/0001-55 | Situação: Em funcionamento normal | Gestão: SPX Capital</t>
  </si>
  <si>
    <t>SPX NIMITZ MODALMAIS RESP LIMITADA FIF CIC MULTIMERCADO</t>
  </si>
  <si>
    <t>CNPJ: 41.424.080/0001-90 | Situação: Em funcionamento normal | Gestão: SPX Capital</t>
  </si>
  <si>
    <t>SPX NIMITZ SELECTION RESP LIMITADA FIF CIC MULTIMERCADO</t>
  </si>
  <si>
    <t>CNPJ: 27.945.311/0001-80 | Situação: Em funcionamento normal | Gestão: SPX Capital</t>
  </si>
  <si>
    <t>SPX NIMITZ SELEÇÃO RESP LIMITADA FIF CIC MULTIMERCADO</t>
  </si>
  <si>
    <t>CNPJ: 28.851.728/0001-46 | Situação: Em funcionamento normal | Gestão: Itaú Asset Management</t>
  </si>
  <si>
    <t>SPX PREV LANCER PLUS ITAÚ RESP LIMITADA FIF CIC MULTIMERCADO</t>
  </si>
  <si>
    <t>CNPJ: 41.409.964/0001-75 | Situação: Em funcionamento normal | Gestão: SPX Capital</t>
  </si>
  <si>
    <t>SPX RANGER PREV ITAÚ RESP LIMITADA FIF CIC MULTIMERCADO</t>
  </si>
  <si>
    <t>CNPJ: 54.715.720/0001-62 | Situação: Em funcionamento normal | Gestão: SPX Capital</t>
  </si>
  <si>
    <t>SPX RAPTOR 180 ADVISORY RESP LIMITADA FIF CIC MULTIMERCADO CRÉDITO PRIVADO</t>
  </si>
  <si>
    <t>CNPJ: 41.342.497/0001-03 | Situação: Em funcionamento normal | Gestão: SPX Capital</t>
  </si>
  <si>
    <t>SPX RAPTOR FEEDER RESP LIMITADA FIF CIC MULTIMERCADO CRÉDITO PRIVADO</t>
  </si>
  <si>
    <t>CNPJ: 12.809.201/0001-13 | Situação: Em funcionamento normal | Gestão: SPX Capital</t>
  </si>
  <si>
    <t>SPXR FIF CIC MULTIMERCADO</t>
  </si>
  <si>
    <t>CNPJ: 18.489.909/0001-10 | Situação: Em funcionamento normal | Gestão: BTG Pactual Family Office</t>
  </si>
  <si>
    <t>VERDE 60 SELEÇÃO RESP LIMITADA FIF CIC MULTIMERCADO</t>
  </si>
  <si>
    <t>CNPJ: 31.024.283/0001-35 | Situação: Em funcionamento normal | Gestão: Itaú Asset Management</t>
  </si>
  <si>
    <t>VERDE ACCESS FIF CIC MULTIMERCADO</t>
  </si>
  <si>
    <t>CNPJ: 40.716.583/0001-76 | Situação: Em funcionamento normal | Gestão: BTG Pactual Family Office</t>
  </si>
  <si>
    <t>VERDE AM 60 VTR FIF CIC MULTIMERCADO</t>
  </si>
  <si>
    <t>CNPJ: 40.575.794/0001-36 | Situação: Em funcionamento normal | Gestão: Empiricus Gestão</t>
  </si>
  <si>
    <t>VERDE AM S60 RESP LIMITADA FIF CIC MULTIMERCADO</t>
  </si>
  <si>
    <t>CNPJ: 30.592.665/0001-00 | Situação: Em funcionamento normal | Gestão: Verde Asset Management</t>
  </si>
  <si>
    <t>VERDE AM X60 ADVISORY RESP LIMITADA FIF CIC MULTIMERCADO</t>
  </si>
  <si>
    <t>CNPJ: 31.403.590/0001-27 | Situação: Em funcionamento normal | Gestão: Verde Asset Management</t>
  </si>
  <si>
    <t>VERDE MODALMAIS AM 60 FIC MULTIMERCADO</t>
  </si>
  <si>
    <t>CNPJ: 40.063.576/0001-12 | Situação: Em funcionamento normal | Gestão: XP Advisory</t>
  </si>
  <si>
    <t>VISTA HEDGE ADVISORY FIF CIC MULTIMERCADO</t>
  </si>
  <si>
    <t>CNPJ: 43.985.508/0001-07 | Situação: Em funcionamento normal | Gestão: Vista Capital</t>
  </si>
  <si>
    <t>VISTA HEDGE D30 FIF CIC MULTIMERCADO</t>
  </si>
  <si>
    <t>CNPJ: 45.560.980/0001-15 | Situação: Em funcionamento normal | Gestão: Vista Capital</t>
  </si>
  <si>
    <t>VISTA HEDGE FIF CIC MULTIMERCADO</t>
  </si>
  <si>
    <t>CNPJ: 30.057.258/0001-95 | Situação: Em funcionamento normal | Gestão: Vista Capital</t>
  </si>
  <si>
    <t>VISTA HEDGE SELEÇÃO RESP LIMITADA FIF CIC MULTIMERCADO</t>
  </si>
  <si>
    <t>CNPJ: 41.342.624/0001-74 | Situação: Em funcionamento normal | Gestão: Itaú Asset Management</t>
  </si>
  <si>
    <t>VISTA MULTIESTRATÉGIA ADVISORY FIF CIC MULTIMERCADO</t>
  </si>
  <si>
    <t>CNPJ: 40.920.005/0001-57 | Situação: Em funcionamento normal | Gestão: Vista Capital</t>
  </si>
  <si>
    <t>VISTA MULTIESTRATÉGIA D60 FIF CIC MULTIMERCADO</t>
  </si>
  <si>
    <t>CNPJ: 40.905.462/0001-72 | Situação: Em funcionamento normal | Gestão: Vista Capital</t>
  </si>
  <si>
    <t>VISTA MULTIESTRATÉGIA FIF CIC MULTIMERCADO</t>
  </si>
  <si>
    <t>CNPJ: 21.646.715/0001-96 | Situação: Em funcionamento normal | Gestão: Vista Capital</t>
  </si>
  <si>
    <t>XP SEGUROS VERDE MASTER PREV 60 QUALIFICADO RESP LIMITADA FIF CIC MULTIMERCADO</t>
  </si>
  <si>
    <t>CNPJ: 62.240.600/0001-84 | Situação: Em funcionamento normal | Gestão: Verde Asset Management</t>
  </si>
  <si>
    <t>KINEA CRÉDITO AGRO RESP LIMITADA FIAGRO FII - KNCA11</t>
  </si>
  <si>
    <t>CNPJ: 41.745.701/0001-37 | Situação: Em funcionamento normal | Gestão: Kinea Investimentos</t>
  </si>
  <si>
    <t>Valorização</t>
  </si>
  <si>
    <t>ISHARES CORE S&amp;P 500 ETF - IVV</t>
  </si>
  <si>
    <t>Tipo: ETF | Bolsa: NYSE ARCA | Situação: Ativo</t>
  </si>
  <si>
    <t>VANGUARD 500 INDEX FUND - VOO</t>
  </si>
  <si>
    <t>ACCESS ATMOS II FIF CIC AÇÕES</t>
  </si>
  <si>
    <t>CNPJ: 46.329.524/0001-21 | Situação: Em funcionamento normal | Gestão: BTG Pactual Family Office</t>
  </si>
  <si>
    <t>ACESSO BRASIL CAPITAL 30 RESP LIMITADA FIF CIC AÇÕES</t>
  </si>
  <si>
    <t>CNPJ: 37.230.938/0001-08 | Situação: Em funcionamento normal | Gestão: Santander Brasil Asset Management</t>
  </si>
  <si>
    <t>ACESSO DAHLIA TOTAL RETURN 2 RESP LIMITADA FIF CIC MULTIMERCADO</t>
  </si>
  <si>
    <t>CNPJ: 45.343.283/0001-02 | Situação: Em funcionamento normal | Gestão: Santander Brasil Asset Management</t>
  </si>
  <si>
    <t>ACESSO DAHLIA TOTAL RETURN FIF CIC MULTIMERCADO</t>
  </si>
  <si>
    <t>CNPJ: 37.204.827/0001-27 | Situação: Em funcionamento normal | Gestão: Santander Brasil Asset Management</t>
  </si>
  <si>
    <t>ACESSO TRUXT LONG BIAS 2 RESP LIMITADA FIF CIC AÇÕES</t>
  </si>
  <si>
    <t>CNPJ: 36.233.888/0001-50 | Situação: Em funcionamento normal | Gestão: Santander Brasil Asset Management</t>
  </si>
  <si>
    <t>ACESSO TRUXT LONG BIAS RESP LIMITADA FIF CIC AÇÕES</t>
  </si>
  <si>
    <t>CNPJ: 30.077.777/0001-15 | Situação: Em funcionamento normal | Gestão: Santander Brasil Asset Management</t>
  </si>
  <si>
    <t>ACS BOGARI VALUE FIF CIC AÇÕES</t>
  </si>
  <si>
    <t>CNPJ: 40.812.328/0001-27 | Situação: Em funcionamento normal | Gestão: BTG Pactual Family Office</t>
  </si>
  <si>
    <t>ACS ENCORE LONG BIAS BTG PREV 100 PREVIDÊNCIA FIF CIC MULTIMERCADO</t>
  </si>
  <si>
    <t>CNPJ: 51.389.615/0001-92 | Situação: Em funcionamento normal | Gestão: BTG Pactual Family Office</t>
  </si>
  <si>
    <t>ALASKA 100 LONG ONLY ICATU PREVIDÊNCIA FIF MULTIMERCADO PREVIDENCIÁRIO</t>
  </si>
  <si>
    <t>CNPJ: 34.081.155/0001-11 | Situação: Em funcionamento normal | Gestão: Alaska Asset Management</t>
  </si>
  <si>
    <t>ALASKA 70 LONG ONLY ICATU FIF MULTIMERCADO PREVIDENCIÁRIO</t>
  </si>
  <si>
    <t>CNPJ: 29.722.458/0001-36 | Situação: Em funcionamento normal | Gestão: Alaska Asset Management</t>
  </si>
  <si>
    <t>ALASKA INSTITUCIONAL LONG ONLY FIF AÇÕES</t>
  </si>
  <si>
    <t>CNPJ: 26.673.556/0001-32 | Situação: Em funcionamento normal | Gestão: Alaska Asset Management</t>
  </si>
  <si>
    <t>ALASKA LONG ONLY 100 ADV XP SEGUROS RESP LIMITADA FIF CIC MULTIMERCADO PREVIDENCIÁRIO</t>
  </si>
  <si>
    <t>CNPJ: 35.939.857/0001-56 | Situação: Em funcionamento normal | Gestão: Alaska Asset Management</t>
  </si>
  <si>
    <t>ALASKA LONG ONLY 70 ADVISORY XP SEGUROS RESP LIMITADA FIF CIC MULTIMERCADO PREVIDENCIÁRIO</t>
  </si>
  <si>
    <t>CNPJ: 35.939.700/0001-20 | Situação: Em funcionamento normal | Gestão: Alaska Asset Management</t>
  </si>
  <si>
    <t>ALASKA LONG ONLY PREVIDÊNCIA 70 FIF CIC MULTIMERCADO</t>
  </si>
  <si>
    <t>CNPJ: 41.881.132/0001-57 | Situação: Em funcionamento normal | Gestão: Alaska Asset Management</t>
  </si>
  <si>
    <t>ALASKA PREVIDÊNCIA 100 LONG ONLY FIF CIC MULTIMERCADO</t>
  </si>
  <si>
    <t>CNPJ: 37.313.900/0001-07 | Situação: Em funcionamento normal | Gestão: Alaska Asset Management</t>
  </si>
  <si>
    <t>AT ADVISORY II FIC AÇÕES</t>
  </si>
  <si>
    <t>CNPJ: 45.089.460/0001-76 | Situação: Em funcionamento normal | Gestão: XP Advisory</t>
  </si>
  <si>
    <t>ATIT SELEÇÃO RESP LIMITADA FIF CIC AÇÕES</t>
  </si>
  <si>
    <t>CNPJ: 43.551.296/0001-41 | Situação: Em funcionamento normal | Gestão: Itaú Asset Management</t>
  </si>
  <si>
    <t>ATMOS ATIT FIF CIC AÇÕES</t>
  </si>
  <si>
    <t>CNPJ: 21.762.107/0001-47 | Situação: Em funcionamento normal | Gestão: Atmos Capital</t>
  </si>
  <si>
    <t>ATMOS AÇÕES FIF CIC AÇÕES</t>
  </si>
  <si>
    <t>CNPJ: 11.145.320/0001-56 | Situação: Em funcionamento normal | Gestão: Atmos Capital</t>
  </si>
  <si>
    <t>ATMOS AÇÕES II FIF CIC AÇÕES</t>
  </si>
  <si>
    <t>CNPJ: 19.726.267/0001-99 | Situação: Em funcionamento normal | Gestão: Atmos Capital</t>
  </si>
  <si>
    <t>ATMOS EXCELLENCE RESP LIMITADA FIF CIC AÇÕES</t>
  </si>
  <si>
    <t>CNPJ: 45.938.170/0001-50 | Situação: Em funcionamento normal | Gestão: Plural</t>
  </si>
  <si>
    <t>ATMR III FIF CIC AÇÕES</t>
  </si>
  <si>
    <t>CNPJ: 45.124.029/0001-13 | Situação: Em funcionamento normal | Gestão: Atmos Capital</t>
  </si>
  <si>
    <t>BB ESPELHO ATM PRIVATE RESP LIMITADA FIF CIC AÇÕES</t>
  </si>
  <si>
    <t>CNPJ: 46.133.998/0001-01 | Situação: Em funcionamento normal | Gestão: BB Asset Management</t>
  </si>
  <si>
    <t>BB ESPELHO BRASIL CAPITAL 30 RESP LIMITADA FIF CIC AÇÕES</t>
  </si>
  <si>
    <t>CNPJ: 35.292.610/0001-90 | Situação: Em funcionamento normal | Gestão: BB Asset Management</t>
  </si>
  <si>
    <t>BOGARI VALUE ADVISORY RESP LIMITADA FIF CIC AÇÕES</t>
  </si>
  <si>
    <t>CNPJ: 42.870.763/0001-33 | Situação: Em funcionamento normal | Gestão: Bogari Capital</t>
  </si>
  <si>
    <t>BOGARI VALUE D RESP LIMITADA FIF CIC AÇÕES</t>
  </si>
  <si>
    <t>CNPJ: 15.390.811/0001-13 | Situação: Em funcionamento normal | Gestão: Bogari Capital</t>
  </si>
  <si>
    <t>BOGARI VALUE ICATU PREV RESP LIMITADA FIF MULTIMERCADO</t>
  </si>
  <si>
    <t>CNPJ: 29.722.437/0001-10 | Situação: Em funcionamento normal | Gestão: Bogari Capital</t>
  </si>
  <si>
    <t>BOGARI VALUE Q ACCESS PREVIDÊNCIA FIF CIC AÇÕES</t>
  </si>
  <si>
    <t>CNPJ: 38.173.778/0001-75 | Situação: Em funcionamento normal | Gestão: BTG Pactual Family Office</t>
  </si>
  <si>
    <t>BOGARI VALUE Q RESP LIMITADA FIF CIC AÇÕES</t>
  </si>
  <si>
    <t>CNPJ: 29.286.347/0001-24 | Situação: Em funcionamento normal | Gestão: Bogari Capital</t>
  </si>
  <si>
    <t>BOGARI VALUE RESP LIMITADA FIF CIC AÇÕES</t>
  </si>
  <si>
    <t>CNPJ: 08.323.402/0001-39 | Situação: Em funcionamento normal | Gestão: Bogari Capital</t>
  </si>
  <si>
    <t>BP SPX PREV LONG BIAS PREV PREVIDÊNCIA FIF CIC MULTIMERCADO</t>
  </si>
  <si>
    <t>CNPJ: 41.063.234/0001-65 | Situação: Em funcionamento normal | Gestão: BTG Pactual Family Office</t>
  </si>
  <si>
    <t>BRADESCO BRASIL CAPITAL 30 RESP LIMITADA FIF CIC AÇÕES</t>
  </si>
  <si>
    <t>CNPJ: 34.109.840/0001-09 | Situação: Em funcionamento normal | Gestão: Banco Bradesco</t>
  </si>
  <si>
    <t>BRADESCO VELT PGBL/VGBL RESP LIMITADA FIF CIC AÇÕES</t>
  </si>
  <si>
    <t>CNPJ: 38.860.836/0001-39 | Situação: Em funcionamento normal | Gestão: Banco Bradesco</t>
  </si>
  <si>
    <t>BRASIL CAPITAL 100 B PREV RESP LIMITADA FIF CIC AÇÕES</t>
  </si>
  <si>
    <t>CNPJ: 38.015.734/0001-17 | Situação: Em funcionamento normal | Gestão: Brasil Capital</t>
  </si>
  <si>
    <t>BRASIL CAPITAL 100 XP SEGUROS ADVISORY PREVIDÊNCIA RESP LIMITADA FIF CIC AÇÕES</t>
  </si>
  <si>
    <t>CNPJ: 34.187.279/0001-86 | Situação: Em funcionamento normal | Gestão: Brasil Capital</t>
  </si>
  <si>
    <t>BRASIL CAPITAL 30 ADVISORY RESP LIMITADA FIF CIC AÇÕES</t>
  </si>
  <si>
    <t>CNPJ: 34.430.477/0001-29 | Situação: Em funcionamento normal | Gestão: Brasil Capital</t>
  </si>
  <si>
    <t>BRASIL CAPITAL 30 ÁGORA RESP LIMITADA FIF CIC AÇÕES</t>
  </si>
  <si>
    <t>CNPJ: 34.109.838/0001-30 | Situação: Em funcionamento normal | Gestão: Banco Bradesco</t>
  </si>
  <si>
    <t>BRASIL CAPITAL 70 XP SEGUROS ADVISORY PREVIDÊNCIA RESP LIMITADA FIF MULTIMERCADO</t>
  </si>
  <si>
    <t>CNPJ: 32.892.517/0001-29 | Situação: Em funcionamento normal | Gestão: Brasil Capital</t>
  </si>
  <si>
    <t>BRASIL CAPITAL I ITAÚ RESP LIMITADA FIF CIC AÇÕES PREVIDENCIÁRIO</t>
  </si>
  <si>
    <t>CNPJ: 32.320.651/0001-55 | Situação: Em funcionamento normal | Gestão: Brasil Capital</t>
  </si>
  <si>
    <t>BRASIL CAPITAL INSTITUCIONAL 30 RESP LIMITADA FIF CIC AÇÕES</t>
  </si>
  <si>
    <t>CNPJ: 14.866.273/0001-28 | Situação: Em funcionamento normal | Gestão: Brasil Capital</t>
  </si>
  <si>
    <t>BRASIL CAPITAL ITAÚ IQ RESP LIMITADA FIF CIC AÇÕES PREVIDENCIÁRIO</t>
  </si>
  <si>
    <t>CNPJ: 40.345.772/0001-80 | Situação: Em funcionamento normal | Gestão: Brasil Capital</t>
  </si>
  <si>
    <t>BRASIL CAPITAL RESP LIMITADA FIF CIC AÇÕES</t>
  </si>
  <si>
    <t>CNPJ: 09.577.036/0001-07 | Situação: Em funcionamento normal | Gestão: Brasil Capital</t>
  </si>
  <si>
    <t>BRASILPREV BRASIL CAPITAL RESP LIMITADA FIF CIC AÇÕES</t>
  </si>
  <si>
    <t>CNPJ: 33.843.305/0001-14 | Situação: Em funcionamento normal | Gestão: Brasilprev</t>
  </si>
  <si>
    <t>BTGP ACCESS SPX FALCON FIF CIC AÇÕES</t>
  </si>
  <si>
    <t>CNPJ: 17.447.468/0001-21 | Situação: Em funcionamento normal | Gestão: BTG Pactual Family Office</t>
  </si>
  <si>
    <t>CONEXÃO REAL INVESTOR RESP LIMITADA FIF CIC AÇÕES</t>
  </si>
  <si>
    <t>CNPJ: 54.794.563/0001-28 | Situação: Em funcionamento normal | Gestão: Banco Bradesco</t>
  </si>
  <si>
    <t>CONEXÃO TRUXT LONG BIAS RESP LIMITADA FIF CIC MULTIMERCADO</t>
  </si>
  <si>
    <t>CNPJ: 36.617.669/0001-74 | Situação: Em funcionamento normal | Gestão: Banco Bradesco</t>
  </si>
  <si>
    <t>DAHLIA 70 ADVISORY XP SEGUROS II PREVIDÊNCIA RESP LIMITADA FIC MULTIMERCADO</t>
  </si>
  <si>
    <t>CNPJ: 43.761.805/0001-60 | Situação: Em funcionamento normal | Gestão: XP Vida e Previdência</t>
  </si>
  <si>
    <t>DAHLIA 70 ADVISORY XP SEGUROS PREVIDÊNCIA RESP LIMITADA FIC MULTIMERCADO</t>
  </si>
  <si>
    <t>CNPJ: 31.963.337/0001-28 | Situação: Em funcionamento normal | Gestão: XP Vida e Previdência</t>
  </si>
  <si>
    <t>DAHLIA BP PREV TOTAL RETURN 70 RESP LIMITADA FIF CIC MULTIMERCADO</t>
  </si>
  <si>
    <t>CNPJ: 47.212.505/0001-83 | Situação: Em funcionamento normal | Gestão: Dahlia Capital</t>
  </si>
  <si>
    <t>DAHLIA PREV TOTAL RETURN 70 A RESP LIMITADA FIF CIC MULTIMERCADO</t>
  </si>
  <si>
    <t>CNPJ: 48.258.944/0001-90 | Situação: Em funcionamento normal | Gestão: Dahlia Capital</t>
  </si>
  <si>
    <t>DAHLIA TOTAL RETURN ADVISORY RESP LIMITADA FIF CIC MULTIMERCADO</t>
  </si>
  <si>
    <t>CNPJ: 34.309.551/0001-53 | Situação: Em funcionamento normal | Gestão: Dahlia Capital</t>
  </si>
  <si>
    <t>DAHLIA TOTAL RETURN BP PREVIDÊNCIA FIC MULTIMERCADO</t>
  </si>
  <si>
    <t>CNPJ: 53.675.501/0001-34 | Situação: Em funcionamento normal | Gestão: Dahlia Capital</t>
  </si>
  <si>
    <t>DAHLIA TOTAL RETURN RESP LIMITADA FIF CIC MULTIMERCADO</t>
  </si>
  <si>
    <t>CNPJ: 30.317.454/0001-51 | Situação: Em funcionamento normal | Gestão: Dahlia Capital</t>
  </si>
  <si>
    <t>DAHLIA TOTAL RETURN SELEÇÃO RESP LIMITADA FIF CIC MULTIMERCADO</t>
  </si>
  <si>
    <t>CNPJ: 34.774.288/0001-73 | Situação: Em funcionamento normal | Gestão: Itaú Asset Management</t>
  </si>
  <si>
    <t>DAHLIA TOTAL RETURN ÁGORA RESP LIMITADA FIF CIC MULTIMERCADO</t>
  </si>
  <si>
    <t>CNPJ: 35.848.014/0001-44 | Situação: Em funcionamento normal | Gestão: Banco Bradesco</t>
  </si>
  <si>
    <t>DCG ADVISORY FIC AÇÕES</t>
  </si>
  <si>
    <t>CNPJ: 44.769.980/0001-67 | Situação: Em funcionamento normal | Gestão: XP Advisory</t>
  </si>
  <si>
    <t>DCG ADVISORY I FIC AÇÕES</t>
  </si>
  <si>
    <t>CNPJ: 34.431.065/0001-03 | Situação: Em funcionamento normal | Gestão: XP Advisory</t>
  </si>
  <si>
    <t>DYN COU 2 PVT RESP LIMITADA FIF CIC AÇÕES</t>
  </si>
  <si>
    <t>CNPJ: 42.281.839/0001-95 | Situação: Em funcionamento normal | Gestão: Itaú Asset Management</t>
  </si>
  <si>
    <t>DYN COU PVT RESP LIMITADA FIF CIC AÇÕES</t>
  </si>
  <si>
    <t>CNPJ: 36.346.292/0001-66 | Situação: Em funcionamento normal | Gestão: Itaú Asset Management</t>
  </si>
  <si>
    <t>DYN COU SELEÇÃO RESP LIMITADA FIF CIC AÇÕES</t>
  </si>
  <si>
    <t>CNPJ: 42.860.743/0001-81 | Situação: Em funcionamento normal | Gestão: Itaú Asset Management</t>
  </si>
  <si>
    <t>DYNAMO COUGAR FIF</t>
  </si>
  <si>
    <t>CNPJ: 73.232.530/0001-39 | Situação: Em funcionamento normal | Gestão: Dynamo Administração de Recursos</t>
  </si>
  <si>
    <t>ENCORE LONG BIAS ADVISORY RESP LIMITADA FIC MULTIMERCADO</t>
  </si>
  <si>
    <t>CNPJ: 37.487.500/0001-00 | Situação: Em funcionamento normal | Gestão: Encore Asset Management</t>
  </si>
  <si>
    <t>ENCORE LONG BIAS FIF CIC MULTIMERCADO</t>
  </si>
  <si>
    <t>CNPJ: 37.487.351/0001-89 | Situação: Em funcionamento normal | Gestão: Encore Asset Management</t>
  </si>
  <si>
    <t>ENCORE LONG BIAS S FIF CIC MULTIMERCADO</t>
  </si>
  <si>
    <t>CNPJ: 39.293.789/0001-51 | Situação: Em funcionamento normal | Gestão: Encore Asset Management</t>
  </si>
  <si>
    <t>ENCORE LONG BIASED XP SEGUROS 100 RESP LIMITADA FIC MULTIMERCADO PREVIDENCIÁRIO</t>
  </si>
  <si>
    <t>CNPJ: 41.866.111/0001-62 | Situação: Em funcionamento normal | Gestão: XP Vida e Previdência</t>
  </si>
  <si>
    <t>ENCORE LONG BIASED XP SEGUROS PREV 70 RESP LIMITADA FIC MULTIMERCADO</t>
  </si>
  <si>
    <t>CNPJ: 41.802.178/0001-33 | Situação: Em funcionamento normal | Gestão: XP Vida e Previdência</t>
  </si>
  <si>
    <t>FALCON SPX RESP LIMITADA FIF CIC AÇÕES</t>
  </si>
  <si>
    <t>CNPJ: 31.457.442/0001-95 | Situação: Em funcionamento normal | Gestão: SPX Capital</t>
  </si>
  <si>
    <t>FORPUS AÇÕES RESP LIMITADA FIF CIC AÇÕES</t>
  </si>
  <si>
    <t>CNPJ: 21.917.184/0001-29 | Situação: Em funcionamento normal | Gestão: Forpus Capital</t>
  </si>
  <si>
    <t>HIX CAPITAL ADVISORY FIC AÇÕES</t>
  </si>
  <si>
    <t>CNPJ: 32.890.800/0001-11 | Situação: Em funcionamento normal | Gestão: Hix Capital</t>
  </si>
  <si>
    <t>HIX CAPITAL FIC AÇÕES</t>
  </si>
  <si>
    <t>CNPJ: 07.317.588/0001-50 | Situação: Em funcionamento normal | Gestão: Hix Capital</t>
  </si>
  <si>
    <t>HIX CAPITAL INSTITUCIONAL FIF CIC AÇÕES</t>
  </si>
  <si>
    <t>CNPJ: 22.662.135/0001-55 | Situação: Em funcionamento normal | Gestão: Hix Capital</t>
  </si>
  <si>
    <t>HIX ICATU LONG ONLY QUALIFICADO 100 RESP LIMITADA FIF CIC MULTIMERCADO PREVIDENCIÁRIO</t>
  </si>
  <si>
    <t>CNPJ: 29.800.227/0001-01 | Situação: Em funcionamento normal | Gestão: Hix Capital</t>
  </si>
  <si>
    <t>HIX PREV III PREVIDÊNCIA RESP LIMITADA FIF CIC AÇÕES</t>
  </si>
  <si>
    <t>CNPJ: 43.507.741/0001-76 | Situação: Em funcionamento normal | Gestão: Hix Capital</t>
  </si>
  <si>
    <t>HIX XP SEGUROS PREV RESP LIMITADA FIC MULTIMERCADO</t>
  </si>
  <si>
    <t>CNPJ: 40.779.216/0001-11 | Situação: Em funcionamento normal | Gestão: XP Vida e Previdência</t>
  </si>
  <si>
    <t>INTER ACCESS ATMOS RESP LIMITADA FIF CIC AÇÕES</t>
  </si>
  <si>
    <t>CNPJ: 36.764.134/0001-26 | Situação: Em funcionamento normal | Gestão: Inter Asset</t>
  </si>
  <si>
    <t>INTER ACCESS BOGARI VALUE RESP LIMITADA FIF CIC AÇÕES</t>
  </si>
  <si>
    <t>CNPJ: 39.281.116/0001-81 | Situação: Em funcionamento normal | Gestão: Inter Asset</t>
  </si>
  <si>
    <t>IP PARTICIPAÇÕES IPG RESP LIMITADA FIF CIC AÇÕES</t>
  </si>
  <si>
    <t>CNPJ: 12.082.452/0001-49 | Situação: Em funcionamento normal | Gestão: IP Capital Partners</t>
  </si>
  <si>
    <t>IP PARTICIPAÇÕES IPG ÁGORA RESP LIMITADA FIF CIC AÇÕES</t>
  </si>
  <si>
    <t>CNPJ: 37.526.588/0001-21 | Situação: Em funcionamento normal | Gestão: Banco Bradesco</t>
  </si>
  <si>
    <t>ISHARES S&amp;P 500 INVESTIMENTO NO EXTERIOR RESP LIMITADA FUNDO DE ÍNDICE EM COTAS - IVVB11</t>
  </si>
  <si>
    <t>CNPJ: 19.909.560/0001-91 | Situação: Em funcionamento normal | Gestão: BlackRock</t>
  </si>
  <si>
    <t>IT NOW S&amp;P500® TRN RESP LIMITADA FUNDO DE ÍNDICE - SPXI11</t>
  </si>
  <si>
    <t>CNPJ: 17.036.289/0001-00 | Situação: Em funcionamento normal | Gestão: Itaú Asset Management</t>
  </si>
  <si>
    <t>ITAÚ SELEÇÃO BRASIL CAPITAL 30 RESP LIMITADA FIF CIC AÇÕES</t>
  </si>
  <si>
    <t>CNPJ: 31.933.918/0001-17 | Situação: Em funcionamento normal | Gestão: Itaú Asset Management</t>
  </si>
  <si>
    <t>MANAGER ATMOS II RESP LIMITADA FIF CIC AÇÕES</t>
  </si>
  <si>
    <t>CNPJ: 44.870.460/0001-46 | Situação: Em funcionamento normal | Gestão: Guide Investimentos</t>
  </si>
  <si>
    <t>MANAGER ATMOS RESP LIMITADA FIF CIC AÇÕES</t>
  </si>
  <si>
    <t>CNPJ: 30.129.289/0001-04 | Situação: Em funcionamento normal | Gestão: Guide Investimentos</t>
  </si>
  <si>
    <t>MANAGER BRASIL CAPITAL 100 RESP LIMITADA FIF CIC AÇÕES PREVIDENCIÁRIO</t>
  </si>
  <si>
    <t>CNPJ: 36.965.294/0001-33 | Situação: Em funcionamento normal | Gestão: Safra Asset Management</t>
  </si>
  <si>
    <t>MANAGER BRASIL CAPITAL RESP LIMITADA FIF CIC AÇÕES</t>
  </si>
  <si>
    <t>CNPJ: 27.783.036/0001-45 | Situação: Em funcionamento normal | Gestão: Guide Investimentos</t>
  </si>
  <si>
    <t>MANAGER DAHLIA TOTAL RETURN RESP LIMITADA FIF CIC MULTIMERCADO</t>
  </si>
  <si>
    <t>CNPJ: 34.887.320/0001-27 | Situação: Em funcionamento normal | Gestão: Guide Investimentos</t>
  </si>
  <si>
    <t>MANAGER DC I RESP LIMITADA FIF CIC AÇÕES</t>
  </si>
  <si>
    <t>CNPJ: 35.591.542/0001-60 | Situação: Em funcionamento normal | Gestão: Guide Investimentos</t>
  </si>
  <si>
    <t>MANAGER DYN RESP LIMITADA FIF CIC AÇÕES</t>
  </si>
  <si>
    <t>CNPJ: 42.922.224/0001-09 | Situação: Em funcionamento normal | Gestão: Guide Investimentos</t>
  </si>
  <si>
    <t>MANAGER ENCORE LONG BIAS S PREV RESP LIMITADA FIF CIC MULTIMERCADO PREVIDENCIÁRIO</t>
  </si>
  <si>
    <t>CNPJ: 36.400.227/0001-71 | Situação: Em funcionamento normal | Gestão: Safra Asset Management</t>
  </si>
  <si>
    <t>MANAGER HIX CAPITAL RESP LIMITADA FIF CIC AÇÕES</t>
  </si>
  <si>
    <t>CNPJ: 32.666.469/0001-50 | Situação: Em funcionamento normal | Gestão: Guide Investimentos</t>
  </si>
  <si>
    <t>MANAGER SPX FALCON II RESP LIMITADA FIF CIC AÇÕES</t>
  </si>
  <si>
    <t>CNPJ: 34.896.516/0001-88 | Situação: Em funcionamento normal | Gestão: Guide Investimentos</t>
  </si>
  <si>
    <t>MANAGER SPX FALCON RESP LIMITADA FIF CIC AÇÕES</t>
  </si>
  <si>
    <t>CNPJ: 19.436.830/0001-94 | Situação: Em funcionamento normal | Gestão: Guide Investimentos</t>
  </si>
  <si>
    <t>MANAGER SPX LONG BIAS PREV RESP LIMITADA FIF CIC MULTIMERCADO PREVIDENCIÁRIO</t>
  </si>
  <si>
    <t>CNPJ: 41.081.606/0001-86 | Situação: Em funcionamento normal | Gestão: Safra Asset Management</t>
  </si>
  <si>
    <t>MANAGER TRUXT LONG BIAS RESP LIMITADA FIF CIC MULTIMERCADO</t>
  </si>
  <si>
    <t>CNPJ: 28.021.609/0001-66 | Situação: Em funcionamento normal | Gestão: Guide Investimentos</t>
  </si>
  <si>
    <t>MANAGER TRUXT LONG BIAS S RESP LIMITADA FIF CIC MULTIMERCADO</t>
  </si>
  <si>
    <t>CNPJ: 32.669.660/0001-56 | Situação: Em funcionamento normal | Gestão: Guide Investimentos</t>
  </si>
  <si>
    <t>REAL INVESTOR 100 ICATU PREV QUALIFICADO RESP LIMITADA FIF CIC AÇÕES</t>
  </si>
  <si>
    <t>CNPJ: 40.213.012/0001-19 | Situação: Em funcionamento normal | Gestão: Real Investor Asset Management</t>
  </si>
  <si>
    <t>REAL INVESTOR 100 XP SEG ADVISORY RESP LIMITADA FIC AÇÕES</t>
  </si>
  <si>
    <t>CNPJ: 41.035.989/0001-56 | Situação: Em funcionamento normal | Gestão: XP Vida e Previdência</t>
  </si>
  <si>
    <t>REAL INVESTOR 70 PREVIDENCIA FIF MULTIMERCADO</t>
  </si>
  <si>
    <t>CNPJ: 33.588.607/0001-93 | Situação: Em funcionamento normal | Gestão: Real Investor Asset Management</t>
  </si>
  <si>
    <t>REAL INVESTOR 70 XP SEG ADVISORY PREV RESP LIMITADA FIF MULTIMERCADO</t>
  </si>
  <si>
    <t>CNPJ: 53.826.252/0001-30 | Situação: Em funcionamento normal | Gestão: Real Investor Asset Management</t>
  </si>
  <si>
    <t>REAL INVESTOR ITAÚ VIDA E PREVIDÊNCIA RESP LIMITADA FIF CIC AÇÕES</t>
  </si>
  <si>
    <t>CNPJ: 56.431.064/0001-00 | Situação: Em funcionamento normal | Gestão: Real Investor Asset Management</t>
  </si>
  <si>
    <t>REAL INVESTOR RESP LIMITADA FIF CIC AÇÕES</t>
  </si>
  <si>
    <t>CNPJ: 10.500.884/0001-05 | Situação: Em funcionamento normal | Gestão: Real Investor Asset Management</t>
  </si>
  <si>
    <t>SPECTRA VI FIC RENDA FIXA</t>
  </si>
  <si>
    <t>CNPJ: 47.293.973/0001-20 | Situação: Em funcionamento normal | Gestão: Spectra Investimentos</t>
  </si>
  <si>
    <t>SPX FALCON 2 RESP LIMITADA FIF CIC AÇÕES</t>
  </si>
  <si>
    <t>CNPJ: 42.902.399/0001-46 | Situação: Em funcionamento normal | Gestão: SPX Capital</t>
  </si>
  <si>
    <t>SPX FALCON 2 SELEÇÃO RESP LIMITADA FIF CIC AÇÕES</t>
  </si>
  <si>
    <t>CNPJ: 47.545.030/0001-47 | Situação: Em funcionamento normal | Gestão: Itaú Asset Management</t>
  </si>
  <si>
    <t>SPX FALCON ARMATA ADVISORY RESP LIMITADA FIF CIC AÇÕES</t>
  </si>
  <si>
    <t>CNPJ: 24.215.286/0001-90 | Situação: Em funcionamento normal | Gestão: SPX Capital</t>
  </si>
  <si>
    <t>SPX FALCON INSTITUCIONAL RESP LIMITADA FIF CIC MULTIMERCADO</t>
  </si>
  <si>
    <t>CNPJ: 41.632.880/0001-04 | Situação: Em funcionamento normal | Gestão: SPX Capital</t>
  </si>
  <si>
    <t>SPX FALCON RESP LIMITADA FIF CIC AÇÕES</t>
  </si>
  <si>
    <t>CNPJ: 16.617.768/0001-49 | Situação: Em funcionamento normal | Gestão: SPX Capital</t>
  </si>
  <si>
    <t>SPX FALCON SELEÇÃO RESP LIMITADA FIF CIC AÇÕES</t>
  </si>
  <si>
    <t>CNPJ: 31.216.976/0001-20 | Situação: Em funcionamento normal | Gestão: Itaú Asset Management</t>
  </si>
  <si>
    <t>SPX FALCON ÁGORA RESP LIMITADA FIF CIC AÇÕES</t>
  </si>
  <si>
    <t>CNPJ: 42.449.133/0001-90 | Situação: Em funcionamento normal | Gestão: Banco Bradesco</t>
  </si>
  <si>
    <t>SPX LONG BIAS XP SEGUROS PREV RESP LIMITADA FIC MULTIMERCADO</t>
  </si>
  <si>
    <t>CNPJ: 40.526.764/0001-30 | Situação: Em funcionamento normal | Gestão: XP Vida e Previdência</t>
  </si>
  <si>
    <t>SPX PREV LONG BIAS ICATU QUALIFICADO RESP LIMITADA FIF CIC MULTIMERCADO</t>
  </si>
  <si>
    <t>CNPJ: 40.386.490/0001-20 | Situação: Em funcionamento normal | Gestão: SPX Capital</t>
  </si>
  <si>
    <t>SPX PREV LONG BIAS ITAÚ RESP LIMITADA FIF CIC MULTIMERCADO</t>
  </si>
  <si>
    <t>CNPJ: 40.386.417/0001-59 | Situação: Em funcionamento normal | Gestão: SPX Capital</t>
  </si>
  <si>
    <t>TRUXT I LONG BIAS RESP LIMITADA FIF CIC MULTIMERCADO</t>
  </si>
  <si>
    <t>CNPJ: 26.210.505/0001-74 | Situação: Em funcionamento normal | Gestão: Truxt Investimentos</t>
  </si>
  <si>
    <t>TRUXT LONG BIAS ACCESS FIF CIC AÇÕES</t>
  </si>
  <si>
    <t>CNPJ: 38.971.881/0001-60 | Situação: Em funcionamento normal | Gestão: BTG Pactual Family Office</t>
  </si>
  <si>
    <t>TRUXT LONG BIAS ACCESS FIF CIC MULTIMERCADO</t>
  </si>
  <si>
    <t>CNPJ: 29.148.672/0001-20 | Situação: Em funcionamento normal | Gestão: BTG Pactual Family Office</t>
  </si>
  <si>
    <t>TRUXT LONG BIAS ADVISORY RESP LIMITADA FIF CIC MULTIMERCADO</t>
  </si>
  <si>
    <t>CNPJ: 30.830.162/0001-18 | Situação: Em funcionamento normal | Gestão: Truxt Investimentos</t>
  </si>
  <si>
    <t>TRUXT LONG BIAS SELEÇÃO RESP LIMITADA FIF CIC MULTIMERCADO</t>
  </si>
  <si>
    <t>CNPJ: 36.350.666/0001-17 | Situação: Em funcionamento normal | Gestão: Itaú Asset Management</t>
  </si>
  <si>
    <t>VELT 90 ADVISORY FIC AÇÕES</t>
  </si>
  <si>
    <t>CNPJ: 36.326.980/0001-64 | Situação: Em funcionamento normal | Gestão: XP Advisory</t>
  </si>
  <si>
    <t>VELT A IQ RESP LIMITADA FIF CIC AÇÕES PREVIDENCIÁRIO</t>
  </si>
  <si>
    <t>CNPJ: 40.054.469/0001-28 | Situação: Em funcionamento normal | Gestão: VELT Partners</t>
  </si>
  <si>
    <t>VELT ACCESS FIF CIC AÇÕES</t>
  </si>
  <si>
    <t>CNPJ: 36.436.851/0001-29 | Situação: Em funcionamento normal | Gestão: BTG Pactual Family Office</t>
  </si>
  <si>
    <t>VELT ADVISORY XP SEGUROS PREV FIF CIC AÇÕES</t>
  </si>
  <si>
    <t>CNPJ: 36.352.636/0001-40 | Situação: Em funcionamento normal | Gestão: VELT Partners</t>
  </si>
  <si>
    <t>VELT FIF CIC AÇÕES</t>
  </si>
  <si>
    <t>CNPJ: 08.940.189/0001-04 | Situação: Em funcionamento normal | Gestão: VELT Partners</t>
  </si>
  <si>
    <t>VELT ICATU PREV QUALIFICADO FIF CIC AÇÕES</t>
  </si>
  <si>
    <t>CNPJ: 39.737.225/0001-60 | Situação: Em funcionamento normal | Gestão: VELT Partners</t>
  </si>
  <si>
    <t>VTR ATME FIF CIC AÇÕES</t>
  </si>
  <si>
    <t>CNPJ: 46.331.415/0001-49 | Situação: Em funcionamento normal | Gestão: Empiricus Gestão</t>
  </si>
  <si>
    <t>VTR ATMR III FIC AÇÕES</t>
  </si>
  <si>
    <t>CNPJ: 46.331.440/0001-22 | Situação: Em funcionamento normal | Gestão: Empiricus Gestão</t>
  </si>
  <si>
    <t>Antifragilidade</t>
  </si>
  <si>
    <t>ISHARES GOLD TRUST - IAU</t>
  </si>
  <si>
    <t>BRADESCO ÁGORA RESP LIMITADA FIF CIC CAMBIAL</t>
  </si>
  <si>
    <t>CNPJ: 28.516.058/0001-01 | Situação: Em funcionamento normal | Gestão: Banco Bradesco</t>
  </si>
  <si>
    <t>BTG PACTUAL DIGITAL DÓLAR FI CAMBIAL</t>
  </si>
  <si>
    <t>CNPJ: 33.144.687/0001-98 | Situação: Em funcionamento normal | Gestão: BTG Pactual Asset Management</t>
  </si>
  <si>
    <t>BTG PACTUAL REFERENCE OURO FI MULTIMERCADO</t>
  </si>
  <si>
    <t>CNPJ: 33.600.729/0001-58 | Situação: Em funcionamento normal | Gestão: BTG Pactual Asset Management</t>
  </si>
  <si>
    <t>BTG PACTUAL REFERENCE OURO FIF CIC MULTIMERCADO</t>
  </si>
  <si>
    <t>CNPJ: 36.498.594/0001-50 | Situação: Em funcionamento normal | Gestão: BTG Pactual Asset Management</t>
  </si>
  <si>
    <t>BTG PACTUAL REFERENCE OURO USD FIF CIC MULTIMERCADO</t>
  </si>
  <si>
    <t>CNPJ: 36.727.910/0001-18 | Situação: Em funcionamento normal | Gestão: BTG Pactual Asset Management</t>
  </si>
  <si>
    <t>BTG PACTUAL REFERENCE OURO USD RESP LIMITADA FI MULTIMERCADO</t>
  </si>
  <si>
    <t>CNPJ: 34.979.818/0001-10 | Situação: Em funcionamento normal | Gestão: BTG Pactual Asset Management</t>
  </si>
  <si>
    <t>EMPIRICUS DÓLAR FIF CAMBIAL</t>
  </si>
  <si>
    <t>CNPJ: 33.952.939/0001-05 | Situação: Em funcionamento normal | Gestão: Empiricus Gestão</t>
  </si>
  <si>
    <t>ITAÚ GOLD DISTRIBUIDORES RESP LIMITADA FIF CIC MULTIMERCADO</t>
  </si>
  <si>
    <t>CNPJ: 36.966.636/0001-30 | Situação: Em funcionamento normal | Gestão: Itaú Asset Management</t>
  </si>
  <si>
    <t>ITAÚ INDEX DÓLAR RESP LIMITADA FIF CIC CAMBIAL</t>
  </si>
  <si>
    <t>CNPJ: 37.306.612/0001-17 | Situação: Em funcionamento normal | Gestão: Itaú Asset Management</t>
  </si>
  <si>
    <t>ITAÚ INDEX GOLD RESP LIMITADA FIF CIC MULTIMERCADO</t>
  </si>
  <si>
    <t>CNPJ: 35.492.154/0001-22 | Situação: Em funcionamento normal | Gestão: Itaú Asset Management</t>
  </si>
  <si>
    <t>ITAÚ INDEX GOLD USD INVESTIMENTO NO EXTERIOR RESP LIMITADA FIF CIC MULTIMERCADO</t>
  </si>
  <si>
    <t>CNPJ: 37.555.088/0001-18 | Situação: Em funcionamento normal | Gestão: Itaú Asset Management</t>
  </si>
  <si>
    <t>MAPFRE RESP LIMITADA FIF CAMBIAL</t>
  </si>
  <si>
    <t>CNPJ: 20.077.065/0001-42 | Situação: Em funcionamento normal | Gestão: MAPFRE Investimentos</t>
  </si>
  <si>
    <t>SANTANDER VIP RESP LIMITADA FIF CAMBIAL</t>
  </si>
  <si>
    <t>CNPJ: 10.362.043/0001-70 | Situação: Em funcionamento normal | Gestão: Santander Brasil Asset Management</t>
  </si>
  <si>
    <t>TREND DÓLAR RESP LIMITADA FIF CAMBIAL</t>
  </si>
  <si>
    <t>CNPJ: 31.132.386/0001-19 | Situação: Em funcionamento normal | Gestão: XP Asset Management</t>
  </si>
  <si>
    <t>TREND OURO DÓLAR RESP LIMITADA FIF MULTIMERCADO</t>
  </si>
  <si>
    <t>CNPJ: 35.609.786/0001-23 | Situação: Em funcionamento normal | Gestão: XP Asset Management</t>
  </si>
  <si>
    <t>TREND OURO RESP LIMITADA FIF MULTIMERCADO</t>
  </si>
  <si>
    <t>CNPJ: 22.963.439/0001-52 | Situação: Em funcionamento normal | Gestão: XP Asset Management</t>
  </si>
  <si>
    <t>Outros</t>
  </si>
  <si>
    <t>1X SHORT VIX FUTURES ETF - SVIX</t>
  </si>
  <si>
    <t>Tipo: ETF | Bolsa: CBOE | Situação: Ativo</t>
  </si>
  <si>
    <t>21S AFTM - AFTM.PA</t>
  </si>
  <si>
    <t>Tipo: ETF | Bolsa: EUROPA | Situação: Ativo</t>
  </si>
  <si>
    <t>21S ATOM - ATOM.PA</t>
  </si>
  <si>
    <t>21S BINANCE COIN - BNBA.PA</t>
  </si>
  <si>
    <t>21S BOLD - BOLD.PA</t>
  </si>
  <si>
    <t>21S RIPPLE XRP - AXRP.PA</t>
  </si>
  <si>
    <t>21S SAND - ASAND.PA</t>
  </si>
  <si>
    <t>21S STELLAR - AXLM.PA</t>
  </si>
  <si>
    <t>21S TEZOS - AXTZ.PA</t>
  </si>
  <si>
    <t>21SHARES 2X LONG DOGECOIN ETF - TXXD</t>
  </si>
  <si>
    <t>Tipo: ETF | Bolsa: NASDAQ | Situação: Ativo</t>
  </si>
  <si>
    <t>Pizza</t>
  </si>
  <si>
    <t>Ordem</t>
  </si>
  <si>
    <t xml:space="preserve">Previdência </t>
  </si>
  <si>
    <t>PREV</t>
  </si>
  <si>
    <t>Augme</t>
  </si>
  <si>
    <t>Capitânia</t>
  </si>
  <si>
    <t>JGP</t>
  </si>
  <si>
    <t>SPX</t>
  </si>
  <si>
    <t>Valora</t>
  </si>
  <si>
    <t>Genoa</t>
  </si>
  <si>
    <t>Kapitalo</t>
  </si>
  <si>
    <t>Legacy</t>
  </si>
  <si>
    <t>Gávea</t>
  </si>
  <si>
    <t>Ibiuna</t>
  </si>
  <si>
    <t>BTG</t>
  </si>
  <si>
    <t>Verde</t>
  </si>
  <si>
    <t>Vista</t>
  </si>
  <si>
    <t>Kinea</t>
  </si>
  <si>
    <t>Vanguard</t>
  </si>
  <si>
    <t>Atmos</t>
  </si>
  <si>
    <t>Brasil Capital</t>
  </si>
  <si>
    <t>Dahlia</t>
  </si>
  <si>
    <t>Truxt</t>
  </si>
  <si>
    <t>Bogari</t>
  </si>
  <si>
    <t>Real Investor</t>
  </si>
  <si>
    <t>DYN</t>
  </si>
  <si>
    <t>Dynamo</t>
  </si>
  <si>
    <t>Encore</t>
  </si>
  <si>
    <t>Forpus</t>
  </si>
  <si>
    <t>Hix</t>
  </si>
  <si>
    <t>Inter</t>
  </si>
  <si>
    <t>IP</t>
  </si>
  <si>
    <t>IP Participações</t>
  </si>
  <si>
    <t>Ishares</t>
  </si>
  <si>
    <t>Velt</t>
  </si>
  <si>
    <t>VTR</t>
  </si>
  <si>
    <t>Bradesco</t>
  </si>
  <si>
    <t>Itaú</t>
  </si>
  <si>
    <t>Empiricus</t>
  </si>
  <si>
    <t>Mapfre</t>
  </si>
  <si>
    <t>Gestoras Inde</t>
  </si>
  <si>
    <t>BlackRock</t>
  </si>
  <si>
    <t>DCG (pesquisar problema</t>
  </si>
  <si>
    <t>Gestora / Instituição</t>
  </si>
  <si>
    <t>Classe Predominante</t>
  </si>
  <si>
    <t>Observação</t>
  </si>
  <si>
    <r>
      <t xml:space="preserve">Especialista em crédito </t>
    </r>
    <r>
      <rPr>
        <i/>
        <sz val="11"/>
        <color rgb="FF1F1F1F"/>
        <rFont val="Arial"/>
        <family val="2"/>
      </rPr>
      <t>high yield</t>
    </r>
    <r>
      <rPr>
        <sz val="11"/>
        <color rgb="FF1F1F1F"/>
        <rFont val="Arial"/>
        <family val="2"/>
      </rPr>
      <t xml:space="preserve"> e estruturado.</t>
    </r>
  </si>
  <si>
    <t>Forte atuação em crédito imobiliário, agro e infraestrutura.</t>
  </si>
  <si>
    <t>Foco em crédito estruturado e fundos de papel.</t>
  </si>
  <si>
    <t>Ações (Equities)</t>
  </si>
  <si>
    <t>Uma das gestoras de ações mais prestigiadas do país.</t>
  </si>
  <si>
    <t>Foco em análise fundamentalista de longo prazo.</t>
  </si>
  <si>
    <r>
      <t xml:space="preserve">Especialista em </t>
    </r>
    <r>
      <rPr>
        <i/>
        <sz val="11"/>
        <color rgb="FF1F1F1F"/>
        <rFont val="Arial"/>
        <family val="2"/>
      </rPr>
      <t>stock picking</t>
    </r>
    <r>
      <rPr>
        <sz val="11"/>
        <color rgb="FF1F1F1F"/>
        <rFont val="Arial"/>
        <family val="2"/>
      </rPr>
      <t xml:space="preserve"> (seleção de ações).</t>
    </r>
  </si>
  <si>
    <r>
      <t>Gestora com foco em valor (</t>
    </r>
    <r>
      <rPr>
        <i/>
        <sz val="11"/>
        <color rgb="FF1F1F1F"/>
        <rFont val="Arial"/>
        <family val="2"/>
      </rPr>
      <t>value investing</t>
    </r>
    <r>
      <rPr>
        <sz val="11"/>
        <color rgb="FF1F1F1F"/>
        <rFont val="Arial"/>
        <family val="2"/>
      </rPr>
      <t>).</t>
    </r>
  </si>
  <si>
    <t>Dynamo / DYN</t>
  </si>
  <si>
    <t>Referência histórica em gestão de ações no Brasil.</t>
  </si>
  <si>
    <t>Gestora focada em ações com viés fundamentalista.</t>
  </si>
  <si>
    <t>Estratégias de ações e derivatvos (viés mais agressivo).</t>
  </si>
  <si>
    <t>Foco em empresas de capital aberto e fechado.</t>
  </si>
  <si>
    <t>Foco em empresas globais e brasileiras.</t>
  </si>
  <si>
    <t>Gestão focada em análise profunda de empresas.</t>
  </si>
  <si>
    <t>Casa focada em retorno absoluto via ações.</t>
  </si>
  <si>
    <t>Multimercado (Macro)</t>
  </si>
  <si>
    <t>Uma das maiores casas de macro do país.</t>
  </si>
  <si>
    <t>Focada em juros, moedas e bolsa.</t>
  </si>
  <si>
    <t>Gestão técnica com múltiplas equipes e estratégias.</t>
  </si>
  <si>
    <t>Foco em tendências macroeconômicas globais.</t>
  </si>
  <si>
    <t>Fundada por Arminio Fraga, foco em macro e PE.</t>
  </si>
  <si>
    <t>Especialista em juros e moedas locais e globais.</t>
  </si>
  <si>
    <t>Gestora de Luis Stuhlberger, a mais famosa do Brasil.</t>
  </si>
  <si>
    <r>
      <t xml:space="preserve">Conhecida por posições fortes em </t>
    </r>
    <r>
      <rPr>
        <i/>
        <sz val="11"/>
        <color rgb="FF1F1F1F"/>
        <rFont val="Arial"/>
        <family val="2"/>
      </rPr>
      <t>commodities</t>
    </r>
    <r>
      <rPr>
        <sz val="11"/>
        <color rgb="FF1F1F1F"/>
        <rFont val="Arial"/>
        <family val="2"/>
      </rPr>
      <t xml:space="preserve"> (petróleo).</t>
    </r>
  </si>
  <si>
    <t>Multimercado / Híbrido</t>
  </si>
  <si>
    <t>Mistura análise de ações com visão macro.</t>
  </si>
  <si>
    <t>Multimercado / Ações</t>
  </si>
  <si>
    <r>
      <t xml:space="preserve">Equipe egressa da ARX, com foco em </t>
    </r>
    <r>
      <rPr>
        <i/>
        <sz val="11"/>
        <color rgb="FF1F1F1F"/>
        <rFont val="Arial"/>
        <family val="2"/>
      </rPr>
      <t>Long &amp; Short</t>
    </r>
    <r>
      <rPr>
        <sz val="11"/>
        <color rgb="FF1F1F1F"/>
        <rFont val="Arial"/>
        <family val="2"/>
      </rPr>
      <t>.</t>
    </r>
  </si>
  <si>
    <t>Híbrida / Multiestratégia</t>
  </si>
  <si>
    <t>Atua em Crédito, Macro e Ações (pioneira no Brasil).</t>
  </si>
  <si>
    <t>Gigante em Real Estate, Crédito e Multimercado.</t>
  </si>
  <si>
    <t>BTG Pactual</t>
  </si>
  <si>
    <t>Institucional / Híbrido</t>
  </si>
  <si>
    <t>Banco com múltiplas áreas de gestão de recursos.</t>
  </si>
  <si>
    <t>Itaú / Bradesco</t>
  </si>
  <si>
    <t>Institucional</t>
  </si>
  <si>
    <t>Grandes bancos com prateleiras de todas as classes.</t>
  </si>
  <si>
    <t>Inter / Mapfre</t>
  </si>
  <si>
    <t>Inter (Plataforma/Banco) e Mapfre (Seguros/Prev).</t>
  </si>
  <si>
    <t>ETFs / Passiva</t>
  </si>
  <si>
    <t>Marca da BlackRock para fundos de índice.</t>
  </si>
  <si>
    <t>Referência global em fundos de baixo custo (índices).</t>
  </si>
  <si>
    <t>Research / Gestão</t>
  </si>
  <si>
    <t>Nasceu como casa de análise; hoje possui gestora própria.</t>
  </si>
  <si>
    <t>Fundo de BTC</t>
  </si>
  <si>
    <t>Aprovado</t>
  </si>
  <si>
    <t>Sim</t>
  </si>
  <si>
    <t>Em avaliação</t>
  </si>
  <si>
    <t>Vinci Partners</t>
  </si>
  <si>
    <t>Alternativos / FIIs</t>
  </si>
  <si>
    <t>Gigante em infraestrutura, real estate e crédito.</t>
  </si>
  <si>
    <t>Pátria Investimentos</t>
  </si>
  <si>
    <t>Alternativos / PE</t>
  </si>
  <si>
    <t>Líder em Private Equity e ativos reais na América Latina.</t>
  </si>
  <si>
    <t>RBR Gestão</t>
  </si>
  <si>
    <t>Especialista em crédito imobiliário e lajes corporativas.</t>
  </si>
  <si>
    <t>Rio Bravo</t>
  </si>
  <si>
    <t>Uma das mais tradicionais em fundos imobiliários.</t>
  </si>
  <si>
    <t>Jive Asset</t>
  </si>
  <si>
    <t>Crédito (Distressed)</t>
  </si>
  <si>
    <t>Especialista em recuperação de créditos e ativos complexos.</t>
  </si>
  <si>
    <t>SulAmérica</t>
  </si>
  <si>
    <t>Crédito / Previdência</t>
  </si>
  <si>
    <t>Foco em crédito privado de alta qualidade (Investment Grade).</t>
  </si>
  <si>
    <t>Western Asset</t>
  </si>
  <si>
    <t>Renda Fixa / Crédito</t>
  </si>
  <si>
    <t>Gestora global com foco técnico em títulos de dívida.</t>
  </si>
  <si>
    <t>Squadra</t>
  </si>
  <si>
    <r>
      <t xml:space="preserve">Referência em análise fundamentalista e estratégia </t>
    </r>
    <r>
      <rPr>
        <i/>
        <sz val="11"/>
        <color rgb="FF1F1F1F"/>
        <rFont val="Arial"/>
        <family val="2"/>
      </rPr>
      <t>Short</t>
    </r>
    <r>
      <rPr>
        <sz val="11"/>
        <color rgb="FF1F1F1F"/>
        <rFont val="Arial"/>
        <family val="2"/>
      </rPr>
      <t>.</t>
    </r>
  </si>
  <si>
    <t>Constellation</t>
  </si>
  <si>
    <t>Foco em empresas de alta qualidade e crescimento.</t>
  </si>
  <si>
    <t>Guepardo</t>
  </si>
  <si>
    <t>Gestão de valor com portfólio concentrado e focado.</t>
  </si>
  <si>
    <t>Indie Capital</t>
  </si>
  <si>
    <t>Agilidade na seleção de empresas (médio e longo prazo).</t>
  </si>
  <si>
    <t>Fama Investimentos</t>
  </si>
  <si>
    <t>Pioneira e rigorosa em critérios ESG e governança.</t>
  </si>
  <si>
    <t>Leblon Equities</t>
  </si>
  <si>
    <t>Especialista em empresas brasileiras (Deep Value).</t>
  </si>
  <si>
    <t>Charles River</t>
  </si>
  <si>
    <t>Filosofia rígida de valor; baixa rotatividade de carteira.</t>
  </si>
  <si>
    <t>Vinland Capital</t>
  </si>
  <si>
    <t>Equipe de alta performance vinda de grandes bancos.</t>
  </si>
  <si>
    <t>Adam Capital</t>
  </si>
  <si>
    <t>Focada em grandes teses macro globais (Marcio Appel).</t>
  </si>
  <si>
    <t>Occam Brasil</t>
  </si>
  <si>
    <t>Gestão ativa em juros, moedas e bolsa.</t>
  </si>
  <si>
    <t>AZ Quest</t>
  </si>
  <si>
    <t>Híbrida / Arbitragem</t>
  </si>
  <si>
    <t>Plataforma multimercado com forte área de ações e crédito.</t>
  </si>
  <si>
    <t>Suno Asset</t>
  </si>
  <si>
    <t>Híbrida / Varejo</t>
  </si>
  <si>
    <t>Foco em dividendos (Ações, FIIs e FIAGROs).</t>
  </si>
  <si>
    <t>BB Asset / Caixa</t>
  </si>
  <si>
    <t>As maiores do país; foco em liquidez e Renda Fixa.</t>
  </si>
  <si>
    <t>Safra Asset</t>
  </si>
  <si>
    <t>Excelência em fundos de alta renda e conservadores.</t>
  </si>
  <si>
    <t>XP Asset</t>
  </si>
  <si>
    <t>Institucional / Híbrida</t>
  </si>
  <si>
    <t>Grande diversidade de produtos, do crédito ao multimercado.</t>
  </si>
  <si>
    <t>Abrigo</t>
  </si>
  <si>
    <t xml:space="preserve">Lista dos fundos </t>
  </si>
  <si>
    <t>Lugar GPT</t>
  </si>
  <si>
    <t>Lugar GEM</t>
  </si>
  <si>
    <t>Valora Guardian II FIDC</t>
  </si>
  <si>
    <t>JGP Ecossistema 360</t>
  </si>
  <si>
    <t>Augme 180 Strategy</t>
  </si>
  <si>
    <t>SPX Seahawk CP</t>
  </si>
  <si>
    <t>Capitânia Premium 45</t>
  </si>
  <si>
    <t>Capitânia Radar 90</t>
  </si>
  <si>
    <t>Augme 30</t>
  </si>
  <si>
    <t>JGP Corporate</t>
  </si>
  <si>
    <t>Média</t>
  </si>
  <si>
    <t>1º</t>
  </si>
  <si>
    <t>2º</t>
  </si>
  <si>
    <t>3º</t>
  </si>
  <si>
    <t>4º</t>
  </si>
  <si>
    <t>5º</t>
  </si>
  <si>
    <t>6º</t>
  </si>
  <si>
    <t>7º</t>
  </si>
  <si>
    <t>8º</t>
  </si>
  <si>
    <t>Ritmo</t>
  </si>
  <si>
    <t>Vanguarda</t>
  </si>
  <si>
    <t>Históricos</t>
  </si>
  <si>
    <t>ANO</t>
  </si>
  <si>
    <t>No ano</t>
  </si>
  <si>
    <t>SPX SEAHAWK RF CP LP SELEÇÃO FIF CIC RL% CDI</t>
  </si>
  <si>
    <t>--</t>
  </si>
  <si>
    <t>JGP CORPORATE FIC FIF RF CP LP RL% CDI</t>
  </si>
  <si>
    <t>SUBCLASSE I KINEA OPORTUNIDADE FIF RF CP RL% CDI</t>
  </si>
  <si>
    <t>TREND DI SIMPLES FI RF SIMPLES RL% CDI</t>
  </si>
  <si>
    <t>SELICp.p. acima CDI:IDX</t>
  </si>
  <si>
    <t>Selic/trend di</t>
  </si>
  <si>
    <t>Tipo de Ativo</t>
  </si>
  <si>
    <t>Pós-fixado (CDI / Selic)</t>
  </si>
  <si>
    <t>Kinea Inflação Curta FIRF</t>
  </si>
  <si>
    <t>Inflação (IPCA curto)</t>
  </si>
  <si>
    <t>Crédito incentivado (isento de IR)</t>
  </si>
  <si>
    <t>SPX Seahawk Crédito Privado FIC FIRF CP LP</t>
  </si>
  <si>
    <t>Crédito privado high grade</t>
  </si>
  <si>
    <t>Kinea Oportunidade FIM</t>
  </si>
  <si>
    <t>Multimercado defensivo</t>
  </si>
  <si>
    <t>Tesouro Selic / Fundo Simples</t>
  </si>
  <si>
    <t>JGP Corporate FIC FIF RF CP LP RL</t>
  </si>
  <si>
    <t>Crédito privado (gestora JGP)</t>
  </si>
  <si>
    <t>Pós-fixado / Caixa (DI / Selic)</t>
  </si>
  <si>
    <t>Liquidez, proteção e estabilidade</t>
  </si>
  <si>
    <t>IPCA+ (inflação direta + incentivadas)</t>
  </si>
  <si>
    <t>Crédito privado (risco corporativo)</t>
  </si>
  <si>
    <t>Ganho de spread acima do CDI/IPCA</t>
  </si>
  <si>
    <t>Multimercados defensivos</t>
  </si>
  <si>
    <t>Gestão ativa, descorrelação</t>
  </si>
  <si>
    <t>Prefixados puros</t>
  </si>
  <si>
    <t>Não utilizado</t>
  </si>
  <si>
    <t>Kinea Debêntures Incentivadas FIRF/Itaú Debêntures Incentivadas CDI/ARX Hedge Master FI Infra Renda Fixa</t>
  </si>
  <si>
    <t>ITAÚ KINEA DEBÊNTURES INCENTIVADAS FIF INCENTIVADO INFRA CIC RF CP LP RL% CDI</t>
  </si>
  <si>
    <t>JAN.</t>
  </si>
  <si>
    <t>FEV.</t>
  </si>
  <si>
    <t>MAR.</t>
  </si>
  <si>
    <t>ABR.</t>
  </si>
  <si>
    <t>MAI.</t>
  </si>
  <si>
    <t>JUN.</t>
  </si>
  <si>
    <t>JUL.</t>
  </si>
  <si>
    <t>AGO.</t>
  </si>
  <si>
    <t>SET.</t>
  </si>
  <si>
    <t>OUT.</t>
  </si>
  <si>
    <t>NOV.</t>
  </si>
  <si>
    <t>DEZ.</t>
  </si>
  <si>
    <t>FUNDO</t>
  </si>
  <si>
    <t>13.46%</t>
  </si>
  <si>
    <t>0.99%</t>
  </si>
  <si>
    <t>0.75%</t>
  </si>
  <si>
    <t>0.71%</t>
  </si>
  <si>
    <t>1.15%</t>
  </si>
  <si>
    <t>1.12%</t>
  </si>
  <si>
    <t>1.03%</t>
  </si>
  <si>
    <t>1.22%</t>
  </si>
  <si>
    <t>1.17%</t>
  </si>
  <si>
    <t>1.18%</t>
  </si>
  <si>
    <t>1.26%</t>
  </si>
  <si>
    <t>1.08%</t>
  </si>
  <si>
    <t>1.04%</t>
  </si>
  <si>
    <t>CDI</t>
  </si>
  <si>
    <t>14.31%</t>
  </si>
  <si>
    <t>1.01%</t>
  </si>
  <si>
    <t>0.96%</t>
  </si>
  <si>
    <t>1.06%</t>
  </si>
  <si>
    <t>1.14%</t>
  </si>
  <si>
    <t>1.10%</t>
  </si>
  <si>
    <t>1.28%</t>
  </si>
  <si>
    <t>1.16%</t>
  </si>
  <si>
    <t>1.05%</t>
  </si>
  <si>
    <t>%CDI</t>
  </si>
  <si>
    <t>94.03%</t>
  </si>
  <si>
    <t>97.85%</t>
  </si>
  <si>
    <t>75.74%</t>
  </si>
  <si>
    <t>73.99%</t>
  </si>
  <si>
    <t>108.55%</t>
  </si>
  <si>
    <t>98.58%</t>
  </si>
  <si>
    <t>94.39%</t>
  </si>
  <si>
    <t>95.42%</t>
  </si>
  <si>
    <t>100.45%</t>
  </si>
  <si>
    <t>96.37%</t>
  </si>
  <si>
    <t>98.86%</t>
  </si>
  <si>
    <t>103.00%</t>
  </si>
  <si>
    <t>85.34%</t>
  </si>
  <si>
    <t>9.65%</t>
  </si>
  <si>
    <t>0.79%</t>
  </si>
  <si>
    <t>0.67%</t>
  </si>
  <si>
    <t>0.91%</t>
  </si>
  <si>
    <t>0.21%</t>
  </si>
  <si>
    <t>0.60%</t>
  </si>
  <si>
    <t>0.55%</t>
  </si>
  <si>
    <t>0.74%</t>
  </si>
  <si>
    <t>0.93%</t>
  </si>
  <si>
    <t>0.76%</t>
  </si>
  <si>
    <t>0.78%</t>
  </si>
  <si>
    <t>10.87%</t>
  </si>
  <si>
    <t>0.97%</t>
  </si>
  <si>
    <t>0.80%</t>
  </si>
  <si>
    <t>0.83%</t>
  </si>
  <si>
    <t>0.89%</t>
  </si>
  <si>
    <t>0.87%</t>
  </si>
  <si>
    <t>88.76%</t>
  </si>
  <si>
    <t>81.60%</t>
  </si>
  <si>
    <t>83.07%</t>
  </si>
  <si>
    <t>108.94%</t>
  </si>
  <si>
    <t>23.59%</t>
  </si>
  <si>
    <t>71.64%</t>
  </si>
  <si>
    <t>69.55%</t>
  </si>
  <si>
    <t>129.29%</t>
  </si>
  <si>
    <t>85.26%</t>
  </si>
  <si>
    <t>111.47%</t>
  </si>
  <si>
    <t>81.41%</t>
  </si>
  <si>
    <t>146.89%</t>
  </si>
  <si>
    <t>83.64%</t>
  </si>
  <si>
    <t>14.33%</t>
  </si>
  <si>
    <t>1.02%</t>
  </si>
  <si>
    <t>1.25%</t>
  </si>
  <si>
    <t>0.88%</t>
  </si>
  <si>
    <t>1.55%</t>
  </si>
  <si>
    <t>1.23%</t>
  </si>
  <si>
    <t>1.21%</t>
  </si>
  <si>
    <t>0.92%</t>
  </si>
  <si>
    <t>1.19%</t>
  </si>
  <si>
    <t>13.05%</t>
  </si>
  <si>
    <t>1.07%</t>
  </si>
  <si>
    <t>1.00%</t>
  </si>
  <si>
    <t>0.90%</t>
  </si>
  <si>
    <t>109.86%</t>
  </si>
  <si>
    <t>90.82%</t>
  </si>
  <si>
    <t>136.59%</t>
  </si>
  <si>
    <t>86.93%</t>
  </si>
  <si>
    <t>137.57%</t>
  </si>
  <si>
    <t>107.36%</t>
  </si>
  <si>
    <t>114.66%</t>
  </si>
  <si>
    <t>105.88%</t>
  </si>
  <si>
    <t>119.80%</t>
  </si>
  <si>
    <t>92.72%</t>
  </si>
  <si>
    <t>96.64%</t>
  </si>
  <si>
    <t>132.71%</t>
  </si>
  <si>
    <t>13.23%</t>
  </si>
  <si>
    <t>0.81%</t>
  </si>
  <si>
    <t>0.85%</t>
  </si>
  <si>
    <t>0.95%</t>
  </si>
  <si>
    <t>1.33%</t>
  </si>
  <si>
    <t>1.24%</t>
  </si>
  <si>
    <t>1.13%</t>
  </si>
  <si>
    <t>1.09%</t>
  </si>
  <si>
    <t>12.37%</t>
  </si>
  <si>
    <t>0.73%</t>
  </si>
  <si>
    <t>106.96%</t>
  </si>
  <si>
    <t>130.45%</t>
  </si>
  <si>
    <t>108.52%</t>
  </si>
  <si>
    <t>118.98%</t>
  </si>
  <si>
    <t>101.40%</t>
  </si>
  <si>
    <t>91.78%</t>
  </si>
  <si>
    <t>95.56%</t>
  </si>
  <si>
    <t>128.71%</t>
  </si>
  <si>
    <t>106.26%</t>
  </si>
  <si>
    <t>107.71%</t>
  </si>
  <si>
    <t>110.47%</t>
  </si>
  <si>
    <t>90.20%</t>
  </si>
  <si>
    <t>97.12%</t>
  </si>
  <si>
    <t>ESTABILIDADE</t>
  </si>
  <si>
    <r>
      <t>Fichas tipo </t>
    </r>
    <r>
      <rPr>
        <b/>
        <sz val="16"/>
        <color rgb="FF7F6000"/>
        <rFont val="Helvetica"/>
        <family val="2"/>
      </rPr>
      <t>Baunilha</t>
    </r>
    <r>
      <rPr>
        <sz val="16"/>
        <color rgb="FF7F6000"/>
        <rFont val="Helvetica"/>
        <family val="2"/>
      </rPr>
      <t>:</t>
    </r>
  </si>
  <si>
    <t>Augme 30</t>
  </si>
  <si>
    <t>SPX Seahawk</t>
  </si>
  <si>
    <r>
      <t>Fichas tipo </t>
    </r>
    <r>
      <rPr>
        <b/>
        <sz val="16"/>
        <color rgb="FF7F6000"/>
        <rFont val="Helvetica"/>
        <family val="2"/>
      </rPr>
      <t>Pimentinha</t>
    </r>
    <r>
      <rPr>
        <sz val="16"/>
        <color rgb="FF7F6000"/>
        <rFont val="Helvetica"/>
        <family val="2"/>
      </rPr>
      <t>:</t>
    </r>
  </si>
  <si>
    <t>Augme 180</t>
  </si>
  <si>
    <t>Valora Guardian</t>
  </si>
  <si>
    <t xml:space="preserve">Reserva de emergência </t>
  </si>
  <si>
    <t>DIVERSIFICAÇÃO</t>
  </si>
  <si>
    <r>
      <t>Fichas tipo </t>
    </r>
    <r>
      <rPr>
        <b/>
        <sz val="16"/>
        <color rgb="FF7F6000"/>
        <rFont val="Helvetica"/>
        <family val="2"/>
      </rPr>
      <t>Viés Macro</t>
    </r>
    <r>
      <rPr>
        <sz val="16"/>
        <color rgb="FF7F6000"/>
        <rFont val="Helvetica"/>
        <family val="2"/>
      </rPr>
      <t>:</t>
    </r>
  </si>
  <si>
    <t>Ibiuna Hedge ST</t>
  </si>
  <si>
    <t>Verde 60</t>
  </si>
  <si>
    <t>Ibiuna Hedge ST Plus</t>
  </si>
  <si>
    <r>
      <t>Fichas tipo </t>
    </r>
    <r>
      <rPr>
        <b/>
        <sz val="16"/>
        <color rgb="FF7F6000"/>
        <rFont val="Helvetica"/>
        <family val="2"/>
      </rPr>
      <t>Ex-Tesoureiros</t>
    </r>
    <r>
      <rPr>
        <sz val="16"/>
        <color rgb="FF7F6000"/>
        <rFont val="Helvetica"/>
        <family val="2"/>
      </rPr>
      <t>:</t>
    </r>
  </si>
  <si>
    <t>Kapitalo Kappa</t>
  </si>
  <si>
    <t>Kapitalo Zeta</t>
  </si>
  <si>
    <t>Legacy Capital</t>
  </si>
  <si>
    <t>Legacy V10</t>
  </si>
  <si>
    <t>SPX Raptor</t>
  </si>
  <si>
    <r>
      <t>Fichas tipo </t>
    </r>
    <r>
      <rPr>
        <b/>
        <sz val="16"/>
        <color rgb="FF7F6000"/>
        <rFont val="Helvetica"/>
        <family val="2"/>
      </rPr>
      <t>Viés global</t>
    </r>
    <r>
      <rPr>
        <sz val="16"/>
        <color rgb="FF7F6000"/>
        <rFont val="Helvetica"/>
        <family val="2"/>
      </rPr>
      <t>:</t>
    </r>
  </si>
  <si>
    <t>Gávea Macro</t>
  </si>
  <si>
    <t>Gávea Macro Plus</t>
  </si>
  <si>
    <r>
      <t>Fichas tipo</t>
    </r>
    <r>
      <rPr>
        <b/>
        <sz val="16"/>
        <color rgb="FF7F6000"/>
        <rFont val="Helvetica"/>
        <family val="2"/>
      </rPr>
      <t> Pimentinha</t>
    </r>
    <r>
      <rPr>
        <sz val="16"/>
        <color rgb="FF7F6000"/>
        <rFont val="Helvetica"/>
        <family val="2"/>
      </rPr>
      <t>:</t>
    </r>
  </si>
  <si>
    <t>Vista Hedge</t>
  </si>
  <si>
    <t>Mar Absoluto</t>
  </si>
  <si>
    <r>
      <t>Fichas tipo </t>
    </r>
    <r>
      <rPr>
        <b/>
        <sz val="16"/>
        <color rgb="FF7F6000"/>
        <rFont val="Helvetica"/>
        <family val="2"/>
      </rPr>
      <t>Infraestrutura</t>
    </r>
    <r>
      <rPr>
        <sz val="16"/>
        <color rgb="FF7F6000"/>
        <rFont val="Helvetica"/>
        <family val="2"/>
      </rPr>
      <t>:</t>
    </r>
  </si>
  <si>
    <t>Itaú Infra (IFRA11)</t>
  </si>
  <si>
    <t>Kinea Infra (KDIF11)</t>
  </si>
  <si>
    <r>
      <t>Fichas tipo</t>
    </r>
    <r>
      <rPr>
        <b/>
        <sz val="16"/>
        <color rgb="FF7F6000"/>
        <rFont val="Helvetica"/>
        <family val="2"/>
      </rPr>
      <t> Agro:</t>
    </r>
  </si>
  <si>
    <t>​Kinea Agro (KNCA11)</t>
  </si>
  <si>
    <t xml:space="preserve">Diversificação </t>
  </si>
  <si>
    <t>6 meses</t>
  </si>
  <si>
    <t>3 anos</t>
  </si>
  <si>
    <t>VALORIZAÇÃO</t>
  </si>
  <si>
    <r>
      <t>Fichas tipo </t>
    </r>
    <r>
      <rPr>
        <b/>
        <sz val="16"/>
        <color rgb="FF7F6000"/>
        <rFont val="Helvetica"/>
        <family val="2"/>
      </rPr>
      <t>Qualidade</t>
    </r>
    <r>
      <rPr>
        <sz val="16"/>
        <color rgb="FF7F6000"/>
        <rFont val="Helvetica"/>
        <family val="2"/>
      </rPr>
      <t>:</t>
    </r>
  </si>
  <si>
    <t>Atmos Ações</t>
  </si>
  <si>
    <t>Bogari Value</t>
  </si>
  <si>
    <t>Bogari Value Q</t>
  </si>
  <si>
    <t>Brasil Capital 30</t>
  </si>
  <si>
    <t>Dynamo Cougar</t>
  </si>
  <si>
    <t>Velt Ações</t>
  </si>
  <si>
    <r>
      <t>Fichas tipo </t>
    </r>
    <r>
      <rPr>
        <b/>
        <sz val="16"/>
        <color rgb="FF7F6000"/>
        <rFont val="Helvetica"/>
        <family val="2"/>
      </rPr>
      <t>Fora do Radar</t>
    </r>
    <r>
      <rPr>
        <sz val="16"/>
        <color rgb="FF7F6000"/>
        <rFont val="Helvetica"/>
        <family val="2"/>
      </rPr>
      <t>:</t>
    </r>
  </si>
  <si>
    <t>Hix Capital</t>
  </si>
  <si>
    <t>Hix Capital Institucional</t>
  </si>
  <si>
    <r>
      <t>Fichas tipo </t>
    </r>
    <r>
      <rPr>
        <b/>
        <sz val="16"/>
        <color rgb="FF7F6000"/>
        <rFont val="Helvetica"/>
        <family val="2"/>
      </rPr>
      <t>Perfil global</t>
    </r>
    <r>
      <rPr>
        <sz val="16"/>
        <color rgb="FF7F6000"/>
        <rFont val="Helvetica"/>
        <family val="2"/>
      </rPr>
      <t>:</t>
    </r>
  </si>
  <si>
    <t>S&amp;P 500</t>
  </si>
  <si>
    <r>
      <t>Fichas tipo</t>
    </r>
    <r>
      <rPr>
        <b/>
        <sz val="16"/>
        <color rgb="FF7F6000"/>
        <rFont val="Helvetica"/>
        <family val="2"/>
      </rPr>
      <t> Viés comprado</t>
    </r>
    <r>
      <rPr>
        <sz val="16"/>
        <color rgb="FF7F6000"/>
        <rFont val="Helvetica"/>
        <family val="2"/>
      </rPr>
      <t>:</t>
    </r>
  </si>
  <si>
    <t>Dahlia Total Return</t>
  </si>
  <si>
    <t>Forpus Ações</t>
  </si>
  <si>
    <t>Miles Acer</t>
  </si>
  <si>
    <t>SPX Falcon</t>
  </si>
  <si>
    <t>Truxt Long Bias</t>
  </si>
  <si>
    <t>Encore Long Bias</t>
  </si>
  <si>
    <t>Spectra</t>
  </si>
  <si>
    <t>Alaska</t>
  </si>
  <si>
    <t>5 anos</t>
  </si>
  <si>
    <t>ANTIFRAGILIDADE</t>
  </si>
  <si>
    <r>
      <t>Fichas tipo </t>
    </r>
    <r>
      <rPr>
        <b/>
        <sz val="16"/>
        <color rgb="FF7F6000"/>
        <rFont val="Helvetica"/>
        <family val="2"/>
      </rPr>
      <t>Ouro</t>
    </r>
    <r>
      <rPr>
        <sz val="16"/>
        <color rgb="FF7F6000"/>
        <rFont val="Helvetica"/>
        <family val="2"/>
      </rPr>
      <t>:</t>
    </r>
  </si>
  <si>
    <t>Fundos Ouro</t>
  </si>
  <si>
    <r>
      <t>Fichas tipo </t>
    </r>
    <r>
      <rPr>
        <b/>
        <sz val="16"/>
        <color rgb="FF7F6000"/>
        <rFont val="Helvetica"/>
        <family val="2"/>
      </rPr>
      <t>Dólar</t>
    </r>
    <r>
      <rPr>
        <sz val="16"/>
        <color rgb="FF7F6000"/>
        <rFont val="Helvetica"/>
        <family val="2"/>
      </rPr>
      <t>:</t>
    </r>
  </si>
  <si>
    <t>Fundos Dólar</t>
  </si>
  <si>
    <t>Constante</t>
  </si>
  <si>
    <r>
      <t>Fichas tipo </t>
    </r>
    <r>
      <rPr>
        <b/>
        <sz val="16"/>
        <color rgb="FF7F6000"/>
        <rFont val="Helvetica"/>
        <family val="2"/>
      </rPr>
      <t>​Baunilha</t>
    </r>
    <r>
      <rPr>
        <sz val="16"/>
        <color rgb="FF7F6000"/>
        <rFont val="Helvetica"/>
        <family val="2"/>
      </rPr>
      <t>:</t>
    </r>
  </si>
  <si>
    <t>Capitânia Prev</t>
  </si>
  <si>
    <t>JGP Crédito Prev</t>
  </si>
  <si>
    <r>
      <t>Fichas tipo</t>
    </r>
    <r>
      <rPr>
        <b/>
        <sz val="16"/>
        <color rgb="FF7F6000"/>
        <rFont val="Helvetica"/>
        <family val="2"/>
      </rPr>
      <t> Pimentinha:</t>
    </r>
  </si>
  <si>
    <t>Augme Prev HY </t>
  </si>
  <si>
    <r>
      <t>Fichas tipo </t>
    </r>
    <r>
      <rPr>
        <b/>
        <sz val="16"/>
        <color rgb="FF7F6000"/>
        <rFont val="Helvetica"/>
        <family val="2"/>
      </rPr>
      <t>Viés Global</t>
    </r>
    <r>
      <rPr>
        <sz val="16"/>
        <color rgb="FF7F6000"/>
        <rFont val="Helvetica"/>
        <family val="2"/>
      </rPr>
      <t>:</t>
    </r>
  </si>
  <si>
    <t>Gávea Macro Prev</t>
  </si>
  <si>
    <t>Genoa Capital Cruise Prev</t>
  </si>
  <si>
    <t>Ibiuna ST Prev</t>
  </si>
  <si>
    <t>Kinea Atlas Prev</t>
  </si>
  <si>
    <t>Verde Prev 60</t>
  </si>
  <si>
    <r>
      <t>Fichas tipo </t>
    </r>
    <r>
      <rPr>
        <b/>
        <sz val="16"/>
        <color rgb="FF7F6000"/>
        <rFont val="Helvetica"/>
        <family val="2"/>
      </rPr>
      <t>Ex-tesoureiros</t>
    </r>
    <r>
      <rPr>
        <sz val="16"/>
        <color rgb="FF7F6000"/>
        <rFont val="Helvetica"/>
        <family val="2"/>
      </rPr>
      <t>:</t>
    </r>
  </si>
  <si>
    <t>Kapitalo Zeta Prev</t>
  </si>
  <si>
    <t>Legacy Capital Prev​</t>
  </si>
  <si>
    <t>SPX Lancer Plus​</t>
  </si>
  <si>
    <t>SPX Ranger Prev</t>
  </si>
  <si>
    <r>
      <t>​Fichas tipo </t>
    </r>
    <r>
      <rPr>
        <b/>
        <sz val="16"/>
        <color rgb="FF7F6000"/>
        <rFont val="Helvetica"/>
        <family val="2"/>
      </rPr>
      <t>​Fora do Radar:</t>
    </r>
  </si>
  <si>
    <t>Hix Prev</t>
  </si>
  <si>
    <r>
      <t>Real Investor Prev</t>
    </r>
    <r>
      <rPr>
        <u/>
        <sz val="16"/>
        <color rgb="FF5981E3"/>
        <rFont val="Helvetica"/>
        <family val="2"/>
      </rPr>
      <t>​</t>
    </r>
  </si>
  <si>
    <r>
      <t>​Fichas tipo </t>
    </r>
    <r>
      <rPr>
        <b/>
        <sz val="16"/>
        <color rgb="FF7F6000"/>
        <rFont val="Helvetica"/>
        <family val="2"/>
      </rPr>
      <t>​Qualidade:</t>
    </r>
  </si>
  <si>
    <t>Bogari Prev​</t>
  </si>
  <si>
    <t>Brasil Capital Prev</t>
  </si>
  <si>
    <r>
      <t>Velt Prev​</t>
    </r>
    <r>
      <rPr>
        <u/>
        <sz val="16"/>
        <color rgb="FF5981E3"/>
        <rFont val="Helvetica"/>
        <family val="2"/>
      </rPr>
      <t>​</t>
    </r>
  </si>
  <si>
    <r>
      <t>Fichas tipo </t>
    </r>
    <r>
      <rPr>
        <b/>
        <sz val="16"/>
        <color rgb="FF7F6000"/>
        <rFont val="Helvetica"/>
        <family val="2"/>
      </rPr>
      <t>Viés Comprado</t>
    </r>
    <r>
      <rPr>
        <sz val="16"/>
        <color rgb="FF7F6000"/>
        <rFont val="Helvetica"/>
        <family val="2"/>
      </rPr>
      <t>:</t>
    </r>
  </si>
  <si>
    <t>Dahlia 70 Prev</t>
  </si>
  <si>
    <t>Dahlia Total Return Prev</t>
  </si>
  <si>
    <t>SPX Long Bias​</t>
  </si>
  <si>
    <t>Encore Prev 70</t>
  </si>
  <si>
    <t>Encore Prev 100</t>
  </si>
  <si>
    <r>
      <t>Fichas tipo </t>
    </r>
    <r>
      <rPr>
        <b/>
        <sz val="16"/>
        <color rgb="FF7F6000"/>
        <rFont val="Helvetica"/>
        <family val="2"/>
      </rPr>
      <t>Pimentinha:</t>
    </r>
  </si>
  <si>
    <t>Alaska Previdência</t>
  </si>
  <si>
    <t>FUNDO DE FUNDOS​</t>
  </si>
  <si>
    <r>
      <t>Fichas tipo</t>
    </r>
    <r>
      <rPr>
        <b/>
        <sz val="16"/>
        <color rgb="FF7F6000"/>
        <rFont val="Helvetica"/>
        <family val="2"/>
      </rPr>
      <t> Fundo de Fundos:​</t>
    </r>
  </si>
  <si>
    <t>SuperPrev​</t>
  </si>
  <si>
    <t>10 anos+</t>
  </si>
  <si>
    <t>CRIPTO </t>
  </si>
  <si>
    <t>Hashdex Nasdaq Crypto</t>
  </si>
  <si>
    <t>B2V Bridge</t>
  </si>
  <si>
    <t>10 anos</t>
  </si>
  <si>
    <t>Fundos</t>
  </si>
  <si>
    <t>Rank</t>
  </si>
  <si>
    <t>Ret. 2025</t>
  </si>
  <si>
    <t>Ret. 2024</t>
  </si>
  <si>
    <t>Ret. 2023</t>
  </si>
  <si>
    <t>Sharpe</t>
  </si>
  <si>
    <t>Vol.</t>
  </si>
  <si>
    <t>Max DD</t>
  </si>
  <si>
    <t>Tempo (Gestora/Fundo)</t>
  </si>
  <si>
    <t>18 anos / 8 anos</t>
  </si>
  <si>
    <t>28 anos / 18 anos</t>
  </si>
  <si>
    <t>16 anos / 14 anos</t>
  </si>
  <si>
    <t>22 anos / 20 anos</t>
  </si>
  <si>
    <t>7 anos / 6 anos</t>
  </si>
  <si>
    <t>15 anos / 14 anos</t>
  </si>
  <si>
    <t>8 anos / 7 anos</t>
  </si>
  <si>
    <t>9º</t>
  </si>
  <si>
    <t>27 anos / 5 anos</t>
  </si>
  <si>
    <t>10º</t>
  </si>
  <si>
    <t>11 anos / 10 anos</t>
  </si>
  <si>
    <t>Tempo Gestora</t>
  </si>
  <si>
    <t>33 anos</t>
  </si>
  <si>
    <t>37 anos</t>
  </si>
  <si>
    <t>17 anos</t>
  </si>
  <si>
    <t>18 anos</t>
  </si>
  <si>
    <t>8 anos*</t>
  </si>
  <si>
    <t>13 anos</t>
  </si>
  <si>
    <t>Encore Long Bias</t>
  </si>
  <si>
    <t>11º</t>
  </si>
  <si>
    <t>9 anos</t>
  </si>
  <si>
    <t>12º</t>
  </si>
  <si>
    <t>13º</t>
  </si>
  <si>
    <t>Alaska Black</t>
  </si>
  <si>
    <t>14 anos</t>
  </si>
  <si>
    <t>Gestora</t>
  </si>
  <si>
    <t>Início Fundo</t>
  </si>
  <si>
    <t>Cotistas*</t>
  </si>
  <si>
    <t>Volatilidade</t>
  </si>
  <si>
    <t>Drawdown</t>
  </si>
  <si>
    <t>Observação Técnica</t>
  </si>
  <si>
    <t>FIDC Crédito</t>
  </si>
  <si>
    <t>~2.900</t>
  </si>
  <si>
    <t>Muito baixa</t>
  </si>
  <si>
    <t>Muito baixo</t>
  </si>
  <si>
    <t>Alto</t>
  </si>
  <si>
    <t>Estrutura com cotas subordinadas (proteção real)</t>
  </si>
  <si>
    <t>RF Crédito</t>
  </si>
  <si>
    <t>~14.700</t>
  </si>
  <si>
    <t>~1,4%</t>
  </si>
  <si>
    <t>~0%</t>
  </si>
  <si>
    <t>Um dos maiores fundos da indústria</t>
  </si>
  <si>
    <t>~1.360</t>
  </si>
  <si>
    <t>Baixa</t>
  </si>
  <si>
    <t>Baixo</t>
  </si>
  <si>
    <t>Médio/Alto</t>
  </si>
  <si>
    <t>Crédito corporativo tradicional</t>
  </si>
  <si>
    <t>~13.800</t>
  </si>
  <si>
    <t>Gestão ativa + controle rígido</t>
  </si>
  <si>
    <t>Multicrédito</t>
  </si>
  <si>
    <t>Médio</t>
  </si>
  <si>
    <t>Estratégia mais oportunística</t>
  </si>
  <si>
    <t>Pequeno</t>
  </si>
  <si>
    <t>Fundo nichado</t>
  </si>
  <si>
    <t>Crédito</t>
  </si>
  <si>
    <t>Prazo curto</t>
  </si>
  <si>
    <t>Prazo médio</t>
  </si>
  <si>
    <t>B2V</t>
  </si>
  <si>
    <t>Restrito</t>
  </si>
  <si>
    <t>Estratégia ponte</t>
  </si>
  <si>
    <t>Vol</t>
  </si>
  <si>
    <t>Perfil</t>
  </si>
  <si>
    <t>Macro</t>
  </si>
  <si>
    <t>Macro clássico, referência Brasil</t>
  </si>
  <si>
    <t>Um dos mais consistentes</t>
  </si>
  <si>
    <t>Fundo novo</t>
  </si>
  <si>
    <t>Média/Alta</t>
  </si>
  <si>
    <t>Alta sofisticação</t>
  </si>
  <si>
    <t>Complementar ao Kappa</t>
  </si>
  <si>
    <t>Macro quantitativo</t>
  </si>
  <si>
    <t>Macro global</t>
  </si>
  <si>
    <t>Mais tático</t>
  </si>
  <si>
    <t>Versão mais nova</t>
  </si>
  <si>
    <t>Casa tradicional</t>
  </si>
  <si>
    <t>Mais risco</t>
  </si>
  <si>
    <t>Histórico sólido</t>
  </si>
  <si>
    <t>Multi</t>
  </si>
  <si>
    <t>Mais flexível</t>
  </si>
  <si>
    <t>Gestão institucional</t>
  </si>
  <si>
    <t>Início</t>
  </si>
  <si>
    <t>Estilo</t>
  </si>
  <si>
    <t>Alta</t>
  </si>
  <si>
    <t>Quality growth</t>
  </si>
  <si>
    <t>Value</t>
  </si>
  <si>
    <t>Quant + value</t>
  </si>
  <si>
    <t>Fundamental</t>
  </si>
  <si>
    <t>Carteira concentrada</t>
  </si>
  <si>
    <t>Uma das maiores do país</t>
  </si>
  <si>
    <t>Small caps</t>
  </si>
  <si>
    <t>Long only</t>
  </si>
  <si>
    <t>Hix Institucional</t>
  </si>
  <si>
    <t>Mesma filosofia</t>
  </si>
  <si>
    <t>Tradicional</t>
  </si>
  <si>
    <t>Miles</t>
  </si>
  <si>
    <t>Agressivo</t>
  </si>
  <si>
    <t>Muito alta</t>
  </si>
  <si>
    <t>Muito alto</t>
  </si>
  <si>
    <t>Alta volatilidade</t>
  </si>
  <si>
    <t>14º</t>
  </si>
  <si>
    <t>15º</t>
  </si>
  <si>
    <t xml:space="preserve">Fundos </t>
  </si>
  <si>
    <t>Riza Lotus</t>
  </si>
  <si>
    <t>Mapfre DI</t>
  </si>
  <si>
    <t>Crédito privado bancos</t>
  </si>
  <si>
    <t>Crédito privado</t>
  </si>
  <si>
    <t>Verde AM X60 Advisory FIC FIF Multimercado RL</t>
  </si>
  <si>
    <t>Positivo 1A+</t>
  </si>
  <si>
    <t>Perfil de Risco</t>
  </si>
  <si>
    <t>Volatilidade Relativa</t>
  </si>
  <si>
    <t>Papel na Carteira</t>
  </si>
  <si>
    <t>Leitura Técnica Objetiva</t>
  </si>
  <si>
    <t>Core Macro</t>
  </si>
  <si>
    <t>Macro global extremamente disciplinado, drawdowns curtos e ótima eficiência risco/retorno. Fundo-base.</t>
  </si>
  <si>
    <t>Baixa–Média</t>
  </si>
  <si>
    <t>Core Histórico</t>
  </si>
  <si>
    <t>Processo longevo e testado em ciclos completos. Liquidez D+60 reduz risco de fluxo e ruído tático.</t>
  </si>
  <si>
    <t>Moderado–Alto</t>
  </si>
  <si>
    <t>Core com Convexidade</t>
  </si>
  <si>
    <t>Macro mais flexível que o tradicional, bom balanço entre proteção e busca de alfa.</t>
  </si>
  <si>
    <t>Core Global</t>
  </si>
  <si>
    <t>Macro global diversificado, boa leitura internacional e risco mais controlado que versões high vol.</t>
  </si>
  <si>
    <t>Multiestratégia com forte governança e controle de risco. Excelente para suavizar carteiras.</t>
  </si>
  <si>
    <t>Core Defensivo</t>
  </si>
  <si>
    <t>Versão mais conservadora do Plus. Menos alfa, mais previsibilidade.</t>
  </si>
  <si>
    <t>Média–Alta</t>
  </si>
  <si>
    <t>Satélite de Retorno</t>
  </si>
  <si>
    <t>Gestão agressiva, boa captura de tendência, drawdowns mais pronunciados.</t>
  </si>
  <si>
    <t>Acelerador</t>
  </si>
  <si>
    <t>Estratégia com alavancagem (~1,5x). Quando acerta, entrega muito; exige sizing fino.</t>
  </si>
  <si>
    <t>Convexo / Trading</t>
  </si>
  <si>
    <t>Macro mais direcional e volátil. Excelente em tendências, fraco em mercado lateral.</t>
  </si>
  <si>
    <t>Satélite Agressivo</t>
  </si>
  <si>
    <t>Mais risco e menos previsibilidade que o Kappa. Busca alfa com maior dispersão.</t>
  </si>
  <si>
    <t>Beta de Mercado</t>
  </si>
  <si>
    <t>Forte exposição direcional e volatilidade elevada. Não indicado como pilar.</t>
  </si>
  <si>
    <t>Muito Alto</t>
  </si>
  <si>
    <t>High Vol / Tático</t>
  </si>
  <si>
    <t>Versão explicitamente high volatility. Ótimo gestor, mas risco estrutural elevado.</t>
  </si>
  <si>
    <t>Especial Situacional</t>
  </si>
  <si>
    <t>Estratégia mais agressiva; depende muito do regime macro e timing.</t>
  </si>
  <si>
    <t>Indefinida</t>
  </si>
  <si>
    <t>Promessa / Novo</t>
  </si>
  <si>
    <t>Processo bom, mas histórico muito curto para competir com os demais no ranking.</t>
  </si>
  <si>
    <t>Ativo</t>
  </si>
  <si>
    <t xml:space="preserve">Percentual </t>
  </si>
  <si>
    <t>Kinea Atlas II FIM RL - Subclasse I</t>
  </si>
  <si>
    <t>Kapitalo Kappa Advisory FIF em Cotas de FIM</t>
  </si>
  <si>
    <t>k10</t>
  </si>
  <si>
    <t>Kapitalo K10 Advisory FIF em Cotas de FIM</t>
  </si>
  <si>
    <t>SPX Seahawk Advisory FIC FIRF CP LP</t>
  </si>
  <si>
    <t>JGP Corporate FIC de FIF RF CP LP FEEDER II RL</t>
  </si>
  <si>
    <t>Real Investor FIC FIF Ações RL</t>
  </si>
  <si>
    <t>Moderado/agressivo</t>
  </si>
  <si>
    <t>Alocação (%)</t>
  </si>
  <si>
    <t>Rentabilidade</t>
  </si>
  <si>
    <t>Pós-Fixado</t>
  </si>
  <si>
    <t>Renda Variável Brasil</t>
  </si>
  <si>
    <t>Inflação</t>
  </si>
  <si>
    <t>Proventos</t>
  </si>
  <si>
    <t>&lt; 1%</t>
  </si>
  <si>
    <t>-</t>
  </si>
  <si>
    <t>Kinea Debêntures Incentivadas</t>
  </si>
  <si>
    <t>Nome do Fundo / Ativo</t>
  </si>
  <si>
    <t>1. Augme 30</t>
  </si>
  <si>
    <t>2. Augme 180</t>
  </si>
  <si>
    <t>3. B2V Bridge</t>
  </si>
  <si>
    <t>4. Capitânia Premium 45</t>
  </si>
  <si>
    <t>5. Capitânia Radar 90</t>
  </si>
  <si>
    <t>6. Genoa Capital Radar</t>
  </si>
  <si>
    <t>7. JGP Corporate</t>
  </si>
  <si>
    <t>8. SPX Seahawk</t>
  </si>
  <si>
    <t>9. Valora Guardian</t>
  </si>
  <si>
    <t>10. Tesouro Selic / Fundo Simples</t>
  </si>
  <si>
    <t>11. Itaú Infra (IFRA11)</t>
  </si>
  <si>
    <t>12. Kinea Infra (KDIF11)</t>
  </si>
  <si>
    <t>13. Kinea Agro (KNCA11)</t>
  </si>
  <si>
    <t>14. Kinea Debêntures Incentivadas</t>
  </si>
  <si>
    <t>15. Itaú Debêntures Incentivadas</t>
  </si>
  <si>
    <t>16. ARX Hedge Master FI Infra</t>
  </si>
  <si>
    <t>17. Gávea Macro</t>
  </si>
  <si>
    <t>18. Gávea Macro Plus</t>
  </si>
  <si>
    <t>19. Ibiuna Hedge ST</t>
  </si>
  <si>
    <t>20. Ibiuna Hedge ST Plus</t>
  </si>
  <si>
    <t>21. JGP Ecossistema 360</t>
  </si>
  <si>
    <t>22. Kapitalo Kappa</t>
  </si>
  <si>
    <t>23. Kapitalo Zeta</t>
  </si>
  <si>
    <t>24. Kinea Atlas</t>
  </si>
  <si>
    <t>25. Kinea Oportunidade FIM</t>
  </si>
  <si>
    <t>26. Legacy V10</t>
  </si>
  <si>
    <t>27. Mar Absoluto</t>
  </si>
  <si>
    <t>28. SPX Nimitz</t>
  </si>
  <si>
    <t>29. SPX Raptor</t>
  </si>
  <si>
    <t>30. SPX Falcon</t>
  </si>
  <si>
    <t>31. Spectra (Alternativo)</t>
  </si>
  <si>
    <t>32. Verde 60</t>
  </si>
  <si>
    <t>33. Verde AM X60 Advisory</t>
  </si>
  <si>
    <t>34. Vista Hedge</t>
  </si>
  <si>
    <t>35. Vista Multiestratégia</t>
  </si>
  <si>
    <t>36. Fundos Ouro</t>
  </si>
  <si>
    <t>37. Alaska</t>
  </si>
  <si>
    <t>38. Alaska Black</t>
  </si>
  <si>
    <t>39. Atmos Ações</t>
  </si>
  <si>
    <t>40. Bogari Value</t>
  </si>
  <si>
    <t>41. Bogari Value Q</t>
  </si>
  <si>
    <t>42. Brasil Capital</t>
  </si>
  <si>
    <t>43. Brasil Capital 30</t>
  </si>
  <si>
    <t>44. Dahlia Total Return</t>
  </si>
  <si>
    <t>45. Dynamo Cougar</t>
  </si>
  <si>
    <t>46. Encore Long Bias</t>
  </si>
  <si>
    <t>47. Forpus Ações</t>
  </si>
  <si>
    <t>48. Hix Capital</t>
  </si>
  <si>
    <t>49. Hix Capital Institucional</t>
  </si>
  <si>
    <t>50. IP Participações</t>
  </si>
  <si>
    <t>51. Miles Acer</t>
  </si>
  <si>
    <t>52. Real Investor</t>
  </si>
  <si>
    <t>53. Truxt Long Bias</t>
  </si>
  <si>
    <t>54. Velt Ações</t>
  </si>
  <si>
    <t>55. S&amp;P 500</t>
  </si>
  <si>
    <t>56. Fundos Dólar</t>
  </si>
  <si>
    <t>57. Hashdex Nasdaq Crypto</t>
  </si>
  <si>
    <t xml:space="preserve"> Augme 180</t>
  </si>
  <si>
    <t xml:space="preserve"> B2V Bridge</t>
  </si>
  <si>
    <t xml:space="preserve"> Capitânia Premium 45</t>
  </si>
  <si>
    <t xml:space="preserve"> Capitânia Radar 90</t>
  </si>
  <si>
    <t xml:space="preserve"> Genoa Capital Radar</t>
  </si>
  <si>
    <t xml:space="preserve"> JGP Corporate</t>
  </si>
  <si>
    <t xml:space="preserve"> SPX Seahawk</t>
  </si>
  <si>
    <t xml:space="preserve"> Valora Guardian</t>
  </si>
  <si>
    <t xml:space="preserve"> Tesouro Selic / Fundo Simples</t>
  </si>
  <si>
    <t xml:space="preserve"> Gávea Macro</t>
  </si>
  <si>
    <t xml:space="preserve"> Gávea Macro Plus</t>
  </si>
  <si>
    <t xml:space="preserve"> Ibiuna Hedge ST</t>
  </si>
  <si>
    <t xml:space="preserve"> Ibiuna Hedge ST Plus</t>
  </si>
  <si>
    <t xml:space="preserve"> JGP Ecossistema 360</t>
  </si>
  <si>
    <t xml:space="preserve"> Kapitalo Kappa</t>
  </si>
  <si>
    <t xml:space="preserve"> Kapitalo Zeta</t>
  </si>
  <si>
    <t xml:space="preserve"> Kinea Atlas</t>
  </si>
  <si>
    <t xml:space="preserve"> Kinea Oportunidade FIM</t>
  </si>
  <si>
    <t xml:space="preserve"> Legacy V10</t>
  </si>
  <si>
    <t xml:space="preserve"> Mar Absoluto</t>
  </si>
  <si>
    <t xml:space="preserve"> SPX Nimitz</t>
  </si>
  <si>
    <t xml:space="preserve"> SPX Raptor</t>
  </si>
  <si>
    <t xml:space="preserve"> SPX Falcon</t>
  </si>
  <si>
    <t xml:space="preserve"> Spectra (Alternativo)</t>
  </si>
  <si>
    <t xml:space="preserve"> Verde 60</t>
  </si>
  <si>
    <t xml:space="preserve"> Verde AM X60 Advisory</t>
  </si>
  <si>
    <t xml:space="preserve"> Vista Hedge</t>
  </si>
  <si>
    <t xml:space="preserve"> Vista Multiestratégia</t>
  </si>
  <si>
    <t xml:space="preserve"> Fundos Ouro</t>
  </si>
  <si>
    <t xml:space="preserve"> Alaska</t>
  </si>
  <si>
    <t xml:space="preserve"> Alaska Black</t>
  </si>
  <si>
    <t xml:space="preserve"> Atmos Ações</t>
  </si>
  <si>
    <t xml:space="preserve"> Bogari Value</t>
  </si>
  <si>
    <t xml:space="preserve"> Bogari Value Q</t>
  </si>
  <si>
    <t xml:space="preserve"> Brasil Capital</t>
  </si>
  <si>
    <t xml:space="preserve"> Brasil Capital 30</t>
  </si>
  <si>
    <t xml:space="preserve"> Dahlia Total Return</t>
  </si>
  <si>
    <t xml:space="preserve"> Dynamo Cougar</t>
  </si>
  <si>
    <t xml:space="preserve"> Encore Long Bias</t>
  </si>
  <si>
    <t xml:space="preserve"> Forpus Ações</t>
  </si>
  <si>
    <t xml:space="preserve"> Hix Capital</t>
  </si>
  <si>
    <t xml:space="preserve"> Hix Capital Institucional</t>
  </si>
  <si>
    <t xml:space="preserve"> IP Participações</t>
  </si>
  <si>
    <t xml:space="preserve"> Miles Acer</t>
  </si>
  <si>
    <t xml:space="preserve"> Real Investor</t>
  </si>
  <si>
    <t xml:space="preserve"> Truxt Long Bias</t>
  </si>
  <si>
    <t xml:space="preserve"> Velt Ações</t>
  </si>
  <si>
    <t xml:space="preserve"> S&amp;P 500</t>
  </si>
  <si>
    <t xml:space="preserve"> Fundos Dólar</t>
  </si>
  <si>
    <t xml:space="preserve"> Hashdex Nasdaq Crypto</t>
  </si>
  <si>
    <t>B5P211</t>
  </si>
  <si>
    <t>IB5M11</t>
  </si>
  <si>
    <t>IMAB11</t>
  </si>
  <si>
    <t>B5P211 (ETF)</t>
  </si>
  <si>
    <t>ARX Hedge Master FI Infra</t>
  </si>
  <si>
    <t>IMAB11 (ETF)</t>
  </si>
  <si>
    <t>NTNB Principal (2029/2035)</t>
  </si>
  <si>
    <t>Itaú Debêntures Incentivadas</t>
  </si>
  <si>
    <t>IB5M11 (ETF)</t>
  </si>
  <si>
    <t>Ajuste</t>
  </si>
  <si>
    <r>
      <t>Multimercados</t>
    </r>
    <r>
      <rPr>
        <sz val="11"/>
        <color rgb="FF1F1F1F"/>
        <rFont val="Arial"/>
        <family val="2"/>
      </rPr>
      <t>*</t>
    </r>
  </si>
  <si>
    <t>TOTAL</t>
  </si>
  <si>
    <t>Alvo</t>
  </si>
  <si>
    <t>Dif</t>
  </si>
  <si>
    <t>Futuro</t>
  </si>
  <si>
    <t>Venda</t>
  </si>
  <si>
    <t>Top Dividendos</t>
  </si>
  <si>
    <t>Liquidez DI</t>
  </si>
  <si>
    <t>Compra</t>
  </si>
  <si>
    <t>NTNB 2050</t>
  </si>
  <si>
    <t>Pré-fixado</t>
  </si>
  <si>
    <t>Trend Pré-Fixado FIRF LP RL</t>
  </si>
  <si>
    <t xml:space="preserve">Saldo </t>
  </si>
  <si>
    <t xml:space="preserve">Ritmo </t>
  </si>
  <si>
    <t>NTNB 35</t>
  </si>
  <si>
    <t>Inflação (IPCA longa)</t>
  </si>
  <si>
    <t>IVVB11</t>
  </si>
  <si>
    <t>JP Morgan Global Equity</t>
  </si>
  <si>
    <t>BGOV39</t>
  </si>
  <si>
    <t>MS Global Fixed Income</t>
  </si>
  <si>
    <t>Kinea Atlas II FIM RL</t>
  </si>
  <si>
    <t>Kapitalo Kappa Advisory</t>
  </si>
  <si>
    <t>Kapitalo K10 Advisory</t>
  </si>
  <si>
    <t>Primeira análise GPT</t>
  </si>
  <si>
    <t>NTNB 2035</t>
  </si>
  <si>
    <t>Primeira análise GEM</t>
  </si>
  <si>
    <t>Trend Pré-Fixado</t>
  </si>
  <si>
    <t>Por que isso dá nota 10?</t>
  </si>
  <si>
    <t>Ocupa o lugar da reserva, mas com 2% a menos para dar espaço ao ganho real.</t>
  </si>
  <si>
    <t>Gestão de crédito high-grade (baixo risco).</t>
  </si>
  <si>
    <t>Complementa a JGP com a visão macro da SPX.</t>
  </si>
  <si>
    <t>Inflação (Direto)</t>
  </si>
  <si>
    <t>NTN-B 2035</t>
  </si>
  <si>
    <t>Garante o juro real longo sem taxa de administração.</t>
  </si>
  <si>
    <t>Inflação (ETF)</t>
  </si>
  <si>
    <t>Custo baixíssimo (0,20% a.a.) para carregar inflação média.</t>
  </si>
  <si>
    <t>Inflação (Isento)</t>
  </si>
  <si>
    <r>
      <t>Isento de IR.</t>
    </r>
    <r>
      <rPr>
        <sz val="11"/>
        <color rgb="FF1F1F1F"/>
        <rFont val="Arial"/>
        <family val="2"/>
      </rPr>
      <t xml:space="preserve"> Aumenta o retorno líquido da carteira.</t>
    </r>
  </si>
  <si>
    <r>
      <t>Novo:</t>
    </r>
    <r>
      <rPr>
        <sz val="11"/>
        <color rgb="FF1F1F1F"/>
        <rFont val="Arial"/>
        <family val="2"/>
      </rPr>
      <t xml:space="preserve"> Sparta Infra / Capitânia Infra</t>
    </r>
  </si>
  <si>
    <r>
      <t>Isento de IR.</t>
    </r>
    <r>
      <rPr>
        <sz val="11"/>
        <color rgb="FF1F1F1F"/>
        <rFont val="Arial"/>
        <family val="2"/>
      </rPr>
      <t xml:space="preserve"> Substitui um fundo de inflação comum para fugir do Leão.</t>
    </r>
  </si>
  <si>
    <t>Inflação (Ativa)</t>
  </si>
  <si>
    <t>Kinea Inflação Curta</t>
  </si>
  <si>
    <t>A melhor gestão de pós-fixado + cupom de IPCA do mercado.</t>
  </si>
  <si>
    <t>Mantido. Essencial para ganhar na queda dos juros futuros.</t>
  </si>
  <si>
    <t>Kinea Atlas II</t>
  </si>
  <si>
    <t>O "pilar" de estabilidade e retorno consistente.</t>
  </si>
  <si>
    <t>Um dos melhores Alphas (retorno acima do índice) do Brasil.</t>
  </si>
  <si>
    <t>O "Santo Graal" das ações. Inegociável.</t>
  </si>
  <si>
    <t>Foco em valor. Excelente complemento à Dynamo.</t>
  </si>
  <si>
    <t>Visão de longo prazo com foco em qualidade.</t>
  </si>
  <si>
    <t>IVVB11 (S&amp;P 500)</t>
  </si>
  <si>
    <t>Exposição passiva e barata ao dólar e empresas globais.</t>
  </si>
  <si>
    <t>Gestão ativa para buscar o que o índice não entrega.</t>
  </si>
  <si>
    <t>Renda fixa global para equilibrar a volatilidade das ações.</t>
  </si>
  <si>
    <t>Para um cliente que já tem reserva de emergência. Qual nota você da para essa carteira de 0 a 10, considerando um risco moderado</t>
  </si>
  <si>
    <t>Infraestrutura</t>
  </si>
  <si>
    <t>Fundo / Ativo</t>
  </si>
  <si>
    <t>Indexador / Estilo</t>
  </si>
  <si>
    <t>Inflação Curta</t>
  </si>
  <si>
    <t>NTNB / IB5M11</t>
  </si>
  <si>
    <t>Inflação Longa</t>
  </si>
  <si>
    <t>Macro / Direcional</t>
  </si>
  <si>
    <t>IVVB11 / ETF S&amp;P 500</t>
  </si>
  <si>
    <t>Equity Global</t>
  </si>
  <si>
    <t>Ações Globais Ativo</t>
  </si>
  <si>
    <t>Renda Fixa Global</t>
  </si>
  <si>
    <t>ARX Hedge FIC Incentivado Financeiro em Infra RF RL</t>
  </si>
  <si>
    <t>Trend Ouro</t>
  </si>
  <si>
    <t>ARX Hedge FIC Incentivado Infra RF RL</t>
  </si>
  <si>
    <t>Ações Exterior</t>
  </si>
  <si>
    <t>Proteção</t>
  </si>
  <si>
    <t>Renda Fixa Caixa</t>
  </si>
  <si>
    <t>Fundo Simples</t>
  </si>
  <si>
    <t xml:space="preserve">Tesouro Selic </t>
  </si>
  <si>
    <t xml:space="preserve">Vanguarda </t>
  </si>
  <si>
    <t>NTNB 55</t>
  </si>
  <si>
    <t>Trend Ouro (dólar)</t>
  </si>
  <si>
    <t>Pesquisa</t>
  </si>
  <si>
    <t>Papel Técnico</t>
  </si>
  <si>
    <t>Liquidez estrutural</t>
  </si>
  <si>
    <t>Carrego com risco controlado</t>
  </si>
  <si>
    <t>Crédito core / alpha</t>
  </si>
  <si>
    <t>Crédito defensivo</t>
  </si>
  <si>
    <t>Estruturado / colchão de risco</t>
  </si>
  <si>
    <t>IPCA+ / Inflação</t>
  </si>
  <si>
    <t>Inflação longa (ETF core)</t>
  </si>
  <si>
    <t>Inflação intermediária</t>
  </si>
  <si>
    <t>Alpha isento</t>
  </si>
  <si>
    <t>Crédito + IPCA</t>
  </si>
  <si>
    <t>Curva longa (tese macro)</t>
  </si>
  <si>
    <t>Prefixado Médio (fundo ou título)</t>
  </si>
  <si>
    <t>Redução de binariedade</t>
  </si>
  <si>
    <t>Macro estrutural</t>
  </si>
  <si>
    <t>Macro tático</t>
  </si>
  <si>
    <t>Quant / descorrelação</t>
  </si>
  <si>
    <t>Convexidade direcional</t>
  </si>
  <si>
    <t>Alternativo / baixa correlação</t>
  </si>
  <si>
    <t>Value core</t>
  </si>
  <si>
    <t>Quality</t>
  </si>
  <si>
    <t>Long bias / convexidade</t>
  </si>
  <si>
    <t>Small Caps / Growth Brasil</t>
  </si>
  <si>
    <t>Convexidade pura</t>
  </si>
  <si>
    <t>Equity global core</t>
  </si>
  <si>
    <t>Alpha global</t>
  </si>
  <si>
    <t>Hedge juros globais</t>
  </si>
  <si>
    <t>Hedge sistêmico</t>
  </si>
  <si>
    <t>Opcionalidade</t>
  </si>
  <si>
    <t>SMAL11</t>
  </si>
  <si>
    <t>Tesouro Pré 2027</t>
  </si>
  <si>
    <t>Para um cliente que já tem reserva de emergência. Qual nota você da para essa carteira de 0 a 10, considerando um risco agressivo</t>
  </si>
  <si>
    <t>GOLD11</t>
  </si>
  <si>
    <t>NTNB 2028</t>
  </si>
  <si>
    <t>Link</t>
  </si>
  <si>
    <t>https://www.tesourodireto.com.br/produtos/dados-sobre-titulos/historico-de-precos-e-taxas</t>
  </si>
  <si>
    <t>https://www.kinea.com.br/documentos/</t>
  </si>
  <si>
    <t>https://maisretorno.com/fundo/icatu-vanguarda-fc-fif-rf-inflacao-curta-previdenciario-rl</t>
  </si>
  <si>
    <r>
      <t>https://www.kinea.com.br/documentos/</t>
    </r>
    <r>
      <rPr>
        <sz val="11"/>
        <color rgb="FF1F1F1F"/>
        <rFont val="Arial"/>
        <family val="2"/>
      </rPr>
      <t xml:space="preserve"> e </t>
    </r>
    <r>
      <rPr>
        <sz val="11"/>
        <color rgb="FF0B57D0"/>
        <rFont val="Arial"/>
        <family val="2"/>
      </rPr>
      <t>https://www.arxinvestimentos.com.br/</t>
    </r>
  </si>
  <si>
    <t>https://jgp.com.br/sumarios/</t>
  </si>
  <si>
    <t>https://www.spxcapital.com/fundo/seahawk/</t>
  </si>
  <si>
    <t>https://www.arxinvestimentos.com.br/</t>
  </si>
  <si>
    <t>https://investidor10.com.br/etfs/ib5m11/</t>
  </si>
  <si>
    <t>https://www.morganstanley.com/im/en-ch/intermediary-investor/funds-and-performance/morgan-stanley-investment-funds/fixed-income/global-fixed-income-opportunities.html</t>
  </si>
  <si>
    <t>https://www.kinea.com.br/fundos/fundo-multimercado-atlas-ii/</t>
  </si>
  <si>
    <t>https://www.ibiunainvest.com.br/wp-content/uploads/fundos/RelatorioMensal_IbiunaHedgeSTHFIFCIC.pdf</t>
  </si>
  <si>
    <t>https://maisretorno.com/fundo/kapitalo-kappa-advisory-fif-cotas-fim</t>
  </si>
  <si>
    <t>https://www.dynamo.com.br/2436-2/</t>
  </si>
  <si>
    <t>https://maisretorno.com/fundo/bogari-value-q-fic-fif-acoes-rl</t>
  </si>
  <si>
    <t>https://statusinvest.com.br/fundos-de-investimento/atmos-acoes-fi-em-cotas-de-fia</t>
  </si>
  <si>
    <t>https://investidor10.com.br/etfs/ivvb11/</t>
  </si>
  <si>
    <t>https://am.jpmorgan.com/gb/en/asset-management/adv/funds/equities/global-equity-income-fund-gb00b235j206/</t>
  </si>
  <si>
    <t>https://warren.com.br/ferramentas/analise-de-ativos/fundos/trend-ouro-fim</t>
  </si>
  <si>
    <t>https://hashdex.com/pt-BR/products/hash11/documents</t>
  </si>
  <si>
    <t>https://capitaniainvestimentos.com.br/capitania-premium/</t>
  </si>
  <si>
    <t>https://valorainvest.com.br/fundo/valora-guardian/</t>
  </si>
  <si>
    <t>https://investidor10.com.br/etfs/imab11/</t>
  </si>
  <si>
    <t>https://maisretorno.com/fundo/trend-pre-fixado-fi-rf-lp-rl</t>
  </si>
  <si>
    <t>https://www.kinea.com.br/fundos/fundo-multimercado-atlas/</t>
  </si>
  <si>
    <t>https://www.spxcapital.com/fundo/nimitz/</t>
  </si>
  <si>
    <t>https://conteudos.xpi.com.br/fundos-de-investimento/dahlia-total-return-fic-fim/</t>
  </si>
  <si>
    <t>https://maisretorno.com/fundo/encore-long-bias-fif-multimercado</t>
  </si>
  <si>
    <t>https://investidor10.com.br/etfs/rankings/etfs-maior-dividend-yield/</t>
  </si>
  <si>
    <t>https://investidor10.com.br/etfs/gold11/</t>
  </si>
  <si>
    <t>Aqui está a tabela estruturada com todos os ativos devidamente separados por carteira, contendo os links diretos para os PDFs/Lâminas oficiais mais recentes (referentes a jan/fev/mar de 2026) e os links consolidados para o portal Mais Retorno e outros agregadores para a visualização do histórico.</t>
  </si>
  <si>
    <t>Basta copiar a tabela abaixo e colar onde preferir (Excel, Word, Notion, etc.):</t>
  </si>
  <si>
    <t>Relatório Gerencial (PDF / Emissora)</t>
  </si>
  <si>
    <t>Histórico de Rentabilidade</t>
  </si>
  <si>
    <t>N/A (Título Público)</t>
  </si>
  <si>
    <t>(https://maisretorno.com/tesouro-direto/tesouro-selic-01-03-2028)</t>
  </si>
  <si>
    <t>(https://www.kinea.com.br/wp-content/uploads/2026/02/KNIP_Carta-do-Gestor_01-2026.pdf)</t>
  </si>
  <si>
    <t>(https://maisretorno.com/fundo/kinea-inflacao-curta-fif-classe-fic-rf-lp-rl)</t>
  </si>
  <si>
    <t>(https://cresol.com.br/wp-content/uploads/2025/01/ICATU-VANGUARDA-FIC-FIRF-INFLACAO-CURTA-PREVIDENCIARIO.pdf)</t>
  </si>
  <si>
    <t>(https://maisretorno.com/fundo/icatu-vanguarda-fc-fif-rf-inflacao-curta-previdenciario-rl)</t>
  </si>
  <si>
    <t>(https://www.kinea.com.br/wp-content/uploads/2026/02/KNDI_Carta-do-Gestor_02-2026.pdf)</t>
  </si>
  <si>
    <t>(https://maisretorno.com/fundo/kinea-incentivado-colaboradores-fif-incentivado-investimento-deb-infra-rf-cp-rl-1)</t>
  </si>
  <si>
    <t>(https://www.jgp.com.br/wp-content/uploads/2026/03/JGP_Relatorio-de-Gestao_Fundos-de-Credito_Fev26.pdf)</t>
  </si>
  <si>
    <t>(https://maisretorno.com/fundo/jgp-corporate-fic-fif-rf-cp-lp-rl)</t>
  </si>
  <si>
    <t>SPX Seahawk Crédito Privado FIC FIRF</t>
  </si>
  <si>
    <t>(https://www.spxusa.com/wp-content/uploads/2020/12/SPX-SEAHAWK-RL-FIF-CIC-RF-CP-LP-7.pdf)</t>
  </si>
  <si>
    <t>(https://maisretorno.com/fundo/spx-seahawk-fif-cic-rf-cp-lp-rl)</t>
  </si>
  <si>
    <t>(https://www.kinea.com.br/wp-content/uploads/2026/03/Carta-do-Gestor-Oportunidade-Geral-Sub-I-2026-02.pdf)</t>
  </si>
  <si>
    <t>(https://maisretorno.com/fundo/kinea-oportunidade-fi-financeiro-rf-cp-rl)</t>
  </si>
  <si>
    <t>(https://maisretorno.com/tesouro-direto/tesouro-ipca-15-05-2035)</t>
  </si>
  <si>
    <t>(https://www.arxinvestimentos.com.br/content/dam/arxinvestment/documents/general/en/2026/RG_ARXInvestimentos_fevereiro26.pdf)</t>
  </si>
  <si>
    <t>(https://maisretorno.com/fundo/arx-hedge-fic-incentivado-investimento-financeiro-infra-rf-rl)</t>
  </si>
  <si>
    <t>Lâmina Itaú Now</t>
  </si>
  <si>
    <t>Investidor10 - Histórico</t>
  </si>
  <si>
    <t>(https://www.morganstanley.com/im/publication/msinvf/factsheet/g2/fs_msinvf_globalfixedincomeopportunities_i_ensg.pdf)</t>
  </si>
  <si>
    <t>(https://www.morganstanley.com/im/en-ch/intermediary-investor/funds-and-performance/morgan-stanley-investment-funds/fixed-income/global-fixed-income-opportunities.html)</t>
  </si>
  <si>
    <t>(https://www.kinea.com.br/wp-content/uploads/2026/03/OnePage-Atlas-II-Geral-Sub-I-2026-02.pdf)</t>
  </si>
  <si>
    <t>(https://maisretorno.com/fundo/kinea-atlas-ii-fi-financeiro-multimercado-rl-1)</t>
  </si>
  <si>
    <t>(https://www.ibiunainvest.com.br/wp-content/uploads/fundos/RelatorioMensal_IbiunaHedgeSTHFIFCIC.pdf)</t>
  </si>
  <si>
    <t>(https://maisretorno.com/fundo/ibiuna-hedge-st-advisory-fif-classe-fic-multimercado-rl)</t>
  </si>
  <si>
    <t>(https://wspf.bradesco.com.br/wsFundosInvestimentos/File/JCOT_014589_RELATORIO_MENSAL.pdf)</t>
  </si>
  <si>
    <t>(https://maisretorno.com/fundo/kapitalo-kappa-advisory-fif-cotas-fim)</t>
  </si>
  <si>
    <t>(https://www.dynamo.com.br/wp-content/uploads/2021/08/8a959643a0a84060cd1345baab6d48d5e45a6f7e.pdf)</t>
  </si>
  <si>
    <t>(https://maisretorno.com/fundo/dynamo-cougar-fi-financeiro)</t>
  </si>
  <si>
    <t>(https://bogaricapital.com.br/wp-content/uploads/2025/07/Relatorio-de-Desempenho-Bogari-Value-FIC-FIA-2025-06.pdf)</t>
  </si>
  <si>
    <t>(https://maisretorno.com/fundo/bogari-value-o-fic-fia-responsabilidade-ltda)</t>
  </si>
  <si>
    <t>(https://www.atmoscapital.com.br/relatorio_mensal.php)</t>
  </si>
  <si>
    <t>(https://maisretorno.com/fundo/atmos-master-fi-financeiro-acoes?id=11188572000162:fi)</t>
  </si>
  <si>
    <t>(https://investidor10.com.br/etfs/ivvb11/)</t>
  </si>
  <si>
    <t>(https://maisretorno.com/etf/ivvb11)</t>
  </si>
  <si>
    <t>(https://am.jpmorgan.com/content/dam/jpm-am-aem/asiapacific/sg/en/literature/fact-sheet/factsheet-jpmorgan-global-equity-premium-income-active-ucits-etf.pdf)</t>
  </si>
  <si>
    <t>(https://maisretorno.com/fundo/access-jpmorgan-global-research-enhanced-index-equity-classe-investimento-acoes-ie-rl)</t>
  </si>
  <si>
    <t>(https://www.xpasset.com.br/fundos/xp-gold/)</t>
  </si>
  <si>
    <t>(https://maisretorno.com/fundo/trend-ouro-fif-multimercado-rl)</t>
  </si>
  <si>
    <t>(https://hashdex.com/pt-BR/products/hash11/documents)</t>
  </si>
  <si>
    <t>Hashdex - Histórico</t>
  </si>
  <si>
    <t>(https://capitaniainvestimentos.com.br/wp-content/uploads/relatorios/relatorio-mensal-202511.pdf)</t>
  </si>
  <si>
    <t>(https://maisretorno.com/fundo/capitania-premium-45-fic-fif-rf-cp-lp-rl)</t>
  </si>
  <si>
    <t>(https://valorainvest.com.br/wp-content/uploads/2026/03/Relatorio-de-Gestao-VGPR11-Janeiro-2026.pdf)</t>
  </si>
  <si>
    <t>Portal Valora - Histórico</t>
  </si>
  <si>
    <t>(https://maisretorno.com/etf/imab11)</t>
  </si>
  <si>
    <t>(https://www.xpasset.com.br/fundos/trend-pre-fixado-xp-seg-prev/)</t>
  </si>
  <si>
    <t>(https://maisretorno.com/fundo/trend-pre-fixado-fi-rf-lp-rl)</t>
  </si>
  <si>
    <t>(https://maisretorno.com/tesouro-direto/tesouro-prefixado-01-01-2027)</t>
  </si>
  <si>
    <t>(https://bb.com.br/uci/informe-mensal/1369)</t>
  </si>
  <si>
    <t>(https://www.spxcapital.com/fundo/nimitz/)</t>
  </si>
  <si>
    <t>(https://www.jgp.com.br/wp-content/uploads/arquivos-fundos/jgp-ecossistema-360-relatorio-comercial.pdf)</t>
  </si>
  <si>
    <t>(https://maisretorno.com/fundo/jgp-credito-ecossistema-master-fic-fif-multimercado-cp-rl)</t>
  </si>
  <si>
    <t>(https://wspf.bradesco.com.br/wsFundosInvestimentos/File/JCOT_017694_RELATORIO_MENSAL.pdf)</t>
  </si>
  <si>
    <t>(https://maisretorno.com/fundo/dahlia-total-return-fic-fif-multimercado-rl-1)</t>
  </si>
  <si>
    <t>(https://encore.am/fundo/encore-long-bias-fic-fim/)</t>
  </si>
  <si>
    <t>(https://maisretorno.com/fundo/encore-long-bias-fif-multimercado)</t>
  </si>
  <si>
    <t>(https://investidor10.com.br/etfs/smal11/)</t>
  </si>
  <si>
    <t>(https://maisretorno.com/etf/smal11)</t>
  </si>
  <si>
    <t>Lâmina XP</t>
  </si>
  <si>
    <t>(https://maisretorno.com/etf/gold11)</t>
  </si>
  <si>
    <t>Kinea IPCA Dinâmico II FIF RF RL - Subclasse II</t>
  </si>
  <si>
    <t>Kinea Debêntures Incentivadas FIRF/Itaú Debêntures Incentivadas CDI/ARX Hedge Master FI Infra Renda Fixa/ARX Hedge FIC Incentivado Financeiro em Infra RF RL</t>
  </si>
  <si>
    <t>Kinea Debêntures Incentivadas/SPX Seahawk Deb Incentivadas</t>
  </si>
  <si>
    <t>Sparta Debêntures/Kinea Debêntures Incentivadas FIRF/Itaú Debêntures Incentivadas CDI/ARX Hedge Master FI Infra Renda Fixa/Sparta Debêntures Incentivadas</t>
  </si>
  <si>
    <t>CDI %</t>
  </si>
  <si>
    <t>Abrigo vs
CDI (pp)</t>
  </si>
  <si>
    <t>12/2020</t>
  </si>
  <si>
    <t>01/2021</t>
  </si>
  <si>
    <t>02/2021</t>
  </si>
  <si>
    <t>03/2021</t>
  </si>
  <si>
    <t>04/2021</t>
  </si>
  <si>
    <t>05/2021</t>
  </si>
  <si>
    <t>06/2021</t>
  </si>
  <si>
    <t>07/2021</t>
  </si>
  <si>
    <t>08/2021</t>
  </si>
  <si>
    <t>09/2021</t>
  </si>
  <si>
    <t>10/2021</t>
  </si>
  <si>
    <t>11/2021</t>
  </si>
  <si>
    <t>12/2021</t>
  </si>
  <si>
    <t>01/2022</t>
  </si>
  <si>
    <t>02/2022</t>
  </si>
  <si>
    <t>03/2022</t>
  </si>
  <si>
    <t>04/2022</t>
  </si>
  <si>
    <t>05/2022</t>
  </si>
  <si>
    <t>06/2022</t>
  </si>
  <si>
    <t>07/2022</t>
  </si>
  <si>
    <t>08/2022</t>
  </si>
  <si>
    <t>09/2022</t>
  </si>
  <si>
    <t>10/2022</t>
  </si>
  <si>
    <t>11/2022</t>
  </si>
  <si>
    <t>12/2022</t>
  </si>
  <si>
    <t>01/2023</t>
  </si>
  <si>
    <t>02/2023</t>
  </si>
  <si>
    <t>03/2023</t>
  </si>
  <si>
    <t>04/2023</t>
  </si>
  <si>
    <t>05/2023</t>
  </si>
  <si>
    <t>06/2023</t>
  </si>
  <si>
    <t>07/2023</t>
  </si>
  <si>
    <t>08/2023</t>
  </si>
  <si>
    <t>09/2023</t>
  </si>
  <si>
    <t>10/2023</t>
  </si>
  <si>
    <t>11/2023</t>
  </si>
  <si>
    <t>12/2023</t>
  </si>
  <si>
    <t>01/2024</t>
  </si>
  <si>
    <t>02/2024</t>
  </si>
  <si>
    <t>03/2024</t>
  </si>
  <si>
    <t>04/2024</t>
  </si>
  <si>
    <t>05/2024</t>
  </si>
  <si>
    <t>06/2024</t>
  </si>
  <si>
    <t>07/2024</t>
  </si>
  <si>
    <t>08/2024</t>
  </si>
  <si>
    <t>09/2024</t>
  </si>
  <si>
    <t>10/2024</t>
  </si>
  <si>
    <t>11/2024</t>
  </si>
  <si>
    <t>12/2024</t>
  </si>
  <si>
    <t>01/2025</t>
  </si>
  <si>
    <t>02/2025</t>
  </si>
  <si>
    <t>03/2025</t>
  </si>
  <si>
    <t>04/2025</t>
  </si>
  <si>
    <t>05/2025</t>
  </si>
  <si>
    <t>06/2025</t>
  </si>
  <si>
    <t>07/2025</t>
  </si>
  <si>
    <t>08/2025</t>
  </si>
  <si>
    <t>09/2025</t>
  </si>
  <si>
    <t>10/2025</t>
  </si>
  <si>
    <t>11/2025</t>
  </si>
  <si>
    <t>12/2025</t>
  </si>
  <si>
    <t>01/2026</t>
  </si>
  <si>
    <t>02/2026</t>
  </si>
  <si>
    <t>03/2026</t>
  </si>
  <si>
    <t xml:space="preserve">Média </t>
  </si>
  <si>
    <t>12 meses</t>
  </si>
  <si>
    <t>24 meses</t>
  </si>
  <si>
    <t>36 meses</t>
  </si>
  <si>
    <t>% do CDI</t>
  </si>
  <si>
    <t>BLFT11</t>
  </si>
  <si>
    <t>BNP PARIBAS RUBI (%)</t>
  </si>
  <si>
    <t>MAPFRE RF FIF (%)</t>
  </si>
  <si>
    <t>Bahia AM Referenciado DI</t>
  </si>
  <si>
    <t>Ibiuna Credit FIF CIC Cred Priv</t>
  </si>
  <si>
    <t>JGP Select Premium</t>
  </si>
  <si>
    <t>BTG Pactual Crédito Estruturado</t>
  </si>
  <si>
    <t>Legacy Capital Compound Deb Infra</t>
  </si>
  <si>
    <t xml:space="preserve"> Valora Guardian II</t>
  </si>
  <si>
    <t>Valora
Guardian</t>
  </si>
  <si>
    <t>Augme 30
CIC</t>
  </si>
  <si>
    <t>Augme 180
FIF</t>
  </si>
  <si>
    <t>Capitânia
Premium 45</t>
  </si>
  <si>
    <t>Capitânia
Radar 90</t>
  </si>
  <si>
    <t>Valora
Guardian II</t>
  </si>
  <si>
    <t>Ibiuna
Credit</t>
  </si>
  <si>
    <t>JGP Select
Premium</t>
  </si>
  <si>
    <t>Genoa
Capital Radar</t>
  </si>
  <si>
    <t>Legacy
Compound</t>
  </si>
  <si>
    <t>Capitania
Yield 120</t>
  </si>
  <si>
    <t xml:space="preserve">Carteira Abrigo </t>
  </si>
  <si>
    <t>Carteira atual 02/04</t>
  </si>
  <si>
    <t xml:space="preserve">Indicação </t>
  </si>
  <si>
    <t>Pré</t>
  </si>
  <si>
    <t>FIDC</t>
  </si>
  <si>
    <t>Investido</t>
  </si>
  <si>
    <t>XP Bitcoin - Alta Ilimitada - 6y - 07.02.2025</t>
  </si>
  <si>
    <t>Alternativo</t>
  </si>
  <si>
    <t>LCD BNDES - MAR/2030</t>
  </si>
  <si>
    <t>LCA RABOBANK - JUN/2026</t>
  </si>
  <si>
    <t>CRI EVEN - SET/2028</t>
  </si>
  <si>
    <t>DEB SIMPAR - JAN/2031</t>
  </si>
  <si>
    <t>DEB BRASKEM - NOV/2029</t>
  </si>
  <si>
    <t>NTN-B - AGO/2026</t>
  </si>
  <si>
    <t>DEB LOCALIZA - SET/2031</t>
  </si>
  <si>
    <t>CRI REDE D'OR - JUL/2031</t>
  </si>
  <si>
    <t>CDB AGIBANK - MAI/2026</t>
  </si>
  <si>
    <t>DEB ENAUTA - SET/2029</t>
  </si>
  <si>
    <t>CRA MINERVA - SET/2030</t>
  </si>
  <si>
    <t>Vinland Incentivado Debêntures Infra Ativo FIF RF CP LP RL - Subclasse I</t>
  </si>
  <si>
    <t>Iridium Apollo FIF RF CP LP RL</t>
  </si>
  <si>
    <t>Mapfre FIF RF RL</t>
  </si>
  <si>
    <t>XP Debêntures Incentivadas CDI CP FIF Incentivado de Investimento em Infra RF RL</t>
  </si>
  <si>
    <t>Riza Lotus FIF RF - Referenciada DI CP RL</t>
  </si>
  <si>
    <t>Trend Investback FIC FIRF Simples RL</t>
  </si>
  <si>
    <t>BNP Paribas Match FIF RF CP RL</t>
  </si>
  <si>
    <t>Absolute Hedge FIC de FIF Multimercado RL</t>
  </si>
  <si>
    <t>CPLE3</t>
  </si>
  <si>
    <t>ITUB4</t>
  </si>
  <si>
    <t>PETR4</t>
  </si>
  <si>
    <t>VALE3</t>
  </si>
  <si>
    <t>B3SA3</t>
  </si>
  <si>
    <t>ALOS3</t>
  </si>
  <si>
    <t>SANB11</t>
  </si>
  <si>
    <t>VIVT3</t>
  </si>
  <si>
    <t>ENGI11</t>
  </si>
  <si>
    <t>CXSE3</t>
  </si>
  <si>
    <t>AXIA7</t>
  </si>
  <si>
    <t>HASH11</t>
  </si>
  <si>
    <t>RV</t>
  </si>
  <si>
    <t>% na carteira</t>
  </si>
  <si>
    <t>Selic</t>
  </si>
  <si>
    <t>NTN-B 2060</t>
  </si>
  <si>
    <t>Tesouro Selic</t>
  </si>
  <si>
    <t>Prazo</t>
  </si>
  <si>
    <t>Média 12</t>
  </si>
  <si>
    <t>Média 24</t>
  </si>
  <si>
    <t>Média 36</t>
  </si>
  <si>
    <t>ARX Infra</t>
  </si>
  <si>
    <t>Capitânia Premium</t>
  </si>
  <si>
    <t>Hashdex Nasdaq</t>
  </si>
  <si>
    <t>Ibiuna Credit</t>
  </si>
  <si>
    <t>JGP Ecossistema</t>
  </si>
  <si>
    <t>JP Morgan Global</t>
  </si>
  <si>
    <t>Kinea Deb. Inc.</t>
  </si>
  <si>
    <t>Augme 180 FIF</t>
  </si>
  <si>
    <t>Capitania Yield 120</t>
  </si>
  <si>
    <t>BNP Paribas Rubi</t>
  </si>
  <si>
    <t>MAPFRE RF FIF</t>
  </si>
  <si>
    <t>Augme 30 CIC</t>
  </si>
  <si>
    <t>Capitania Radar 90</t>
  </si>
  <si>
    <t>Valora Guardian II</t>
  </si>
  <si>
    <t>Legacy Compound</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</si>
  <si>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</si>
  <si>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</si>
  <si>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</si>
  <si>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</si>
  <si>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</si>
  <si>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</si>
  <si>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</si>
  <si>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</si>
  <si>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</si>
  <si>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</si>
  <si>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</si>
  <si>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</si>
  <si>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</si>
  <si>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</si>
  <si>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</si>
  <si>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</si>
  <si>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</si>
  <si>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</si>
  <si>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</si>
  <si>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</si>
  <si>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</si>
  <si>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</si>
  <si>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</si>
  <si>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</si>
  <si>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</si>
  <si>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</si>
  <si>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</si>
  <si>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</si>
  <si>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</si>
  <si>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</si>
  <si>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</si>
  <si>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</si>
  <si>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</si>
  <si>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</si>
  <si>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</si>
  <si>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</si>
  <si>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</si>
  <si>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</si>
  <si>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</si>
  <si>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</si>
  <si>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</si>
  <si>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</si>
  <si>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</si>
  <si>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</si>
  <si>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</si>
  <si>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</si>
  <si>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</si>
  <si>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</si>
  <si>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</si>
  <si>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</si>
  <si>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</si>
  <si>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</si>
  <si>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</si>
  <si>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</si>
  <si>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</si>
  <si>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</si>
  <si>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</si>
  <si>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</si>
  <si>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</si>
  <si>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</si>
  <si>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</si>
  <si>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</si>
  <si>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</si>
  <si>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</si>
  <si>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</si>
  <si>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</si>
  <si>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</si>
  <si>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</si>
  <si>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</si>
  <si>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</si>
  <si>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</si>
  <si>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</si>
  <si>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</si>
  <si>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</si>
  <si>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</si>
  <si>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</si>
  <si>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</si>
  <si>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</si>
  <si>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</si>
  <si>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</si>
  <si>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</si>
  <si>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</si>
  <si>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</si>
  <si>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</si>
  <si>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</si>
  <si>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</si>
  <si>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</si>
  <si>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</si>
  <si>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</si>
  <si>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</si>
  <si>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</si>
  <si>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</si>
  <si>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</si>
  <si>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</si>
  <si>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</si>
  <si>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</si>
  <si>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</si>
  <si>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</si>
  <si>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</si>
  <si>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</si>
  <si>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 xml:space="preserve">Augme 30 </t>
  </si>
  <si>
    <t>JGP Select Premium/JGP Crédito Advisory</t>
  </si>
  <si>
    <t>Capitania Yield 120 FIC FIDC (IQ)</t>
  </si>
  <si>
    <t xml:space="preserve"> Valora Guardian (IQ)</t>
  </si>
  <si>
    <t xml:space="preserve"> Capitânia Radar 90 (IQ)</t>
  </si>
  <si>
    <t xml:space="preserve"> Augme 180 (IQ)</t>
  </si>
  <si>
    <t>ARX Hedge FIC Incentivado Investimento Financeiro Infra RF RL</t>
  </si>
  <si>
    <t xml:space="preserve"> Kapitalo Zeta (IQ)</t>
  </si>
  <si>
    <t xml:space="preserve"> Kinea Oportunidade FIM (IQ)</t>
  </si>
  <si>
    <t>Legacy Capital Credit</t>
  </si>
  <si>
    <t>Benchmarks</t>
  </si>
  <si>
    <t>RF / Crédito</t>
  </si>
  <si>
    <t>IPCA</t>
  </si>
  <si>
    <t>SELIC</t>
  </si>
  <si>
    <t>IBOV</t>
  </si>
  <si>
    <t>Dolar</t>
  </si>
  <si>
    <t>Valora Guardian A</t>
  </si>
  <si>
    <t>Valora Guardian B</t>
  </si>
  <si>
    <t>Sparta/Kinea Deb Incentivadas</t>
  </si>
  <si>
    <t>SPX Seahawk Credito Privado</t>
  </si>
  <si>
    <t>Capitania Premium 45</t>
  </si>
  <si>
    <t>Bahia AM DI</t>
  </si>
  <si>
    <t>ARX Hedge Infra</t>
  </si>
  <si>
    <t>Kinea Deb Incentivadas</t>
  </si>
  <si>
    <t>Itau Deb Incentivadas</t>
  </si>
  <si>
    <t>Trend Pre Fixado</t>
  </si>
  <si>
    <t>Gavea Macro</t>
  </si>
  <si>
    <t>Gavea Macro Plus</t>
  </si>
  <si>
    <t>Kinea Oportunidade FIF</t>
  </si>
  <si>
    <t>Verde AM X60</t>
  </si>
  <si>
    <t>Vista Multiestrategia</t>
  </si>
  <si>
    <t>Atmos Acoes</t>
  </si>
  <si>
    <t>Bogari Value Q FIC FIF Acoes RL</t>
  </si>
  <si>
    <t>Brasil Capital Institucional 30 FIC FIF Acoes RL</t>
  </si>
  <si>
    <t>Hix Capital FIC FIA</t>
  </si>
  <si>
    <t>Hix Capital HS FIA</t>
  </si>
  <si>
    <t>Forpus Acoes FIC FIF Acoes RL</t>
  </si>
  <si>
    <t>Real Investor FIC FIF Acoes RL</t>
  </si>
  <si>
    <t>IP Participacoes FIC FIF Acoes RL</t>
  </si>
  <si>
    <t>Alaska Black FIF Cotas FIA</t>
  </si>
  <si>
    <t>Velt Partners FIF Cotas FIA</t>
  </si>
  <si>
    <t>07/1994</t>
  </si>
  <si>
    <t>08/1994</t>
  </si>
  <si>
    <t>09/1994</t>
  </si>
  <si>
    <t>10/1994</t>
  </si>
  <si>
    <t>11/1994</t>
  </si>
  <si>
    <t>12/1994</t>
  </si>
  <si>
    <t>01/1995</t>
  </si>
  <si>
    <t>02/1995</t>
  </si>
  <si>
    <t>03/1995</t>
  </si>
  <si>
    <t>04/1995</t>
  </si>
  <si>
    <t>05/1995</t>
  </si>
  <si>
    <t>06/1995</t>
  </si>
  <si>
    <t>07/1995</t>
  </si>
  <si>
    <t>08/1995</t>
  </si>
  <si>
    <t>09/1995</t>
  </si>
  <si>
    <t>10/1995</t>
  </si>
  <si>
    <t>11/1995</t>
  </si>
  <si>
    <t>12/1995</t>
  </si>
  <si>
    <t>01/1996</t>
  </si>
  <si>
    <t>02/1996</t>
  </si>
  <si>
    <t>03/1996</t>
  </si>
  <si>
    <t>04/1996</t>
  </si>
  <si>
    <t>05/1996</t>
  </si>
  <si>
    <t>06/1996</t>
  </si>
  <si>
    <t>07/1996</t>
  </si>
  <si>
    <t>08/1996</t>
  </si>
  <si>
    <t>09/1996</t>
  </si>
  <si>
    <t>10/1996</t>
  </si>
  <si>
    <t>11/1996</t>
  </si>
  <si>
    <t>12/1996</t>
  </si>
  <si>
    <t>01/1997</t>
  </si>
  <si>
    <t>02/1997</t>
  </si>
  <si>
    <t>03/1997</t>
  </si>
  <si>
    <t>04/1997</t>
  </si>
  <si>
    <t>05/1997</t>
  </si>
  <si>
    <t>06/1997</t>
  </si>
  <si>
    <t>07/1997</t>
  </si>
  <si>
    <t>08/1997</t>
  </si>
  <si>
    <t>09/1997</t>
  </si>
  <si>
    <t>10/1997</t>
  </si>
  <si>
    <t>11/1997</t>
  </si>
  <si>
    <t>12/1997</t>
  </si>
  <si>
    <t>01/1998</t>
  </si>
  <si>
    <t>02/1998</t>
  </si>
  <si>
    <t>03/1998</t>
  </si>
  <si>
    <t>04/1998</t>
  </si>
  <si>
    <t>05/1998</t>
  </si>
  <si>
    <t>06/1998</t>
  </si>
  <si>
    <t>07/1998</t>
  </si>
  <si>
    <t>08/1998</t>
  </si>
  <si>
    <t>09/1998</t>
  </si>
  <si>
    <t>10/1998</t>
  </si>
  <si>
    <t>11/1998</t>
  </si>
  <si>
    <t>12/1998</t>
  </si>
  <si>
    <t>01/1999</t>
  </si>
  <si>
    <t>02/1999</t>
  </si>
  <si>
    <t>03/1999</t>
  </si>
  <si>
    <t>04/1999</t>
  </si>
  <si>
    <t>05/1999</t>
  </si>
  <si>
    <t>06/1999</t>
  </si>
  <si>
    <t>07/1999</t>
  </si>
  <si>
    <t>08/1999</t>
  </si>
  <si>
    <t>09/1999</t>
  </si>
  <si>
    <t>10/1999</t>
  </si>
  <si>
    <t>11/1999</t>
  </si>
  <si>
    <t>12/1999</t>
  </si>
  <si>
    <t>01/2000</t>
  </si>
  <si>
    <t>02/2000</t>
  </si>
  <si>
    <t>03/2000</t>
  </si>
  <si>
    <t>04/2000</t>
  </si>
  <si>
    <t>05/2000</t>
  </si>
  <si>
    <t>06/2000</t>
  </si>
  <si>
    <t>07/2000</t>
  </si>
  <si>
    <t>08/2000</t>
  </si>
  <si>
    <t>09/2000</t>
  </si>
  <si>
    <t>10/2000</t>
  </si>
  <si>
    <t>11/2000</t>
  </si>
  <si>
    <t>12/2000</t>
  </si>
  <si>
    <t>01/2001</t>
  </si>
  <si>
    <t>02/2001</t>
  </si>
  <si>
    <t>03/2001</t>
  </si>
  <si>
    <t>04/2001</t>
  </si>
  <si>
    <t>05/2001</t>
  </si>
  <si>
    <t>06/2001</t>
  </si>
  <si>
    <t>07/2001</t>
  </si>
  <si>
    <t>08/2001</t>
  </si>
  <si>
    <t>09/2001</t>
  </si>
  <si>
    <t>10/2001</t>
  </si>
  <si>
    <t>11/2001</t>
  </si>
  <si>
    <t>12/2001</t>
  </si>
  <si>
    <t>01/2002</t>
  </si>
  <si>
    <t>02/2002</t>
  </si>
  <si>
    <t>03/2002</t>
  </si>
  <si>
    <t>04/2002</t>
  </si>
  <si>
    <t>05/2002</t>
  </si>
  <si>
    <t>06/2002</t>
  </si>
  <si>
    <t>07/2002</t>
  </si>
  <si>
    <t>08/2002</t>
  </si>
  <si>
    <t>09/2002</t>
  </si>
  <si>
    <t>10/2002</t>
  </si>
  <si>
    <t>11/2002</t>
  </si>
  <si>
    <t>12/2002</t>
  </si>
  <si>
    <t>01/2003</t>
  </si>
  <si>
    <t>02/2003</t>
  </si>
  <si>
    <t>03/2003</t>
  </si>
  <si>
    <t>04/2003</t>
  </si>
  <si>
    <t>05/2003</t>
  </si>
  <si>
    <t>06/2003</t>
  </si>
  <si>
    <t>07/2003</t>
  </si>
  <si>
    <t>08/2003</t>
  </si>
  <si>
    <t>09/2003</t>
  </si>
  <si>
    <t>10/2003</t>
  </si>
  <si>
    <t>11/2003</t>
  </si>
  <si>
    <t>12/2003</t>
  </si>
  <si>
    <t>01/2004</t>
  </si>
  <si>
    <t>02/2004</t>
  </si>
  <si>
    <t>03/2004</t>
  </si>
  <si>
    <t>04/2004</t>
  </si>
  <si>
    <t>05/2004</t>
  </si>
  <si>
    <t>06/2004</t>
  </si>
  <si>
    <t>07/2004</t>
  </si>
  <si>
    <t>08/2004</t>
  </si>
  <si>
    <t>09/2004</t>
  </si>
  <si>
    <t>10/2004</t>
  </si>
  <si>
    <t>11/2004</t>
  </si>
  <si>
    <t>12/2004</t>
  </si>
  <si>
    <t>01/2005</t>
  </si>
  <si>
    <t>02/2005</t>
  </si>
  <si>
    <t>03/2005</t>
  </si>
  <si>
    <t>04/2005</t>
  </si>
  <si>
    <t>05/2005</t>
  </si>
  <si>
    <t>06/2005</t>
  </si>
  <si>
    <t>07/2005</t>
  </si>
  <si>
    <t>08/2005</t>
  </si>
  <si>
    <t>09/2005</t>
  </si>
  <si>
    <t>10/2005</t>
  </si>
  <si>
    <t>11/2005</t>
  </si>
  <si>
    <t>12/2005</t>
  </si>
  <si>
    <t>01/2006</t>
  </si>
  <si>
    <t>02/2006</t>
  </si>
  <si>
    <t>03/2006</t>
  </si>
  <si>
    <t>04/2006</t>
  </si>
  <si>
    <t>05/2006</t>
  </si>
  <si>
    <t>06/2006</t>
  </si>
  <si>
    <t>07/2006</t>
  </si>
  <si>
    <t>08/2006</t>
  </si>
  <si>
    <t>09/2006</t>
  </si>
  <si>
    <t>10/2006</t>
  </si>
  <si>
    <t>11/2006</t>
  </si>
  <si>
    <t>12/2006</t>
  </si>
  <si>
    <t>01/2007</t>
  </si>
  <si>
    <t>02/2007</t>
  </si>
  <si>
    <t>03/2007</t>
  </si>
  <si>
    <t>04/2007</t>
  </si>
  <si>
    <t>05/2007</t>
  </si>
  <si>
    <t>06/2007</t>
  </si>
  <si>
    <t>07/2007</t>
  </si>
  <si>
    <t>08/2007</t>
  </si>
  <si>
    <t>09/2007</t>
  </si>
  <si>
    <t>10/2007</t>
  </si>
  <si>
    <t>11/2007</t>
  </si>
  <si>
    <t>12/2007</t>
  </si>
  <si>
    <t>01/2008</t>
  </si>
  <si>
    <t>02/2008</t>
  </si>
  <si>
    <t>03/2008</t>
  </si>
  <si>
    <t>04/2008</t>
  </si>
  <si>
    <t>05/2008</t>
  </si>
  <si>
    <t>06/2008</t>
  </si>
  <si>
    <t>07/2008</t>
  </si>
  <si>
    <t>08/2008</t>
  </si>
  <si>
    <t>09/2008</t>
  </si>
  <si>
    <t>10/2008</t>
  </si>
  <si>
    <t>11/2008</t>
  </si>
  <si>
    <t>12/2008</t>
  </si>
  <si>
    <t>01/2009</t>
  </si>
  <si>
    <t>02/2009</t>
  </si>
  <si>
    <t>03/2009</t>
  </si>
  <si>
    <t>04/2009</t>
  </si>
  <si>
    <t>05/2009</t>
  </si>
  <si>
    <t>06/2009</t>
  </si>
  <si>
    <t>07/2009</t>
  </si>
  <si>
    <t>08/2009</t>
  </si>
  <si>
    <t>09/2009</t>
  </si>
  <si>
    <t>10/2009</t>
  </si>
  <si>
    <t>11/2009</t>
  </si>
  <si>
    <t>12/2009</t>
  </si>
  <si>
    <t>01/2010</t>
  </si>
  <si>
    <t>02/2010</t>
  </si>
  <si>
    <t>03/2010</t>
  </si>
  <si>
    <t>04/2010</t>
  </si>
  <si>
    <t>05/2010</t>
  </si>
  <si>
    <t>06/2010</t>
  </si>
  <si>
    <t>07/2010</t>
  </si>
  <si>
    <t>08/2010</t>
  </si>
  <si>
    <t>09/2010</t>
  </si>
  <si>
    <t>10/2010</t>
  </si>
  <si>
    <t>11/2010</t>
  </si>
  <si>
    <t>12/2010</t>
  </si>
  <si>
    <t>01/2011</t>
  </si>
  <si>
    <t>02/2011</t>
  </si>
  <si>
    <t>03/2011</t>
  </si>
  <si>
    <t>04/2011</t>
  </si>
  <si>
    <t>05/2011</t>
  </si>
  <si>
    <t>06/2011</t>
  </si>
  <si>
    <t>07/2011</t>
  </si>
  <si>
    <t>08/2011</t>
  </si>
  <si>
    <t>09/2011</t>
  </si>
  <si>
    <t>10/2011</t>
  </si>
  <si>
    <t>11/2011</t>
  </si>
  <si>
    <t>12/2011</t>
  </si>
  <si>
    <t>01/2012</t>
  </si>
  <si>
    <t>02/2012</t>
  </si>
  <si>
    <t>03/2012</t>
  </si>
  <si>
    <t>04/2012</t>
  </si>
  <si>
    <t>05/2012</t>
  </si>
  <si>
    <t>06/2012</t>
  </si>
  <si>
    <t>07/2012</t>
  </si>
  <si>
    <t>08/2012</t>
  </si>
  <si>
    <t>09/2012</t>
  </si>
  <si>
    <t>10/2012</t>
  </si>
  <si>
    <t>11/2012</t>
  </si>
  <si>
    <t>12/2012</t>
  </si>
  <si>
    <t>01/2013</t>
  </si>
  <si>
    <t>02/2013</t>
  </si>
  <si>
    <t>03/2013</t>
  </si>
  <si>
    <t>04/2013</t>
  </si>
  <si>
    <t>05/2013</t>
  </si>
  <si>
    <t>06/2013</t>
  </si>
  <si>
    <t>07/2013</t>
  </si>
  <si>
    <t>08/2013</t>
  </si>
  <si>
    <t>09/2013</t>
  </si>
  <si>
    <t>10/2013</t>
  </si>
  <si>
    <t>11/2013</t>
  </si>
  <si>
    <t>12/2013</t>
  </si>
  <si>
    <t>01/2014</t>
  </si>
  <si>
    <t>02/2014</t>
  </si>
  <si>
    <t>03/2014</t>
  </si>
  <si>
    <t>04/2014</t>
  </si>
  <si>
    <t>05/2014</t>
  </si>
  <si>
    <t>06/2014</t>
  </si>
  <si>
    <t>07/2014</t>
  </si>
  <si>
    <t>08/2014</t>
  </si>
  <si>
    <t>09/2014</t>
  </si>
  <si>
    <t>10/2014</t>
  </si>
  <si>
    <t>11/2014</t>
  </si>
  <si>
    <t>12/2014</t>
  </si>
  <si>
    <t>01/2015</t>
  </si>
  <si>
    <t>02/2015</t>
  </si>
  <si>
    <t>03/2015</t>
  </si>
  <si>
    <t>04/2015</t>
  </si>
  <si>
    <t>05/2015</t>
  </si>
  <si>
    <t>06/2015</t>
  </si>
  <si>
    <t>07/2015</t>
  </si>
  <si>
    <t>08/2015</t>
  </si>
  <si>
    <t>09/2015</t>
  </si>
  <si>
    <t>10/2015</t>
  </si>
  <si>
    <t>11/2015</t>
  </si>
  <si>
    <t>12/2015</t>
  </si>
  <si>
    <t>01/2016</t>
  </si>
  <si>
    <t>02/2016</t>
  </si>
  <si>
    <t>03/2016</t>
  </si>
  <si>
    <t>04/2016</t>
  </si>
  <si>
    <t>05/2016</t>
  </si>
  <si>
    <t>06/2016</t>
  </si>
  <si>
    <t>07/2016</t>
  </si>
  <si>
    <t>08/2016</t>
  </si>
  <si>
    <t>09/2016</t>
  </si>
  <si>
    <t>10/2016</t>
  </si>
  <si>
    <t>11/2016</t>
  </si>
  <si>
    <t>12/2016</t>
  </si>
  <si>
    <t>01/2017</t>
  </si>
  <si>
    <t>02/2017</t>
  </si>
  <si>
    <t>03/2017</t>
  </si>
  <si>
    <t>04/2017</t>
  </si>
  <si>
    <t>05/2017</t>
  </si>
  <si>
    <t>06/2017</t>
  </si>
  <si>
    <t>07/2017</t>
  </si>
  <si>
    <t>08/2017</t>
  </si>
  <si>
    <t>09/2017</t>
  </si>
  <si>
    <t>10/2017</t>
  </si>
  <si>
    <t>11/2017</t>
  </si>
  <si>
    <t>12/2017</t>
  </si>
  <si>
    <t>01/2018</t>
  </si>
  <si>
    <t>02/2018</t>
  </si>
  <si>
    <t>03/2018</t>
  </si>
  <si>
    <t>04/2018</t>
  </si>
  <si>
    <t>05/2018</t>
  </si>
  <si>
    <t>06/2018</t>
  </si>
  <si>
    <t>07/2018</t>
  </si>
  <si>
    <t>08/2018</t>
  </si>
  <si>
    <t>09/2018</t>
  </si>
  <si>
    <t>10/2018</t>
  </si>
  <si>
    <t>11/2018</t>
  </si>
  <si>
    <t>12/2018</t>
  </si>
  <si>
    <t>01/2019</t>
  </si>
  <si>
    <t>02/2019</t>
  </si>
  <si>
    <t>03/2019</t>
  </si>
  <si>
    <t>04/2019</t>
  </si>
  <si>
    <t>05/2019</t>
  </si>
  <si>
    <t>06/2019</t>
  </si>
  <si>
    <t>07/2019</t>
  </si>
  <si>
    <t>08/2019</t>
  </si>
  <si>
    <t>09/2019</t>
  </si>
  <si>
    <t>10/2019</t>
  </si>
  <si>
    <t>11/2019</t>
  </si>
  <si>
    <t>12/2019</t>
  </si>
  <si>
    <t>01/2020</t>
  </si>
  <si>
    <t>02/2020</t>
  </si>
  <si>
    <t>03/2020</t>
  </si>
  <si>
    <t>04/2020</t>
  </si>
  <si>
    <t>05/2020</t>
  </si>
  <si>
    <t>06/2020</t>
  </si>
  <si>
    <t>07/2020</t>
  </si>
  <si>
    <t>08/2020</t>
  </si>
  <si>
    <t>09/2020</t>
  </si>
  <si>
    <t>10/2020</t>
  </si>
  <si>
    <t>11/2020</t>
  </si>
  <si>
    <t>04/2026</t>
  </si>
  <si>
    <t>Benchmark</t>
  </si>
  <si>
    <t>RF/Crédito</t>
  </si>
  <si>
    <t>Calculadora</t>
  </si>
  <si>
    <t>Abrigo 12</t>
  </si>
  <si>
    <t>Abrigo 24</t>
  </si>
  <si>
    <t>Abrigo 36</t>
  </si>
  <si>
    <t>HIX Capital Advisory FIC FIA</t>
  </si>
  <si>
    <t>Composições finais recomendadas</t>
  </si>
  <si>
    <t>🔵 ABRIGO — sem alteração, funciona bem</t>
  </si>
  <si>
    <t>DI Puro</t>
  </si>
  <si>
    <t>DI Crédito</t>
  </si>
  <si>
    <t>IPCA+</t>
  </si>
  <si>
    <t>Multi conservador</t>
  </si>
  <si>
    <t>Trend Pré Fixado</t>
  </si>
  <si>
    <t>🟡 RITMO — grande revisão (SPX Falcon + JGP Ecossistema, sem Dólar)</t>
  </si>
  <si>
    <t>BTG Crédito Estruturado</t>
  </si>
  <si>
    <t>IPCA+ Infra</t>
  </si>
  <si>
    <t>Sparta/Kinea Deb</t>
  </si>
  <si>
    <t>Multi conserv.</t>
  </si>
  <si>
    <t>Multi macro</t>
  </si>
  <si>
    <t>🟠 VANGUARDA — SPX Falcon cresce, Hix HS e Dynamo entram</t>
  </si>
  <si>
    <t>Ações long-short</t>
  </si>
  <si>
    <t>🔴 OCEANO — máxima exposição a risk, Hix HS sobe, SPX Falcon domina o bucket multi</t>
  </si>
  <si>
    <t>Valora Guardian A (XP, BTG, Órama) (IQ)</t>
  </si>
  <si>
    <t>Valora Guardian B (XP, BTG) (IQ)</t>
  </si>
  <si>
    <t>Valora Guardian II (XP, BTG, Órama) (IQ)</t>
  </si>
  <si>
    <t>Kinea Oportunidade FIM (Itaú/Íon, Bradesco, XP, BTG) (IQ)</t>
  </si>
  <si>
    <t>Augme 180 FIF (XP, BTG, Genial, Warren, Órama, Inter, Safra) (IQ)</t>
  </si>
  <si>
    <t>Capitânia Radar 90 (XP, BTG, Safra, Genial) (IQ)</t>
  </si>
  <si>
    <t>Capitânia Yield 120 (XP, BTG, Safra) (IQ)</t>
  </si>
  <si>
    <t>Legacy Compound (XP, BTG, Genial) (IQ)</t>
  </si>
  <si>
    <t>JGP Ecossistema (XP, BTG, Safra, Genial) (IQ)</t>
  </si>
  <si>
    <t>Gavea Macro Plus (XP, BTG, Safra) (IQ)</t>
  </si>
  <si>
    <t>Kapitalo Zeta (XP, BTG, Safra, Genial, Inter) (IQ)</t>
  </si>
  <si>
    <t>Kinea Atlas (Itaú/Íon, XP, BTG, Inter, Santander, Warren) (IQ)</t>
  </si>
  <si>
    <t>Kinea Oportunidade FIF (Bradesco, Santander, Itaú/Íon, XP) (IQ)</t>
  </si>
  <si>
    <t>SPX Nimitz (XP, BTG, Itaú/Íon, Safra) (IQ)</t>
  </si>
  <si>
    <t>SPX Raptor (XP, BTG, Inter) (IQ)</t>
  </si>
  <si>
    <t>Legacy V10 (XP, BTG, Genial) (IQ)</t>
  </si>
  <si>
    <t>Dahlia Total Return (XP, BTG, Genial, Inter) (IQ)</t>
  </si>
  <si>
    <t>Truxt Long Bias (XP, BTG, Vitreo, Guide, Safra) (IQ)</t>
  </si>
  <si>
    <t>Bogari Value (XP, BTG, Órama, Genial) (IQ)</t>
  </si>
  <si>
    <t>Bogari Value Q FIC FIF Ações RL (XP, BTG, Órama) (IQ)</t>
  </si>
  <si>
    <t>Dynamo Cougar (XP, BTG, Vitreo, Guide — captação frequentemente encerrada) (IQ)</t>
  </si>
  <si>
    <t>Hix Capital FIC FIA (XP, BTG, Safra, Genial) (IQ)</t>
  </si>
  <si>
    <t>Hix Capital HS FIA (XP, BTG) (IQ)</t>
  </si>
  <si>
    <t>SPX Falcon (XP, BTG, Safra, Itaú, Inter) (IQ)</t>
  </si>
  <si>
    <t>Alaska Black FIF Cotas FIA (XP, BTG, Safra, Genial, Inter) (IQ)</t>
  </si>
  <si>
    <t>Velt Partners FIF Cotas FIA (XP, BTG, Genial) (IQ)</t>
  </si>
  <si>
    <t>Tesouro Selic / Fundo Simples (Todas)</t>
  </si>
  <si>
    <t>ARX Fuji (XP, BTG, Safra)</t>
  </si>
  <si>
    <t>Sparta/Kinea Deb Incentivadas (XP, BTG, Itaú/Íon, Safra)</t>
  </si>
  <si>
    <t>JGP Corporate FIC FIF RF CP LP RL (XP, BTG, Safra)</t>
  </si>
  <si>
    <t>SPX Seahawk Crédito Privado FIC FIRF CP LP (XP, BTG)</t>
  </si>
  <si>
    <t>BNP Paribas Rubi (XP, BTG, Safra)</t>
  </si>
  <si>
    <t>MAPFRE RF FIF (XP, BTG, MAPFRE direto)</t>
  </si>
  <si>
    <t>Augme 30 CIC (XP, BTG, Genial, Warren, Órama, Inter, Safra)</t>
  </si>
  <si>
    <t>Capitânia Premium 45 (XP, BTG, Safra, Genial)</t>
  </si>
  <si>
    <t>Ibiuna Credit (XP, BTG, Safra, Inter)</t>
  </si>
  <si>
    <t>JGP Select Premium (XP, BTG, Safra, Genial) (PROFISSIONAL)</t>
  </si>
  <si>
    <t>Genoa Capital Radar (XP, BTG, Safra, Bradesco)</t>
  </si>
  <si>
    <t>Bahia AM DI (XP, BTG, Safra, Genial)</t>
  </si>
  <si>
    <t>ARX Hedge Infra (XP, BTG, Safra, Inter)</t>
  </si>
  <si>
    <t>Kinea Deb Incentivadas — KDIF11 (FII listado) é para investidor em geral / FIF acessível também é GERAL (Itaú/Íon, XP, BTG, Santander, Warren)</t>
  </si>
  <si>
    <t>Itaú Deb Incentivadas (Itaú/Íon)</t>
  </si>
  <si>
    <t>Trend Pré Fixado (XP, Órama)</t>
  </si>
  <si>
    <t>Gavea Macro (XP, BTG, Safra, Itaú)</t>
  </si>
  <si>
    <t>Ibiuna Hedge ST (XP, BTG, Safra, Inter)</t>
  </si>
  <si>
    <t>Kapitalo Kappa (XP, BTG, Itaú/Íon, Santander, Banco do Brasil — classe padrão GERAL; classe Advisory = IQ)</t>
  </si>
  <si>
    <t>Mar Absoluto (XP, BTG, Safra, Genial)</t>
  </si>
  <si>
    <t>Verde AM X60 (XP, BTG — captação frequentemente encerrada)</t>
  </si>
  <si>
    <t>Vista Multiestratégia (XP, Safra — tem versão para investidor em geral e versão IQ/Advisory separadas) (IQ — versão FIF Cotas)</t>
  </si>
  <si>
    <t>Vista Hedge (XP, BTG, Safra)</t>
  </si>
  <si>
    <t>Encore Long Bias (XP, BTG, Genial)</t>
  </si>
  <si>
    <t>Atmos Ações (XP, BTG, Safra, Genial) (PROFISSIONAL)</t>
  </si>
  <si>
    <t>Bogari Value (XP, BTG, Órama, Genial)</t>
  </si>
  <si>
    <t>Brasil Capital (XP, BTG, Safra, Genial)</t>
  </si>
  <si>
    <t>Brasil Capital Institucional 30 FIC FIF Ações RL (XP, BTG)</t>
  </si>
  <si>
    <t>Forpus Ações FIC FIF Ações RL (XP, BTG, Genial)</t>
  </si>
  <si>
    <t>Real Investor FIC FIF Ações RL (XP, BTG, Icatu — tem versões para investidor geral e qualificado)</t>
  </si>
  <si>
    <t>IP Participações FIC FIF Ações RL (XP — tem versão IPG para investidor em geral / versão padrão é IQ) (IQ — versão padrão)</t>
  </si>
  <si>
    <t xml:space="preserve"> Tesouro Selic </t>
  </si>
  <si>
    <t>Fundo DI Simples</t>
  </si>
  <si>
    <t>Média 12 CDI</t>
  </si>
  <si>
    <t>Média 24 CDI</t>
  </si>
  <si>
    <t>Média 36 CDI</t>
  </si>
  <si>
    <t>Zaga</t>
  </si>
  <si>
    <t>Meio</t>
  </si>
  <si>
    <t>Ataque</t>
  </si>
  <si>
    <t>Sparta Deb Inc FIC Incentivados</t>
  </si>
  <si>
    <t>Sparta Deb Inc FIC Incentivados (XP, BTG, Itaú/Íon, Safra)</t>
  </si>
  <si>
    <t>Dahlia Total Return (XP, BTG, Genial, Inter)</t>
  </si>
  <si>
    <t>Kinea Atlas (Itaú/Íon, XP, BTG, Inter, Santander, Warren)</t>
  </si>
  <si>
    <t>Kapitalo Kappa (XP, BTG, Itaú/Íon, Santander, Banco do Brasil — classe padrão GERAL)</t>
  </si>
  <si>
    <t xml:space="preserve">Dahlia Total Return (XP, BTG, Genial, Inter) </t>
  </si>
  <si>
    <t>IQ/Geral</t>
  </si>
  <si>
    <t>Geral</t>
  </si>
  <si>
    <t>Real Investor FIC FIF Ações RL (XP, BTG, Icatu)</t>
  </si>
  <si>
    <t>Profissional</t>
  </si>
  <si>
    <t>Hix Capital HS FIA (XP, BTG) /HIX Capital Institucional FIF</t>
  </si>
  <si>
    <t>IP Participações FIC FIF Ações RL (XP)</t>
  </si>
  <si>
    <t>IQ</t>
  </si>
  <si>
    <t>Vista Multiestratégia (XP, Safra) (IQ )</t>
  </si>
  <si>
    <t>Kinea Deb Incentivadas — KDIF11 (FII listado)(Itaú/Íon, XP, BTG, Santander, Warren)</t>
  </si>
  <si>
    <t xml:space="preserve">Reserva de Emergência </t>
  </si>
  <si>
    <t>Abrigo Ano</t>
  </si>
  <si>
    <t xml:space="preserve">Hix Capital HS FIA (XP, BTG) </t>
  </si>
  <si>
    <t>Oceano</t>
  </si>
  <si>
    <t xml:space="preserve">Kinea Atlas (Itaú/Íon, XP, BTG, Inter, Santander, Warren) </t>
  </si>
  <si>
    <t xml:space="preserve">Visão </t>
  </si>
  <si>
    <t>Visão</t>
  </si>
  <si>
    <t>Tesouro Selic / Fundo Simples (Todas) / CDI</t>
  </si>
  <si>
    <t>Fundos das carteiras</t>
  </si>
  <si>
    <t>Links</t>
  </si>
  <si>
    <t>Dólar</t>
  </si>
  <si>
    <t>https://maisretorno.com/indice/cdi</t>
  </si>
  <si>
    <t>https://maisretorno.com/indice/ipca</t>
  </si>
  <si>
    <t>https://maisretorno.com/indice/dolar</t>
  </si>
  <si>
    <t>https://maisretorno.com/indice/selic</t>
  </si>
  <si>
    <t>https://maisretorno.com/fundo/arx-fuji-fic-fif-rf-cp-rl</t>
  </si>
  <si>
    <t>https://maisretorno.com/fundo/sparta-deb-inc-fic-incentivados-investimento-financeiro-infraest-rf-rl</t>
  </si>
  <si>
    <t>https://maisretorno.com/fundo/bnp-paribas-rubi-cic-classe-investimento-rf-cp-rl</t>
  </si>
  <si>
    <t>https://maisretorno.com/fundo/ibiuna-credit-fif-classe-fic-multimercado-cp-rl</t>
  </si>
  <si>
    <t>https://maisretorno.com/fundo/arx-hedge-fic-incentivado-investimento-financeiro-infra-rf-rl</t>
  </si>
  <si>
    <t>https://maisretorno.com/fundo/kinea-atlas-ii-fif-multimercado-rl</t>
  </si>
  <si>
    <t>https://maisretorno.com/fundo/dahlia-total-return-fic-fif-multimercado-rl-1</t>
  </si>
  <si>
    <t>https://maisretorno.com/fundo/truxt-long-bias-pvt-fif-da-cic-multimercado-rl</t>
  </si>
  <si>
    <t>https://maisretorno.com/fundo/valora-guardian-advisory-fidc-rl</t>
  </si>
  <si>
    <t>https://maisretorno.com/fundo/augme-180-fif-cotas-fim</t>
  </si>
  <si>
    <t>https://maisretorno.com/fundo/capitania-yield-120-fic-fidc</t>
  </si>
  <si>
    <t>https://maisretorno.com/fundo/jgp-credito-ecossistema-360-advisory-fic-fif-multimercado-cp-rl</t>
  </si>
  <si>
    <t>https://maisretorno.com/fundo/dynamo-cougar-fif</t>
  </si>
  <si>
    <t>Fechado</t>
  </si>
  <si>
    <t>https://maisretorno.com/fundo/hix-capital-fic-fia</t>
  </si>
  <si>
    <t>https://maisretorno.com/fundo/forpus-acoes-fic-fif-acoes-rl</t>
  </si>
  <si>
    <t>https://maisretorno.com/fundo/real-investor-fic-fif-acoes-rl</t>
  </si>
  <si>
    <t xml:space="preserve">Mínimo </t>
  </si>
  <si>
    <t>Sparta Deb Incentivadas (XP, BTG, Itaú/Íon, Safra)</t>
  </si>
  <si>
    <t>https://maisretorno.com/fundo/spx-falcon-fif-da-classe-fic-acoes-rl</t>
  </si>
  <si>
    <t>Dynamo Cougar (XP, BTG, Vitreo, Guide — captação frequentemente encerrada) (IQ) - fechado</t>
  </si>
  <si>
    <t>Minimo</t>
  </si>
  <si>
    <t>Kinea Deb Incentivadas (Itaú/Íon, XP, BTG, Santander, Warren)</t>
  </si>
  <si>
    <t>Aplicação mínima</t>
  </si>
  <si>
    <t>Tesouro Direto; se usar como referência de fundo simples da XP, Trend DI Simples aparece com R$ 100</t>
  </si>
  <si>
    <t>Match XP pública: Valora Guardian Advisory</t>
  </si>
  <si>
    <t>Match XP pública: JGP Corporate Feeder II/III</t>
  </si>
  <si>
    <t>Match XP pública: SPX Seahawk Advisory</t>
  </si>
  <si>
    <t>Match XP pública: Kinea Oportunidade FIF/Subclasse</t>
  </si>
  <si>
    <t>Capitânia Yield 120</t>
  </si>
  <si>
    <t>Valor da ficha encontrada</t>
  </si>
  <si>
    <t>Confirmar na XP</t>
  </si>
  <si>
    <t>Não confirmei página pública atual</t>
  </si>
  <si>
    <t>Página pública encontrada foi Legacy Capital Advisory, não o Compound exato</t>
  </si>
  <si>
    <t>Match XP pública: ARX Hedge Incentivado/Infra</t>
  </si>
  <si>
    <t>Itaú Deb Incentivadas</t>
  </si>
  <si>
    <t>Match XP pública: JGP Crédito Ecossistema 360 Advisory</t>
  </si>
  <si>
    <t>Usei a referência da página pública de Gavea Macro; confirmar classe exata</t>
  </si>
  <si>
    <t>Na XP pública achei a classe Advisory; a classe geral precisa confirmação</t>
  </si>
  <si>
    <t>Match XP pública: Kinea Atlas II</t>
  </si>
  <si>
    <t>Match XP pública: Vista Multiestratégia Advisory/FIF em cotas</t>
  </si>
  <si>
    <t>Fundo principal; se for a versão Advisory/feeder da XP, a referência encontrada foi R$ 5.000</t>
  </si>
  <si>
    <t>Bogari Value Q FIC FIF Ações RL</t>
  </si>
  <si>
    <t>Usei a referência da página pública encontrada para Bogari Value Advisory</t>
  </si>
  <si>
    <t>Match XP pública: Brasil Capital 30 FIC FIA</t>
  </si>
  <si>
    <t>Página pública encontrada foi HIX Capital Institucional</t>
  </si>
  <si>
    <t>Hix Capital HS FIA / HIX Capital Institucional FIF</t>
  </si>
  <si>
    <t>Referência pública encontrada: HIX Capital Institucional</t>
  </si>
  <si>
    <t>Forpus Ações FIC FIF Ações RL</t>
  </si>
  <si>
    <t>A página pública encontrada era de outra classe; confirmar a classe exata</t>
  </si>
  <si>
    <t>IP Participações FIC FIF Ações RL</t>
  </si>
  <si>
    <t>Match XP pública: Alaska Black FIC de FIA BDR Nível I</t>
  </si>
  <si>
    <t>Vinci Partners FIF Cotas FIA (XP, BTG, Genial) (IQ)</t>
  </si>
  <si>
    <t>Atmos Ações (XP, BTG, Safra, Genial) (PROFISSIONAL) - fechado</t>
  </si>
  <si>
    <t>Abrigo Light</t>
  </si>
  <si>
    <t>Ritmo Light</t>
  </si>
  <si>
    <t>Título</t>
  </si>
  <si>
    <t>Visão Light</t>
  </si>
  <si>
    <t>Oceano Light</t>
  </si>
  <si>
    <t>Abrigo Light (10k)</t>
  </si>
  <si>
    <t>Ritmo Light (10k)</t>
  </si>
  <si>
    <t>https://maisretorno.com/indice/ibov</t>
  </si>
  <si>
    <t>https://maisretorno.com/fundo/tesouro-selic-fi-rf-simples</t>
  </si>
  <si>
    <t>https://maisretorno.com/fundo/valora-guardian-fidc-rl-1</t>
  </si>
  <si>
    <t>https://maisretorno.com/fundo/valora-guardian-ii-fidc-rl</t>
  </si>
  <si>
    <t>https://maisretorno.com/fundo/jgp-corporate-fic-fif-rf-cp-lp-rl</t>
  </si>
  <si>
    <t>https://maisretorno.com/fundo/spx-seahawk-fif-cic-rf-cp-lp-rl</t>
  </si>
  <si>
    <t>https://maisretorno.com/fundo/itau-kinea-oportunidade-rf-cp-fif-cic-rl</t>
  </si>
  <si>
    <t>https://maisretorno.com/fundo/mapfre-rf-fif-rl</t>
  </si>
  <si>
    <t>https://maisretorno.com/fundo/augme-30-fif-cotas-fi-rf</t>
  </si>
  <si>
    <t>https://maisretorno.com/fundo/capitania-premium-45-fic-fif-rf-cp-lp-rl</t>
  </si>
  <si>
    <t>https://maisretorno.com/fundo/capitania-radar-90-fif-multimercado-cp-lp-rl</t>
  </si>
  <si>
    <t>https://maisretorno.com/fundo/jgp-select-premium-fif-multimercado-cp-ie-rl</t>
  </si>
  <si>
    <t>https://maisretorno.com/fundo/genoa-capital-radar-fif-cic-multimercado-rl</t>
  </si>
  <si>
    <t>https://maisretorno.com/fundo/legacy-capital-compound-fifi-deb-infra-cdi-ativo-rf-cp-lp-rl</t>
  </si>
  <si>
    <t>https://maisretorno.com/fundo/bahia-am-referenciado-di-fif-classe-investimento-rf-referenciado-di-rl</t>
  </si>
  <si>
    <t>https://maisretorno.com/fundo/itau-kinea-debentures-incentivadas-fif-incentivado-infra-cic-rf-cp-lp-rl-1</t>
  </si>
  <si>
    <t>https://maisretorno.com/fundo/itau-deb-incentivadas-fif-incentivado-infra-rf-cp-rl-1</t>
  </si>
  <si>
    <t>https://maisretorno.com/fundo/jgp-ecossistema-fic-incentivados-investimento-infra-rf-cp-rl-1</t>
  </si>
  <si>
    <t>https://maisretorno.com/fundo/gavea-macro-fif-cic-mult-rl</t>
  </si>
  <si>
    <t>https://maisretorno.com/fundo/gavea-macro-plus-fif-cic-mult-rl</t>
  </si>
  <si>
    <t>https://maisretorno.com/fundo/ibiuna-hedge-st-advisory-fif-classe-fic-multimercado-rl</t>
  </si>
  <si>
    <t>https://maisretorno.com/fundo/kapitalo-kappa-fin-fif-cotas-fim</t>
  </si>
  <si>
    <t>https://maisretorno.com/fundo/kapitalo-zeta-fif-cotas-fim</t>
  </si>
  <si>
    <t>https://maisretorno.com/fundo/kinea-atlas-fif-multimercado-rl</t>
  </si>
  <si>
    <t>https://maisretorno.com/fundo/kinea-oportunidade-fif-rf-cp-rl</t>
  </si>
  <si>
    <t>https://maisretorno.com/fundo/mar-absoluto-fif-cotas-fim</t>
  </si>
  <si>
    <t>https://maisretorno.com/fundo/spx-raptor-feeder-fif-cic-multimercado-cp-rl</t>
  </si>
  <si>
    <t>https://maisretorno.com/fundo/legacy-capital-v10-fif-cic-mult-rl</t>
  </si>
  <si>
    <t>https://maisretorno.com/fundo/verde-am-x60-advisory-fic-fif-multimercado-rl</t>
  </si>
  <si>
    <t>https://maisretorno.com/fundo/vista-multiestrategia-fif-cotas-fim</t>
  </si>
  <si>
    <t>https://maisretorno.com/fundo/vista-hedge-fif-cotas-fim</t>
  </si>
  <si>
    <t>https://maisretorno.com/fundo/encore-long-bias-fif-cotas-fim</t>
  </si>
  <si>
    <t>https://maisretorno.com/fundo/atmos-acoes-fif-cotas-fia</t>
  </si>
  <si>
    <t>https://maisretorno.com/fundo/bogari-value-fic-fif-acoes-rl</t>
  </si>
  <si>
    <t>https://maisretorno.com/fundo/brasil-capital-fic-fif-acoes-rl</t>
  </si>
  <si>
    <t>https://maisretorno.com/fundo/brasil-capital-institucional-30-fic-fif-acoes-rl</t>
  </si>
  <si>
    <t>https://maisretorno.com/fundo/hix-capital-hs-fia</t>
  </si>
  <si>
    <t>https://maisretorno.com/fundo/ip-participacoes-fic-fif-acoes-rl-1</t>
  </si>
  <si>
    <t>https://maisretorno.com/fundo/alaska-black-fif-cotas-fia</t>
  </si>
  <si>
    <t>https://maisretorno.com/fundo/velt-fif-cotas-fia</t>
  </si>
  <si>
    <t>Ativo / Fundo</t>
  </si>
  <si>
    <t>Retorno Abril/2026 (%)</t>
  </si>
  <si>
    <t>Retorno abril/2026</t>
  </si>
  <si>
    <t>Não é ativo</t>
  </si>
  <si>
    <t>https://maisretorno.com/fundo/spx-nimitz-feeder-fif-da-classe-fic-multimercado-rl</t>
  </si>
  <si>
    <t>https://maisretorno.com/fundo/truxt-long-bias-advisory-fif-da-classe-fic-multimercado-rl</t>
  </si>
  <si>
    <t>HIX Capital Institucional FIF em Cotas de FIA</t>
  </si>
  <si>
    <t xml:space="preserve">Abril </t>
  </si>
  <si>
    <t xml:space="preserve">Avila </t>
  </si>
  <si>
    <t>Thays</t>
  </si>
  <si>
    <t>Não</t>
  </si>
  <si>
    <t xml:space="preserve">Não </t>
  </si>
  <si>
    <t>Vista Multiestratégia (XP, Safra) (IQ — versão FIF Cotas)</t>
  </si>
  <si>
    <t>Kapitalo Kappa (XP, BTG, Itaú/Íon, Santander, Banco do Brasil)</t>
  </si>
  <si>
    <t>IP Participações FIC FIF Ações RL (IQ)</t>
  </si>
  <si>
    <t>Kapitalo Kappa (XP, BTG, Itaú/Íon, Santander)</t>
  </si>
  <si>
    <t>Hix Capital HS FIA (XP, BTG)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</si>
</sst>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R$&quot;\ #,##0;[Red]\-&quot;R$&quot;\ #,##0"/>
    <numFmt numFmtId="8" formatCode="&quot;R$&quot;\ #,##0.00;[Red]\-&quot;R$&quot;\ #,##0.00"/>
    <numFmt numFmtId="44" formatCode="_-&quot;R$&quot;\ * #,##0.00_-;\-&quot;R$&quot;\ * #,##0.00_-;_-&quot;R$&quot;\ * &quot;-&quot;??_-;_-@_-"/>
    <numFmt numFmtId="164" formatCode="0.0%"/>
    <numFmt numFmtId="165" formatCode="0.000%"/>
  </numFmts>
  <fonts count="60">
    <font>
      <sz val="11"/>
      <color theme="1"/>
      <name val="Aptos Narrow"/>
      <family val="2"/>
      <scheme val="minor"/>
    </font>
    <font>
      <sz val="12"/>
      <color theme="1"/>
      <name val="Aptos Narrow"/>
      <family val="2"/>
      <scheme val="minor"/>
    </font>
    <font>
      <sz val="11"/>
      <color theme="1"/>
      <name val="Aptos Narrow"/>
      <family val="2"/>
      <scheme val="minor"/>
    </font>
    <font>
      <u/>
      <sz val="11"/>
      <color theme="10"/>
      <name val="Aptos Narrow"/>
      <family val="2"/>
      <scheme val="minor"/>
    </font>
    <font>
      <sz val="11"/>
      <color rgb="FF000000"/>
      <name val="Aptos Narrow"/>
      <family val="2"/>
      <scheme val="minor"/>
    </font>
    <font>
      <b/>
      <sz val="13.5"/>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sz val="11"/>
      <color theme="1"/>
      <name val="Aptos Narrow"/>
      <scheme val="minor"/>
    </font>
    <font>
      <b/>
      <sz val="11"/>
      <color theme="1"/>
      <name val="Aptos Narrow"/>
      <scheme val="minor"/>
    </font>
    <font>
      <b/>
      <sz val="18"/>
      <color theme="1"/>
      <name val="Aptos Narrow"/>
      <family val="2"/>
      <scheme val="minor"/>
    </font>
    <font>
      <i/>
      <sz val="11"/>
      <color theme="1"/>
      <name val="Aptos Narrow"/>
      <family val="2"/>
      <scheme val="minor"/>
    </font>
    <font>
      <i/>
      <sz val="11"/>
      <color rgb="FF1F1F1F"/>
      <name val="Arial"/>
      <family val="2"/>
    </font>
    <font>
      <b/>
      <sz val="11"/>
      <name val="Calibri"/>
      <family val="2"/>
    </font>
    <font>
      <sz val="9"/>
      <color rgb="FF1F1F1F"/>
      <name val="Calibri"/>
      <family val="2"/>
    </font>
    <font>
      <b/>
      <i/>
      <sz val="11"/>
      <color theme="1"/>
      <name val="Aptos Narrow"/>
      <family val="2"/>
      <scheme val="minor"/>
    </font>
    <font>
      <b/>
      <sz val="12"/>
      <color rgb="FFCD4926"/>
      <name val="Arial"/>
      <family val="2"/>
    </font>
    <font>
      <sz val="14"/>
      <color rgb="FF0A1916"/>
      <name val="Arial"/>
      <family val="2"/>
    </font>
    <font>
      <sz val="12"/>
      <color theme="1"/>
      <name val="Arial"/>
      <family val="2"/>
    </font>
    <font>
      <b/>
      <sz val="12"/>
      <color rgb="FFDBBF3C"/>
      <name val="Arial"/>
      <family val="2"/>
    </font>
    <font>
      <b/>
      <sz val="12"/>
      <color rgb="FF2B9983"/>
      <name val="Arial"/>
      <family val="2"/>
    </font>
    <font>
      <b/>
      <sz val="12"/>
      <color rgb="FF2F71AF"/>
      <name val="Arial"/>
      <family val="2"/>
    </font>
    <font>
      <b/>
      <sz val="12"/>
      <color rgb="FF8545D4"/>
      <name val="Arial"/>
      <family val="2"/>
    </font>
    <font>
      <sz val="11"/>
      <color theme="5" tint="-0.249977111117893"/>
      <name val="Arial"/>
      <family val="2"/>
    </font>
    <font>
      <sz val="12"/>
      <color rgb="FF0A1916"/>
      <name val="Arial"/>
      <family val="2"/>
    </font>
    <font>
      <b/>
      <sz val="12"/>
      <color theme="1"/>
      <name val="Arial"/>
      <family val="2"/>
    </font>
    <font>
      <sz val="16"/>
      <color rgb="FF7F6000"/>
      <name val="Helvetica"/>
      <family val="2"/>
    </font>
    <font>
      <b/>
      <sz val="16"/>
      <color rgb="FF7F6000"/>
      <name val="Helvetica"/>
      <family val="2"/>
    </font>
    <font>
      <u/>
      <sz val="16"/>
      <color rgb="FF5981E3"/>
      <name val="Helvetica"/>
      <family val="2"/>
    </font>
    <font>
      <b/>
      <u/>
      <sz val="16"/>
      <color rgb="FF7F6000"/>
      <name val="Helvetica"/>
      <family val="2"/>
    </font>
    <font>
      <u/>
      <sz val="11"/>
      <color rgb="FF467886"/>
      <name val="Aptos Narrow"/>
      <family val="2"/>
      <scheme val="minor"/>
    </font>
    <font>
      <b/>
      <sz val="11"/>
      <color rgb="FF000000"/>
      <name val="Aptos Narrow"/>
      <scheme val="minor"/>
    </font>
    <font>
      <b/>
      <sz val="16"/>
      <color rgb="FF000000"/>
      <name val="Aptos Narrow"/>
      <scheme val="minor"/>
    </font>
    <font>
      <sz val="14"/>
      <color theme="1"/>
      <name val="Aptos Narrow"/>
      <family val="2"/>
      <scheme val="minor"/>
    </font>
    <font>
      <b/>
      <sz val="16"/>
      <color theme="1"/>
      <name val="Helvetica"/>
      <family val="2"/>
    </font>
    <font>
      <b/>
      <sz val="16"/>
      <color theme="1"/>
      <name val="Aptos Narrow"/>
      <scheme val="minor"/>
    </font>
    <font>
      <sz val="8"/>
      <name val="Aptos Narrow"/>
      <family val="2"/>
      <scheme val="minor"/>
    </font>
    <font>
      <b/>
      <sz val="11"/>
      <color rgb="FF000000"/>
      <name val="Aptos Narrow"/>
      <family val="2"/>
      <scheme val="minor"/>
    </font>
    <font>
      <sz val="11"/>
      <color theme="1"/>
      <name val="Arial"/>
      <family val="2"/>
    </font>
    <font>
      <sz val="11"/>
      <color rgb="FF0B57D0"/>
      <name val="Arial"/>
      <family val="2"/>
    </font>
    <font>
      <sz val="11"/>
      <color rgb="FF000000"/>
      <name val="Aptos Narrow"/>
      <scheme val="minor"/>
    </font>
    <font>
      <sz val="10"/>
      <color rgb="FF000000"/>
      <name val="Arial"/>
      <family val="2"/>
      <charset val="1"/>
    </font>
    <font>
      <sz val="11"/>
      <color theme="1"/>
      <name val="Aptos "/>
    </font>
    <font>
      <b/>
      <sz val="11"/>
      <color rgb="FFFFFFFF"/>
      <name val="Arial"/>
      <family val="2"/>
    </font>
    <font>
      <sz val="11"/>
      <color theme="1"/>
      <name val="Calibri"/>
      <family val="2"/>
    </font>
    <font>
      <b/>
      <sz val="11"/>
      <name val="Arial"/>
      <family val="2"/>
    </font>
    <font>
      <b/>
      <sz val="10"/>
      <name val="Arial"/>
      <family val="2"/>
    </font>
    <font>
      <b/>
      <sz val="10"/>
      <color rgb="FFFFFFFF"/>
      <name val="Arial"/>
      <family val="2"/>
    </font>
    <font>
      <sz val="11"/>
      <name val="Calibri"/>
      <family val="2"/>
    </font>
    <font>
      <b/>
      <sz val="9"/>
      <color rgb="FFFFFFFF"/>
      <name val="Arial"/>
      <family val="2"/>
    </font>
    <font>
      <b/>
      <sz val="8"/>
      <color rgb="FFFFFFFF"/>
      <name val="Arial"/>
      <family val="2"/>
    </font>
    <font>
      <sz val="9"/>
      <name val="Arial"/>
      <family val="2"/>
    </font>
    <font>
      <sz val="10"/>
      <color theme="1"/>
      <name val="Arial Unicode MS"/>
      <family val="2"/>
    </font>
    <font>
      <sz val="10"/>
      <color rgb="FF000000"/>
      <name val="Arial Unicode MS"/>
      <family val="2"/>
    </font>
    <font>
      <b/>
      <sz val="18"/>
      <color rgb="FF000000"/>
      <name val="Aptos Narrow"/>
      <family val="2"/>
      <scheme val="minor"/>
    </font>
    <font>
      <b/>
      <sz val="13.5"/>
      <color rgb="FF000000"/>
      <name val="Aptos Narrow"/>
      <family val="2"/>
      <scheme val="minor"/>
    </font>
    <font>
      <b/>
      <sz val="8"/>
      <color theme="0"/>
      <name val="Arial"/>
      <family val="2"/>
    </font>
    <font>
      <sz val="10"/>
      <name val="Arial"/>
      <family val="2"/>
    </font>
    <font>
      <sz val="10"/>
      <color rgb="FF0000FF"/>
      <name val="Arial"/>
      <family val="2"/>
    </font>
  </fonts>
  <fills count="39">
    <fill>
      <patternFill patternType="none"/>
    </fill>
    <fill>
      <patternFill patternType="gray125"/>
    </fill>
    <fill>
      <patternFill patternType="solid">
        <fgColor theme="6" tint="0.39997558519241921"/>
        <bgColor indexed="64"/>
      </patternFill>
    </fill>
    <fill>
      <patternFill patternType="solid">
        <fgColor theme="3" tint="0.749992370372631"/>
        <bgColor indexed="64"/>
      </patternFill>
    </fill>
    <fill>
      <patternFill patternType="solid">
        <fgColor theme="9"/>
        <bgColor indexed="64"/>
      </patternFill>
    </fill>
    <fill>
      <patternFill patternType="solid">
        <fgColor theme="5"/>
        <bgColor indexed="64"/>
      </patternFill>
    </fill>
    <fill>
      <patternFill patternType="solid">
        <fgColor rgb="FFA6C9EC"/>
        <bgColor rgb="FF000000"/>
      </patternFill>
    </fill>
    <fill>
      <patternFill patternType="solid">
        <fgColor theme="5" tint="0.59999389629810485"/>
        <bgColor indexed="64"/>
      </patternFill>
    </fill>
    <fill>
      <patternFill patternType="solid">
        <fgColor theme="8" tint="0.39997558519241921"/>
        <bgColor indexed="64"/>
      </patternFill>
    </fill>
    <fill>
      <patternFill patternType="solid">
        <fgColor theme="4" tint="0.39997558519241921"/>
        <bgColor rgb="FF000000"/>
      </patternFill>
    </fill>
    <fill>
      <patternFill patternType="solid">
        <fgColor theme="4" tint="0.39997558519241921"/>
        <bgColor indexed="64"/>
      </patternFill>
    </fill>
    <fill>
      <patternFill patternType="solid">
        <fgColor theme="3" tint="0.749992370372631"/>
        <bgColor rgb="FF000000"/>
      </patternFill>
    </fill>
    <fill>
      <patternFill patternType="solid">
        <fgColor theme="5" tint="0.39997558519241921"/>
        <bgColor indexed="64"/>
      </patternFill>
    </fill>
    <fill>
      <patternFill patternType="solid">
        <fgColor rgb="FF1D4E5E"/>
        <bgColor rgb="FF1A3A52"/>
      </patternFill>
    </fill>
    <fill>
      <patternFill patternType="solid">
        <fgColor rgb="FF1D4E5E"/>
        <bgColor rgb="FF1D4E5E"/>
      </patternFill>
    </fill>
    <fill>
      <patternFill patternType="solid">
        <fgColor rgb="FFC6EFCE"/>
        <bgColor rgb="FFD9E8F5"/>
      </patternFill>
    </fill>
    <fill>
      <patternFill patternType="solid">
        <fgColor rgb="FFF2F2F2"/>
      </patternFill>
    </fill>
    <fill>
      <patternFill patternType="solid">
        <fgColor rgb="FF404040"/>
        <bgColor rgb="FF000000"/>
      </patternFill>
    </fill>
    <fill>
      <patternFill patternType="solid">
        <fgColor rgb="FF1F497D"/>
        <bgColor rgb="FF000000"/>
      </patternFill>
    </fill>
    <fill>
      <patternFill patternType="solid">
        <fgColor rgb="FF4BACC6"/>
        <bgColor rgb="FF000000"/>
      </patternFill>
    </fill>
    <fill>
      <patternFill patternType="solid">
        <fgColor rgb="FF9BBB59"/>
        <bgColor rgb="FF000000"/>
      </patternFill>
    </fill>
    <fill>
      <patternFill patternType="solid">
        <fgColor rgb="FFC0504D"/>
        <bgColor rgb="FF000000"/>
      </patternFill>
    </fill>
    <fill>
      <patternFill patternType="solid">
        <fgColor rgb="FFF9F9F9"/>
        <bgColor rgb="FF000000"/>
      </patternFill>
    </fill>
    <fill>
      <patternFill patternType="solid">
        <fgColor rgb="FFFFFFFF"/>
        <bgColor rgb="FF000000"/>
      </patternFill>
    </fill>
    <fill>
      <patternFill patternType="solid">
        <fgColor rgb="FF404040"/>
      </patternFill>
    </fill>
    <fill>
      <patternFill patternType="solid">
        <fgColor rgb="FF1F497D"/>
      </patternFill>
    </fill>
    <fill>
      <patternFill patternType="solid">
        <fgColor rgb="FF4BACC6"/>
      </patternFill>
    </fill>
    <fill>
      <patternFill patternType="solid">
        <fgColor rgb="FF9BBB59"/>
      </patternFill>
    </fill>
    <fill>
      <patternFill patternType="solid">
        <fgColor rgb="FFC0504D"/>
      </patternFill>
    </fill>
    <fill>
      <patternFill patternType="solid">
        <fgColor rgb="FFF9F9F9"/>
      </patternFill>
    </fill>
    <fill>
      <patternFill patternType="solid">
        <fgColor rgb="FFFFFFFF"/>
      </patternFill>
    </fill>
    <fill>
      <patternFill patternType="solid">
        <fgColor rgb="FFFFFF00"/>
        <bgColor indexed="64"/>
      </patternFill>
    </fill>
    <fill>
      <patternFill patternType="solid">
        <fgColor theme="0" tint="-0.14999847407452621"/>
        <bgColor indexed="64"/>
      </patternFill>
    </fill>
    <fill>
      <patternFill patternType="solid">
        <fgColor rgb="FF4AACC6"/>
        <bgColor indexed="64"/>
      </patternFill>
    </fill>
    <fill>
      <patternFill patternType="solid">
        <fgColor rgb="FFC0504D"/>
        <bgColor indexed="64"/>
      </patternFill>
    </fill>
    <fill>
      <patternFill patternType="solid">
        <fgColor rgb="FFD9D9D9"/>
        <bgColor rgb="FF000000"/>
      </patternFill>
    </fill>
    <fill>
      <patternFill patternType="solid">
        <fgColor rgb="FF4AACC6"/>
        <bgColor rgb="FF000000"/>
      </patternFill>
    </fill>
    <fill>
      <patternFill patternType="solid">
        <fgColor theme="4"/>
        <bgColor indexed="64"/>
      </patternFill>
    </fill>
    <fill>
      <patternFill patternType="solid">
        <fgColor rgb="FFFFFF00"/>
        <bgColor rgb="FF000000"/>
      </patternFill>
    </fill>
  </fills>
  <borders count="8">
    <border>
      <left/>
      <right/>
      <top/>
      <bottom/>
      <diagonal/>
    </border>
    <border>
      <left style="thin">
        <color rgb="FFFFFFFF"/>
      </left>
      <right/>
      <top style="thin">
        <color rgb="FFF0F0F0"/>
      </top>
      <bottom style="thin">
        <color rgb="FFF0F0F0"/>
      </bottom>
      <diagonal/>
    </border>
    <border>
      <left style="thin">
        <color rgb="FFFFFFFF"/>
      </left>
      <right/>
      <top style="thin">
        <color rgb="FFF0F0F0"/>
      </top>
      <bottom style="thin">
        <color rgb="FFFFFFF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B4C6E7"/>
      </left>
      <right style="thin">
        <color rgb="FFB4C6E7"/>
      </right>
      <top style="thin">
        <color rgb="FFB4C6E7"/>
      </top>
      <bottom style="thin">
        <color rgb="FFB4C6E7"/>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cellStyleXfs>
  <cellXfs count="197">
    <xf numFmtId="0" fontId="0" fillId="0" borderId="0" xfId="0"/>
    <xf numFmtId="44" fontId="0" fillId="0" borderId="0" xfId="1" applyFont="1"/>
    <xf numFmtId="9" fontId="0" fillId="0" borderId="0" xfId="2" applyFont="1"/>
    <xf numFmtId="10" fontId="0" fillId="0" borderId="0" xfId="0" applyNumberFormat="1"/>
    <xf numFmtId="10" fontId="0" fillId="0" borderId="0" xfId="1" applyNumberFormat="1" applyFont="1"/>
    <xf numFmtId="10" fontId="0" fillId="0" borderId="0" xfId="2" applyNumberFormat="1" applyFont="1"/>
    <xf numFmtId="0" fontId="4" fillId="0" borderId="0" xfId="0" applyFont="1"/>
    <xf numFmtId="44" fontId="4" fillId="0" borderId="0" xfId="0" applyNumberFormat="1" applyFont="1"/>
    <xf numFmtId="10" fontId="4" fillId="0" borderId="0" xfId="0" applyNumberFormat="1" applyFont="1"/>
    <xf numFmtId="9" fontId="0" fillId="0" borderId="0" xfId="0" applyNumberFormat="1"/>
    <xf numFmtId="9" fontId="4" fillId="0" borderId="0" xfId="0" applyNumberFormat="1" applyFont="1"/>
    <xf numFmtId="0" fontId="3" fillId="0" borderId="0" xfId="3"/>
    <xf numFmtId="0" fontId="5" fillId="0" borderId="0" xfId="0" applyFont="1"/>
    <xf numFmtId="0" fontId="6" fillId="0" borderId="0" xfId="0" applyFont="1"/>
    <xf numFmtId="0" fontId="8" fillId="0" borderId="0" xfId="0" applyFont="1"/>
    <xf numFmtId="0" fontId="7" fillId="0" borderId="0" xfId="0" applyFont="1"/>
    <xf numFmtId="9" fontId="7" fillId="0" borderId="0" xfId="0" applyNumberFormat="1" applyFont="1"/>
    <xf numFmtId="164" fontId="0" fillId="0" borderId="0" xfId="2" applyNumberFormat="1" applyFont="1"/>
    <xf numFmtId="10" fontId="6" fillId="0" borderId="0" xfId="0" applyNumberFormat="1" applyFont="1"/>
    <xf numFmtId="0" fontId="9" fillId="0" borderId="0" xfId="0" applyFont="1"/>
    <xf numFmtId="0" fontId="10" fillId="0" borderId="0" xfId="0" applyFont="1"/>
    <xf numFmtId="0" fontId="11" fillId="0" borderId="0" xfId="0" applyFont="1"/>
    <xf numFmtId="3" fontId="0" fillId="0" borderId="0" xfId="0" applyNumberFormat="1"/>
    <xf numFmtId="14" fontId="0" fillId="0" borderId="0" xfId="0" applyNumberFormat="1"/>
    <xf numFmtId="9" fontId="6" fillId="0" borderId="0" xfId="0" applyNumberFormat="1" applyFont="1"/>
    <xf numFmtId="9" fontId="8" fillId="0" borderId="0" xfId="0" applyNumberFormat="1" applyFont="1"/>
    <xf numFmtId="6" fontId="0" fillId="0" borderId="0" xfId="0" applyNumberFormat="1"/>
    <xf numFmtId="44" fontId="4" fillId="0" borderId="0" xfId="1" applyFont="1"/>
    <xf numFmtId="0" fontId="14" fillId="0" borderId="1" xfId="0" applyFont="1" applyBorder="1" applyAlignment="1">
      <alignment vertical="center" indent="1"/>
    </xf>
    <xf numFmtId="0" fontId="15" fillId="0" borderId="1" xfId="0" applyFont="1" applyBorder="1" applyAlignment="1">
      <alignment vertical="center" indent="1"/>
    </xf>
    <xf numFmtId="0" fontId="0" fillId="0" borderId="2" xfId="0" applyBorder="1"/>
    <xf numFmtId="8" fontId="15" fillId="0" borderId="1" xfId="0" applyNumberFormat="1" applyFont="1" applyBorder="1" applyAlignment="1">
      <alignment vertical="center" indent="1"/>
    </xf>
    <xf numFmtId="9" fontId="9" fillId="0" borderId="0" xfId="0" applyNumberFormat="1" applyFont="1"/>
    <xf numFmtId="164" fontId="0" fillId="0" borderId="0" xfId="0" applyNumberFormat="1"/>
    <xf numFmtId="0" fontId="0" fillId="0" borderId="0" xfId="0" applyAlignment="1">
      <alignment wrapText="1"/>
    </xf>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9" fontId="17" fillId="0" borderId="0" xfId="2" applyFont="1"/>
    <xf numFmtId="9" fontId="20" fillId="0" borderId="0" xfId="2" applyFont="1"/>
    <xf numFmtId="9" fontId="21" fillId="0" borderId="0" xfId="2" applyFont="1"/>
    <xf numFmtId="9" fontId="22" fillId="0" borderId="0" xfId="2" applyFont="1"/>
    <xf numFmtId="9" fontId="23" fillId="0" borderId="0" xfId="2" applyFont="1"/>
    <xf numFmtId="0" fontId="0" fillId="2" borderId="0" xfId="0" applyFill="1"/>
    <xf numFmtId="0" fontId="24" fillId="0" borderId="0" xfId="0" applyFont="1"/>
    <xf numFmtId="0" fontId="25" fillId="0" borderId="0" xfId="0" applyFont="1"/>
    <xf numFmtId="0" fontId="1" fillId="0" borderId="0" xfId="0" applyFont="1"/>
    <xf numFmtId="0" fontId="26" fillId="0" borderId="0" xfId="0" applyFont="1"/>
    <xf numFmtId="9" fontId="10" fillId="0" borderId="0" xfId="0" applyNumberFormat="1" applyFont="1"/>
    <xf numFmtId="0" fontId="27"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28" fillId="0" borderId="0" xfId="0" applyFont="1"/>
    <xf numFmtId="0" fontId="36" fillId="0" borderId="0" xfId="0" applyFont="1"/>
    <xf numFmtId="10" fontId="7" fillId="0" borderId="0" xfId="0" applyNumberFormat="1" applyFont="1"/>
    <xf numFmtId="9" fontId="10" fillId="0" borderId="0" xfId="2" applyFont="1"/>
    <xf numFmtId="0" fontId="6" fillId="3" borderId="0" xfId="0" applyFont="1" applyFill="1"/>
    <xf numFmtId="0" fontId="0" fillId="3" borderId="0" xfId="0" applyFill="1"/>
    <xf numFmtId="164" fontId="10" fillId="3" borderId="0" xfId="2" applyNumberFormat="1" applyFont="1" applyFill="1"/>
    <xf numFmtId="0" fontId="10" fillId="3" borderId="0" xfId="0" applyFont="1" applyFill="1"/>
    <xf numFmtId="164" fontId="10" fillId="0" borderId="0" xfId="2" applyNumberFormat="1" applyFont="1" applyFill="1"/>
    <xf numFmtId="0" fontId="0" fillId="4" borderId="0" xfId="0" applyFill="1"/>
    <xf numFmtId="0" fontId="0" fillId="5" borderId="0" xfId="0" applyFill="1"/>
    <xf numFmtId="8" fontId="7" fillId="0" borderId="0" xfId="0" applyNumberFormat="1" applyFont="1"/>
    <xf numFmtId="0" fontId="38" fillId="6" borderId="0" xfId="0" applyFont="1" applyFill="1"/>
    <xf numFmtId="0" fontId="4" fillId="6" borderId="0" xfId="0" applyFont="1" applyFill="1"/>
    <xf numFmtId="164" fontId="32" fillId="6" borderId="0" xfId="0" applyNumberFormat="1" applyFont="1" applyFill="1"/>
    <xf numFmtId="0" fontId="32" fillId="6" borderId="0" xfId="0" applyFont="1" applyFill="1"/>
    <xf numFmtId="6" fontId="8" fillId="0" borderId="0" xfId="0" applyNumberFormat="1" applyFont="1"/>
    <xf numFmtId="0" fontId="39" fillId="0" borderId="0" xfId="0" applyFont="1"/>
    <xf numFmtId="0" fontId="38" fillId="0" borderId="0" xfId="0" applyFont="1"/>
    <xf numFmtId="9" fontId="7" fillId="0" borderId="0" xfId="2" applyFont="1"/>
    <xf numFmtId="0" fontId="13" fillId="0" borderId="0" xfId="0" applyFont="1"/>
    <xf numFmtId="9" fontId="38" fillId="0" borderId="0" xfId="0" applyNumberFormat="1" applyFont="1"/>
    <xf numFmtId="0" fontId="0" fillId="7" borderId="0" xfId="0" applyFill="1"/>
    <xf numFmtId="0" fontId="6" fillId="7" borderId="0" xfId="0" applyFont="1" applyFill="1"/>
    <xf numFmtId="9" fontId="0" fillId="7" borderId="0" xfId="0" applyNumberFormat="1" applyFill="1"/>
    <xf numFmtId="165" fontId="0" fillId="0" borderId="0" xfId="2" applyNumberFormat="1" applyFont="1"/>
    <xf numFmtId="0" fontId="0" fillId="8" borderId="0" xfId="0" applyFill="1"/>
    <xf numFmtId="0" fontId="6" fillId="8" borderId="0" xfId="0" applyFont="1" applyFill="1"/>
    <xf numFmtId="9" fontId="0" fillId="8" borderId="0" xfId="0" applyNumberFormat="1" applyFill="1"/>
    <xf numFmtId="0" fontId="10" fillId="8" borderId="0" xfId="0" applyFont="1" applyFill="1"/>
    <xf numFmtId="0" fontId="40" fillId="0" borderId="0" xfId="0" applyFont="1"/>
    <xf numFmtId="0" fontId="38" fillId="9" borderId="0" xfId="0" applyFont="1" applyFill="1"/>
    <xf numFmtId="0" fontId="0" fillId="10" borderId="0" xfId="0" applyFill="1"/>
    <xf numFmtId="0" fontId="41" fillId="11" borderId="0" xfId="0" applyFont="1" applyFill="1"/>
    <xf numFmtId="0" fontId="9" fillId="3" borderId="0" xfId="0" applyFont="1" applyFill="1"/>
    <xf numFmtId="10" fontId="2" fillId="0" borderId="0" xfId="2" applyNumberFormat="1" applyFont="1" applyFill="1" applyAlignment="1">
      <alignment horizontal="left" indent="5"/>
    </xf>
    <xf numFmtId="10" fontId="0" fillId="0" borderId="0" xfId="2" applyNumberFormat="1" applyFont="1" applyFill="1" applyAlignment="1">
      <alignment horizontal="left" indent="5"/>
    </xf>
    <xf numFmtId="10" fontId="7" fillId="0" borderId="0" xfId="2" applyNumberFormat="1" applyFont="1" applyFill="1" applyAlignment="1">
      <alignment horizontal="left" indent="5"/>
    </xf>
    <xf numFmtId="10" fontId="42" fillId="0" borderId="3" xfId="2" applyNumberFormat="1" applyFont="1" applyFill="1" applyBorder="1" applyAlignment="1">
      <alignment horizontal="left" vertical="center" indent="5"/>
    </xf>
    <xf numFmtId="10" fontId="0" fillId="0" borderId="0" xfId="2" applyNumberFormat="1" applyFont="1" applyAlignment="1">
      <alignment horizontal="left" indent="5"/>
    </xf>
    <xf numFmtId="10" fontId="2" fillId="0" borderId="0" xfId="2" applyNumberFormat="1" applyFont="1" applyAlignment="1">
      <alignment horizontal="left" indent="5"/>
    </xf>
    <xf numFmtId="10" fontId="7" fillId="0" borderId="0" xfId="2" applyNumberFormat="1" applyFont="1" applyAlignment="1">
      <alignment horizontal="left" indent="5"/>
    </xf>
    <xf numFmtId="10" fontId="0" fillId="12" borderId="0" xfId="2" applyNumberFormat="1" applyFont="1" applyFill="1" applyAlignment="1">
      <alignment horizontal="left" indent="5"/>
    </xf>
    <xf numFmtId="10" fontId="42" fillId="12" borderId="3" xfId="2" applyNumberFormat="1" applyFont="1" applyFill="1" applyBorder="1" applyAlignment="1">
      <alignment horizontal="left" vertical="center" indent="5"/>
    </xf>
    <xf numFmtId="44" fontId="0" fillId="0" borderId="0" xfId="0" applyNumberFormat="1"/>
    <xf numFmtId="0" fontId="43" fillId="0" borderId="0" xfId="0" applyFont="1"/>
    <xf numFmtId="8" fontId="0" fillId="0" borderId="0" xfId="0" applyNumberFormat="1"/>
    <xf numFmtId="44" fontId="10" fillId="0" borderId="0" xfId="1" applyFont="1"/>
    <xf numFmtId="0" fontId="44" fillId="13" borderId="0" xfId="0" applyFont="1" applyFill="1" applyAlignment="1">
      <alignment horizontal="center" vertical="center" wrapText="1"/>
    </xf>
    <xf numFmtId="0" fontId="14" fillId="0" borderId="0" xfId="0" applyFont="1" applyAlignment="1">
      <alignment horizontal="center" vertical="center"/>
    </xf>
    <xf numFmtId="10" fontId="45" fillId="0" borderId="0" xfId="0" applyNumberFormat="1" applyFont="1" applyAlignment="1">
      <alignment horizontal="right"/>
    </xf>
    <xf numFmtId="0" fontId="46" fillId="0" borderId="0" xfId="0" applyFont="1" applyAlignment="1">
      <alignment horizontal="center" vertical="center" wrapText="1"/>
    </xf>
    <xf numFmtId="0" fontId="47" fillId="0" borderId="0" xfId="0" applyFont="1" applyAlignment="1">
      <alignment horizontal="center" vertical="center" wrapText="1"/>
    </xf>
    <xf numFmtId="0" fontId="44" fillId="13" borderId="0" xfId="0" applyFont="1" applyFill="1" applyAlignment="1">
      <alignment horizontal="center" vertical="center"/>
    </xf>
    <xf numFmtId="0" fontId="48" fillId="14" borderId="0" xfId="0" applyFont="1" applyFill="1" applyAlignment="1">
      <alignment horizontal="center" vertical="center" wrapText="1"/>
    </xf>
    <xf numFmtId="0" fontId="45" fillId="0" borderId="0" xfId="0" applyFont="1" applyAlignment="1">
      <alignment horizontal="right"/>
    </xf>
    <xf numFmtId="10" fontId="45" fillId="15" borderId="0" xfId="0" applyNumberFormat="1" applyFont="1" applyFill="1" applyAlignment="1">
      <alignment horizontal="right"/>
    </xf>
    <xf numFmtId="10" fontId="49" fillId="0" borderId="0" xfId="0" applyNumberFormat="1" applyFont="1" applyAlignment="1">
      <alignment horizontal="right"/>
    </xf>
    <xf numFmtId="17" fontId="0" fillId="0" borderId="0" xfId="0" applyNumberFormat="1"/>
    <xf numFmtId="17" fontId="7" fillId="0" borderId="0" xfId="0" applyNumberFormat="1" applyFont="1"/>
    <xf numFmtId="0" fontId="48" fillId="17" borderId="0" xfId="0" applyFont="1" applyFill="1" applyAlignment="1">
      <alignment horizontal="center" vertical="center"/>
    </xf>
    <xf numFmtId="0" fontId="50" fillId="17" borderId="0" xfId="0" applyFont="1" applyFill="1" applyAlignment="1">
      <alignment horizontal="center" vertical="center" wrapText="1"/>
    </xf>
    <xf numFmtId="0" fontId="51" fillId="18" borderId="0" xfId="0" applyFont="1" applyFill="1" applyAlignment="1">
      <alignment horizontal="center" vertical="center" wrapText="1"/>
    </xf>
    <xf numFmtId="0" fontId="51" fillId="19" borderId="0" xfId="0" applyFont="1" applyFill="1" applyAlignment="1">
      <alignment horizontal="center" vertical="center" wrapText="1"/>
    </xf>
    <xf numFmtId="0" fontId="51" fillId="20" borderId="0" xfId="0" applyFont="1" applyFill="1" applyAlignment="1">
      <alignment horizontal="center" vertical="center" wrapText="1"/>
    </xf>
    <xf numFmtId="0" fontId="51" fillId="21" borderId="0" xfId="0" applyFont="1" applyFill="1" applyAlignment="1">
      <alignment horizontal="center" vertical="center" wrapText="1"/>
    </xf>
    <xf numFmtId="10" fontId="52" fillId="22" borderId="0" xfId="0" applyNumberFormat="1" applyFont="1" applyFill="1"/>
    <xf numFmtId="10" fontId="52" fillId="23" borderId="0" xfId="0" applyNumberFormat="1" applyFont="1" applyFill="1"/>
    <xf numFmtId="0" fontId="52" fillId="16" borderId="0" xfId="0" applyFont="1" applyFill="1" applyAlignment="1">
      <alignment horizontal="center"/>
    </xf>
    <xf numFmtId="0" fontId="48" fillId="24" borderId="0" xfId="0" applyFont="1" applyFill="1" applyAlignment="1">
      <alignment horizontal="center" vertical="center"/>
    </xf>
    <xf numFmtId="0" fontId="50" fillId="24" borderId="0" xfId="0" applyFont="1" applyFill="1" applyAlignment="1">
      <alignment horizontal="center" vertical="center" wrapText="1"/>
    </xf>
    <xf numFmtId="0" fontId="51" fillId="25" borderId="0" xfId="0" applyFont="1" applyFill="1" applyAlignment="1">
      <alignment horizontal="center" vertical="center" wrapText="1"/>
    </xf>
    <xf numFmtId="0" fontId="51" fillId="26" borderId="0" xfId="0" applyFont="1" applyFill="1" applyAlignment="1">
      <alignment horizontal="center" vertical="center" wrapText="1"/>
    </xf>
    <xf numFmtId="0" fontId="51" fillId="27" borderId="0" xfId="0" applyFont="1" applyFill="1" applyAlignment="1">
      <alignment horizontal="center" vertical="center" wrapText="1"/>
    </xf>
    <xf numFmtId="0" fontId="51" fillId="28" borderId="0" xfId="0" applyFont="1" applyFill="1" applyAlignment="1">
      <alignment horizontal="center" vertical="center" wrapText="1"/>
    </xf>
    <xf numFmtId="10" fontId="52" fillId="29" borderId="0" xfId="0" applyNumberFormat="1" applyFont="1" applyFill="1"/>
    <xf numFmtId="0" fontId="52" fillId="29" borderId="0" xfId="0" applyFont="1" applyFill="1"/>
    <xf numFmtId="10" fontId="52" fillId="30" borderId="0" xfId="0" applyNumberFormat="1" applyFont="1" applyFill="1"/>
    <xf numFmtId="0" fontId="52" fillId="30" borderId="0" xfId="0" applyFont="1" applyFill="1"/>
    <xf numFmtId="0" fontId="0" fillId="31" borderId="0" xfId="0" applyFill="1"/>
    <xf numFmtId="0" fontId="52" fillId="31" borderId="0" xfId="0" applyFont="1" applyFill="1" applyAlignment="1">
      <alignment horizontal="center"/>
    </xf>
    <xf numFmtId="10" fontId="52" fillId="31" borderId="0" xfId="0" applyNumberFormat="1" applyFont="1" applyFill="1"/>
    <xf numFmtId="0" fontId="52" fillId="0" borderId="0" xfId="0" applyFont="1" applyAlignment="1">
      <alignment horizontal="center"/>
    </xf>
    <xf numFmtId="0" fontId="0" fillId="32" borderId="0" xfId="0" applyFill="1"/>
    <xf numFmtId="0" fontId="51" fillId="26" borderId="0" xfId="0" applyFont="1" applyFill="1" applyAlignment="1">
      <alignment horizontal="center" vertical="center"/>
    </xf>
    <xf numFmtId="0" fontId="51" fillId="33" borderId="0" xfId="0" applyFont="1" applyFill="1" applyAlignment="1">
      <alignment horizontal="center" vertical="center"/>
    </xf>
    <xf numFmtId="0" fontId="51" fillId="27" borderId="0" xfId="0" applyFont="1" applyFill="1" applyAlignment="1">
      <alignment horizontal="center" vertical="center"/>
    </xf>
    <xf numFmtId="0" fontId="51" fillId="28" borderId="0" xfId="0" applyFont="1" applyFill="1" applyAlignment="1">
      <alignment horizontal="center" vertical="center"/>
    </xf>
    <xf numFmtId="0" fontId="51" fillId="34" borderId="0" xfId="0" applyFont="1" applyFill="1" applyAlignment="1">
      <alignment horizontal="center" vertical="center"/>
    </xf>
    <xf numFmtId="0" fontId="53" fillId="0" borderId="0" xfId="0" applyFont="1"/>
    <xf numFmtId="0" fontId="4" fillId="35" borderId="0" xfId="0" applyFont="1" applyFill="1"/>
    <xf numFmtId="10" fontId="4" fillId="0" borderId="0" xfId="0" applyNumberFormat="1" applyFont="1" applyAlignment="1">
      <alignment horizontal="left" indent="5"/>
    </xf>
    <xf numFmtId="0" fontId="54" fillId="0" borderId="0" xfId="0" applyFont="1"/>
    <xf numFmtId="0" fontId="51" fillId="19" borderId="0" xfId="0" applyFont="1" applyFill="1" applyAlignment="1">
      <alignment horizontal="center" vertical="center"/>
    </xf>
    <xf numFmtId="0" fontId="55" fillId="0" borderId="0" xfId="0" applyFont="1"/>
    <xf numFmtId="0" fontId="56" fillId="0" borderId="0" xfId="0" applyFont="1"/>
    <xf numFmtId="0" fontId="51" fillId="36" borderId="0" xfId="0" applyFont="1" applyFill="1" applyAlignment="1">
      <alignment horizontal="center" vertical="center"/>
    </xf>
    <xf numFmtId="0" fontId="51" fillId="20" borderId="0" xfId="0" applyFont="1" applyFill="1" applyAlignment="1">
      <alignment horizontal="center" vertical="center"/>
    </xf>
    <xf numFmtId="0" fontId="51" fillId="21" borderId="0" xfId="0" applyFont="1" applyFill="1" applyAlignment="1">
      <alignment horizontal="center" vertical="center"/>
    </xf>
    <xf numFmtId="9" fontId="38" fillId="0" borderId="0" xfId="2" applyFont="1"/>
    <xf numFmtId="9" fontId="4" fillId="0" borderId="0" xfId="2" applyFont="1"/>
    <xf numFmtId="0" fontId="0" fillId="0" borderId="4" xfId="0" applyBorder="1"/>
    <xf numFmtId="0" fontId="51" fillId="25" borderId="4" xfId="0" applyFont="1" applyFill="1" applyBorder="1" applyAlignment="1">
      <alignment horizontal="center" vertical="center" wrapText="1"/>
    </xf>
    <xf numFmtId="0" fontId="51" fillId="26" borderId="4" xfId="0" applyFont="1" applyFill="1" applyBorder="1" applyAlignment="1">
      <alignment horizontal="center" vertical="center"/>
    </xf>
    <xf numFmtId="0" fontId="51" fillId="33" borderId="4" xfId="0" applyFont="1" applyFill="1" applyBorder="1" applyAlignment="1">
      <alignment horizontal="center" vertical="center"/>
    </xf>
    <xf numFmtId="0" fontId="51" fillId="27" borderId="4" xfId="0" applyFont="1" applyFill="1" applyBorder="1" applyAlignment="1">
      <alignment horizontal="center" vertical="center"/>
    </xf>
    <xf numFmtId="0" fontId="51" fillId="28" borderId="4" xfId="0" applyFont="1" applyFill="1" applyBorder="1" applyAlignment="1">
      <alignment horizontal="center" vertical="center"/>
    </xf>
    <xf numFmtId="0" fontId="51" fillId="34" borderId="4" xfId="0" applyFont="1" applyFill="1" applyBorder="1" applyAlignment="1">
      <alignment horizontal="center" vertical="center"/>
    </xf>
    <xf numFmtId="0" fontId="57" fillId="34" borderId="0" xfId="0" applyFont="1" applyFill="1" applyAlignment="1">
      <alignment horizontal="center" vertical="center" wrapText="1"/>
    </xf>
    <xf numFmtId="0" fontId="51" fillId="19" borderId="4" xfId="0" applyFont="1" applyFill="1" applyBorder="1" applyAlignment="1">
      <alignment horizontal="center" vertical="center"/>
    </xf>
    <xf numFmtId="0" fontId="51" fillId="19" borderId="5" xfId="0" applyFont="1" applyFill="1" applyBorder="1" applyAlignment="1">
      <alignment horizontal="center" vertical="center"/>
    </xf>
    <xf numFmtId="0" fontId="51" fillId="36" borderId="5" xfId="0" applyFont="1" applyFill="1" applyBorder="1" applyAlignment="1">
      <alignment horizontal="center" vertical="center"/>
    </xf>
    <xf numFmtId="10" fontId="4" fillId="0" borderId="0" xfId="2" applyNumberFormat="1" applyFont="1"/>
    <xf numFmtId="0" fontId="51" fillId="20" borderId="5" xfId="0" applyFont="1" applyFill="1" applyBorder="1" applyAlignment="1">
      <alignment horizontal="center" vertical="center"/>
    </xf>
    <xf numFmtId="0" fontId="51" fillId="21" borderId="5" xfId="0" applyFont="1" applyFill="1" applyBorder="1" applyAlignment="1">
      <alignment horizontal="center" vertical="center"/>
    </xf>
    <xf numFmtId="0" fontId="51" fillId="37" borderId="4" xfId="0" applyFont="1" applyFill="1" applyBorder="1" applyAlignment="1">
      <alignment horizontal="center" vertical="center"/>
    </xf>
    <xf numFmtId="8" fontId="8" fillId="0" borderId="0" xfId="0" applyNumberFormat="1" applyFont="1"/>
    <xf numFmtId="10" fontId="52" fillId="38" borderId="0" xfId="0" applyNumberFormat="1" applyFont="1" applyFill="1"/>
    <xf numFmtId="17" fontId="52" fillId="16" borderId="0" xfId="0" applyNumberFormat="1" applyFont="1" applyFill="1" applyAlignment="1">
      <alignment horizontal="center"/>
    </xf>
    <xf numFmtId="17" fontId="8" fillId="0" borderId="0" xfId="0" applyNumberFormat="1" applyFont="1"/>
    <xf numFmtId="0" fontId="51" fillId="36" borderId="0" xfId="0" applyFont="1" applyFill="1" applyAlignment="1">
      <alignment horizontal="center" vertical="center" wrapText="1"/>
    </xf>
    <xf numFmtId="0" fontId="48" fillId="25" borderId="0" xfId="0" applyFont="1" applyFill="1" applyAlignment="1">
      <alignment horizontal="center" vertical="center"/>
    </xf>
    <xf numFmtId="0" fontId="0" fillId="0" borderId="0" xfId="0"/>
    <xf numFmtId="0" fontId="48" fillId="26" borderId="0" xfId="0" applyFont="1" applyFill="1" applyAlignment="1">
      <alignment horizontal="center" vertical="center"/>
    </xf>
    <xf numFmtId="0" fontId="48" fillId="27" borderId="0" xfId="0" applyFont="1" applyFill="1" applyAlignment="1">
      <alignment horizontal="center" vertical="center"/>
    </xf>
    <xf numFmtId="0" fontId="48" fillId="28" borderId="0" xfId="0" applyFont="1" applyFill="1" applyAlignment="1">
      <alignment horizontal="center" vertical="center"/>
    </xf>
    <xf numFmtId="0" fontId="48" fillId="18" borderId="0" xfId="0" applyFont="1" applyFill="1" applyAlignment="1">
      <alignment horizontal="center" vertical="center"/>
    </xf>
    <xf numFmtId="0" fontId="48" fillId="19" borderId="0" xfId="0" applyFont="1" applyFill="1" applyAlignment="1">
      <alignment horizontal="center" vertical="center"/>
    </xf>
    <xf numFmtId="0" fontId="48" fillId="20" borderId="0" xfId="0" applyFont="1" applyFill="1" applyAlignment="1">
      <alignment horizontal="center" vertical="center"/>
    </xf>
    <xf numFmtId="0" fontId="48" fillId="21" borderId="0" xfId="0" applyFont="1" applyFill="1" applyAlignment="1">
      <alignment horizontal="center" vertical="center"/>
    </xf>
    <xf numFmtId="0" fontId="0" fillId="0" borderId="6" xfId="0" applyBorder="1"/>
    <xf numFmtId="0" fontId="0" fillId="0" borderId="0" xfId="0" applyBorder="1"/>
    <xf numFmtId="0" fontId="50" fillId="24" borderId="4" xfId="0" applyNumberFormat="1" applyFont="1" applyFill="1" applyBorder="1" applyAlignment="1">
      <alignment horizontal="center" vertical="center" wrapText="1"/>
    </xf>
    <xf numFmtId="0" fontId="4" fillId="0" borderId="0" xfId="0" applyNumberFormat="1" applyFont="1"/>
    <xf numFmtId="0" fontId="0" fillId="0" borderId="0" xfId="0" applyNumberFormat="1"/>
    <xf numFmtId="0" fontId="58" fillId="0" borderId="7" xfId="0" applyFont="1" applyBorder="1" applyAlignment="1">
      <alignment horizontal="left"/>
    </xf>
    <xf numFmtId="9" fontId="59" fillId="0" borderId="7" xfId="0" applyNumberFormat="1" applyFont="1" applyBorder="1" applyAlignment="1">
      <alignment horizontal="center"/>
    </xf>
  </cellXfs>
  <cellStyles count="4">
    <cellStyle name="Hiperlink" xfId="3" builtinId="8"/>
    <cellStyle name="Moeda" xfId="1" builtinId="4"/>
    <cellStyle name="Normal" xfId="0" builtinId="0"/>
    <cellStyle name="Porcentagem" xfId="2" builtinId="5"/>
  </cellStyles>
  <dxfs count="0"/>
  <tableStyles count="0" defaultTableStyle="TableStyleMedium2" defaultPivotStyle="PivotStyleLight16"/>
  <colors>
    <mruColors>
      <color rgb="FF4AACC6"/>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8EC-864D-8FA9-1D4FCABC9CC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8EC-864D-8FA9-1D4FCABC9CC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8EC-864D-8FA9-1D4FCABC9CC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8EC-864D-8FA9-1D4FCABC9CC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8EC-864D-8FA9-1D4FCABC9C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'Carteira INDE'!$H$2:$H$6</c:f>
              <c:strCache>
                <c:ptCount val="5"/>
                <c:pt idx="0">
                  <c:v>Estabilidade</c:v>
                </c:pt>
                <c:pt idx="1">
                  <c:v>Diversificação</c:v>
                </c:pt>
                <c:pt idx="2">
                  <c:v>Valorização</c:v>
                </c:pt>
                <c:pt idx="3">
                  <c:v>Antifragilidade</c:v>
                </c:pt>
                <c:pt idx="4">
                  <c:v>Outros</c:v>
                </c:pt>
              </c:strCache>
            </c:strRef>
          </c:cat>
          <c:val>
            <c:numRef>
              <c:f>'Carteira INDE'!$I$2:$I$6</c:f>
              <c:numCache>
                <c:formatCode>0%</c:formatCode>
                <c:ptCount val="5"/>
                <c:pt idx="0">
                  <c:v>0.22500000000000001</c:v>
                </c:pt>
                <c:pt idx="1">
                  <c:v>0.4</c:v>
                </c:pt>
                <c:pt idx="2">
                  <c:v>0.3</c:v>
                </c:pt>
                <c:pt idx="3">
                  <c:v>7.4999999999999997E-2</c:v>
                </c:pt>
                <c:pt idx="4">
                  <c:v>0</c:v>
                </c:pt>
              </c:numCache>
            </c:numRef>
          </c:val>
          <c:extLst>
            <c:ext xmlns:c16="http://schemas.microsoft.com/office/drawing/2014/chart" uri="{C3380CC4-5D6E-409C-BE32-E72D297353CC}">
              <c16:uniqueId val="{00000000-E35F-C744-9C82-5F91B3436FE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pt-BR"/>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12</xdr:col>
      <xdr:colOff>97776</xdr:colOff>
      <xdr:row>2</xdr:row>
      <xdr:rowOff>50800</xdr:rowOff>
    </xdr:from>
    <xdr:to>
      <xdr:col>17</xdr:col>
      <xdr:colOff>800099</xdr:colOff>
      <xdr:row>28</xdr:row>
      <xdr:rowOff>88900</xdr:rowOff>
    </xdr:to>
    <xdr:pic>
      <xdr:nvPicPr>
        <xdr:cNvPr id="2" name="Imagem 1">
          <a:extLst>
            <a:ext uri="{FF2B5EF4-FFF2-40B4-BE49-F238E27FC236}">
              <a16:creationId xmlns:a16="http://schemas.microsoft.com/office/drawing/2014/main" id="{95189590-82DC-F79A-5C46-93C6589EF573}"/>
            </a:ext>
          </a:extLst>
        </xdr:cNvPr>
        <xdr:cNvPicPr>
          <a:picLocks noChangeAspect="1"/>
        </xdr:cNvPicPr>
      </xdr:nvPicPr>
      <xdr:blipFill>
        <a:blip xmlns:r="http://schemas.openxmlformats.org/officeDocument/2006/relationships" r:embed="rId1"/>
        <a:stretch>
          <a:fillRect/>
        </a:stretch>
      </xdr:blipFill>
      <xdr:spPr>
        <a:xfrm>
          <a:off x="10003776" y="431800"/>
          <a:ext cx="4829823" cy="4991100"/>
        </a:xfrm>
        <a:prstGeom prst="rect">
          <a:avLst/>
        </a:prstGeom>
      </xdr:spPr>
    </xdr:pic>
    <xdr:clientData/>
  </xdr:twoCellAnchor>
  <xdr:twoCellAnchor editAs="oneCell">
    <xdr:from>
      <xdr:col>12</xdr:col>
      <xdr:colOff>101600</xdr:colOff>
      <xdr:row>28</xdr:row>
      <xdr:rowOff>88900</xdr:rowOff>
    </xdr:from>
    <xdr:to>
      <xdr:col>18</xdr:col>
      <xdr:colOff>162029</xdr:colOff>
      <xdr:row>50</xdr:row>
      <xdr:rowOff>101600</xdr:rowOff>
    </xdr:to>
    <xdr:pic>
      <xdr:nvPicPr>
        <xdr:cNvPr id="3" name="Imagem 2">
          <a:extLst>
            <a:ext uri="{FF2B5EF4-FFF2-40B4-BE49-F238E27FC236}">
              <a16:creationId xmlns:a16="http://schemas.microsoft.com/office/drawing/2014/main" id="{FA7F1B6C-6869-2545-5E50-236238CE0CEF}"/>
            </a:ext>
          </a:extLst>
        </xdr:cNvPr>
        <xdr:cNvPicPr>
          <a:picLocks noChangeAspect="1"/>
        </xdr:cNvPicPr>
      </xdr:nvPicPr>
      <xdr:blipFill>
        <a:blip xmlns:r="http://schemas.openxmlformats.org/officeDocument/2006/relationships" r:embed="rId2"/>
        <a:stretch>
          <a:fillRect/>
        </a:stretch>
      </xdr:blipFill>
      <xdr:spPr>
        <a:xfrm>
          <a:off x="10007600" y="5422900"/>
          <a:ext cx="5013429" cy="4203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97776</xdr:colOff>
      <xdr:row>2</xdr:row>
      <xdr:rowOff>50800</xdr:rowOff>
    </xdr:from>
    <xdr:to>
      <xdr:col>17</xdr:col>
      <xdr:colOff>800099</xdr:colOff>
      <xdr:row>28</xdr:row>
      <xdr:rowOff>88900</xdr:rowOff>
    </xdr:to>
    <xdr:pic>
      <xdr:nvPicPr>
        <xdr:cNvPr id="2" name="Imagem 1">
          <a:extLst>
            <a:ext uri="{FF2B5EF4-FFF2-40B4-BE49-F238E27FC236}">
              <a16:creationId xmlns:a16="http://schemas.microsoft.com/office/drawing/2014/main" id="{DC13086C-40F7-674D-B58F-044B79D33231}"/>
            </a:ext>
          </a:extLst>
        </xdr:cNvPr>
        <xdr:cNvPicPr>
          <a:picLocks noChangeAspect="1"/>
        </xdr:cNvPicPr>
      </xdr:nvPicPr>
      <xdr:blipFill>
        <a:blip xmlns:r="http://schemas.openxmlformats.org/officeDocument/2006/relationships" r:embed="rId1"/>
        <a:stretch>
          <a:fillRect/>
        </a:stretch>
      </xdr:blipFill>
      <xdr:spPr>
        <a:xfrm>
          <a:off x="12556476" y="431800"/>
          <a:ext cx="4829823" cy="4991100"/>
        </a:xfrm>
        <a:prstGeom prst="rect">
          <a:avLst/>
        </a:prstGeom>
      </xdr:spPr>
    </xdr:pic>
    <xdr:clientData/>
  </xdr:twoCellAnchor>
  <xdr:twoCellAnchor editAs="oneCell">
    <xdr:from>
      <xdr:col>12</xdr:col>
      <xdr:colOff>101600</xdr:colOff>
      <xdr:row>28</xdr:row>
      <xdr:rowOff>88900</xdr:rowOff>
    </xdr:from>
    <xdr:to>
      <xdr:col>18</xdr:col>
      <xdr:colOff>162029</xdr:colOff>
      <xdr:row>50</xdr:row>
      <xdr:rowOff>101600</xdr:rowOff>
    </xdr:to>
    <xdr:pic>
      <xdr:nvPicPr>
        <xdr:cNvPr id="3" name="Imagem 2">
          <a:extLst>
            <a:ext uri="{FF2B5EF4-FFF2-40B4-BE49-F238E27FC236}">
              <a16:creationId xmlns:a16="http://schemas.microsoft.com/office/drawing/2014/main" id="{0E57C1DC-8269-E146-A4F3-B36A15BD7261}"/>
            </a:ext>
          </a:extLst>
        </xdr:cNvPr>
        <xdr:cNvPicPr>
          <a:picLocks noChangeAspect="1"/>
        </xdr:cNvPicPr>
      </xdr:nvPicPr>
      <xdr:blipFill>
        <a:blip xmlns:r="http://schemas.openxmlformats.org/officeDocument/2006/relationships" r:embed="rId2"/>
        <a:stretch>
          <a:fillRect/>
        </a:stretch>
      </xdr:blipFill>
      <xdr:spPr>
        <a:xfrm>
          <a:off x="12560300" y="5422900"/>
          <a:ext cx="5013429" cy="4203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12700</xdr:colOff>
      <xdr:row>0</xdr:row>
      <xdr:rowOff>0</xdr:rowOff>
    </xdr:from>
    <xdr:to>
      <xdr:col>14</xdr:col>
      <xdr:colOff>127000</xdr:colOff>
      <xdr:row>14</xdr:row>
      <xdr:rowOff>88900</xdr:rowOff>
    </xdr:to>
    <xdr:graphicFrame macro="">
      <xdr:nvGraphicFramePr>
        <xdr:cNvPr id="2" name="Gráfico 1">
          <a:extLst>
            <a:ext uri="{FF2B5EF4-FFF2-40B4-BE49-F238E27FC236}">
              <a16:creationId xmlns:a16="http://schemas.microsoft.com/office/drawing/2014/main" id="{03D3F11A-DAEF-DC67-BB73-F5AB60544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33867</xdr:colOff>
      <xdr:row>1</xdr:row>
      <xdr:rowOff>0</xdr:rowOff>
    </xdr:from>
    <xdr:to>
      <xdr:col>17</xdr:col>
      <xdr:colOff>338667</xdr:colOff>
      <xdr:row>8</xdr:row>
      <xdr:rowOff>218488</xdr:rowOff>
    </xdr:to>
    <xdr:pic>
      <xdr:nvPicPr>
        <xdr:cNvPr id="2" name="Imagem 1">
          <a:extLst>
            <a:ext uri="{FF2B5EF4-FFF2-40B4-BE49-F238E27FC236}">
              <a16:creationId xmlns:a16="http://schemas.microsoft.com/office/drawing/2014/main" id="{53939592-9A7C-5B06-4F4A-A49C5A699C24}"/>
            </a:ext>
          </a:extLst>
        </xdr:cNvPr>
        <xdr:cNvPicPr>
          <a:picLocks noChangeAspect="1"/>
        </xdr:cNvPicPr>
      </xdr:nvPicPr>
      <xdr:blipFill>
        <a:blip xmlns:r="http://schemas.openxmlformats.org/officeDocument/2006/relationships" r:embed="rId1"/>
        <a:stretch>
          <a:fillRect/>
        </a:stretch>
      </xdr:blipFill>
      <xdr:spPr>
        <a:xfrm>
          <a:off x="24993600" y="203200"/>
          <a:ext cx="7772400" cy="18779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241300</xdr:rowOff>
    </xdr:from>
    <xdr:to>
      <xdr:col>5</xdr:col>
      <xdr:colOff>376200</xdr:colOff>
      <xdr:row>8</xdr:row>
      <xdr:rowOff>114299</xdr:rowOff>
    </xdr:to>
    <xdr:pic>
      <xdr:nvPicPr>
        <xdr:cNvPr id="2" name="Imagem 1">
          <a:extLst>
            <a:ext uri="{FF2B5EF4-FFF2-40B4-BE49-F238E27FC236}">
              <a16:creationId xmlns:a16="http://schemas.microsoft.com/office/drawing/2014/main" id="{4AAD65A9-F927-7F48-A18A-09C8492D919B}"/>
            </a:ext>
          </a:extLst>
        </xdr:cNvPr>
        <xdr:cNvPicPr>
          <a:picLocks noChangeAspect="1"/>
        </xdr:cNvPicPr>
      </xdr:nvPicPr>
      <xdr:blipFill>
        <a:blip xmlns:r="http://schemas.openxmlformats.org/officeDocument/2006/relationships" r:embed="rId1"/>
        <a:stretch>
          <a:fillRect/>
        </a:stretch>
      </xdr:blipFill>
      <xdr:spPr>
        <a:xfrm>
          <a:off x="0" y="241300"/>
          <a:ext cx="6675400" cy="16128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127000</xdr:colOff>
      <xdr:row>0</xdr:row>
      <xdr:rowOff>0</xdr:rowOff>
    </xdr:from>
    <xdr:to>
      <xdr:col>14</xdr:col>
      <xdr:colOff>469900</xdr:colOff>
      <xdr:row>32</xdr:row>
      <xdr:rowOff>126452</xdr:rowOff>
    </xdr:to>
    <xdr:pic>
      <xdr:nvPicPr>
        <xdr:cNvPr id="2" name="Imagem 1">
          <a:extLst>
            <a:ext uri="{FF2B5EF4-FFF2-40B4-BE49-F238E27FC236}">
              <a16:creationId xmlns:a16="http://schemas.microsoft.com/office/drawing/2014/main" id="{C5C7753D-6573-2371-56AA-FC3B2DC67817}"/>
            </a:ext>
          </a:extLst>
        </xdr:cNvPr>
        <xdr:cNvPicPr>
          <a:picLocks noChangeAspect="1"/>
        </xdr:cNvPicPr>
      </xdr:nvPicPr>
      <xdr:blipFill>
        <a:blip xmlns:r="http://schemas.openxmlformats.org/officeDocument/2006/relationships" r:embed="rId1"/>
        <a:stretch>
          <a:fillRect/>
        </a:stretch>
      </xdr:blipFill>
      <xdr:spPr>
        <a:xfrm>
          <a:off x="4254500" y="0"/>
          <a:ext cx="7772400" cy="74162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787400</xdr:colOff>
      <xdr:row>0</xdr:row>
      <xdr:rowOff>0</xdr:rowOff>
    </xdr:from>
    <xdr:to>
      <xdr:col>19</xdr:col>
      <xdr:colOff>304800</xdr:colOff>
      <xdr:row>41</xdr:row>
      <xdr:rowOff>97824</xdr:rowOff>
    </xdr:to>
    <xdr:pic>
      <xdr:nvPicPr>
        <xdr:cNvPr id="2" name="Imagem 1">
          <a:extLst>
            <a:ext uri="{FF2B5EF4-FFF2-40B4-BE49-F238E27FC236}">
              <a16:creationId xmlns:a16="http://schemas.microsoft.com/office/drawing/2014/main" id="{415F9B61-C4CC-F9A4-383A-B7FDEA40A596}"/>
            </a:ext>
          </a:extLst>
        </xdr:cNvPr>
        <xdr:cNvPicPr>
          <a:picLocks noChangeAspect="1"/>
        </xdr:cNvPicPr>
      </xdr:nvPicPr>
      <xdr:blipFill>
        <a:blip xmlns:r="http://schemas.openxmlformats.org/officeDocument/2006/relationships" r:embed="rId1"/>
        <a:stretch>
          <a:fillRect/>
        </a:stretch>
      </xdr:blipFill>
      <xdr:spPr>
        <a:xfrm>
          <a:off x="9817100" y="0"/>
          <a:ext cx="7772400" cy="79083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3</xdr:col>
      <xdr:colOff>304800</xdr:colOff>
      <xdr:row>4</xdr:row>
      <xdr:rowOff>114300</xdr:rowOff>
    </xdr:to>
    <xdr:sp macro="" textlink="">
      <xdr:nvSpPr>
        <xdr:cNvPr id="5121" name="AutoShape 1">
          <a:extLst>
            <a:ext uri="{FF2B5EF4-FFF2-40B4-BE49-F238E27FC236}">
              <a16:creationId xmlns:a16="http://schemas.microsoft.com/office/drawing/2014/main" id="{973107CF-F346-7FBD-B250-CDD17BCC19E5}"/>
            </a:ext>
          </a:extLst>
        </xdr:cNvPr>
        <xdr:cNvSpPr>
          <a:spLocks noChangeAspect="1" noChangeArrowheads="1"/>
        </xdr:cNvSpPr>
      </xdr:nvSpPr>
      <xdr:spPr bwMode="auto">
        <a:xfrm>
          <a:off x="3759200" y="62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xdr:row>
      <xdr:rowOff>0</xdr:rowOff>
    </xdr:from>
    <xdr:to>
      <xdr:col>3</xdr:col>
      <xdr:colOff>304800</xdr:colOff>
      <xdr:row>5</xdr:row>
      <xdr:rowOff>114300</xdr:rowOff>
    </xdr:to>
    <xdr:sp macro="" textlink="">
      <xdr:nvSpPr>
        <xdr:cNvPr id="5122" name="AutoShape 2">
          <a:extLst>
            <a:ext uri="{FF2B5EF4-FFF2-40B4-BE49-F238E27FC236}">
              <a16:creationId xmlns:a16="http://schemas.microsoft.com/office/drawing/2014/main" id="{57797C96-12B6-DF17-A894-49D91AC7D705}"/>
            </a:ext>
          </a:extLst>
        </xdr:cNvPr>
        <xdr:cNvSpPr>
          <a:spLocks noChangeAspect="1" noChangeArrowheads="1"/>
        </xdr:cNvSpPr>
      </xdr:nvSpPr>
      <xdr:spPr bwMode="auto">
        <a:xfrm>
          <a:off x="3759200" y="81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6</xdr:row>
      <xdr:rowOff>114300</xdr:rowOff>
    </xdr:to>
    <xdr:sp macro="" textlink="">
      <xdr:nvSpPr>
        <xdr:cNvPr id="5123" name="AutoShape 3">
          <a:extLst>
            <a:ext uri="{FF2B5EF4-FFF2-40B4-BE49-F238E27FC236}">
              <a16:creationId xmlns:a16="http://schemas.microsoft.com/office/drawing/2014/main" id="{4E818E68-3D20-4A53-9961-53A4472352EE}"/>
            </a:ext>
          </a:extLst>
        </xdr:cNvPr>
        <xdr:cNvSpPr>
          <a:spLocks noChangeAspect="1" noChangeArrowheads="1"/>
        </xdr:cNvSpPr>
      </xdr:nvSpPr>
      <xdr:spPr bwMode="auto">
        <a:xfrm>
          <a:off x="3759200" y="100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114300</xdr:rowOff>
    </xdr:to>
    <xdr:sp macro="" textlink="">
      <xdr:nvSpPr>
        <xdr:cNvPr id="5124" name="AutoShape 4">
          <a:extLst>
            <a:ext uri="{FF2B5EF4-FFF2-40B4-BE49-F238E27FC236}">
              <a16:creationId xmlns:a16="http://schemas.microsoft.com/office/drawing/2014/main" id="{AC1C9831-09BF-E175-0E45-D93D15D68B60}"/>
            </a:ext>
          </a:extLst>
        </xdr:cNvPr>
        <xdr:cNvSpPr>
          <a:spLocks noChangeAspect="1" noChangeArrowheads="1"/>
        </xdr:cNvSpPr>
      </xdr:nvSpPr>
      <xdr:spPr bwMode="auto">
        <a:xfrm>
          <a:off x="3759200" y="119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8</xdr:row>
      <xdr:rowOff>114300</xdr:rowOff>
    </xdr:to>
    <xdr:sp macro="" textlink="">
      <xdr:nvSpPr>
        <xdr:cNvPr id="5125" name="AutoShape 5">
          <a:extLst>
            <a:ext uri="{FF2B5EF4-FFF2-40B4-BE49-F238E27FC236}">
              <a16:creationId xmlns:a16="http://schemas.microsoft.com/office/drawing/2014/main" id="{4A2A2362-AC6A-D3CB-7B01-4BDD3525627C}"/>
            </a:ext>
          </a:extLst>
        </xdr:cNvPr>
        <xdr:cNvSpPr>
          <a:spLocks noChangeAspect="1" noChangeArrowheads="1"/>
        </xdr:cNvSpPr>
      </xdr:nvSpPr>
      <xdr:spPr bwMode="auto">
        <a:xfrm>
          <a:off x="3759200" y="138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xdr:row>
      <xdr:rowOff>0</xdr:rowOff>
    </xdr:from>
    <xdr:to>
      <xdr:col>3</xdr:col>
      <xdr:colOff>304800</xdr:colOff>
      <xdr:row>9</xdr:row>
      <xdr:rowOff>114300</xdr:rowOff>
    </xdr:to>
    <xdr:sp macro="" textlink="">
      <xdr:nvSpPr>
        <xdr:cNvPr id="5126" name="AutoShape 6">
          <a:extLst>
            <a:ext uri="{FF2B5EF4-FFF2-40B4-BE49-F238E27FC236}">
              <a16:creationId xmlns:a16="http://schemas.microsoft.com/office/drawing/2014/main" id="{B64CE37D-3ACC-85E5-1717-1341CA937F48}"/>
            </a:ext>
          </a:extLst>
        </xdr:cNvPr>
        <xdr:cNvSpPr>
          <a:spLocks noChangeAspect="1" noChangeArrowheads="1"/>
        </xdr:cNvSpPr>
      </xdr:nvSpPr>
      <xdr:spPr bwMode="auto">
        <a:xfrm>
          <a:off x="375920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9</xdr:row>
      <xdr:rowOff>0</xdr:rowOff>
    </xdr:from>
    <xdr:to>
      <xdr:col>3</xdr:col>
      <xdr:colOff>304800</xdr:colOff>
      <xdr:row>10</xdr:row>
      <xdr:rowOff>114300</xdr:rowOff>
    </xdr:to>
    <xdr:sp macro="" textlink="">
      <xdr:nvSpPr>
        <xdr:cNvPr id="5127" name="AutoShape 7">
          <a:extLst>
            <a:ext uri="{FF2B5EF4-FFF2-40B4-BE49-F238E27FC236}">
              <a16:creationId xmlns:a16="http://schemas.microsoft.com/office/drawing/2014/main" id="{89604813-1603-74A8-B121-9C0C75BB06ED}"/>
            </a:ext>
          </a:extLst>
        </xdr:cNvPr>
        <xdr:cNvSpPr>
          <a:spLocks noChangeAspect="1" noChangeArrowheads="1"/>
        </xdr:cNvSpPr>
      </xdr:nvSpPr>
      <xdr:spPr bwMode="auto">
        <a:xfrm>
          <a:off x="3759200" y="176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10</xdr:row>
      <xdr:rowOff>0</xdr:rowOff>
    </xdr:from>
    <xdr:to>
      <xdr:col>3</xdr:col>
      <xdr:colOff>304800</xdr:colOff>
      <xdr:row>11</xdr:row>
      <xdr:rowOff>114300</xdr:rowOff>
    </xdr:to>
    <xdr:sp macro="" textlink="">
      <xdr:nvSpPr>
        <xdr:cNvPr id="5128" name="AutoShape 8">
          <a:extLst>
            <a:ext uri="{FF2B5EF4-FFF2-40B4-BE49-F238E27FC236}">
              <a16:creationId xmlns:a16="http://schemas.microsoft.com/office/drawing/2014/main" id="{1CA05260-6197-6518-F5DB-A3DEA0EEE1BF}"/>
            </a:ext>
          </a:extLst>
        </xdr:cNvPr>
        <xdr:cNvSpPr>
          <a:spLocks noChangeAspect="1" noChangeArrowheads="1"/>
        </xdr:cNvSpPr>
      </xdr:nvSpPr>
      <xdr:spPr bwMode="auto">
        <a:xfrm>
          <a:off x="3759200" y="195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5129" name="AutoShape 9">
          <a:extLst>
            <a:ext uri="{FF2B5EF4-FFF2-40B4-BE49-F238E27FC236}">
              <a16:creationId xmlns:a16="http://schemas.microsoft.com/office/drawing/2014/main" id="{9425237F-4178-9FC9-B66D-B0E1E51D16ED}"/>
            </a:ext>
          </a:extLst>
        </xdr:cNvPr>
        <xdr:cNvSpPr>
          <a:spLocks noChangeAspect="1" noChangeArrowheads="1"/>
        </xdr:cNvSpPr>
      </xdr:nvSpPr>
      <xdr:spPr bwMode="auto">
        <a:xfrm>
          <a:off x="3759200" y="295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16</xdr:row>
      <xdr:rowOff>0</xdr:rowOff>
    </xdr:from>
    <xdr:to>
      <xdr:col>3</xdr:col>
      <xdr:colOff>304800</xdr:colOff>
      <xdr:row>17</xdr:row>
      <xdr:rowOff>114300</xdr:rowOff>
    </xdr:to>
    <xdr:sp macro="" textlink="">
      <xdr:nvSpPr>
        <xdr:cNvPr id="5130" name="AutoShape 10">
          <a:extLst>
            <a:ext uri="{FF2B5EF4-FFF2-40B4-BE49-F238E27FC236}">
              <a16:creationId xmlns:a16="http://schemas.microsoft.com/office/drawing/2014/main" id="{525D783D-FC37-308B-A3D0-EB6581B0A7F0}"/>
            </a:ext>
          </a:extLst>
        </xdr:cNvPr>
        <xdr:cNvSpPr>
          <a:spLocks noChangeAspect="1" noChangeArrowheads="1"/>
        </xdr:cNvSpPr>
      </xdr:nvSpPr>
      <xdr:spPr bwMode="auto">
        <a:xfrm>
          <a:off x="3759200" y="314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17</xdr:row>
      <xdr:rowOff>0</xdr:rowOff>
    </xdr:from>
    <xdr:to>
      <xdr:col>3</xdr:col>
      <xdr:colOff>304800</xdr:colOff>
      <xdr:row>18</xdr:row>
      <xdr:rowOff>114300</xdr:rowOff>
    </xdr:to>
    <xdr:sp macro="" textlink="">
      <xdr:nvSpPr>
        <xdr:cNvPr id="5131" name="AutoShape 11">
          <a:extLst>
            <a:ext uri="{FF2B5EF4-FFF2-40B4-BE49-F238E27FC236}">
              <a16:creationId xmlns:a16="http://schemas.microsoft.com/office/drawing/2014/main" id="{29C3A123-6135-0B93-D872-171733A21712}"/>
            </a:ext>
          </a:extLst>
        </xdr:cNvPr>
        <xdr:cNvSpPr>
          <a:spLocks noChangeAspect="1" noChangeArrowheads="1"/>
        </xdr:cNvSpPr>
      </xdr:nvSpPr>
      <xdr:spPr bwMode="auto">
        <a:xfrm>
          <a:off x="3759200" y="33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xdr:row>
      <xdr:rowOff>0</xdr:rowOff>
    </xdr:from>
    <xdr:to>
      <xdr:col>3</xdr:col>
      <xdr:colOff>304800</xdr:colOff>
      <xdr:row>19</xdr:row>
      <xdr:rowOff>114300</xdr:rowOff>
    </xdr:to>
    <xdr:sp macro="" textlink="">
      <xdr:nvSpPr>
        <xdr:cNvPr id="5132" name="AutoShape 12">
          <a:extLst>
            <a:ext uri="{FF2B5EF4-FFF2-40B4-BE49-F238E27FC236}">
              <a16:creationId xmlns:a16="http://schemas.microsoft.com/office/drawing/2014/main" id="{26CD51A1-B74D-A8BF-E606-2F9CCEFF6E9B}"/>
            </a:ext>
          </a:extLst>
        </xdr:cNvPr>
        <xdr:cNvSpPr>
          <a:spLocks noChangeAspect="1" noChangeArrowheads="1"/>
        </xdr:cNvSpPr>
      </xdr:nvSpPr>
      <xdr:spPr bwMode="auto">
        <a:xfrm>
          <a:off x="3759200" y="353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19</xdr:row>
      <xdr:rowOff>0</xdr:rowOff>
    </xdr:from>
    <xdr:to>
      <xdr:col>3</xdr:col>
      <xdr:colOff>304800</xdr:colOff>
      <xdr:row>20</xdr:row>
      <xdr:rowOff>114300</xdr:rowOff>
    </xdr:to>
    <xdr:sp macro="" textlink="">
      <xdr:nvSpPr>
        <xdr:cNvPr id="5133" name="AutoShape 13">
          <a:extLst>
            <a:ext uri="{FF2B5EF4-FFF2-40B4-BE49-F238E27FC236}">
              <a16:creationId xmlns:a16="http://schemas.microsoft.com/office/drawing/2014/main" id="{D93E4AEA-5B76-2249-6FFF-D4CD74441D88}"/>
            </a:ext>
          </a:extLst>
        </xdr:cNvPr>
        <xdr:cNvSpPr>
          <a:spLocks noChangeAspect="1" noChangeArrowheads="1"/>
        </xdr:cNvSpPr>
      </xdr:nvSpPr>
      <xdr:spPr bwMode="auto">
        <a:xfrm>
          <a:off x="3759200" y="372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20</xdr:row>
      <xdr:rowOff>0</xdr:rowOff>
    </xdr:from>
    <xdr:to>
      <xdr:col>3</xdr:col>
      <xdr:colOff>304800</xdr:colOff>
      <xdr:row>21</xdr:row>
      <xdr:rowOff>114300</xdr:rowOff>
    </xdr:to>
    <xdr:sp macro="" textlink="">
      <xdr:nvSpPr>
        <xdr:cNvPr id="5134" name="AutoShape 14">
          <a:extLst>
            <a:ext uri="{FF2B5EF4-FFF2-40B4-BE49-F238E27FC236}">
              <a16:creationId xmlns:a16="http://schemas.microsoft.com/office/drawing/2014/main" id="{45C46849-066D-ACC3-73BB-B438B02BACE0}"/>
            </a:ext>
          </a:extLst>
        </xdr:cNvPr>
        <xdr:cNvSpPr>
          <a:spLocks noChangeAspect="1" noChangeArrowheads="1"/>
        </xdr:cNvSpPr>
      </xdr:nvSpPr>
      <xdr:spPr bwMode="auto">
        <a:xfrm>
          <a:off x="3759200" y="391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21</xdr:row>
      <xdr:rowOff>0</xdr:rowOff>
    </xdr:from>
    <xdr:to>
      <xdr:col>3</xdr:col>
      <xdr:colOff>304800</xdr:colOff>
      <xdr:row>22</xdr:row>
      <xdr:rowOff>114300</xdr:rowOff>
    </xdr:to>
    <xdr:sp macro="" textlink="">
      <xdr:nvSpPr>
        <xdr:cNvPr id="5135" name="AutoShape 15">
          <a:extLst>
            <a:ext uri="{FF2B5EF4-FFF2-40B4-BE49-F238E27FC236}">
              <a16:creationId xmlns:a16="http://schemas.microsoft.com/office/drawing/2014/main" id="{944E8E11-B19C-AD96-2ADF-FC26707B732E}"/>
            </a:ext>
          </a:extLst>
        </xdr:cNvPr>
        <xdr:cNvSpPr>
          <a:spLocks noChangeAspect="1" noChangeArrowheads="1"/>
        </xdr:cNvSpPr>
      </xdr:nvSpPr>
      <xdr:spPr bwMode="auto">
        <a:xfrm>
          <a:off x="3759200" y="410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22</xdr:row>
      <xdr:rowOff>0</xdr:rowOff>
    </xdr:from>
    <xdr:to>
      <xdr:col>3</xdr:col>
      <xdr:colOff>304800</xdr:colOff>
      <xdr:row>23</xdr:row>
      <xdr:rowOff>114300</xdr:rowOff>
    </xdr:to>
    <xdr:sp macro="" textlink="">
      <xdr:nvSpPr>
        <xdr:cNvPr id="5136" name="AutoShape 16">
          <a:extLst>
            <a:ext uri="{FF2B5EF4-FFF2-40B4-BE49-F238E27FC236}">
              <a16:creationId xmlns:a16="http://schemas.microsoft.com/office/drawing/2014/main" id="{E1AF928F-B700-5FD1-81A1-880429CE0D4F}"/>
            </a:ext>
          </a:extLst>
        </xdr:cNvPr>
        <xdr:cNvSpPr>
          <a:spLocks noChangeAspect="1" noChangeArrowheads="1"/>
        </xdr:cNvSpPr>
      </xdr:nvSpPr>
      <xdr:spPr bwMode="auto">
        <a:xfrm>
          <a:off x="3759200" y="429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27</xdr:row>
      <xdr:rowOff>0</xdr:rowOff>
    </xdr:from>
    <xdr:to>
      <xdr:col>3</xdr:col>
      <xdr:colOff>304800</xdr:colOff>
      <xdr:row>28</xdr:row>
      <xdr:rowOff>114300</xdr:rowOff>
    </xdr:to>
    <xdr:sp macro="" textlink="">
      <xdr:nvSpPr>
        <xdr:cNvPr id="5137" name="AutoShape 17">
          <a:extLst>
            <a:ext uri="{FF2B5EF4-FFF2-40B4-BE49-F238E27FC236}">
              <a16:creationId xmlns:a16="http://schemas.microsoft.com/office/drawing/2014/main" id="{A1603A9F-99E7-7A65-7BCE-1E9A3DDD17B8}"/>
            </a:ext>
          </a:extLst>
        </xdr:cNvPr>
        <xdr:cNvSpPr>
          <a:spLocks noChangeAspect="1" noChangeArrowheads="1"/>
        </xdr:cNvSpPr>
      </xdr:nvSpPr>
      <xdr:spPr bwMode="auto">
        <a:xfrm>
          <a:off x="3759200" y="529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28</xdr:row>
      <xdr:rowOff>0</xdr:rowOff>
    </xdr:from>
    <xdr:to>
      <xdr:col>3</xdr:col>
      <xdr:colOff>304800</xdr:colOff>
      <xdr:row>29</xdr:row>
      <xdr:rowOff>114300</xdr:rowOff>
    </xdr:to>
    <xdr:sp macro="" textlink="">
      <xdr:nvSpPr>
        <xdr:cNvPr id="5138" name="AutoShape 18">
          <a:extLst>
            <a:ext uri="{FF2B5EF4-FFF2-40B4-BE49-F238E27FC236}">
              <a16:creationId xmlns:a16="http://schemas.microsoft.com/office/drawing/2014/main" id="{2663E6D3-590A-D315-FF13-646452B3BBA2}"/>
            </a:ext>
          </a:extLst>
        </xdr:cNvPr>
        <xdr:cNvSpPr>
          <a:spLocks noChangeAspect="1" noChangeArrowheads="1"/>
        </xdr:cNvSpPr>
      </xdr:nvSpPr>
      <xdr:spPr bwMode="auto">
        <a:xfrm>
          <a:off x="3759200" y="548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29</xdr:row>
      <xdr:rowOff>0</xdr:rowOff>
    </xdr:from>
    <xdr:to>
      <xdr:col>3</xdr:col>
      <xdr:colOff>304800</xdr:colOff>
      <xdr:row>30</xdr:row>
      <xdr:rowOff>114300</xdr:rowOff>
    </xdr:to>
    <xdr:sp macro="" textlink="">
      <xdr:nvSpPr>
        <xdr:cNvPr id="5139" name="AutoShape 19">
          <a:extLst>
            <a:ext uri="{FF2B5EF4-FFF2-40B4-BE49-F238E27FC236}">
              <a16:creationId xmlns:a16="http://schemas.microsoft.com/office/drawing/2014/main" id="{ADE814EA-53CF-EF53-E0BB-458D7CAA0738}"/>
            </a:ext>
          </a:extLst>
        </xdr:cNvPr>
        <xdr:cNvSpPr>
          <a:spLocks noChangeAspect="1" noChangeArrowheads="1"/>
        </xdr:cNvSpPr>
      </xdr:nvSpPr>
      <xdr:spPr bwMode="auto">
        <a:xfrm>
          <a:off x="3759200" y="567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30</xdr:row>
      <xdr:rowOff>0</xdr:rowOff>
    </xdr:from>
    <xdr:to>
      <xdr:col>3</xdr:col>
      <xdr:colOff>304800</xdr:colOff>
      <xdr:row>31</xdr:row>
      <xdr:rowOff>114300</xdr:rowOff>
    </xdr:to>
    <xdr:sp macro="" textlink="">
      <xdr:nvSpPr>
        <xdr:cNvPr id="5140" name="AutoShape 20">
          <a:extLst>
            <a:ext uri="{FF2B5EF4-FFF2-40B4-BE49-F238E27FC236}">
              <a16:creationId xmlns:a16="http://schemas.microsoft.com/office/drawing/2014/main" id="{B2D70917-42F6-8FFD-F6CF-5B644CDB50DB}"/>
            </a:ext>
          </a:extLst>
        </xdr:cNvPr>
        <xdr:cNvSpPr>
          <a:spLocks noChangeAspect="1" noChangeArrowheads="1"/>
        </xdr:cNvSpPr>
      </xdr:nvSpPr>
      <xdr:spPr bwMode="auto">
        <a:xfrm>
          <a:off x="3759200" y="586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31</xdr:row>
      <xdr:rowOff>0</xdr:rowOff>
    </xdr:from>
    <xdr:to>
      <xdr:col>3</xdr:col>
      <xdr:colOff>304800</xdr:colOff>
      <xdr:row>32</xdr:row>
      <xdr:rowOff>114300</xdr:rowOff>
    </xdr:to>
    <xdr:sp macro="" textlink="">
      <xdr:nvSpPr>
        <xdr:cNvPr id="5141" name="AutoShape 21">
          <a:extLst>
            <a:ext uri="{FF2B5EF4-FFF2-40B4-BE49-F238E27FC236}">
              <a16:creationId xmlns:a16="http://schemas.microsoft.com/office/drawing/2014/main" id="{8FA02918-3108-066E-2A96-E50865DCD9B5}"/>
            </a:ext>
          </a:extLst>
        </xdr:cNvPr>
        <xdr:cNvSpPr>
          <a:spLocks noChangeAspect="1" noChangeArrowheads="1"/>
        </xdr:cNvSpPr>
      </xdr:nvSpPr>
      <xdr:spPr bwMode="auto">
        <a:xfrm>
          <a:off x="3759200" y="605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32</xdr:row>
      <xdr:rowOff>0</xdr:rowOff>
    </xdr:from>
    <xdr:to>
      <xdr:col>3</xdr:col>
      <xdr:colOff>304800</xdr:colOff>
      <xdr:row>33</xdr:row>
      <xdr:rowOff>114300</xdr:rowOff>
    </xdr:to>
    <xdr:sp macro="" textlink="">
      <xdr:nvSpPr>
        <xdr:cNvPr id="5142" name="AutoShape 22">
          <a:extLst>
            <a:ext uri="{FF2B5EF4-FFF2-40B4-BE49-F238E27FC236}">
              <a16:creationId xmlns:a16="http://schemas.microsoft.com/office/drawing/2014/main" id="{5EB6B41C-A9A0-E41D-63C9-4F69345262DB}"/>
            </a:ext>
          </a:extLst>
        </xdr:cNvPr>
        <xdr:cNvSpPr>
          <a:spLocks noChangeAspect="1" noChangeArrowheads="1"/>
        </xdr:cNvSpPr>
      </xdr:nvSpPr>
      <xdr:spPr bwMode="auto">
        <a:xfrm>
          <a:off x="3759200" y="624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33</xdr:row>
      <xdr:rowOff>0</xdr:rowOff>
    </xdr:from>
    <xdr:to>
      <xdr:col>3</xdr:col>
      <xdr:colOff>304800</xdr:colOff>
      <xdr:row>34</xdr:row>
      <xdr:rowOff>114300</xdr:rowOff>
    </xdr:to>
    <xdr:sp macro="" textlink="">
      <xdr:nvSpPr>
        <xdr:cNvPr id="5143" name="AutoShape 23">
          <a:extLst>
            <a:ext uri="{FF2B5EF4-FFF2-40B4-BE49-F238E27FC236}">
              <a16:creationId xmlns:a16="http://schemas.microsoft.com/office/drawing/2014/main" id="{55C2CCC9-A357-48A3-ABDF-209376072419}"/>
            </a:ext>
          </a:extLst>
        </xdr:cNvPr>
        <xdr:cNvSpPr>
          <a:spLocks noChangeAspect="1" noChangeArrowheads="1"/>
        </xdr:cNvSpPr>
      </xdr:nvSpPr>
      <xdr:spPr bwMode="auto">
        <a:xfrm>
          <a:off x="3759200" y="643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34</xdr:row>
      <xdr:rowOff>0</xdr:rowOff>
    </xdr:from>
    <xdr:to>
      <xdr:col>3</xdr:col>
      <xdr:colOff>304800</xdr:colOff>
      <xdr:row>35</xdr:row>
      <xdr:rowOff>114300</xdr:rowOff>
    </xdr:to>
    <xdr:sp macro="" textlink="">
      <xdr:nvSpPr>
        <xdr:cNvPr id="5144" name="AutoShape 24">
          <a:extLst>
            <a:ext uri="{FF2B5EF4-FFF2-40B4-BE49-F238E27FC236}">
              <a16:creationId xmlns:a16="http://schemas.microsoft.com/office/drawing/2014/main" id="{C99F0F58-7FF2-94C7-9008-A6D85DF05FD9}"/>
            </a:ext>
          </a:extLst>
        </xdr:cNvPr>
        <xdr:cNvSpPr>
          <a:spLocks noChangeAspect="1" noChangeArrowheads="1"/>
        </xdr:cNvSpPr>
      </xdr:nvSpPr>
      <xdr:spPr bwMode="auto">
        <a:xfrm>
          <a:off x="3759200" y="662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4</xdr:row>
      <xdr:rowOff>0</xdr:rowOff>
    </xdr:from>
    <xdr:to>
      <xdr:col>8</xdr:col>
      <xdr:colOff>304800</xdr:colOff>
      <xdr:row>5</xdr:row>
      <xdr:rowOff>114300</xdr:rowOff>
    </xdr:to>
    <xdr:sp macro="" textlink="">
      <xdr:nvSpPr>
        <xdr:cNvPr id="5145" name="AutoShape 25">
          <a:extLst>
            <a:ext uri="{FF2B5EF4-FFF2-40B4-BE49-F238E27FC236}">
              <a16:creationId xmlns:a16="http://schemas.microsoft.com/office/drawing/2014/main" id="{7ABDCC47-F131-EF7D-80E0-C379A28417AA}"/>
            </a:ext>
          </a:extLst>
        </xdr:cNvPr>
        <xdr:cNvSpPr>
          <a:spLocks noChangeAspect="1" noChangeArrowheads="1"/>
        </xdr:cNvSpPr>
      </xdr:nvSpPr>
      <xdr:spPr bwMode="auto">
        <a:xfrm>
          <a:off x="8610600" y="81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9</xdr:row>
      <xdr:rowOff>0</xdr:rowOff>
    </xdr:from>
    <xdr:to>
      <xdr:col>8</xdr:col>
      <xdr:colOff>304800</xdr:colOff>
      <xdr:row>10</xdr:row>
      <xdr:rowOff>114300</xdr:rowOff>
    </xdr:to>
    <xdr:sp macro="" textlink="">
      <xdr:nvSpPr>
        <xdr:cNvPr id="5146" name="AutoShape 26">
          <a:extLst>
            <a:ext uri="{FF2B5EF4-FFF2-40B4-BE49-F238E27FC236}">
              <a16:creationId xmlns:a16="http://schemas.microsoft.com/office/drawing/2014/main" id="{B1213BA6-4374-B4A2-863B-186997DE72B8}"/>
            </a:ext>
          </a:extLst>
        </xdr:cNvPr>
        <xdr:cNvSpPr>
          <a:spLocks noChangeAspect="1" noChangeArrowheads="1"/>
        </xdr:cNvSpPr>
      </xdr:nvSpPr>
      <xdr:spPr bwMode="auto">
        <a:xfrm>
          <a:off x="8610600" y="176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8.xml.rels><?xml version="1.0" encoding="UTF-8" standalone="yes"?>
<Relationships xmlns="http://schemas.openxmlformats.org/package/2006/relationships"><Relationship Id="rId26" Type="http://schemas.openxmlformats.org/officeDocument/2006/relationships/hyperlink" Target="https://capitaniainvestimentos.com.br/capitania-premium/" TargetMode="External"/><Relationship Id="rId21" Type="http://schemas.openxmlformats.org/officeDocument/2006/relationships/hyperlink" Target="https://investidor10.com.br/etfs/ivvb11/" TargetMode="External"/><Relationship Id="rId42" Type="http://schemas.openxmlformats.org/officeDocument/2006/relationships/hyperlink" Target="https://statusinvest.com.br/fundos-de-investimento/atmos-acoes-fi-em-cotas-de-fia" TargetMode="External"/><Relationship Id="rId47" Type="http://schemas.openxmlformats.org/officeDocument/2006/relationships/hyperlink" Target="https://am.jpmorgan.com/gb/en/asset-management/adv/funds/equities/global-equity-income-fund-gb00b235j206/" TargetMode="External"/><Relationship Id="rId63" Type="http://schemas.openxmlformats.org/officeDocument/2006/relationships/hyperlink" Target="https://maisretorno.com/fundo/kinea-oportunidade-fi-financeiro-rf-cp-rl" TargetMode="External"/><Relationship Id="rId68" Type="http://schemas.openxmlformats.org/officeDocument/2006/relationships/hyperlink" Target="https://maisretorno.com/fundo/jgp-corporate-fic-fif-rf-cp-lp-rl" TargetMode="External"/><Relationship Id="rId84" Type="http://schemas.openxmlformats.org/officeDocument/2006/relationships/hyperlink" Target="https://maisretorno.com/fundo/dynamo-cougar-fi-financeiro" TargetMode="External"/><Relationship Id="rId89" Type="http://schemas.openxmlformats.org/officeDocument/2006/relationships/hyperlink" Target="https://investidor10.com.br/etfs/ivvb11/" TargetMode="External"/><Relationship Id="rId16" Type="http://schemas.openxmlformats.org/officeDocument/2006/relationships/hyperlink" Target="https://www.ibiunainvest.com.br/wp-content/uploads/fundos/RelatorioMensal_IbiunaHedgeSTHFIFCIC.pdf" TargetMode="External"/><Relationship Id="rId107" Type="http://schemas.openxmlformats.org/officeDocument/2006/relationships/hyperlink" Target="https://investidor10.com.br/etfs/ib5m11/" TargetMode="External"/><Relationship Id="rId11" Type="http://schemas.openxmlformats.org/officeDocument/2006/relationships/hyperlink" Target="https://www.spxcapital.com/fundo/seahawk/" TargetMode="External"/><Relationship Id="rId32" Type="http://schemas.openxmlformats.org/officeDocument/2006/relationships/hyperlink" Target="https://www.kinea.com.br/documentos/" TargetMode="External"/><Relationship Id="rId37" Type="http://schemas.openxmlformats.org/officeDocument/2006/relationships/hyperlink" Target="https://www.ibiunainvest.com.br/wp-content/uploads/fundos/RelatorioMensal_IbiunaHedgeSTHFIFCIC.pdf" TargetMode="External"/><Relationship Id="rId53" Type="http://schemas.openxmlformats.org/officeDocument/2006/relationships/hyperlink" Target="https://www.google.com/search?q=https://maisretorno.com/fundo/kinea-inflacao-curta-fif-classe-fic-rf-lp-rl" TargetMode="External"/><Relationship Id="rId58" Type="http://schemas.openxmlformats.org/officeDocument/2006/relationships/hyperlink" Target="https://www.jgp.com.br/wp-content/uploads/2026/03/JGP_Relatorio-de-Gestao_Fundos-de-Credito_Fev26.pdf" TargetMode="External"/><Relationship Id="rId74" Type="http://schemas.openxmlformats.org/officeDocument/2006/relationships/hyperlink" Target="https://investidor10.com.br/etfs/ib5m11/" TargetMode="External"/><Relationship Id="rId79" Type="http://schemas.openxmlformats.org/officeDocument/2006/relationships/hyperlink" Target="https://www.ibiunainvest.com.br/wp-content/uploads/fundos/RelatorioMensal_IbiunaHedgeSTHFIFCIC.pdf" TargetMode="External"/><Relationship Id="rId102" Type="http://schemas.openxmlformats.org/officeDocument/2006/relationships/hyperlink" Target="https://www.spxusa.com/wp-content/uploads/2020/12/SPX-SEAHAWK-RL-FIF-CIC-RF-CP-LP-7.pdf" TargetMode="External"/><Relationship Id="rId5" Type="http://schemas.openxmlformats.org/officeDocument/2006/relationships/hyperlink" Target="https://www.spxcapital.com/fundo/seahawk/" TargetMode="External"/><Relationship Id="rId90" Type="http://schemas.openxmlformats.org/officeDocument/2006/relationships/hyperlink" Target="https://maisretorno.com/etf/ivvb11" TargetMode="External"/><Relationship Id="rId95" Type="http://schemas.openxmlformats.org/officeDocument/2006/relationships/hyperlink" Target="https://hashdex.com/pt-BR/products/hash11/documents" TargetMode="External"/><Relationship Id="rId22" Type="http://schemas.openxmlformats.org/officeDocument/2006/relationships/hyperlink" Target="https://am.jpmorgan.com/gb/en/asset-management/adv/funds/equities/global-equity-income-fund-gb00b235j206/" TargetMode="External"/><Relationship Id="rId27" Type="http://schemas.openxmlformats.org/officeDocument/2006/relationships/hyperlink" Target="https://jgp.com.br/sumarios/" TargetMode="External"/><Relationship Id="rId43" Type="http://schemas.openxmlformats.org/officeDocument/2006/relationships/hyperlink" Target="https://conteudos.xpi.com.br/fundos-de-investimento/dahlia-total-return-fic-fim/" TargetMode="External"/><Relationship Id="rId48" Type="http://schemas.openxmlformats.org/officeDocument/2006/relationships/hyperlink" Target="https://www.morganstanley.com/im/en-ch/intermediary-investor/funds-and-performance/morgan-stanley-investment-funds/fixed-income/global-fixed-income-opportunities.html" TargetMode="External"/><Relationship Id="rId64" Type="http://schemas.openxmlformats.org/officeDocument/2006/relationships/hyperlink" Target="https://maisretorno.com/tesouro-direto/tesouro-ipca-15-05-2035" TargetMode="External"/><Relationship Id="rId69" Type="http://schemas.openxmlformats.org/officeDocument/2006/relationships/hyperlink" Target="https://www.spxusa.com/wp-content/uploads/2020/12/SPX-SEAHAWK-RL-FIF-CIC-RF-CP-LP-7.pdf" TargetMode="External"/><Relationship Id="rId80" Type="http://schemas.openxmlformats.org/officeDocument/2006/relationships/hyperlink" Target="https://maisretorno.com/fundo/ibiuna-hedge-st-advisory-fif-classe-fic-multimercado-rl" TargetMode="External"/><Relationship Id="rId85" Type="http://schemas.openxmlformats.org/officeDocument/2006/relationships/hyperlink" Target="https://bogaricapital.com.br/wp-content/uploads/2025/07/Relatorio-de-Desempenho-Bogari-Value-FIC-FIA-2025-06.pdf" TargetMode="External"/><Relationship Id="rId12" Type="http://schemas.openxmlformats.org/officeDocument/2006/relationships/hyperlink" Target="https://www.arxinvestimentos.com.br/" TargetMode="External"/><Relationship Id="rId17" Type="http://schemas.openxmlformats.org/officeDocument/2006/relationships/hyperlink" Target="https://maisretorno.com/fundo/kapitalo-kappa-advisory-fif-cotas-fim" TargetMode="External"/><Relationship Id="rId33" Type="http://schemas.openxmlformats.org/officeDocument/2006/relationships/hyperlink" Target="https://www.arxinvestimentos.com.br/" TargetMode="External"/><Relationship Id="rId38" Type="http://schemas.openxmlformats.org/officeDocument/2006/relationships/hyperlink" Target="https://maisretorno.com/fundo/kapitalo-kappa-advisory-fif-cotas-fim" TargetMode="External"/><Relationship Id="rId59" Type="http://schemas.openxmlformats.org/officeDocument/2006/relationships/hyperlink" Target="https://maisretorno.com/fundo/jgp-corporate-fic-fif-rf-cp-lp-rl" TargetMode="External"/><Relationship Id="rId103" Type="http://schemas.openxmlformats.org/officeDocument/2006/relationships/hyperlink" Target="https://maisretorno.com/fundo/spx-seahawk-fif-cic-rf-cp-lp-rl" TargetMode="External"/><Relationship Id="rId108" Type="http://schemas.openxmlformats.org/officeDocument/2006/relationships/hyperlink" Target="https://investidor10.com.br/etfs/ib5m11/" TargetMode="External"/><Relationship Id="rId54" Type="http://schemas.openxmlformats.org/officeDocument/2006/relationships/hyperlink" Target="https://cresol.com.br/wp-content/uploads/2025/01/ICATU-VANGUARDA-FIC-FIRF-INFLACAO-CURTA-PREVIDENCIARIO.pdf" TargetMode="External"/><Relationship Id="rId70" Type="http://schemas.openxmlformats.org/officeDocument/2006/relationships/hyperlink" Target="https://maisretorno.com/fundo/spx-seahawk-fif-cic-rf-cp-lp-rl" TargetMode="External"/><Relationship Id="rId75" Type="http://schemas.openxmlformats.org/officeDocument/2006/relationships/hyperlink" Target="https://www.morganstanley.com/im/publication/msinvf/factsheet/g2/fs_msinvf_globalfixedincomeopportunities_i_ensg.pdf" TargetMode="External"/><Relationship Id="rId91" Type="http://schemas.openxmlformats.org/officeDocument/2006/relationships/hyperlink" Target="https://am.jpmorgan.com/content/dam/jpm-am-aem/asiapacific/sg/en/literature/fact-sheet/factsheet-jpmorgan-global-equity-premium-income-active-ucits-etf.pdf" TargetMode="External"/><Relationship Id="rId96" Type="http://schemas.openxmlformats.org/officeDocument/2006/relationships/hyperlink" Target="https://hashdex.com/pt-BR/products/hash11/performance" TargetMode="External"/><Relationship Id="rId1" Type="http://schemas.openxmlformats.org/officeDocument/2006/relationships/hyperlink" Target="https://www.tesourodireto.com.br/produtos/dados-sobre-titulos/historico-de-precos-e-taxas" TargetMode="External"/><Relationship Id="rId6" Type="http://schemas.openxmlformats.org/officeDocument/2006/relationships/hyperlink" Target="https://www.kinea.com.br/documentos/" TargetMode="External"/><Relationship Id="rId15" Type="http://schemas.openxmlformats.org/officeDocument/2006/relationships/hyperlink" Target="https://www.kinea.com.br/fundos/fundo-multimercado-atlas-ii/" TargetMode="External"/><Relationship Id="rId23" Type="http://schemas.openxmlformats.org/officeDocument/2006/relationships/hyperlink" Target="https://warren.com.br/ferramentas/analise-de-ativos/fundos/trend-ouro-fim" TargetMode="External"/><Relationship Id="rId28" Type="http://schemas.openxmlformats.org/officeDocument/2006/relationships/hyperlink" Target="https://www.spxcapital.com/fundo/seahawk/" TargetMode="External"/><Relationship Id="rId36" Type="http://schemas.openxmlformats.org/officeDocument/2006/relationships/hyperlink" Target="https://www.kinea.com.br/fundos/fundo-multimercado-atlas/" TargetMode="External"/><Relationship Id="rId49" Type="http://schemas.openxmlformats.org/officeDocument/2006/relationships/hyperlink" Target="https://investidor10.com.br/etfs/gold11/" TargetMode="External"/><Relationship Id="rId57" Type="http://schemas.openxmlformats.org/officeDocument/2006/relationships/hyperlink" Target="https://maisretorno.com/fundo/kinea-incentivado-colaboradores-fif-incentivado-investimento-deb-infra-rf-cp-rl-1" TargetMode="External"/><Relationship Id="rId106" Type="http://schemas.openxmlformats.org/officeDocument/2006/relationships/hyperlink" Target="https://investidor10.com.br/etfs/imab11/" TargetMode="External"/><Relationship Id="rId10" Type="http://schemas.openxmlformats.org/officeDocument/2006/relationships/hyperlink" Target="https://jgp.com.br/sumarios/" TargetMode="External"/><Relationship Id="rId31" Type="http://schemas.openxmlformats.org/officeDocument/2006/relationships/hyperlink" Target="https://investidor10.com.br/etfs/ib5m11/" TargetMode="External"/><Relationship Id="rId44" Type="http://schemas.openxmlformats.org/officeDocument/2006/relationships/hyperlink" Target="https://maisretorno.com/fundo/encore-long-bias-fif-multimercado" TargetMode="External"/><Relationship Id="rId52" Type="http://schemas.openxmlformats.org/officeDocument/2006/relationships/hyperlink" Target="https://www.kinea.com.br/wp-content/uploads/2026/02/KNIP_Carta-do-Gestor_01-2026.pdf" TargetMode="External"/><Relationship Id="rId60" Type="http://schemas.openxmlformats.org/officeDocument/2006/relationships/hyperlink" Target="https://www.spxusa.com/wp-content/uploads/2020/12/SPX-SEAHAWK-RL-FIF-CIC-RF-CP-LP-7.pdf" TargetMode="External"/><Relationship Id="rId65" Type="http://schemas.openxmlformats.org/officeDocument/2006/relationships/hyperlink" Target="https://maisretorno.com/tesouro-direto/tesouro-selic-01-03-2028" TargetMode="External"/><Relationship Id="rId73" Type="http://schemas.openxmlformats.org/officeDocument/2006/relationships/hyperlink" Target="https://investidor10.com.br/etfs/ib5m11/" TargetMode="External"/><Relationship Id="rId78" Type="http://schemas.openxmlformats.org/officeDocument/2006/relationships/hyperlink" Target="https://maisretorno.com/fundo/kinea-atlas-ii-fi-financeiro-multimercado-rl-1" TargetMode="External"/><Relationship Id="rId81" Type="http://schemas.openxmlformats.org/officeDocument/2006/relationships/hyperlink" Target="https://wspf.bradesco.com.br/wsFundosInvestimentos/File/JCOT_014589_RELATORIO_MENSAL.pdf" TargetMode="External"/><Relationship Id="rId86" Type="http://schemas.openxmlformats.org/officeDocument/2006/relationships/hyperlink" Target="https://maisretorno.com/fundo/bogari-value-o-fic-fia-responsabilidade-ltda" TargetMode="External"/><Relationship Id="rId94" Type="http://schemas.openxmlformats.org/officeDocument/2006/relationships/hyperlink" Target="https://maisretorno.com/fundo/trend-ouro-fif-multimercado-rl" TargetMode="External"/><Relationship Id="rId99" Type="http://schemas.openxmlformats.org/officeDocument/2006/relationships/hyperlink" Target="https://maisretorno.com/fundo/capitania-premium-45-fic-fif-rf-cp-lp-rl" TargetMode="External"/><Relationship Id="rId101" Type="http://schemas.openxmlformats.org/officeDocument/2006/relationships/hyperlink" Target="https://maisretorno.com/fundo/jgp-corporate-fic-fif-rf-cp-lp-rl" TargetMode="External"/><Relationship Id="rId4" Type="http://schemas.openxmlformats.org/officeDocument/2006/relationships/hyperlink" Target="https://jgp.com.br/sumarios/" TargetMode="External"/><Relationship Id="rId9" Type="http://schemas.openxmlformats.org/officeDocument/2006/relationships/hyperlink" Target="https://www.tesourodireto.com.br/produtos/dados-sobre-titulos/historico-de-precos-e-taxas" TargetMode="External"/><Relationship Id="rId13" Type="http://schemas.openxmlformats.org/officeDocument/2006/relationships/hyperlink" Target="https://investidor10.com.br/etfs/ib5m11/" TargetMode="External"/><Relationship Id="rId18" Type="http://schemas.openxmlformats.org/officeDocument/2006/relationships/hyperlink" Target="https://www.dynamo.com.br/2436-2/" TargetMode="External"/><Relationship Id="rId39" Type="http://schemas.openxmlformats.org/officeDocument/2006/relationships/hyperlink" Target="https://www.spxcapital.com/fundo/nimitz/" TargetMode="External"/><Relationship Id="rId109" Type="http://schemas.openxmlformats.org/officeDocument/2006/relationships/hyperlink" Target="https://investidor10.com.br/etfs/gold11/" TargetMode="External"/><Relationship Id="rId34" Type="http://schemas.openxmlformats.org/officeDocument/2006/relationships/hyperlink" Target="https://maisretorno.com/fundo/trend-pre-fixado-fi-rf-lp-rl" TargetMode="External"/><Relationship Id="rId50" Type="http://schemas.openxmlformats.org/officeDocument/2006/relationships/hyperlink" Target="https://hashdex.com/pt-BR/products/hash11/documents" TargetMode="External"/><Relationship Id="rId55" Type="http://schemas.openxmlformats.org/officeDocument/2006/relationships/hyperlink" Target="https://maisretorno.com/fundo/icatu-vanguarda-fc-fif-rf-inflacao-curta-previdenciario-rl" TargetMode="External"/><Relationship Id="rId76" Type="http://schemas.openxmlformats.org/officeDocument/2006/relationships/hyperlink" Target="https://www.morganstanley.com/im/en-ch/intermediary-investor/funds-and-performance/morgan-stanley-investment-funds/fixed-income/global-fixed-income-opportunities.html" TargetMode="External"/><Relationship Id="rId97" Type="http://schemas.openxmlformats.org/officeDocument/2006/relationships/hyperlink" Target="https://maisretorno.com/tesouro-direto/tesouro-selic-01-03-2028" TargetMode="External"/><Relationship Id="rId104" Type="http://schemas.openxmlformats.org/officeDocument/2006/relationships/hyperlink" Target="https://valorainvest.com.br/wp-content/uploads/2026/03/Relatorio-de-Gestao-VGPR11-Janeiro-2026.pdf" TargetMode="External"/><Relationship Id="rId7" Type="http://schemas.openxmlformats.org/officeDocument/2006/relationships/hyperlink" Target="https://www.tesourodireto.com.br/produtos/dados-sobre-titulos/historico-de-precos-e-taxas" TargetMode="External"/><Relationship Id="rId71" Type="http://schemas.openxmlformats.org/officeDocument/2006/relationships/hyperlink" Target="https://www.arxinvestimentos.com.br/content/dam/arxinvestment/documents/general/en/2026/RG_ARXInvestimentos_fevereiro26.pdf" TargetMode="External"/><Relationship Id="rId92" Type="http://schemas.openxmlformats.org/officeDocument/2006/relationships/hyperlink" Target="https://maisretorno.com/fundo/access-jpmorgan-global-research-enhanced-index-equity-classe-investimento-acoes-ie-rl" TargetMode="External"/><Relationship Id="rId2" Type="http://schemas.openxmlformats.org/officeDocument/2006/relationships/hyperlink" Target="https://www.kinea.com.br/documentos/" TargetMode="External"/><Relationship Id="rId29" Type="http://schemas.openxmlformats.org/officeDocument/2006/relationships/hyperlink" Target="https://valorainvest.com.br/fundo/valora-guardian/" TargetMode="External"/><Relationship Id="rId24" Type="http://schemas.openxmlformats.org/officeDocument/2006/relationships/hyperlink" Target="https://hashdex.com/pt-BR/products/hash11/documents" TargetMode="External"/><Relationship Id="rId40" Type="http://schemas.openxmlformats.org/officeDocument/2006/relationships/hyperlink" Target="https://jgp.com.br/sumarios/" TargetMode="External"/><Relationship Id="rId45" Type="http://schemas.openxmlformats.org/officeDocument/2006/relationships/hyperlink" Target="https://investidor10.com.br/etfs/rankings/etfs-maior-dividend-yield/" TargetMode="External"/><Relationship Id="rId66" Type="http://schemas.openxmlformats.org/officeDocument/2006/relationships/hyperlink" Target="https://maisretorno.com/tesouro-direto/tesouro-selic-01-03-2028" TargetMode="External"/><Relationship Id="rId87" Type="http://schemas.openxmlformats.org/officeDocument/2006/relationships/hyperlink" Target="https://www.atmoscapital.com.br/relatorio_mensal.php" TargetMode="External"/><Relationship Id="rId110" Type="http://schemas.openxmlformats.org/officeDocument/2006/relationships/hyperlink" Target="https://hashdex.com/pt-BR/products/hash11/performance" TargetMode="External"/><Relationship Id="rId61" Type="http://schemas.openxmlformats.org/officeDocument/2006/relationships/hyperlink" Target="https://maisretorno.com/fundo/spx-seahawk-fif-cic-rf-cp-lp-rl" TargetMode="External"/><Relationship Id="rId82" Type="http://schemas.openxmlformats.org/officeDocument/2006/relationships/hyperlink" Target="https://maisretorno.com/fundo/kapitalo-kappa-advisory-fif-cotas-fim" TargetMode="External"/><Relationship Id="rId19" Type="http://schemas.openxmlformats.org/officeDocument/2006/relationships/hyperlink" Target="https://maisretorno.com/fundo/bogari-value-q-fic-fif-acoes-rl" TargetMode="External"/><Relationship Id="rId14" Type="http://schemas.openxmlformats.org/officeDocument/2006/relationships/hyperlink" Target="https://www.morganstanley.com/im/en-ch/intermediary-investor/funds-and-performance/morgan-stanley-investment-funds/fixed-income/global-fixed-income-opportunities.html" TargetMode="External"/><Relationship Id="rId30" Type="http://schemas.openxmlformats.org/officeDocument/2006/relationships/hyperlink" Target="https://investidor10.com.br/etfs/imab11/" TargetMode="External"/><Relationship Id="rId35" Type="http://schemas.openxmlformats.org/officeDocument/2006/relationships/hyperlink" Target="https://www.tesourodireto.com.br/produtos/dados-sobre-titulos/historico-de-precos-e-taxas" TargetMode="External"/><Relationship Id="rId56" Type="http://schemas.openxmlformats.org/officeDocument/2006/relationships/hyperlink" Target="https://www.kinea.com.br/wp-content/uploads/2026/02/KNDI_Carta-do-Gestor_02-2026.pdf" TargetMode="External"/><Relationship Id="rId77" Type="http://schemas.openxmlformats.org/officeDocument/2006/relationships/hyperlink" Target="https://www.kinea.com.br/wp-content/uploads/2026/03/OnePage-Atlas-II-Geral-Sub-I-2026-02.pdf" TargetMode="External"/><Relationship Id="rId100" Type="http://schemas.openxmlformats.org/officeDocument/2006/relationships/hyperlink" Target="https://www.jgp.com.br/wp-content/uploads/2026/03/JGP_Relatorio-de-Gestao_Fundos-de-Credito_Fev26.pdf" TargetMode="External"/><Relationship Id="rId105" Type="http://schemas.openxmlformats.org/officeDocument/2006/relationships/hyperlink" Target="https://valorainvest.com.br/fundo/valora-guardian/" TargetMode="External"/><Relationship Id="rId8" Type="http://schemas.openxmlformats.org/officeDocument/2006/relationships/hyperlink" Target="https://www.tesourodireto.com.br/produtos/dados-sobre-titulos/historico-de-precos-e-taxas" TargetMode="External"/><Relationship Id="rId51" Type="http://schemas.openxmlformats.org/officeDocument/2006/relationships/hyperlink" Target="https://maisretorno.com/tesouro-direto/tesouro-selic-01-03-2028" TargetMode="External"/><Relationship Id="rId72" Type="http://schemas.openxmlformats.org/officeDocument/2006/relationships/hyperlink" Target="https://maisretorno.com/fundo/arx-hedge-fic-incentivado-investimento-financeiro-infra-rf-rl" TargetMode="External"/><Relationship Id="rId93" Type="http://schemas.openxmlformats.org/officeDocument/2006/relationships/hyperlink" Target="https://www.xpasset.com.br/fundos/xp-gold/" TargetMode="External"/><Relationship Id="rId98" Type="http://schemas.openxmlformats.org/officeDocument/2006/relationships/hyperlink" Target="https://capitaniainvestimentos.com.br/wp-content/uploads/relatorios/relatorio-mensal-202511.pdf" TargetMode="External"/><Relationship Id="rId3" Type="http://schemas.openxmlformats.org/officeDocument/2006/relationships/hyperlink" Target="https://maisretorno.com/fundo/icatu-vanguarda-fc-fif-rf-inflacao-curta-previdenciario-rl" TargetMode="External"/><Relationship Id="rId25" Type="http://schemas.openxmlformats.org/officeDocument/2006/relationships/hyperlink" Target="https://www.tesourodireto.com.br/produtos/dados-sobre-titulos/historico-de-precos-e-taxas" TargetMode="External"/><Relationship Id="rId46" Type="http://schemas.openxmlformats.org/officeDocument/2006/relationships/hyperlink" Target="https://investidor10.com.br/etfs/ivvb11/" TargetMode="External"/><Relationship Id="rId67" Type="http://schemas.openxmlformats.org/officeDocument/2006/relationships/hyperlink" Target="https://www.jgp.com.br/wp-content/uploads/2026/03/JGP_Relatorio-de-Gestao_Fundos-de-Credito_Fev26.pdf" TargetMode="External"/><Relationship Id="rId20" Type="http://schemas.openxmlformats.org/officeDocument/2006/relationships/hyperlink" Target="https://statusinvest.com.br/fundos-de-investimento/atmos-acoes-fi-em-cotas-de-fia" TargetMode="External"/><Relationship Id="rId41" Type="http://schemas.openxmlformats.org/officeDocument/2006/relationships/hyperlink" Target="https://www.dynamo.com.br/2436-2/" TargetMode="External"/><Relationship Id="rId62" Type="http://schemas.openxmlformats.org/officeDocument/2006/relationships/hyperlink" Target="https://www.kinea.com.br/wp-content/uploads/2026/03/Carta-do-Gestor-Oportunidade-Geral-Sub-I-2026-02.pdf" TargetMode="External"/><Relationship Id="rId83" Type="http://schemas.openxmlformats.org/officeDocument/2006/relationships/hyperlink" Target="https://www.dynamo.com.br/wp-content/uploads/2021/08/8a959643a0a84060cd1345baab6d48d5e45a6f7e.pdf" TargetMode="External"/><Relationship Id="rId88" Type="http://schemas.openxmlformats.org/officeDocument/2006/relationships/hyperlink" Target="https://maisretorno.com/fundo/atmos-master-fi-financeiro-acoes?id=11188572000162:fi"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4.xml.rels><?xml version="1.0" encoding="UTF-8" standalone="yes"?>
<Relationships xmlns="http://schemas.openxmlformats.org/package/2006/relationships"><Relationship Id="rId8" Type="http://schemas.openxmlformats.org/officeDocument/2006/relationships/hyperlink" Target="https://www.dropbox.com/scl/fi/k9ae3hhyutnyt43kzo0sf/Ficha_JGPEcossistema360.pdf?rlkey=zq1z89ygbhl8j19g7hp9zzj5b&amp;st=56lh2lcj&amp;dl=0" TargetMode="External"/><Relationship Id="rId3" Type="http://schemas.openxmlformats.org/officeDocument/2006/relationships/hyperlink" Target="https://www.dropbox.com/scl/fi/f13x9sb3msfh03j9v3zuu/Ficha_JGPCorporate.pdf?rlkey=5ueyujt8irf8boo28y1unjdsy&amp;st=l8xxeyy7&amp;dl=0" TargetMode="External"/><Relationship Id="rId7" Type="http://schemas.openxmlformats.org/officeDocument/2006/relationships/hyperlink" Target="https://www.dropbox.com/scl/fi/w1203bmeesc7nworc7kcn/Ficha_ValoraGuardian.pdf?rlkey=9gbkt1haqdksmpzvczqah4dr9&amp;st=culdkn6u&amp;dl=0" TargetMode="External"/><Relationship Id="rId2" Type="http://schemas.openxmlformats.org/officeDocument/2006/relationships/hyperlink" Target="https://www.dropbox.com/scl/fi/vjnnkykwnxcx4ba3n5wdr/Ficha_Capit-niaPremium45.pdf?rlkey=etcftbp7w9t89ikbuqetqxijt&amp;st=2nq64na1&amp;dl=0" TargetMode="External"/><Relationship Id="rId1" Type="http://schemas.openxmlformats.org/officeDocument/2006/relationships/hyperlink" Target="https://www.dropbox.com/scl/fi/77t6grzt1x45b8tbooods/Ficha_Augme30.pdf?rlkey=9uqt83dapx9cx9prr0t6bxk2f&amp;st=q4j5x67h&amp;dl=0" TargetMode="External"/><Relationship Id="rId6" Type="http://schemas.openxmlformats.org/officeDocument/2006/relationships/hyperlink" Target="https://www.dropbox.com/scl/fi/llfaam6eymh3kev8uc69w/Ficha_Capit-niaRadar90.pdf?rlkey=5sjzsdkgb3yr0uadornkre275&amp;st=0tavmch2&amp;dl=0" TargetMode="External"/><Relationship Id="rId5" Type="http://schemas.openxmlformats.org/officeDocument/2006/relationships/hyperlink" Target="https://www.dropbox.com/scl/fi/tm88plsgtpkxy4r9rxqrl/Ficha_Augme180.pdf?rlkey=d0jju0kw7t8b8wy8qv78vq5pe&amp;st=087jfqub&amp;dl=0" TargetMode="External"/><Relationship Id="rId4" Type="http://schemas.openxmlformats.org/officeDocument/2006/relationships/hyperlink" Target="https://www.dropbox.com/scl/fi/w02z5wr7yue280542ulti/Ficha_SPXSeahawk.pdf?rlkey=4pjvasfjjn77qghyiql6iqz3f&amp;st=wiifrqcl&amp;dl=0" TargetMode="External"/><Relationship Id="rId9" Type="http://schemas.openxmlformats.org/officeDocument/2006/relationships/drawing" Target="../drawings/drawing4.xml"/></Relationships>
</file>

<file path=xl/worksheets/_rels/sheet35.xml.rels><?xml version="1.0" encoding="UTF-8" standalone="yes"?>
<Relationships xmlns="http://schemas.openxmlformats.org/package/2006/relationships"><Relationship Id="rId26" Type="http://schemas.openxmlformats.org/officeDocument/2006/relationships/hyperlink" Target="https://www.dropbox.com/scl/fi/bi1mucnnjrtmmemyph377/Ficha_KNCAFiagro.pdf?rlkey=g5h7qkv092nuwkzgwwcevvnc3&amp;st=ihrtiitn&amp;dl=0" TargetMode="External"/><Relationship Id="rId117" Type="http://schemas.openxmlformats.org/officeDocument/2006/relationships/hyperlink" Target="https://www.dropbox.com/scl/fi/px2rzcb84d7sx2kb0hip4/Ficha_FundosOuroNova.pdf?rlkey=ndpxtvvifv29rsd2671qb4o7p&amp;st=chfqq0cl&amp;dl=0" TargetMode="External"/><Relationship Id="rId21" Type="http://schemas.openxmlformats.org/officeDocument/2006/relationships/hyperlink" Target="https://www.dropbox.com/scl/fi/zkr741se0yic2u3nj1qhy/Ficha_VistaHedge.pdf?rlkey=kos68mk6gnpmj773jxcu8ieci&amp;st=4lr2j9u2&amp;dl=0" TargetMode="External"/><Relationship Id="rId42" Type="http://schemas.openxmlformats.org/officeDocument/2006/relationships/hyperlink" Target="https://www.dropbox.com/scl/fi/ur0lqj6vpkmwpfdrnog02/Ficha_SPXFalcon.pdf?rlkey=dj5xshugsif6yyublrgss6sh7&amp;st=y92mj3y5&amp;dl=0" TargetMode="External"/><Relationship Id="rId47" Type="http://schemas.openxmlformats.org/officeDocument/2006/relationships/hyperlink" Target="https://www.dropbox.com/scl/fi/y0tc2houpu1sfet0kvrlc/Ficha_FundosD-lar.pdf?rlkey=ls9u8qfy3n45n2sk8w3ts2v8n&amp;st=r0jcf672&amp;dl=0" TargetMode="External"/><Relationship Id="rId63" Type="http://schemas.openxmlformats.org/officeDocument/2006/relationships/hyperlink" Target="https://www.dropbox.com/scl/fi/n32ggniri7zetj72je7vv/Ficha_Dahlia70Prev.pdf?rlkey=xso1pi9agynspm8a01banamtv&amp;st=rl0oxh4m&amp;dl=0" TargetMode="External"/><Relationship Id="rId68" Type="http://schemas.openxmlformats.org/officeDocument/2006/relationships/hyperlink" Target="https://www.dropbox.com/scl/fi/i41yksmsnc0p9v6323w3z/Ficha_AlaskaPrev.pdf?rlkey=y7zoterczkmrblfrv45h5wap3&amp;st=42su7ql9&amp;dl=0" TargetMode="External"/><Relationship Id="rId84" Type="http://schemas.openxmlformats.org/officeDocument/2006/relationships/hyperlink" Target="https://www.dropbox.com/scl/fi/90qrkhw5l2b43vf0cu006/Ficha_IbiunaHedgeSTPlus.pdf?rlkey=lbugk0b1aqomizbyl2gupfv54&amp;st=zoigl5qv&amp;dl=0" TargetMode="External"/><Relationship Id="rId89" Type="http://schemas.openxmlformats.org/officeDocument/2006/relationships/hyperlink" Target="https://www.dropbox.com/scl/fi/4uxw17hijpidhpbhuwkeq/Ficha_SPXRaptor.pdf?rlkey=ywyf2sq21csjqtxasw0xy5qlp&amp;st=y5ajdtc0&amp;dl=0" TargetMode="External"/><Relationship Id="rId112" Type="http://schemas.openxmlformats.org/officeDocument/2006/relationships/hyperlink" Target="https://www.dropbox.com/scl/fi/va6fdiki0bip0cto46e9k/Ficha_MilesAcer.pdf?rlkey=o2qdx2p1qc9ldwwq46f7llkpe&amp;st=1n2fyqgn&amp;dl=0" TargetMode="External"/><Relationship Id="rId16" Type="http://schemas.openxmlformats.org/officeDocument/2006/relationships/hyperlink" Target="https://www.dropbox.com/scl/fi/92vi7vyain0goknf3jaql/Ficha_LegacyCapitalV10.pdf?rlkey=u7x1qgwixab1fkn3w3wvfnxrn&amp;st=yfciv6ip&amp;dl=0" TargetMode="External"/><Relationship Id="rId107" Type="http://schemas.openxmlformats.org/officeDocument/2006/relationships/hyperlink" Target="https://www.dropbox.com/scl/fi/2akwmy2rt197kbpwjvts9/Ficha_RealInvestor.pdf?rlkey=rndichxxb2yef7u25yhgyg56q&amp;st=3qllmmr6&amp;dl=0" TargetMode="External"/><Relationship Id="rId11" Type="http://schemas.openxmlformats.org/officeDocument/2006/relationships/hyperlink" Target="https://www.dropbox.com/scl/fi/q9gqhsazvte1wyc47xj15/Ficha_KineaAtlasII.pdf?rlkey=njp5lm1gma651xyjr0lcy3rxr&amp;st=si3m1xui&amp;dl=0" TargetMode="External"/><Relationship Id="rId32" Type="http://schemas.openxmlformats.org/officeDocument/2006/relationships/hyperlink" Target="https://www.dropbox.com/scl/fi/el4vs77pupqloecni3d4n/Ficha_DynamoCougar.pdf?rlkey=kfgue2agfkexesvk3g6av8m1f&amp;st=33kt2pp5&amp;dl=0" TargetMode="External"/><Relationship Id="rId37" Type="http://schemas.openxmlformats.org/officeDocument/2006/relationships/hyperlink" Target="https://www.dropbox.com/scl/fi/7xh1gz722uv3swi9ixoa1/Ficha_IPParticipa-esIPG.pdf?rlkey=eyh052hu6hb4zq6oa4rke2ayc&amp;st=d6wb09pj&amp;dl=0" TargetMode="External"/><Relationship Id="rId53" Type="http://schemas.openxmlformats.org/officeDocument/2006/relationships/hyperlink" Target="https://www.dropbox.com/scl/fi/h3t220l5li0wkdsdykdgq/Ficha_IbiunaSTPrev.pdf?rlkey=zmfv6l7y2lqzbjkux0axx0q9q&amp;st=pltnfycw&amp;dl=0" TargetMode="External"/><Relationship Id="rId58" Type="http://schemas.openxmlformats.org/officeDocument/2006/relationships/hyperlink" Target="https://www.dropbox.com/scl/fi/7z0drp3wejh31639ztedt/Ficha_SPXLancerPlusPrev.pdf?rlkey=re9kcn8qw7fjci4wqor6stilv&amp;st=3sms4vcb&amp;dl=0" TargetMode="External"/><Relationship Id="rId74" Type="http://schemas.openxmlformats.org/officeDocument/2006/relationships/hyperlink" Target="https://www.dropbox.com/scl/fi/f13x9sb3msfh03j9v3zuu/Ficha_JGPCorporate.pdf?rlkey=5ueyujt8irf8boo28y1unjdsy&amp;st=l8xxeyy7&amp;dl=0" TargetMode="External"/><Relationship Id="rId79" Type="http://schemas.openxmlformats.org/officeDocument/2006/relationships/hyperlink" Target="https://www.dropbox.com/scl/fi/k9ae3hhyutnyt43kzo0sf/Ficha_JGPEcossistema360.pdf?rlkey=zq1z89ygbhl8j19g7hp9zzj5b&amp;st=56lh2lcj&amp;dl=0" TargetMode="External"/><Relationship Id="rId102" Type="http://schemas.openxmlformats.org/officeDocument/2006/relationships/hyperlink" Target="https://www.dropbox.com/scl/fi/eq48dhg6a942t2dt7cajd/Ficha_BrasilCapital30.pdf?rlkey=9tk6fs4jv8fzorlacaxmdsnnj&amp;st=6kv5no1d&amp;dl=0" TargetMode="External"/><Relationship Id="rId5" Type="http://schemas.openxmlformats.org/officeDocument/2006/relationships/hyperlink" Target="https://www.dropbox.com/scl/fi/tm88plsgtpkxy4r9rxqrl/Ficha_Augme180.pdf?rlkey=d0jju0kw7t8b8wy8qv78vq5pe&amp;st=087jfqub&amp;dl=0" TargetMode="External"/><Relationship Id="rId90" Type="http://schemas.openxmlformats.org/officeDocument/2006/relationships/hyperlink" Target="https://www.dropbox.com/scl/fi/sj2se3hf0qp5fp851tv8j/Ficha_G-veaMacro.pdf?rlkey=lhchta30uha4c4adwc3h8hpaf&amp;st=yukzo8jk&amp;dl=0" TargetMode="External"/><Relationship Id="rId95" Type="http://schemas.openxmlformats.org/officeDocument/2006/relationships/hyperlink" Target="https://www.dropbox.com/scl/fi/4zjo5b95don37s5s8vhrg/Ficha_Ita-Infra.pdf?rlkey=js01ydohqlrmnri2j11ulpdom&amp;st=cbmhh3g2&amp;dl=0" TargetMode="External"/><Relationship Id="rId22" Type="http://schemas.openxmlformats.org/officeDocument/2006/relationships/hyperlink" Target="https://www.dropbox.com/scl/fi/lbgt2v8wgw4udnj5ix2es/Ficha_VistaMultiestrat-gia.pdf?rlkey=hc07nkm76z1auv7np4lq8jicm&amp;st=zs1mfuc4&amp;dl=0" TargetMode="External"/><Relationship Id="rId27" Type="http://schemas.openxmlformats.org/officeDocument/2006/relationships/hyperlink" Target="https://www.dropbox.com/scl/fi/5lvmnrsn9np05nea8ad3l/Ficha_AtmosA-es.pdf?rlkey=x8su3ixpvcrn10qhthger9agy&amp;st=i1p2r5k6&amp;dl=0" TargetMode="External"/><Relationship Id="rId43" Type="http://schemas.openxmlformats.org/officeDocument/2006/relationships/hyperlink" Target="https://www.dropbox.com/scl/fi/d0jkawv78cc67drqrk18j/Ficha_TruxtLongBias.pdf?rlkey=5p3bckgazfeocxh0v9qd2vwgk&amp;st=emw2uha0&amp;dl=0" TargetMode="External"/><Relationship Id="rId48" Type="http://schemas.openxmlformats.org/officeDocument/2006/relationships/hyperlink" Target="https://www.dropbox.com/scl/fi/1pj5ldz8upd8d24vg6slb/Ficha_Capit-niaPrev.pdf?rlkey=fo95ucz75i21j1ww5ktdnwblh&amp;st=05zyez9x&amp;dl=0" TargetMode="External"/><Relationship Id="rId64" Type="http://schemas.openxmlformats.org/officeDocument/2006/relationships/hyperlink" Target="https://www.dropbox.com/scl/fi/6zt1hiqycik3nzh6271uv/Ficha_DahliaTotalReturnPrev.pdf?rlkey=1suldx0u06ee81v1uctusq4yv&amp;st=96vluk6t&amp;dl=0" TargetMode="External"/><Relationship Id="rId69" Type="http://schemas.openxmlformats.org/officeDocument/2006/relationships/hyperlink" Target="https://www.dropbox.com/scl/fi/sl449n4vey8jwxl49esnj/Ficha_SuperPrev.pdf?rlkey=55ekskxxwj2ptfi5m0mblwy5q&amp;st=ji6skewv&amp;dl=0" TargetMode="External"/><Relationship Id="rId113" Type="http://schemas.openxmlformats.org/officeDocument/2006/relationships/hyperlink" Target="https://www.dropbox.com/scl/fi/ur0lqj6vpkmwpfdrnog02/Ficha_SPXFalcon.pdf?rlkey=dj5xshugsif6yyublrgss6sh7&amp;st=y92mj3y5&amp;dl=0" TargetMode="External"/><Relationship Id="rId118" Type="http://schemas.openxmlformats.org/officeDocument/2006/relationships/hyperlink" Target="https://www.dropbox.com/scl/fi/y0tc2houpu1sfet0kvrlc/Ficha_FundosD-lar.pdf?rlkey=ls9u8qfy3n45n2sk8w3ts2v8n&amp;st=r0jcf672&amp;dl=0" TargetMode="External"/><Relationship Id="rId80" Type="http://schemas.openxmlformats.org/officeDocument/2006/relationships/hyperlink" Target="https://www.dropbox.com/scl/fi/ckmsb5ri5osrfnxoluvze/Ficha_GenoaCapitalRadar.pdf?rlkey=1blwv0mh4wyfeq5718erhhz1c&amp;st=z50qz9sm&amp;dl=0" TargetMode="External"/><Relationship Id="rId85" Type="http://schemas.openxmlformats.org/officeDocument/2006/relationships/hyperlink" Target="https://www.dropbox.com/scl/fi/4vzgyh6xmss3d7ou5ux5z/Ficha_KapitaloKappa.pdf?rlkey=0oqmqlviugvyjqsroi7nahd1f&amp;st=4ypm5s5x&amp;dl=0" TargetMode="External"/><Relationship Id="rId12" Type="http://schemas.openxmlformats.org/officeDocument/2006/relationships/hyperlink" Target="https://www.dropbox.com/scl/fi/wucnk0eplnwpdw63t4zx3/Ficha_Verde.pdf?rlkey=x5dapd1ahl64rwe1nmic8f58c&amp;st=e25sbf28&amp;dl=0" TargetMode="External"/><Relationship Id="rId17" Type="http://schemas.openxmlformats.org/officeDocument/2006/relationships/hyperlink" Target="https://www.dropbox.com/scl/fi/hq9br5uordyyrp3xs77z7/Ficha_SPXNimitz.pdf?rlkey=yzbb7tcuu7jl0tgghctpbsnlm&amp;st=tfnx0iw0&amp;dl=0" TargetMode="External"/><Relationship Id="rId33" Type="http://schemas.openxmlformats.org/officeDocument/2006/relationships/hyperlink" Target="https://www.dropbox.com/scl/fi/v7u2epswu8jkd0rimev5m/Ficha_VeltA-es.pdf?rlkey=4k20emyegnpwp0c0q011mkwaq&amp;st=ce9gqeg7&amp;dl=0" TargetMode="External"/><Relationship Id="rId38" Type="http://schemas.openxmlformats.org/officeDocument/2006/relationships/hyperlink" Target="https://www.dropbox.com/scl/fi/ybpcpqtsmbok7g1hmz4uc/Ficha_S-P500Nova.pdf?rlkey=mk1qr5oyu11g2udheo60t8fad&amp;st=whaf6t0b&amp;dl=0" TargetMode="External"/><Relationship Id="rId59" Type="http://schemas.openxmlformats.org/officeDocument/2006/relationships/hyperlink" Target="https://www.dropbox.com/scl/fi/ooxrykzqr4zsak8t9a1hc/Ficha_SPXRangerPrev.pdf?rlkey=exdh82kpiq4cpuewdrm1me4xp&amp;st=468frsh5&amp;dl=0" TargetMode="External"/><Relationship Id="rId103" Type="http://schemas.openxmlformats.org/officeDocument/2006/relationships/hyperlink" Target="https://www.dropbox.com/scl/fi/el4vs77pupqloecni3d4n/Ficha_DynamoCougar.pdf?rlkey=kfgue2agfkexesvk3g6av8m1f&amp;st=33kt2pp5&amp;dl=0" TargetMode="External"/><Relationship Id="rId108" Type="http://schemas.openxmlformats.org/officeDocument/2006/relationships/hyperlink" Target="https://www.dropbox.com/scl/fi/7xh1gz722uv3swi9ixoa1/Ficha_IPParticipa-esIPG.pdf?rlkey=eyh052hu6hb4zq6oa4rke2ayc&amp;st=d6wb09pj&amp;dl=0" TargetMode="External"/><Relationship Id="rId54" Type="http://schemas.openxmlformats.org/officeDocument/2006/relationships/hyperlink" Target="https://www.dropbox.com/scl/fi/l11twz4rfhkp2kzkn3cls/Ficha_KineaAtlasPrev.pdf?rlkey=piljkjsjglvntd1p5y2pzqncq&amp;st=b5x88r4m&amp;dl=0" TargetMode="External"/><Relationship Id="rId70" Type="http://schemas.openxmlformats.org/officeDocument/2006/relationships/hyperlink" Target="https://www.dropbox.com/scl/fi/9hd54hj5jqlgct3hgagqc/Ficha_HashdexNasdaqCrypto.pdf?rlkey=xpbm87lbh4zcymee09y3lqaiz&amp;st=nf6yc5z1&amp;dl=0" TargetMode="External"/><Relationship Id="rId75" Type="http://schemas.openxmlformats.org/officeDocument/2006/relationships/hyperlink" Target="https://www.dropbox.com/scl/fi/w02z5wr7yue280542ulti/Ficha_SPXSeahawk.pdf?rlkey=4pjvasfjjn77qghyiql6iqz3f&amp;st=wiifrqcl&amp;dl=0" TargetMode="External"/><Relationship Id="rId91" Type="http://schemas.openxmlformats.org/officeDocument/2006/relationships/hyperlink" Target="https://www.dropbox.com/scl/fi/a9vtb5qfhz09f9kezxaig/Ficha_G-veaMacroPlus.pdf?rlkey=9ytl3jigidwiwvu6btr29xfez&amp;st=y3c9nj8p&amp;dl=0" TargetMode="External"/><Relationship Id="rId96" Type="http://schemas.openxmlformats.org/officeDocument/2006/relationships/hyperlink" Target="https://www.dropbox.com/scl/fi/ibqxnjobzvnovj9bztkzz/Ficha_KineaInfra.pdf?rlkey=3pf7ibqhtrij45n2fl7gymqkr&amp;st=bh6l77ps&amp;dl=0" TargetMode="External"/><Relationship Id="rId1" Type="http://schemas.openxmlformats.org/officeDocument/2006/relationships/hyperlink" Target="https://www.dropbox.com/scl/fi/77t6grzt1x45b8tbooods/Ficha_Augme30.pdf?rlkey=9uqt83dapx9cx9prr0t6bxk2f&amp;st=q4j5x67h&amp;dl=0" TargetMode="External"/><Relationship Id="rId6" Type="http://schemas.openxmlformats.org/officeDocument/2006/relationships/hyperlink" Target="https://www.dropbox.com/scl/fi/llfaam6eymh3kev8uc69w/Ficha_Capit-niaRadar90.pdf?rlkey=5sjzsdkgb3yr0uadornkre275&amp;st=0tavmch2&amp;dl=0" TargetMode="External"/><Relationship Id="rId23" Type="http://schemas.openxmlformats.org/officeDocument/2006/relationships/hyperlink" Target="https://www.dropbox.com/scl/fi/xms9kkqx0bto4txc5gwh6/Ficha_MarAbsoluto.pdf?rlkey=8zixikfnvll696t67jf7m7hom&amp;st=cm5t1kpf&amp;dl=0" TargetMode="External"/><Relationship Id="rId28" Type="http://schemas.openxmlformats.org/officeDocument/2006/relationships/hyperlink" Target="https://www.dropbox.com/scl/fi/3wk24bzbfrqbso2hq4ov8/Ficha_BogariValue.pdf?rlkey=ew7yk63ejsimczh7bczmpgmtb&amp;st=2g701quo&amp;dl=0" TargetMode="External"/><Relationship Id="rId49" Type="http://schemas.openxmlformats.org/officeDocument/2006/relationships/hyperlink" Target="https://www.dropbox.com/scl/fi/h8qn4tma0qjzknukh6fb8/Ficha_JGPCr-ditoPrev.pdf?rlkey=68uieozf69icy4oynmstyb3ww&amp;st=7r92xc03&amp;dl=0" TargetMode="External"/><Relationship Id="rId114" Type="http://schemas.openxmlformats.org/officeDocument/2006/relationships/hyperlink" Target="https://www.dropbox.com/scl/fi/d0jkawv78cc67drqrk18j/Ficha_TruxtLongBias.pdf?rlkey=5p3bckgazfeocxh0v9qd2vwgk&amp;st=emw2uha0&amp;dl=0" TargetMode="External"/><Relationship Id="rId119" Type="http://schemas.openxmlformats.org/officeDocument/2006/relationships/hyperlink" Target="https://www.dropbox.com/scl/fi/9hd54hj5jqlgct3hgagqc/Ficha_HashdexNasdaqCrypto.pdf?rlkey=xpbm87lbh4zcymee09y3lqaiz&amp;st=nf6yc5z1&amp;dl=0" TargetMode="External"/><Relationship Id="rId44" Type="http://schemas.openxmlformats.org/officeDocument/2006/relationships/hyperlink" Target="https://www.dropbox.com/scl/fi/cm04tjs9url4kpke0bp6i/Ficha_Spectra.pdf?rlkey=wv25o7dbrenhsx2ihfguldvr8&amp;st=newxfk2y&amp;dl=0" TargetMode="External"/><Relationship Id="rId60" Type="http://schemas.openxmlformats.org/officeDocument/2006/relationships/hyperlink" Target="https://www.dropbox.com/scl/fi/1j6o3jcsl4efgaeuzzg3w/Ficha_HIXPrev.pdf?rlkey=hpzsqy6jg2a9wsbeiqcq5t8vh&amp;st=ac9aofxr&amp;dl=0" TargetMode="External"/><Relationship Id="rId65" Type="http://schemas.openxmlformats.org/officeDocument/2006/relationships/hyperlink" Target="https://www.dropbox.com/scl/fi/vh5rwwjd2ra6o3609bzzc/Ficha_SPXLongBiasPrev.pdf?rlkey=a308xhg0o3a7lzohxxhku9g9h&amp;st=ijkbyzxa&amp;dl=0" TargetMode="External"/><Relationship Id="rId81" Type="http://schemas.openxmlformats.org/officeDocument/2006/relationships/hyperlink" Target="https://www.dropbox.com/scl/fi/k2j1tcgho0y5fo7v5iryu/Ficha_IbiunaHedgeST.pdf?rlkey=kxkd2yvoq10lopdwvz9updovw&amp;st=num2ultg&amp;dl=0" TargetMode="External"/><Relationship Id="rId86" Type="http://schemas.openxmlformats.org/officeDocument/2006/relationships/hyperlink" Target="https://www.dropbox.com/scl/fi/na5wsxfryjd2781oa76x0/Ficha_KapitaloZeta.pdf?rlkey=563rotbpfel65jvwt6bj1kbcn&amp;st=svpegsg1&amp;dl=0" TargetMode="External"/><Relationship Id="rId4" Type="http://schemas.openxmlformats.org/officeDocument/2006/relationships/hyperlink" Target="https://www.dropbox.com/scl/fi/w02z5wr7yue280542ulti/Ficha_SPXSeahawk.pdf?rlkey=4pjvasfjjn77qghyiql6iqz3f&amp;st=wiifrqcl&amp;dl=0" TargetMode="External"/><Relationship Id="rId9" Type="http://schemas.openxmlformats.org/officeDocument/2006/relationships/hyperlink" Target="https://www.dropbox.com/scl/fi/ckmsb5ri5osrfnxoluvze/Ficha_GenoaCapitalRadar.pdf?rlkey=1blwv0mh4wyfeq5718erhhz1c&amp;st=z50qz9sm&amp;dl=0" TargetMode="External"/><Relationship Id="rId13" Type="http://schemas.openxmlformats.org/officeDocument/2006/relationships/hyperlink" Target="https://www.dropbox.com/scl/fi/90qrkhw5l2b43vf0cu006/Ficha_IbiunaHedgeSTPlus.pdf?rlkey=lbugk0b1aqomizbyl2gupfv54&amp;st=zoigl5qv&amp;dl=0" TargetMode="External"/><Relationship Id="rId18" Type="http://schemas.openxmlformats.org/officeDocument/2006/relationships/hyperlink" Target="https://www.dropbox.com/scl/fi/4uxw17hijpidhpbhuwkeq/Ficha_SPXRaptor.pdf?rlkey=ywyf2sq21csjqtxasw0xy5qlp&amp;st=y5ajdtc0&amp;dl=0" TargetMode="External"/><Relationship Id="rId39" Type="http://schemas.openxmlformats.org/officeDocument/2006/relationships/hyperlink" Target="https://www.dropbox.com/scl/fi/gxkt2ylrpm1ho2wunwpre/Ficha_DahliaTotalReturn.pdf?rlkey=pj40s2etfnb7dv2affxpvvumy&amp;st=4sezeu11&amp;dl=0" TargetMode="External"/><Relationship Id="rId109" Type="http://schemas.openxmlformats.org/officeDocument/2006/relationships/hyperlink" Target="https://www.dropbox.com/scl/fi/ybpcpqtsmbok7g1hmz4uc/Ficha_S-P500Nova.pdf?rlkey=mk1qr5oyu11g2udheo60t8fad&amp;st=whaf6t0b&amp;dl=0" TargetMode="External"/><Relationship Id="rId34" Type="http://schemas.openxmlformats.org/officeDocument/2006/relationships/hyperlink" Target="https://www.dropbox.com/scl/fi/593hbm0wcuzqqefsab39i/Ficha_HIXCapital.pdf?rlkey=61a41ism7nhay88pnnbtpyy9x&amp;st=x92t77hp&amp;dl=0" TargetMode="External"/><Relationship Id="rId50" Type="http://schemas.openxmlformats.org/officeDocument/2006/relationships/hyperlink" Target="https://www.dropbox.com/scl/fi/7pzjdzit3ktjg2e0sk78r/Ficha_AugmePrevHY.pdf?rlkey=ht1nvpocf26t2fp4auu2zpy9q&amp;st=bgfwnt7h&amp;dl=0" TargetMode="External"/><Relationship Id="rId55" Type="http://schemas.openxmlformats.org/officeDocument/2006/relationships/hyperlink" Target="https://www.dropbox.com/scl/fi/eiizjtb8762ag4zh81jce/Ficha_VerdePrev60.pdf?rlkey=pqkz87z01eurlss3cagmw098u&amp;st=c8rw6x72&amp;dl=0" TargetMode="External"/><Relationship Id="rId76" Type="http://schemas.openxmlformats.org/officeDocument/2006/relationships/hyperlink" Target="https://www.dropbox.com/scl/fi/tm88plsgtpkxy4r9rxqrl/Ficha_Augme180.pdf?rlkey=d0jju0kw7t8b8wy8qv78vq5pe&amp;st=087jfqub&amp;dl=0" TargetMode="External"/><Relationship Id="rId97" Type="http://schemas.openxmlformats.org/officeDocument/2006/relationships/hyperlink" Target="https://www.dropbox.com/scl/fi/bi1mucnnjrtmmemyph377/Ficha_KNCAFiagro.pdf?rlkey=g5h7qkv092nuwkzgwwcevvnc3&amp;st=ihrtiitn&amp;dl=0" TargetMode="External"/><Relationship Id="rId104" Type="http://schemas.openxmlformats.org/officeDocument/2006/relationships/hyperlink" Target="https://www.dropbox.com/scl/fi/v7u2epswu8jkd0rimev5m/Ficha_VeltA-es.pdf?rlkey=4k20emyegnpwp0c0q011mkwaq&amp;st=ce9gqeg7&amp;dl=0" TargetMode="External"/><Relationship Id="rId120" Type="http://schemas.openxmlformats.org/officeDocument/2006/relationships/hyperlink" Target="https://www.dropbox.com/scl/fi/m5fontjs02nr20l8kyu0f/Ficha_B2V_Bridge.pdf?rlkey=vi8mzwt1u3dm6a9ggz6lkgwp1&amp;st=y0wycfa5&amp;dl=0" TargetMode="External"/><Relationship Id="rId7" Type="http://schemas.openxmlformats.org/officeDocument/2006/relationships/hyperlink" Target="https://www.dropbox.com/scl/fi/w1203bmeesc7nworc7kcn/Ficha_ValoraGuardian.pdf?rlkey=9gbkt1haqdksmpzvczqah4dr9&amp;st=culdkn6u&amp;dl=0" TargetMode="External"/><Relationship Id="rId71" Type="http://schemas.openxmlformats.org/officeDocument/2006/relationships/hyperlink" Target="https://www.dropbox.com/scl/fi/m5fontjs02nr20l8kyu0f/Ficha_B2V_Bridge.pdf?rlkey=vi8mzwt1u3dm6a9ggz6lkgwp1&amp;st=y0wycfa5&amp;dl=0" TargetMode="External"/><Relationship Id="rId92" Type="http://schemas.openxmlformats.org/officeDocument/2006/relationships/hyperlink" Target="https://www.dropbox.com/scl/fi/zkr741se0yic2u3nj1qhy/Ficha_VistaHedge.pdf?rlkey=kos68mk6gnpmj773jxcu8ieci&amp;st=4lr2j9u2&amp;dl=0" TargetMode="External"/><Relationship Id="rId2" Type="http://schemas.openxmlformats.org/officeDocument/2006/relationships/hyperlink" Target="https://www.dropbox.com/scl/fi/vjnnkykwnxcx4ba3n5wdr/Ficha_Capit-niaPremium45.pdf?rlkey=etcftbp7w9t89ikbuqetqxijt&amp;st=2nq64na1&amp;dl=0" TargetMode="External"/><Relationship Id="rId29" Type="http://schemas.openxmlformats.org/officeDocument/2006/relationships/hyperlink" Target="https://www.dropbox.com/scl/fi/cxx4w4w4ry3j7v5lfsmlo/Ficha_BogariValueQ.pdf?rlkey=o2r1wywiszx3hutxh5l7rri3e&amp;st=050spynj&amp;dl=0" TargetMode="External"/><Relationship Id="rId24" Type="http://schemas.openxmlformats.org/officeDocument/2006/relationships/hyperlink" Target="https://www.dropbox.com/scl/fi/4zjo5b95don37s5s8vhrg/Ficha_Ita-Infra.pdf?rlkey=js01ydohqlrmnri2j11ulpdom&amp;st=cbmhh3g2&amp;dl=0" TargetMode="External"/><Relationship Id="rId40" Type="http://schemas.openxmlformats.org/officeDocument/2006/relationships/hyperlink" Target="https://www.dropbox.com/scl/fi/56qwgxf1995vg8tqkq6hr/Ficha_ForpusA-es.pdf?rlkey=pqk4i8r7b9vdy5kkbs0ji7jlw&amp;st=qe8in3p2&amp;dl=0" TargetMode="External"/><Relationship Id="rId45" Type="http://schemas.openxmlformats.org/officeDocument/2006/relationships/hyperlink" Target="https://www.dropbox.com/scl/fi/eabde824601cpyy29xx2r/Ficha_Alaska.pdf?rlkey=qju57twiaibgl4bspl1uvedja&amp;st=jt9qcxqu&amp;dl=0" TargetMode="External"/><Relationship Id="rId66" Type="http://schemas.openxmlformats.org/officeDocument/2006/relationships/hyperlink" Target="https://www.dropbox.com/scl/fi/lzxzp3y8xe7ztsw1oz8w8/Ficha_EncorePrev70.pdf?rlkey=kxmc47opcis7z6fc8bse9g0va&amp;st=3xowe7y2&amp;dl=0" TargetMode="External"/><Relationship Id="rId87" Type="http://schemas.openxmlformats.org/officeDocument/2006/relationships/hyperlink" Target="https://www.dropbox.com/scl/fi/92vi7vyain0goknf3jaql/Ficha_LegacyCapitalV10.pdf?rlkey=u7x1qgwixab1fkn3w3wvfnxrn&amp;st=yfciv6ip&amp;dl=0" TargetMode="External"/><Relationship Id="rId110" Type="http://schemas.openxmlformats.org/officeDocument/2006/relationships/hyperlink" Target="https://www.dropbox.com/scl/fi/gxkt2ylrpm1ho2wunwpre/Ficha_DahliaTotalReturn.pdf?rlkey=pj40s2etfnb7dv2affxpvvumy&amp;st=4sezeu11&amp;dl=0" TargetMode="External"/><Relationship Id="rId115" Type="http://schemas.openxmlformats.org/officeDocument/2006/relationships/hyperlink" Target="https://www.dropbox.com/scl/fi/cm04tjs9url4kpke0bp6i/Ficha_Spectra.pdf?rlkey=wv25o7dbrenhsx2ihfguldvr8&amp;st=newxfk2y&amp;dl=0" TargetMode="External"/><Relationship Id="rId61" Type="http://schemas.openxmlformats.org/officeDocument/2006/relationships/hyperlink" Target="https://www.dropbox.com/scl/fi/o4ixt4zzli99z2vbcuz76/Ficha_BogariPrev.pdf?rlkey=9geqc6arf6b9o8lnvwelym5xd&amp;st=bctmljhi&amp;dl=0" TargetMode="External"/><Relationship Id="rId82" Type="http://schemas.openxmlformats.org/officeDocument/2006/relationships/hyperlink" Target="https://www.dropbox.com/scl/fi/q9gqhsazvte1wyc47xj15/Ficha_KineaAtlasII.pdf?rlkey=njp5lm1gma651xyjr0lcy3rxr&amp;st=si3m1xui&amp;dl=0" TargetMode="External"/><Relationship Id="rId19" Type="http://schemas.openxmlformats.org/officeDocument/2006/relationships/hyperlink" Target="https://www.dropbox.com/scl/fi/sj2se3hf0qp5fp851tv8j/Ficha_G-veaMacro.pdf?rlkey=lhchta30uha4c4adwc3h8hpaf&amp;st=yukzo8jk&amp;dl=0" TargetMode="External"/><Relationship Id="rId14" Type="http://schemas.openxmlformats.org/officeDocument/2006/relationships/hyperlink" Target="https://www.dropbox.com/scl/fi/4vzgyh6xmss3d7ou5ux5z/Ficha_KapitaloKappa.pdf?rlkey=0oqmqlviugvyjqsroi7nahd1f&amp;st=4ypm5s5x&amp;dl=0" TargetMode="External"/><Relationship Id="rId30" Type="http://schemas.openxmlformats.org/officeDocument/2006/relationships/hyperlink" Target="https://www.dropbox.com/scl/fi/zie77wf5dmrtg3cxs7uoj/Ficha_BrasilCapital.pdf?rlkey=4pjw5hri6mc1742wk6q0tf87h&amp;st=vgtgeeyv&amp;dl=0" TargetMode="External"/><Relationship Id="rId35" Type="http://schemas.openxmlformats.org/officeDocument/2006/relationships/hyperlink" Target="https://www.dropbox.com/scl/fi/n268dcvwunle66rvixkwd/Ficha_HIXCapitalInstitucional.pdf?rlkey=0agzq2xa01y2610vcwho8v5h1&amp;st=0i0u5gt9&amp;dl=0" TargetMode="External"/><Relationship Id="rId56" Type="http://schemas.openxmlformats.org/officeDocument/2006/relationships/hyperlink" Target="https://www.dropbox.com/scl/fi/s5glxi0ge0tehey1zwcfx/Ficha_KapitaloZetaPrev.pdf?rlkey=qhp1bgp1yfp1ftix6xo48kedu&amp;st=0huw7x22&amp;dl=0" TargetMode="External"/><Relationship Id="rId77" Type="http://schemas.openxmlformats.org/officeDocument/2006/relationships/hyperlink" Target="https://www.dropbox.com/scl/fi/llfaam6eymh3kev8uc69w/Ficha_Capit-niaRadar90.pdf?rlkey=5sjzsdkgb3yr0uadornkre275&amp;st=0tavmch2&amp;dl=0" TargetMode="External"/><Relationship Id="rId100" Type="http://schemas.openxmlformats.org/officeDocument/2006/relationships/hyperlink" Target="https://www.dropbox.com/scl/fi/cxx4w4w4ry3j7v5lfsmlo/Ficha_BogariValueQ.pdf?rlkey=o2r1wywiszx3hutxh5l7rri3e&amp;st=050spynj&amp;dl=0" TargetMode="External"/><Relationship Id="rId105" Type="http://schemas.openxmlformats.org/officeDocument/2006/relationships/hyperlink" Target="https://www.dropbox.com/scl/fi/593hbm0wcuzqqefsab39i/Ficha_HIXCapital.pdf?rlkey=61a41ism7nhay88pnnbtpyy9x&amp;st=x92t77hp&amp;dl=0" TargetMode="External"/><Relationship Id="rId8" Type="http://schemas.openxmlformats.org/officeDocument/2006/relationships/hyperlink" Target="https://www.dropbox.com/scl/fi/k9ae3hhyutnyt43kzo0sf/Ficha_JGPEcossistema360.pdf?rlkey=zq1z89ygbhl8j19g7hp9zzj5b&amp;st=56lh2lcj&amp;dl=0" TargetMode="External"/><Relationship Id="rId51" Type="http://schemas.openxmlformats.org/officeDocument/2006/relationships/hyperlink" Target="https://www.dropbox.com/scl/fi/9rurgfkiw5vd82399u4yl/Ficha_G-veaMacroPrev.pdf?rlkey=a2ourkil0aep6luh41czjkywp&amp;st=uo0ychpn&amp;dl=0" TargetMode="External"/><Relationship Id="rId72" Type="http://schemas.openxmlformats.org/officeDocument/2006/relationships/hyperlink" Target="https://www.dropbox.com/scl/fi/77t6grzt1x45b8tbooods/Ficha_Augme30.pdf?rlkey=9uqt83dapx9cx9prr0t6bxk2f&amp;st=q4j5x67h&amp;dl=0" TargetMode="External"/><Relationship Id="rId93" Type="http://schemas.openxmlformats.org/officeDocument/2006/relationships/hyperlink" Target="https://www.dropbox.com/scl/fi/lbgt2v8wgw4udnj5ix2es/Ficha_VistaMultiestrat-gia.pdf?rlkey=hc07nkm76z1auv7np4lq8jicm&amp;st=zs1mfuc4&amp;dl=0" TargetMode="External"/><Relationship Id="rId98" Type="http://schemas.openxmlformats.org/officeDocument/2006/relationships/hyperlink" Target="https://www.dropbox.com/scl/fi/5lvmnrsn9np05nea8ad3l/Ficha_AtmosA-es.pdf?rlkey=x8su3ixpvcrn10qhthger9agy&amp;st=i1p2r5k6&amp;dl=0" TargetMode="External"/><Relationship Id="rId121" Type="http://schemas.openxmlformats.org/officeDocument/2006/relationships/drawing" Target="../drawings/drawing5.xml"/><Relationship Id="rId3" Type="http://schemas.openxmlformats.org/officeDocument/2006/relationships/hyperlink" Target="https://www.dropbox.com/scl/fi/f13x9sb3msfh03j9v3zuu/Ficha_JGPCorporate.pdf?rlkey=5ueyujt8irf8boo28y1unjdsy&amp;st=l8xxeyy7&amp;dl=0" TargetMode="External"/><Relationship Id="rId25" Type="http://schemas.openxmlformats.org/officeDocument/2006/relationships/hyperlink" Target="https://www.dropbox.com/scl/fi/ibqxnjobzvnovj9bztkzz/Ficha_KineaInfra.pdf?rlkey=3pf7ibqhtrij45n2fl7gymqkr&amp;st=bh6l77ps&amp;dl=0" TargetMode="External"/><Relationship Id="rId46" Type="http://schemas.openxmlformats.org/officeDocument/2006/relationships/hyperlink" Target="https://www.dropbox.com/scl/fi/px2rzcb84d7sx2kb0hip4/Ficha_FundosOuroNova.pdf?rlkey=ndpxtvvifv29rsd2671qb4o7p&amp;st=chfqq0cl&amp;dl=0" TargetMode="External"/><Relationship Id="rId67" Type="http://schemas.openxmlformats.org/officeDocument/2006/relationships/hyperlink" Target="https://www.dropbox.com/scl/fi/asjiqglqr0557wdx5aira/Ficha_EncorePrev100.pdf?rlkey=uel1me15hfobhsy2pnc8sj6yj&amp;st=y1w3fy5r&amp;dl=0" TargetMode="External"/><Relationship Id="rId116" Type="http://schemas.openxmlformats.org/officeDocument/2006/relationships/hyperlink" Target="https://www.dropbox.com/scl/fi/eabde824601cpyy29xx2r/Ficha_Alaska.pdf?rlkey=qju57twiaibgl4bspl1uvedja&amp;st=jt9qcxqu&amp;dl=0" TargetMode="External"/><Relationship Id="rId20" Type="http://schemas.openxmlformats.org/officeDocument/2006/relationships/hyperlink" Target="https://www.dropbox.com/scl/fi/a9vtb5qfhz09f9kezxaig/Ficha_G-veaMacroPlus.pdf?rlkey=9ytl3jigidwiwvu6btr29xfez&amp;st=y3c9nj8p&amp;dl=0" TargetMode="External"/><Relationship Id="rId41" Type="http://schemas.openxmlformats.org/officeDocument/2006/relationships/hyperlink" Target="https://www.dropbox.com/scl/fi/va6fdiki0bip0cto46e9k/Ficha_MilesAcer.pdf?rlkey=o2qdx2p1qc9ldwwq46f7llkpe&amp;st=1n2fyqgn&amp;dl=0" TargetMode="External"/><Relationship Id="rId62" Type="http://schemas.openxmlformats.org/officeDocument/2006/relationships/hyperlink" Target="https://www.dropbox.com/scl/fi/gqygx7k50lm915qraz798/Ficha_BrasilCapitalPrev.pdf?rlkey=pay8hhvs6qqr1008y29locrsc&amp;st=6xqr9uno&amp;dl=0" TargetMode="External"/><Relationship Id="rId83" Type="http://schemas.openxmlformats.org/officeDocument/2006/relationships/hyperlink" Target="https://www.dropbox.com/scl/fi/wucnk0eplnwpdw63t4zx3/Ficha_Verde.pdf?rlkey=x5dapd1ahl64rwe1nmic8f58c&amp;st=e25sbf28&amp;dl=0" TargetMode="External"/><Relationship Id="rId88" Type="http://schemas.openxmlformats.org/officeDocument/2006/relationships/hyperlink" Target="https://www.dropbox.com/scl/fi/hq9br5uordyyrp3xs77z7/Ficha_SPXNimitz.pdf?rlkey=yzbb7tcuu7jl0tgghctpbsnlm&amp;st=tfnx0iw0&amp;dl=0" TargetMode="External"/><Relationship Id="rId111" Type="http://schemas.openxmlformats.org/officeDocument/2006/relationships/hyperlink" Target="https://www.dropbox.com/scl/fi/56qwgxf1995vg8tqkq6hr/Ficha_ForpusA-es.pdf?rlkey=pqk4i8r7b9vdy5kkbs0ji7jlw&amp;st=qe8in3p2&amp;dl=0" TargetMode="External"/><Relationship Id="rId15" Type="http://schemas.openxmlformats.org/officeDocument/2006/relationships/hyperlink" Target="https://www.dropbox.com/scl/fi/na5wsxfryjd2781oa76x0/Ficha_KapitaloZeta.pdf?rlkey=563rotbpfel65jvwt6bj1kbcn&amp;st=svpegsg1&amp;dl=0" TargetMode="External"/><Relationship Id="rId36" Type="http://schemas.openxmlformats.org/officeDocument/2006/relationships/hyperlink" Target="https://www.dropbox.com/scl/fi/2akwmy2rt197kbpwjvts9/Ficha_RealInvestor.pdf?rlkey=rndichxxb2yef7u25yhgyg56q&amp;st=3qllmmr6&amp;dl=0" TargetMode="External"/><Relationship Id="rId57" Type="http://schemas.openxmlformats.org/officeDocument/2006/relationships/hyperlink" Target="https://www.dropbox.com/scl/fi/oejf68nlsrdqxfssr2x1h/Ficha_LegacyCapitalPrev.pdf?rlkey=oro76ts3y8cqi3tpnsshw1f0p&amp;st=fvh7fe23&amp;dl=0" TargetMode="External"/><Relationship Id="rId106" Type="http://schemas.openxmlformats.org/officeDocument/2006/relationships/hyperlink" Target="https://www.dropbox.com/scl/fi/n268dcvwunle66rvixkwd/Ficha_HIXCapitalInstitucional.pdf?rlkey=0agzq2xa01y2610vcwho8v5h1&amp;st=0i0u5gt9&amp;dl=0" TargetMode="External"/><Relationship Id="rId10" Type="http://schemas.openxmlformats.org/officeDocument/2006/relationships/hyperlink" Target="https://www.dropbox.com/scl/fi/k2j1tcgho0y5fo7v5iryu/Ficha_IbiunaHedgeST.pdf?rlkey=kxkd2yvoq10lopdwvz9updovw&amp;st=num2ultg&amp;dl=0" TargetMode="External"/><Relationship Id="rId31" Type="http://schemas.openxmlformats.org/officeDocument/2006/relationships/hyperlink" Target="https://www.dropbox.com/scl/fi/eq48dhg6a942t2dt7cajd/Ficha_BrasilCapital30.pdf?rlkey=9tk6fs4jv8fzorlacaxmdsnnj&amp;st=6kv5no1d&amp;dl=0" TargetMode="External"/><Relationship Id="rId52" Type="http://schemas.openxmlformats.org/officeDocument/2006/relationships/hyperlink" Target="https://www.dropbox.com/scl/fi/an83a70o9jmpxjjcyjkx9/Ficha_GenoaCapitalCruisePrev.pdf?rlkey=1avjfkfhsabin7nlu2aukouox&amp;st=bh6azm6t&amp;dl=0" TargetMode="External"/><Relationship Id="rId73" Type="http://schemas.openxmlformats.org/officeDocument/2006/relationships/hyperlink" Target="https://www.dropbox.com/scl/fi/vjnnkykwnxcx4ba3n5wdr/Ficha_Capit-niaPremium45.pdf?rlkey=etcftbp7w9t89ikbuqetqxijt&amp;st=2nq64na1&amp;dl=0" TargetMode="External"/><Relationship Id="rId78" Type="http://schemas.openxmlformats.org/officeDocument/2006/relationships/hyperlink" Target="https://www.dropbox.com/scl/fi/w1203bmeesc7nworc7kcn/Ficha_ValoraGuardian.pdf?rlkey=9gbkt1haqdksmpzvczqah4dr9&amp;st=culdkn6u&amp;dl=0" TargetMode="External"/><Relationship Id="rId94" Type="http://schemas.openxmlformats.org/officeDocument/2006/relationships/hyperlink" Target="https://www.dropbox.com/scl/fi/xms9kkqx0bto4txc5gwh6/Ficha_MarAbsoluto.pdf?rlkey=8zixikfnvll696t67jf7m7hom&amp;st=cm5t1kpf&amp;dl=0" TargetMode="External"/><Relationship Id="rId99" Type="http://schemas.openxmlformats.org/officeDocument/2006/relationships/hyperlink" Target="https://www.dropbox.com/scl/fi/3wk24bzbfrqbso2hq4ov8/Ficha_BogariValue.pdf?rlkey=ew7yk63ejsimczh7bczmpgmtb&amp;st=2g701quo&amp;dl=0" TargetMode="External"/><Relationship Id="rId101" Type="http://schemas.openxmlformats.org/officeDocument/2006/relationships/hyperlink" Target="https://www.dropbox.com/scl/fi/zie77wf5dmrtg3cxs7uoj/Ficha_BrasilCapital.pdf?rlkey=4pjw5hri6mc1742wk6q0tf87h&amp;st=vgtgeeyv&amp;dl=0" TargetMode="Externa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43.xml.rels><?xml version="1.0" encoding="UTF-8" standalone="yes"?>
<Relationships xmlns="http://schemas.openxmlformats.org/package/2006/relationships"><Relationship Id="rId3" Type="http://schemas.openxmlformats.org/officeDocument/2006/relationships/hyperlink" Target="https://investimentos.btgpactual.com/fundos-de-investimento/absolute-hidra-ipca-infra-ficfirf-crpr" TargetMode="External"/><Relationship Id="rId7" Type="http://schemas.openxmlformats.org/officeDocument/2006/relationships/drawing" Target="../drawings/drawing8.xml"/><Relationship Id="rId2" Type="http://schemas.openxmlformats.org/officeDocument/2006/relationships/hyperlink" Target="https://investimentos.btgpactual.com/fundos-de-investimento/btg-cdb-plus-firf-crpr" TargetMode="External"/><Relationship Id="rId1" Type="http://schemas.openxmlformats.org/officeDocument/2006/relationships/hyperlink" Target="https://investimentos.btgpactual.com/fundos-de-investimento/absolute-delfos-ficfirf-lp-crpr" TargetMode="External"/><Relationship Id="rId6" Type="http://schemas.openxmlformats.org/officeDocument/2006/relationships/hyperlink" Target="https://investimentos.btgpactual.com/fundos-de-investimento/arx-elbrus-incentivado-infra-firf" TargetMode="External"/><Relationship Id="rId5" Type="http://schemas.openxmlformats.org/officeDocument/2006/relationships/hyperlink" Target="https://investimentos.btgpactual.com/fundos-de-investimento/spx-patriot-ficfia" TargetMode="External"/><Relationship Id="rId4" Type="http://schemas.openxmlformats.org/officeDocument/2006/relationships/hyperlink" Target="https://investimentos.btgpactual.com/fundos-de-investimento/armor-axe-ficfi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453F-E90A-469C-A6FA-18C0FFBDF3D4}">
  <sheetPr filterMode="1"/>
  <dimension ref="A1:H39"/>
  <sheetViews>
    <sheetView topLeftCell="B4" workbookViewId="0">
      <selection activeCell="A11" sqref="A11"/>
    </sheetView>
  </sheetViews>
  <sheetFormatPr baseColWidth="10" defaultColWidth="8.83203125" defaultRowHeight="15"/>
  <cols>
    <col min="1" max="1" width="37" bestFit="1" customWidth="1"/>
    <col min="2" max="2" width="14.33203125" style="1" bestFit="1" customWidth="1"/>
    <col min="3" max="3" width="9.1640625" style="3"/>
    <col min="4" max="4" width="13.5" bestFit="1" customWidth="1"/>
    <col min="5" max="5" width="18.83203125" bestFit="1" customWidth="1"/>
    <col min="6" max="7" width="30.33203125" bestFit="1" customWidth="1"/>
    <col min="8" max="8" width="14" bestFit="1" customWidth="1"/>
  </cols>
  <sheetData>
    <row r="1" spans="1:8">
      <c r="A1" t="s">
        <v>0</v>
      </c>
    </row>
    <row r="2" spans="1:8">
      <c r="A2" t="s">
        <v>56</v>
      </c>
      <c r="B2" s="4">
        <v>0.14899999999999999</v>
      </c>
    </row>
    <row r="3" spans="1:8">
      <c r="A3" t="s">
        <v>57</v>
      </c>
      <c r="B3" s="4">
        <v>5.2299999999999999E-2</v>
      </c>
    </row>
    <row r="7" spans="1:8">
      <c r="A7" t="s">
        <v>1</v>
      </c>
      <c r="B7" s="1" t="s">
        <v>5</v>
      </c>
      <c r="C7" s="3" t="s">
        <v>3</v>
      </c>
      <c r="D7" t="s">
        <v>2</v>
      </c>
      <c r="E7" t="s">
        <v>58</v>
      </c>
      <c r="F7" t="s">
        <v>39</v>
      </c>
      <c r="G7" t="s">
        <v>40</v>
      </c>
      <c r="H7" t="s">
        <v>38</v>
      </c>
    </row>
    <row r="8" spans="1:8">
      <c r="A8" t="s">
        <v>32</v>
      </c>
      <c r="B8" s="1">
        <v>52005.87</v>
      </c>
      <c r="C8" s="5">
        <f>B8/(SUM($B$8:$B$39))</f>
        <v>1.4439789239412509E-2</v>
      </c>
      <c r="D8" t="s">
        <v>60</v>
      </c>
      <c r="E8">
        <v>0.61</v>
      </c>
      <c r="F8" s="2">
        <f>31.3/8.38</f>
        <v>3.7350835322195701</v>
      </c>
      <c r="H8">
        <v>12</v>
      </c>
    </row>
    <row r="9" spans="1:8" hidden="1">
      <c r="A9" t="s">
        <v>7</v>
      </c>
      <c r="B9" s="1">
        <v>11367.9</v>
      </c>
      <c r="C9" s="5">
        <f>B9/(SUM($B$8:$B$39))</f>
        <v>3.1563760032226637E-3</v>
      </c>
      <c r="D9" t="s">
        <v>37</v>
      </c>
      <c r="F9" s="3">
        <v>2.6610999999999998</v>
      </c>
      <c r="G9" s="3">
        <v>3.2684000000000002</v>
      </c>
      <c r="H9">
        <v>59</v>
      </c>
    </row>
    <row r="10" spans="1:8">
      <c r="A10" t="s">
        <v>24</v>
      </c>
      <c r="B10" s="1">
        <v>13085.15</v>
      </c>
      <c r="C10" s="5">
        <f>B10/(SUM($B$8:$B$39))</f>
        <v>3.6331823343422301E-3</v>
      </c>
      <c r="D10" t="s">
        <v>60</v>
      </c>
      <c r="E10">
        <v>-0.41</v>
      </c>
      <c r="F10" s="3">
        <v>2.6212999999999997</v>
      </c>
      <c r="G10" s="3">
        <v>3.2843</v>
      </c>
      <c r="H10">
        <v>62</v>
      </c>
    </row>
    <row r="11" spans="1:8">
      <c r="A11" t="s">
        <v>29</v>
      </c>
      <c r="B11" s="1">
        <v>13256.95</v>
      </c>
      <c r="C11" s="5">
        <f>B11/(SUM($B$8:$B$39))</f>
        <v>3.6808837917225432E-3</v>
      </c>
      <c r="D11" t="s">
        <v>60</v>
      </c>
      <c r="E11">
        <v>-0.28999999999999998</v>
      </c>
      <c r="F11" s="3">
        <v>2.4268000000000001</v>
      </c>
      <c r="G11" s="3">
        <v>2.3487999999999998</v>
      </c>
      <c r="H11">
        <v>56</v>
      </c>
    </row>
    <row r="12" spans="1:8">
      <c r="A12" t="s">
        <v>13</v>
      </c>
      <c r="B12" s="1">
        <v>16485.61</v>
      </c>
      <c r="C12" s="5">
        <f>B12/(SUM($B$8:$B$39))</f>
        <v>4.5773435553169524E-3</v>
      </c>
      <c r="D12" t="s">
        <v>60</v>
      </c>
      <c r="E12">
        <v>0.11</v>
      </c>
      <c r="F12" s="3">
        <v>2.266</v>
      </c>
      <c r="G12" s="3">
        <v>1.7088000000000001</v>
      </c>
      <c r="H12">
        <v>182</v>
      </c>
    </row>
    <row r="13" spans="1:8" hidden="1">
      <c r="A13" t="s">
        <v>15</v>
      </c>
      <c r="B13" s="1">
        <v>13013.55</v>
      </c>
      <c r="C13" s="5">
        <f>B13/(SUM($B$8:$B$39))</f>
        <v>3.6133020994852431E-3</v>
      </c>
      <c r="D13" t="s">
        <v>37</v>
      </c>
      <c r="E13">
        <v>-0.53</v>
      </c>
      <c r="F13" s="3">
        <v>1.929</v>
      </c>
      <c r="G13" s="3">
        <v>0.87430000000000008</v>
      </c>
      <c r="H13">
        <v>61</v>
      </c>
    </row>
    <row r="14" spans="1:8" hidden="1">
      <c r="A14" t="s">
        <v>16</v>
      </c>
      <c r="B14" s="1">
        <v>13268.65</v>
      </c>
      <c r="C14" s="5">
        <f>B14/(SUM($B$8:$B$39))</f>
        <v>3.6841323775860446E-3</v>
      </c>
      <c r="D14" t="s">
        <v>37</v>
      </c>
      <c r="E14">
        <v>0.8</v>
      </c>
      <c r="F14" s="3">
        <v>1.56</v>
      </c>
      <c r="G14" s="3">
        <v>2.1846999999999999</v>
      </c>
      <c r="H14">
        <v>57</v>
      </c>
    </row>
    <row r="15" spans="1:8">
      <c r="A15" t="s">
        <v>30</v>
      </c>
      <c r="B15" s="1">
        <v>11859.92</v>
      </c>
      <c r="C15" s="5">
        <f>B15/(SUM($B$8:$B$39))</f>
        <v>3.2929887567748253E-3</v>
      </c>
      <c r="D15" t="s">
        <v>60</v>
      </c>
      <c r="E15">
        <v>-0.98</v>
      </c>
      <c r="F15" s="3">
        <v>1.2605</v>
      </c>
      <c r="G15" s="3">
        <v>1.2579</v>
      </c>
      <c r="H15">
        <v>62</v>
      </c>
    </row>
    <row r="16" spans="1:8" hidden="1">
      <c r="A16" t="s">
        <v>12</v>
      </c>
      <c r="B16" s="1">
        <v>259887.91</v>
      </c>
      <c r="C16" s="5">
        <f>B16/(SUM($B$8:$B$39))</f>
        <v>7.2159674403512647E-2</v>
      </c>
      <c r="D16" t="s">
        <v>37</v>
      </c>
      <c r="E16">
        <v>25.39</v>
      </c>
      <c r="F16" s="3">
        <v>1.2585</v>
      </c>
      <c r="G16" s="3">
        <v>1.3893</v>
      </c>
      <c r="H16">
        <v>61</v>
      </c>
    </row>
    <row r="17" spans="1:8" hidden="1">
      <c r="A17" t="s">
        <v>23</v>
      </c>
      <c r="B17" s="1">
        <v>737726.31</v>
      </c>
      <c r="C17" s="5">
        <f>B17/(SUM($B$8:$B$39))</f>
        <v>0.20483480870081583</v>
      </c>
      <c r="D17" t="s">
        <v>37</v>
      </c>
      <c r="E17">
        <v>38.270000000000003</v>
      </c>
      <c r="F17" s="3">
        <v>1.2166999999999999</v>
      </c>
      <c r="G17" s="3">
        <v>1.6765000000000001</v>
      </c>
      <c r="H17">
        <v>181</v>
      </c>
    </row>
    <row r="18" spans="1:8" hidden="1">
      <c r="A18" t="s">
        <v>4</v>
      </c>
      <c r="B18" s="1">
        <v>124496.95</v>
      </c>
      <c r="C18" s="5">
        <f>B18/(SUM($B$8:$B$39))</f>
        <v>3.4567438617019136E-2</v>
      </c>
      <c r="D18" t="s">
        <v>37</v>
      </c>
      <c r="E18">
        <v>1.99</v>
      </c>
      <c r="F18" s="3">
        <v>1.2064999999999999</v>
      </c>
      <c r="G18" s="3">
        <v>1.3894</v>
      </c>
      <c r="H18">
        <v>181</v>
      </c>
    </row>
    <row r="19" spans="1:8" hidden="1">
      <c r="A19" t="s">
        <v>8</v>
      </c>
      <c r="B19" s="1">
        <v>62032.88</v>
      </c>
      <c r="C19" s="5">
        <f>B19/(SUM($B$8:$B$39))</f>
        <v>1.7223857866694035E-2</v>
      </c>
      <c r="D19" t="s">
        <v>59</v>
      </c>
      <c r="E19">
        <v>1.2</v>
      </c>
      <c r="F19" s="3">
        <v>1.1926000000000001</v>
      </c>
      <c r="G19" s="3">
        <v>1.3250999999999999</v>
      </c>
      <c r="H19">
        <v>61</v>
      </c>
    </row>
    <row r="20" spans="1:8" hidden="1">
      <c r="A20" t="s">
        <v>22</v>
      </c>
      <c r="B20" s="1">
        <v>15571.34</v>
      </c>
      <c r="C20" s="5">
        <f>B20/(SUM($B$8:$B$39))</f>
        <v>4.3234901709217352E-3</v>
      </c>
      <c r="D20" t="s">
        <v>59</v>
      </c>
      <c r="E20">
        <v>1.2</v>
      </c>
      <c r="F20" s="3">
        <v>1.1926000000000001</v>
      </c>
      <c r="G20" s="3">
        <v>1.3250999999999999</v>
      </c>
      <c r="H20">
        <v>31</v>
      </c>
    </row>
    <row r="21" spans="1:8" hidden="1">
      <c r="A21" t="s">
        <v>11</v>
      </c>
      <c r="B21" s="1">
        <v>609742.9</v>
      </c>
      <c r="C21" s="5">
        <f>B21/(SUM($B$8:$B$39))</f>
        <v>0.16929933036844066</v>
      </c>
      <c r="D21" s="3" t="s">
        <v>37</v>
      </c>
      <c r="E21">
        <v>38.299999999999997</v>
      </c>
      <c r="F21" s="3">
        <v>1.1803999999999999</v>
      </c>
      <c r="G21" s="3">
        <v>1.3718000000000001</v>
      </c>
      <c r="H21">
        <v>181</v>
      </c>
    </row>
    <row r="22" spans="1:8">
      <c r="A22" t="s">
        <v>34</v>
      </c>
      <c r="B22" s="1">
        <v>12223.54</v>
      </c>
      <c r="C22" s="5">
        <f>B22/(SUM($B$8:$B$39))</f>
        <v>3.3939503629018871E-3</v>
      </c>
      <c r="D22" t="s">
        <v>60</v>
      </c>
      <c r="E22">
        <v>-0.73</v>
      </c>
      <c r="F22" s="3">
        <v>1.1782999999999999</v>
      </c>
      <c r="G22" s="3">
        <v>1.456</v>
      </c>
      <c r="H22">
        <v>22</v>
      </c>
    </row>
    <row r="23" spans="1:8" hidden="1">
      <c r="A23" t="s">
        <v>31</v>
      </c>
      <c r="B23" s="1">
        <v>508441.8</v>
      </c>
      <c r="C23" s="5">
        <f>B23/(SUM($B$8:$B$39))</f>
        <v>0.1411723798199612</v>
      </c>
      <c r="D23" t="s">
        <v>37</v>
      </c>
      <c r="E23">
        <v>29.51</v>
      </c>
      <c r="F23" s="3">
        <v>1.1582999999999999</v>
      </c>
      <c r="G23" s="3">
        <v>1.5106999999999999</v>
      </c>
      <c r="H23">
        <v>180</v>
      </c>
    </row>
    <row r="24" spans="1:8" hidden="1">
      <c r="A24" t="s">
        <v>27</v>
      </c>
      <c r="B24" s="1">
        <v>231719.21</v>
      </c>
      <c r="C24" s="5">
        <f>B24/(SUM($B$8:$B$39))</f>
        <v>6.4338440163065572E-2</v>
      </c>
      <c r="D24" t="s">
        <v>59</v>
      </c>
      <c r="E24">
        <v>8.0500000000000007</v>
      </c>
      <c r="F24" s="3">
        <v>1.1231</v>
      </c>
      <c r="G24" s="3">
        <v>1.3244999999999998</v>
      </c>
      <c r="H24">
        <v>362</v>
      </c>
    </row>
    <row r="25" spans="1:8" hidden="1">
      <c r="A25" t="s">
        <v>14</v>
      </c>
      <c r="B25" s="1">
        <v>21855.27</v>
      </c>
      <c r="C25" s="5">
        <f>B25/(SUM($B$8:$B$39))</f>
        <v>6.0682667662410993E-3</v>
      </c>
      <c r="D25" t="s">
        <v>37</v>
      </c>
      <c r="E25">
        <v>17.71</v>
      </c>
      <c r="F25" s="3">
        <v>1.0690999999999999</v>
      </c>
      <c r="G25" s="3">
        <v>1.1216999999999999</v>
      </c>
      <c r="H25">
        <v>31</v>
      </c>
    </row>
    <row r="26" spans="1:8" hidden="1">
      <c r="A26" t="s">
        <v>28</v>
      </c>
      <c r="B26" s="1">
        <v>90981.69</v>
      </c>
      <c r="C26" s="5">
        <f>B26/(SUM($B$8:$B$39))</f>
        <v>2.5261695040301499E-2</v>
      </c>
      <c r="D26" t="s">
        <v>37</v>
      </c>
      <c r="E26">
        <v>0.95</v>
      </c>
      <c r="F26" s="3">
        <v>1.0618000000000001</v>
      </c>
      <c r="G26" s="3">
        <v>1.4531000000000001</v>
      </c>
      <c r="H26">
        <v>32</v>
      </c>
    </row>
    <row r="27" spans="1:8" hidden="1">
      <c r="A27" t="s">
        <v>26</v>
      </c>
      <c r="B27" s="1">
        <v>840.02</v>
      </c>
      <c r="C27" s="5">
        <f>B27/(SUM($B$8:$B$39))</f>
        <v>2.3323735872299211E-4</v>
      </c>
      <c r="D27" t="s">
        <v>59</v>
      </c>
      <c r="E27">
        <v>1.95</v>
      </c>
      <c r="F27" s="3">
        <v>1.0286999999999999</v>
      </c>
      <c r="G27" s="3">
        <v>1.1192</v>
      </c>
      <c r="H27">
        <v>22</v>
      </c>
    </row>
    <row r="28" spans="1:8" hidden="1">
      <c r="A28" t="s">
        <v>21</v>
      </c>
      <c r="B28" s="1">
        <v>49104.56</v>
      </c>
      <c r="C28" s="5">
        <f>B28/(SUM($B$8:$B$39))</f>
        <v>1.3634220465768303E-2</v>
      </c>
      <c r="D28" t="s">
        <v>37</v>
      </c>
      <c r="F28" s="3">
        <v>1.0229999999999999</v>
      </c>
      <c r="G28" s="3">
        <v>1.0065999999999999</v>
      </c>
      <c r="H28">
        <v>89</v>
      </c>
    </row>
    <row r="29" spans="1:8" hidden="1">
      <c r="A29" t="s">
        <v>33</v>
      </c>
      <c r="B29" s="1">
        <v>35312.559999999998</v>
      </c>
      <c r="C29" s="5">
        <f>B29/(SUM($B$8:$B$39))</f>
        <v>9.804776343595608E-3</v>
      </c>
      <c r="D29" t="s">
        <v>37</v>
      </c>
      <c r="E29">
        <v>1.47</v>
      </c>
      <c r="F29" s="3">
        <v>0.92579999999999996</v>
      </c>
      <c r="G29" s="3">
        <v>16.910699999999999</v>
      </c>
      <c r="H29">
        <v>1</v>
      </c>
    </row>
    <row r="30" spans="1:8" hidden="1">
      <c r="A30" t="s">
        <v>6</v>
      </c>
      <c r="B30" s="1">
        <v>208679.1</v>
      </c>
      <c r="C30" s="5">
        <f>B30/(SUM($B$8:$B$39))</f>
        <v>5.7941194381908936E-2</v>
      </c>
      <c r="D30" t="s">
        <v>37</v>
      </c>
      <c r="E30">
        <v>-1.03</v>
      </c>
      <c r="F30" s="3">
        <v>0.72689999999999999</v>
      </c>
      <c r="G30" s="3">
        <v>1.4274</v>
      </c>
      <c r="H30">
        <v>59</v>
      </c>
    </row>
    <row r="31" spans="1:8">
      <c r="A31" t="s">
        <v>10</v>
      </c>
      <c r="B31" s="1">
        <v>18401.25</v>
      </c>
      <c r="C31" s="5">
        <f>B31/(SUM($B$8:$B$39))</f>
        <v>5.1092342410912345E-3</v>
      </c>
      <c r="D31" t="s">
        <v>60</v>
      </c>
      <c r="E31">
        <v>-1.39</v>
      </c>
      <c r="F31" s="3">
        <v>1.49E-2</v>
      </c>
      <c r="G31" s="3">
        <v>7.0697999999999999</v>
      </c>
      <c r="H31">
        <v>32</v>
      </c>
    </row>
    <row r="32" spans="1:8" hidden="1">
      <c r="A32" t="s">
        <v>9</v>
      </c>
      <c r="B32" s="1">
        <v>11237.39</v>
      </c>
      <c r="C32" s="5">
        <f>B32/(SUM($B$8:$B$39))</f>
        <v>3.120138999714488E-3</v>
      </c>
      <c r="D32" t="s">
        <v>37</v>
      </c>
      <c r="E32">
        <v>-1.07</v>
      </c>
      <c r="F32" s="3">
        <v>-0.1178</v>
      </c>
      <c r="G32" s="3">
        <v>1.2454000000000001</v>
      </c>
      <c r="H32">
        <v>15</v>
      </c>
    </row>
    <row r="33" spans="1:8">
      <c r="A33" t="s">
        <v>25</v>
      </c>
      <c r="B33" s="1">
        <v>71208.429999999993</v>
      </c>
      <c r="C33" s="5">
        <f>B33/(SUM($B$8:$B$39))</f>
        <v>1.9771512740186035E-2</v>
      </c>
      <c r="D33" t="s">
        <v>60</v>
      </c>
      <c r="E33">
        <v>-0.05</v>
      </c>
      <c r="F33" s="3">
        <v>-0.63100000000000001</v>
      </c>
      <c r="G33" s="3">
        <v>4.7736000000000001</v>
      </c>
      <c r="H33">
        <v>4</v>
      </c>
    </row>
    <row r="34" spans="1:8" hidden="1">
      <c r="A34" t="s">
        <v>36</v>
      </c>
      <c r="B34" s="1">
        <v>177248.21</v>
      </c>
      <c r="C34" s="5">
        <f>B34/(SUM($B$8:$B$39))</f>
        <v>4.9214190541627865E-2</v>
      </c>
      <c r="D34" t="s">
        <v>37</v>
      </c>
      <c r="H34">
        <v>2</v>
      </c>
    </row>
    <row r="35" spans="1:8" hidden="1">
      <c r="A35" t="s">
        <v>20</v>
      </c>
      <c r="B35" s="1">
        <v>55537.71</v>
      </c>
      <c r="C35" s="5">
        <f>B35/(SUM($B$8:$B$39))</f>
        <v>1.5420429025408331E-2</v>
      </c>
      <c r="D35" t="s">
        <v>59</v>
      </c>
    </row>
    <row r="36" spans="1:8" hidden="1">
      <c r="A36" t="s">
        <v>35</v>
      </c>
      <c r="B36" s="1">
        <v>49484.51</v>
      </c>
      <c r="C36" s="5">
        <f>B36/(SUM($B$8:$B$39))</f>
        <v>1.3739716209258698E-2</v>
      </c>
      <c r="D36" t="s">
        <v>59</v>
      </c>
    </row>
    <row r="37" spans="1:8" hidden="1">
      <c r="A37" t="s">
        <v>17</v>
      </c>
      <c r="B37" s="1">
        <v>48393.01</v>
      </c>
      <c r="C37" s="5">
        <f>B37/(SUM($B$8:$B$39))</f>
        <v>1.3436653690454209E-2</v>
      </c>
      <c r="D37" t="s">
        <v>59</v>
      </c>
    </row>
    <row r="38" spans="1:8" hidden="1">
      <c r="A38" t="s">
        <v>19</v>
      </c>
      <c r="B38" s="1">
        <v>34090.519999999997</v>
      </c>
      <c r="C38" s="5">
        <f>B38/(SUM($B$8:$B$39))</f>
        <v>9.4654684915756009E-3</v>
      </c>
      <c r="D38" t="s">
        <v>59</v>
      </c>
    </row>
    <row r="39" spans="1:8" hidden="1">
      <c r="A39" t="s">
        <v>18</v>
      </c>
      <c r="B39" s="1">
        <v>23006.44</v>
      </c>
      <c r="C39" s="5">
        <f>B39/(SUM($B$8:$B$39))</f>
        <v>6.3878970729494469E-3</v>
      </c>
      <c r="D39" t="s">
        <v>59</v>
      </c>
    </row>
  </sheetData>
  <autoFilter ref="A7:H39" xr:uid="{C013453F-E90A-469C-A6FA-18C0FFBDF3D4}">
    <filterColumn colId="3">
      <filters>
        <filter val="Ações"/>
      </filters>
    </filterColumn>
    <sortState xmlns:xlrd2="http://schemas.microsoft.com/office/spreadsheetml/2017/richdata2" ref="A8:H39">
      <sortCondition descending="1" ref="F7:F39"/>
    </sortState>
  </autoFilter>
  <pageMargins left="0.511811024" right="0.511811024" top="0.78740157499999996" bottom="0.78740157499999996" header="0.31496062000000002" footer="0.31496062000000002"/>
  <headerFooter>
    <oddFooter>&amp;R_x000D_&amp;1#&amp;"Calibri"&amp;10&amp;K008000 [ CLASSIFICAÇÃO: PÚBLICA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93B85-5CE7-C043-93BD-57DFE4C94ED1}">
  <dimension ref="A1:K28"/>
  <sheetViews>
    <sheetView zoomScale="125" workbookViewId="0">
      <selection activeCell="J1" sqref="J1:K28"/>
    </sheetView>
  </sheetViews>
  <sheetFormatPr baseColWidth="10" defaultRowHeight="15"/>
  <cols>
    <col min="1" max="1" width="34" bestFit="1" customWidth="1"/>
    <col min="2" max="2" width="13.5" bestFit="1" customWidth="1"/>
  </cols>
  <sheetData>
    <row r="1" spans="1:11">
      <c r="A1" s="6" t="s">
        <v>1</v>
      </c>
      <c r="B1" s="7" t="s">
        <v>61</v>
      </c>
      <c r="C1" s="8" t="s">
        <v>3</v>
      </c>
      <c r="D1" s="6" t="s">
        <v>2</v>
      </c>
      <c r="E1" s="6" t="s">
        <v>58</v>
      </c>
      <c r="F1" s="6" t="s">
        <v>39</v>
      </c>
      <c r="G1" s="6" t="s">
        <v>40</v>
      </c>
      <c r="H1" s="6" t="s">
        <v>38</v>
      </c>
      <c r="J1" s="6" t="s">
        <v>1</v>
      </c>
      <c r="K1" s="8" t="s">
        <v>3</v>
      </c>
    </row>
    <row r="2" spans="1:11">
      <c r="A2" s="6" t="s">
        <v>13</v>
      </c>
      <c r="B2" s="7">
        <v>124496.95</v>
      </c>
      <c r="C2" s="8">
        <v>3.4599999999999999E-2</v>
      </c>
      <c r="D2" s="6" t="s">
        <v>37</v>
      </c>
      <c r="E2" s="6">
        <v>1.99</v>
      </c>
      <c r="F2" s="8">
        <v>1.2064999999999999</v>
      </c>
      <c r="G2" s="8">
        <v>1.3894</v>
      </c>
      <c r="H2" s="6">
        <v>181</v>
      </c>
      <c r="J2" s="6" t="s">
        <v>13</v>
      </c>
      <c r="K2" s="8">
        <v>3.4599999999999999E-2</v>
      </c>
    </row>
    <row r="3" spans="1:11">
      <c r="A3" s="6" t="s">
        <v>6</v>
      </c>
      <c r="B3" s="7">
        <v>208679.1</v>
      </c>
      <c r="C3" s="8">
        <v>5.79E-2</v>
      </c>
      <c r="D3" s="6" t="s">
        <v>37</v>
      </c>
      <c r="E3" s="6">
        <v>-1.03</v>
      </c>
      <c r="F3" s="8">
        <v>0.72689999999999999</v>
      </c>
      <c r="G3" s="8">
        <v>1.4274</v>
      </c>
      <c r="H3" s="6">
        <v>59</v>
      </c>
      <c r="J3" s="6" t="s">
        <v>6</v>
      </c>
      <c r="K3" s="8">
        <v>5.79E-2</v>
      </c>
    </row>
    <row r="4" spans="1:11">
      <c r="A4" s="6" t="s">
        <v>7</v>
      </c>
      <c r="B4" s="7">
        <v>11367.9</v>
      </c>
      <c r="C4" s="8">
        <v>3.2000000000000002E-3</v>
      </c>
      <c r="D4" s="6" t="s">
        <v>37</v>
      </c>
      <c r="E4" s="6"/>
      <c r="F4" s="8">
        <v>2.6610999999999998</v>
      </c>
      <c r="G4" s="8">
        <v>3.2684000000000002</v>
      </c>
      <c r="H4" s="6">
        <v>59</v>
      </c>
      <c r="J4" s="6" t="s">
        <v>7</v>
      </c>
      <c r="K4" s="8">
        <v>3.2000000000000002E-3</v>
      </c>
    </row>
    <row r="5" spans="1:11">
      <c r="A5" s="6" t="s">
        <v>8</v>
      </c>
      <c r="B5" s="7">
        <v>62032.88</v>
      </c>
      <c r="C5" s="8">
        <v>1.72E-2</v>
      </c>
      <c r="D5" s="6" t="s">
        <v>59</v>
      </c>
      <c r="E5" s="6">
        <v>1.2</v>
      </c>
      <c r="F5" s="8">
        <v>1.1926000000000001</v>
      </c>
      <c r="G5" s="8">
        <v>1.3250999999999999</v>
      </c>
      <c r="H5" s="6">
        <v>61</v>
      </c>
      <c r="J5" s="6" t="s">
        <v>8</v>
      </c>
      <c r="K5" s="8">
        <v>1.72E-2</v>
      </c>
    </row>
    <row r="6" spans="1:11">
      <c r="A6" s="6" t="s">
        <v>9</v>
      </c>
      <c r="B6" s="7">
        <v>11237.39</v>
      </c>
      <c r="C6" s="8">
        <v>3.0999999999999999E-3</v>
      </c>
      <c r="D6" s="6" t="s">
        <v>37</v>
      </c>
      <c r="E6" s="6">
        <v>-1.07</v>
      </c>
      <c r="F6" s="8">
        <v>-0.1178</v>
      </c>
      <c r="G6" s="8">
        <v>1.2454000000000001</v>
      </c>
      <c r="H6" s="6">
        <v>15</v>
      </c>
      <c r="J6" s="6" t="s">
        <v>9</v>
      </c>
      <c r="K6" s="8">
        <v>3.0999999999999999E-3</v>
      </c>
    </row>
    <row r="7" spans="1:11">
      <c r="A7" s="6" t="s">
        <v>10</v>
      </c>
      <c r="B7" s="7">
        <v>18401.25</v>
      </c>
      <c r="C7" s="8">
        <v>5.1000000000000004E-3</v>
      </c>
      <c r="D7" s="6" t="s">
        <v>60</v>
      </c>
      <c r="E7" s="6">
        <v>-1.39</v>
      </c>
      <c r="F7" s="8">
        <v>1.49E-2</v>
      </c>
      <c r="G7" s="8">
        <v>7.0697999999999999</v>
      </c>
      <c r="H7" s="6">
        <v>32</v>
      </c>
      <c r="J7" s="6" t="s">
        <v>10</v>
      </c>
      <c r="K7" s="8">
        <v>5.1000000000000004E-3</v>
      </c>
    </row>
    <row r="8" spans="1:11">
      <c r="A8" s="6" t="s">
        <v>11</v>
      </c>
      <c r="B8" s="7">
        <v>609742.9</v>
      </c>
      <c r="C8" s="8">
        <v>0.16930000000000001</v>
      </c>
      <c r="D8" s="8" t="s">
        <v>37</v>
      </c>
      <c r="E8" s="6">
        <v>38.299999999999997</v>
      </c>
      <c r="F8" s="8">
        <v>1.1803999999999999</v>
      </c>
      <c r="G8" s="8">
        <v>1.3717999999999999</v>
      </c>
      <c r="H8" s="6">
        <v>181</v>
      </c>
      <c r="J8" s="6" t="s">
        <v>11</v>
      </c>
      <c r="K8" s="8">
        <v>0.16930000000000001</v>
      </c>
    </row>
    <row r="9" spans="1:11">
      <c r="A9" s="6" t="s">
        <v>12</v>
      </c>
      <c r="B9" s="7">
        <v>259887.91</v>
      </c>
      <c r="C9" s="8">
        <v>7.22E-2</v>
      </c>
      <c r="D9" s="6" t="s">
        <v>37</v>
      </c>
      <c r="E9" s="6">
        <v>25.39</v>
      </c>
      <c r="F9" s="8">
        <v>1.2585</v>
      </c>
      <c r="G9" s="8">
        <v>1.3893</v>
      </c>
      <c r="H9" s="6">
        <v>61</v>
      </c>
      <c r="J9" s="6" t="s">
        <v>12</v>
      </c>
      <c r="K9" s="8">
        <v>7.22E-2</v>
      </c>
    </row>
    <row r="10" spans="1:11">
      <c r="A10" s="6" t="s">
        <v>13</v>
      </c>
      <c r="B10" s="7">
        <v>16485.61</v>
      </c>
      <c r="C10" s="8">
        <v>4.5999999999999999E-3</v>
      </c>
      <c r="D10" s="6" t="s">
        <v>60</v>
      </c>
      <c r="E10" s="6">
        <v>0.11</v>
      </c>
      <c r="F10" s="8">
        <v>2.266</v>
      </c>
      <c r="G10" s="8">
        <v>1.7088000000000001</v>
      </c>
      <c r="H10" s="6">
        <v>182</v>
      </c>
      <c r="J10" s="6" t="s">
        <v>13</v>
      </c>
      <c r="K10" s="8">
        <v>4.5999999999999999E-3</v>
      </c>
    </row>
    <row r="11" spans="1:11">
      <c r="A11" s="6" t="s">
        <v>14</v>
      </c>
      <c r="B11" s="7">
        <v>21855.27</v>
      </c>
      <c r="C11" s="8">
        <v>6.1000000000000004E-3</v>
      </c>
      <c r="D11" s="6" t="s">
        <v>37</v>
      </c>
      <c r="E11" s="6">
        <v>17.71</v>
      </c>
      <c r="F11" s="8">
        <v>1.0690999999999999</v>
      </c>
      <c r="G11" s="8">
        <v>1.1216999999999999</v>
      </c>
      <c r="H11" s="6">
        <v>31</v>
      </c>
      <c r="J11" s="6" t="s">
        <v>14</v>
      </c>
      <c r="K11" s="8">
        <v>6.1000000000000004E-3</v>
      </c>
    </row>
    <row r="12" spans="1:11">
      <c r="A12" s="6" t="s">
        <v>22</v>
      </c>
      <c r="B12" s="7">
        <v>15571.34</v>
      </c>
      <c r="C12" s="8">
        <v>4.3E-3</v>
      </c>
      <c r="D12" s="6" t="s">
        <v>59</v>
      </c>
      <c r="E12" s="6">
        <v>1.2</v>
      </c>
      <c r="F12" s="8">
        <v>1.1926000000000001</v>
      </c>
      <c r="G12" s="8">
        <v>1.3250999999999999</v>
      </c>
      <c r="H12" s="6">
        <v>31</v>
      </c>
      <c r="J12" s="6" t="s">
        <v>22</v>
      </c>
      <c r="K12" s="8">
        <v>4.3E-3</v>
      </c>
    </row>
    <row r="13" spans="1:11">
      <c r="A13" s="6" t="s">
        <v>23</v>
      </c>
      <c r="B13" s="7">
        <v>737726.31</v>
      </c>
      <c r="C13" s="8">
        <v>0.20480000000000001</v>
      </c>
      <c r="D13" s="6" t="s">
        <v>37</v>
      </c>
      <c r="E13" s="6">
        <v>38.270000000000003</v>
      </c>
      <c r="F13" s="8">
        <v>1.2166999999999999</v>
      </c>
      <c r="G13" s="8">
        <v>1.6765000000000001</v>
      </c>
      <c r="H13" s="6">
        <v>181</v>
      </c>
      <c r="J13" s="6" t="s">
        <v>23</v>
      </c>
      <c r="K13" s="8">
        <v>0.20480000000000001</v>
      </c>
    </row>
    <row r="14" spans="1:11">
      <c r="A14" s="6" t="s">
        <v>24</v>
      </c>
      <c r="B14" s="7">
        <v>13085.15</v>
      </c>
      <c r="C14" s="8">
        <v>3.5999999999999999E-3</v>
      </c>
      <c r="D14" s="6" t="s">
        <v>60</v>
      </c>
      <c r="E14" s="6">
        <v>-0.41</v>
      </c>
      <c r="F14" s="8">
        <v>2.6213000000000002</v>
      </c>
      <c r="G14" s="8">
        <v>3.2843</v>
      </c>
      <c r="H14" s="6">
        <v>62</v>
      </c>
      <c r="J14" s="6" t="s">
        <v>24</v>
      </c>
      <c r="K14" s="8">
        <v>3.5999999999999999E-3</v>
      </c>
    </row>
    <row r="15" spans="1:11">
      <c r="A15" s="6" t="s">
        <v>25</v>
      </c>
      <c r="B15" s="7">
        <v>71208.429999999993</v>
      </c>
      <c r="C15" s="8">
        <v>1.9800000000000002E-2</v>
      </c>
      <c r="D15" s="6" t="s">
        <v>60</v>
      </c>
      <c r="E15" s="6">
        <v>-0.05</v>
      </c>
      <c r="F15" s="8">
        <v>-0.63100000000000001</v>
      </c>
      <c r="G15" s="8">
        <v>4.7736000000000001</v>
      </c>
      <c r="H15" s="6">
        <v>4</v>
      </c>
      <c r="J15" s="6" t="s">
        <v>25</v>
      </c>
      <c r="K15" s="8">
        <v>1.9800000000000002E-2</v>
      </c>
    </row>
    <row r="16" spans="1:11">
      <c r="A16" s="6" t="s">
        <v>26</v>
      </c>
      <c r="B16" s="7">
        <v>840.02</v>
      </c>
      <c r="C16" s="8">
        <v>2.0000000000000001E-4</v>
      </c>
      <c r="D16" s="6" t="s">
        <v>59</v>
      </c>
      <c r="E16" s="6">
        <v>1.95</v>
      </c>
      <c r="F16" s="8">
        <v>1.0286999999999999</v>
      </c>
      <c r="G16" s="8">
        <v>1.1192</v>
      </c>
      <c r="H16" s="6">
        <v>22</v>
      </c>
      <c r="J16" s="6" t="s">
        <v>26</v>
      </c>
      <c r="K16" s="8">
        <v>2.0000000000000001E-4</v>
      </c>
    </row>
    <row r="17" spans="1:11">
      <c r="A17" s="6" t="s">
        <v>27</v>
      </c>
      <c r="B17" s="7">
        <v>231719.21</v>
      </c>
      <c r="C17" s="8">
        <v>6.4299999999999996E-2</v>
      </c>
      <c r="D17" s="6" t="s">
        <v>59</v>
      </c>
      <c r="E17" s="6">
        <v>8.0500000000000007</v>
      </c>
      <c r="F17" s="8">
        <v>1.1231</v>
      </c>
      <c r="G17" s="8">
        <v>1.3245</v>
      </c>
      <c r="H17" s="6">
        <v>362</v>
      </c>
      <c r="J17" s="6" t="s">
        <v>27</v>
      </c>
      <c r="K17" s="8">
        <v>6.4299999999999996E-2</v>
      </c>
    </row>
    <row r="18" spans="1:11">
      <c r="A18" s="6" t="s">
        <v>28</v>
      </c>
      <c r="B18" s="7">
        <v>90981.69</v>
      </c>
      <c r="C18" s="8">
        <v>2.53E-2</v>
      </c>
      <c r="D18" s="6" t="s">
        <v>37</v>
      </c>
      <c r="E18" s="6">
        <v>0.95</v>
      </c>
      <c r="F18" s="8">
        <v>1.0618000000000001</v>
      </c>
      <c r="G18" s="8">
        <v>1.4531000000000001</v>
      </c>
      <c r="H18" s="6">
        <v>32</v>
      </c>
      <c r="J18" s="6" t="s">
        <v>28</v>
      </c>
      <c r="K18" s="8">
        <v>2.53E-2</v>
      </c>
    </row>
    <row r="19" spans="1:11">
      <c r="A19" s="6" t="s">
        <v>29</v>
      </c>
      <c r="B19" s="7">
        <v>13256.95</v>
      </c>
      <c r="C19" s="8">
        <v>3.7000000000000002E-3</v>
      </c>
      <c r="D19" s="6" t="s">
        <v>60</v>
      </c>
      <c r="E19" s="6">
        <v>-0.28999999999999998</v>
      </c>
      <c r="F19" s="8">
        <v>2.4268000000000001</v>
      </c>
      <c r="G19" s="8">
        <v>2.3488000000000002</v>
      </c>
      <c r="H19" s="6">
        <v>56</v>
      </c>
      <c r="J19" s="6" t="s">
        <v>29</v>
      </c>
      <c r="K19" s="8">
        <v>3.7000000000000002E-3</v>
      </c>
    </row>
    <row r="20" spans="1:11">
      <c r="A20" s="6" t="s">
        <v>30</v>
      </c>
      <c r="B20" s="7">
        <v>11859.92</v>
      </c>
      <c r="C20" s="8">
        <v>3.3E-3</v>
      </c>
      <c r="D20" s="6" t="s">
        <v>60</v>
      </c>
      <c r="E20" s="6">
        <v>-0.98</v>
      </c>
      <c r="F20" s="8">
        <v>1.2605</v>
      </c>
      <c r="G20" s="8">
        <v>1.2579</v>
      </c>
      <c r="H20" s="6">
        <v>62</v>
      </c>
      <c r="J20" s="6" t="s">
        <v>30</v>
      </c>
      <c r="K20" s="8">
        <v>3.3E-3</v>
      </c>
    </row>
    <row r="21" spans="1:11">
      <c r="A21" s="6" t="s">
        <v>31</v>
      </c>
      <c r="B21" s="7">
        <v>508441.8</v>
      </c>
      <c r="C21" s="8">
        <v>0.14119999999999999</v>
      </c>
      <c r="D21" s="6" t="s">
        <v>37</v>
      </c>
      <c r="E21" s="6">
        <v>29.51</v>
      </c>
      <c r="F21" s="8">
        <v>1.1583000000000001</v>
      </c>
      <c r="G21" s="8">
        <v>1.5106999999999999</v>
      </c>
      <c r="H21" s="6">
        <v>180</v>
      </c>
      <c r="J21" s="6" t="s">
        <v>31</v>
      </c>
      <c r="K21" s="8">
        <v>0.14119999999999999</v>
      </c>
    </row>
    <row r="22" spans="1:11">
      <c r="A22" s="6" t="s">
        <v>32</v>
      </c>
      <c r="B22" s="7">
        <v>52005.87</v>
      </c>
      <c r="C22" s="8">
        <v>1.44E-2</v>
      </c>
      <c r="D22" s="6" t="s">
        <v>60</v>
      </c>
      <c r="E22" s="6">
        <v>0.61</v>
      </c>
      <c r="F22" s="10">
        <v>3.74</v>
      </c>
      <c r="G22" s="6"/>
      <c r="H22" s="6">
        <v>12</v>
      </c>
      <c r="J22" s="6" t="s">
        <v>32</v>
      </c>
      <c r="K22" s="8">
        <v>1.44E-2</v>
      </c>
    </row>
    <row r="23" spans="1:11">
      <c r="A23" s="6" t="s">
        <v>33</v>
      </c>
      <c r="B23" s="7">
        <v>35312.559999999998</v>
      </c>
      <c r="C23" s="8">
        <v>9.7999999999999997E-3</v>
      </c>
      <c r="D23" s="6" t="s">
        <v>37</v>
      </c>
      <c r="E23" s="6">
        <v>1.47</v>
      </c>
      <c r="F23" s="8">
        <v>0.92579999999999996</v>
      </c>
      <c r="G23" s="8">
        <v>16.910699999999999</v>
      </c>
      <c r="H23" s="6">
        <v>1</v>
      </c>
      <c r="J23" s="6" t="s">
        <v>33</v>
      </c>
      <c r="K23" s="8">
        <v>9.7999999999999997E-3</v>
      </c>
    </row>
    <row r="24" spans="1:11">
      <c r="A24" s="6" t="s">
        <v>34</v>
      </c>
      <c r="B24" s="7">
        <v>12223.54</v>
      </c>
      <c r="C24" s="8">
        <v>3.3999999999999998E-3</v>
      </c>
      <c r="D24" s="6" t="s">
        <v>60</v>
      </c>
      <c r="E24" s="6">
        <v>-0.73</v>
      </c>
      <c r="F24" s="8">
        <v>1.1782999999999999</v>
      </c>
      <c r="G24" s="8">
        <v>1.456</v>
      </c>
      <c r="H24" s="6">
        <v>22</v>
      </c>
      <c r="J24" s="6" t="s">
        <v>34</v>
      </c>
      <c r="K24" s="8">
        <v>3.3999999999999998E-3</v>
      </c>
    </row>
    <row r="25" spans="1:11">
      <c r="A25" s="6" t="s">
        <v>16</v>
      </c>
      <c r="B25" s="7">
        <v>13268.65</v>
      </c>
      <c r="C25" s="8">
        <v>3.7000000000000002E-3</v>
      </c>
      <c r="D25" s="6" t="s">
        <v>37</v>
      </c>
      <c r="E25" s="6">
        <v>0.8</v>
      </c>
      <c r="F25" s="8">
        <v>1.56</v>
      </c>
      <c r="G25" s="8">
        <v>2.1846999999999999</v>
      </c>
      <c r="H25" s="6">
        <v>57</v>
      </c>
      <c r="J25" s="6" t="s">
        <v>16</v>
      </c>
      <c r="K25" s="8">
        <v>3.7000000000000002E-3</v>
      </c>
    </row>
    <row r="26" spans="1:11">
      <c r="A26" s="6" t="s">
        <v>15</v>
      </c>
      <c r="B26" s="7">
        <v>13013.55</v>
      </c>
      <c r="C26" s="8">
        <v>3.5999999999999999E-3</v>
      </c>
      <c r="D26" s="6" t="s">
        <v>37</v>
      </c>
      <c r="E26" s="6">
        <v>-0.53</v>
      </c>
      <c r="F26" s="8">
        <v>1.929</v>
      </c>
      <c r="G26" s="8">
        <v>0.87429999999999997</v>
      </c>
      <c r="H26" s="6">
        <v>61</v>
      </c>
      <c r="J26" s="6" t="s">
        <v>15</v>
      </c>
      <c r="K26" s="8">
        <v>3.5999999999999999E-3</v>
      </c>
    </row>
    <row r="27" spans="1:11">
      <c r="A27" s="6" t="s">
        <v>21</v>
      </c>
      <c r="B27" s="7">
        <v>49104.56</v>
      </c>
      <c r="C27" s="8">
        <v>1.3599999999999999E-2</v>
      </c>
      <c r="D27" s="6" t="s">
        <v>37</v>
      </c>
      <c r="E27" s="6"/>
      <c r="F27" s="8">
        <v>1.0229999999999999</v>
      </c>
      <c r="G27" s="8">
        <v>1.0065999999999999</v>
      </c>
      <c r="H27" s="6">
        <v>89</v>
      </c>
      <c r="J27" s="6" t="s">
        <v>21</v>
      </c>
      <c r="K27" s="8">
        <v>1.3599999999999999E-2</v>
      </c>
    </row>
    <row r="28" spans="1:11">
      <c r="A28" s="6" t="s">
        <v>36</v>
      </c>
      <c r="B28" s="7">
        <v>177248.21</v>
      </c>
      <c r="C28" s="8">
        <v>4.9200000000000001E-2</v>
      </c>
      <c r="D28" s="6" t="s">
        <v>37</v>
      </c>
      <c r="E28" s="6"/>
      <c r="F28" s="6"/>
      <c r="G28" s="6"/>
      <c r="H28" s="6">
        <v>2</v>
      </c>
      <c r="J28" s="6" t="s">
        <v>36</v>
      </c>
      <c r="K28" s="8">
        <v>4.9200000000000001E-2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73280-B056-554E-831B-596272638EDF}">
  <dimension ref="A1:L40"/>
  <sheetViews>
    <sheetView workbookViewId="0">
      <selection activeCell="A46" sqref="A46"/>
    </sheetView>
  </sheetViews>
  <sheetFormatPr baseColWidth="10" defaultRowHeight="15"/>
  <sheetData>
    <row r="1" spans="1:12">
      <c r="H1" t="s">
        <v>307</v>
      </c>
    </row>
    <row r="2" spans="1:12">
      <c r="A2" t="s">
        <v>143</v>
      </c>
      <c r="H2" t="s">
        <v>143</v>
      </c>
    </row>
    <row r="3" spans="1:12">
      <c r="A3" s="13" t="s">
        <v>255</v>
      </c>
      <c r="B3" s="13" t="s">
        <v>62</v>
      </c>
      <c r="C3" s="13" t="s">
        <v>3</v>
      </c>
      <c r="D3" s="13" t="s">
        <v>256</v>
      </c>
      <c r="H3" s="14" t="s">
        <v>3</v>
      </c>
      <c r="I3" s="14" t="s">
        <v>308</v>
      </c>
      <c r="J3" s="14" t="s">
        <v>255</v>
      </c>
      <c r="K3" s="14" t="s">
        <v>309</v>
      </c>
      <c r="L3" s="14" t="s">
        <v>310</v>
      </c>
    </row>
    <row r="4" spans="1:12">
      <c r="A4" t="s">
        <v>257</v>
      </c>
      <c r="B4" t="s">
        <v>258</v>
      </c>
      <c r="C4" s="24">
        <v>0.4</v>
      </c>
      <c r="D4" t="s">
        <v>259</v>
      </c>
      <c r="H4" s="25">
        <v>0.15</v>
      </c>
      <c r="I4" s="14" t="s">
        <v>311</v>
      </c>
      <c r="J4" s="15" t="s">
        <v>139</v>
      </c>
      <c r="K4" s="15" t="s">
        <v>312</v>
      </c>
      <c r="L4" s="14" t="s">
        <v>313</v>
      </c>
    </row>
    <row r="5" spans="1:12">
      <c r="A5" t="s">
        <v>260</v>
      </c>
      <c r="B5" t="s">
        <v>144</v>
      </c>
      <c r="C5" s="24">
        <v>0.2</v>
      </c>
      <c r="D5" t="s">
        <v>261</v>
      </c>
      <c r="H5" s="25">
        <v>0.15</v>
      </c>
      <c r="I5" s="14" t="s">
        <v>314</v>
      </c>
      <c r="J5" s="15" t="s">
        <v>260</v>
      </c>
      <c r="K5" s="15" t="s">
        <v>315</v>
      </c>
      <c r="L5" s="14" t="s">
        <v>316</v>
      </c>
    </row>
    <row r="6" spans="1:12">
      <c r="A6" t="s">
        <v>262</v>
      </c>
      <c r="B6" t="s">
        <v>263</v>
      </c>
      <c r="C6" s="24">
        <v>0.1</v>
      </c>
      <c r="D6" t="s">
        <v>264</v>
      </c>
      <c r="H6" s="25">
        <v>0.1</v>
      </c>
      <c r="I6" s="14" t="s">
        <v>317</v>
      </c>
      <c r="J6" s="15" t="s">
        <v>260</v>
      </c>
      <c r="K6" s="15" t="s">
        <v>318</v>
      </c>
      <c r="L6" s="14" t="s">
        <v>319</v>
      </c>
    </row>
    <row r="7" spans="1:12">
      <c r="A7" t="s">
        <v>265</v>
      </c>
      <c r="B7" t="s">
        <v>145</v>
      </c>
      <c r="C7" s="24">
        <v>0.15</v>
      </c>
      <c r="D7" t="s">
        <v>266</v>
      </c>
      <c r="H7" s="25">
        <v>0.1</v>
      </c>
      <c r="I7" s="14" t="s">
        <v>320</v>
      </c>
      <c r="J7" s="15" t="s">
        <v>321</v>
      </c>
      <c r="K7" s="15" t="s">
        <v>322</v>
      </c>
      <c r="L7" s="14" t="s">
        <v>323</v>
      </c>
    </row>
    <row r="8" spans="1:12">
      <c r="A8" t="s">
        <v>267</v>
      </c>
      <c r="B8" t="s">
        <v>268</v>
      </c>
      <c r="C8" s="24">
        <v>0.1</v>
      </c>
      <c r="D8" t="s">
        <v>269</v>
      </c>
      <c r="H8" s="25">
        <v>0.1</v>
      </c>
      <c r="I8" s="14" t="s">
        <v>324</v>
      </c>
      <c r="J8" s="15" t="s">
        <v>325</v>
      </c>
      <c r="K8" s="15" t="s">
        <v>326</v>
      </c>
      <c r="L8" s="14" t="s">
        <v>327</v>
      </c>
    </row>
    <row r="9" spans="1:12">
      <c r="A9" t="s">
        <v>270</v>
      </c>
      <c r="B9" t="s">
        <v>271</v>
      </c>
      <c r="C9" s="24">
        <v>0.05</v>
      </c>
      <c r="D9" t="s">
        <v>272</v>
      </c>
      <c r="H9" s="25">
        <v>0.1</v>
      </c>
      <c r="I9" s="14" t="s">
        <v>328</v>
      </c>
      <c r="J9" s="15" t="s">
        <v>329</v>
      </c>
      <c r="K9" s="15" t="s">
        <v>330</v>
      </c>
      <c r="L9" s="14" t="s">
        <v>331</v>
      </c>
    </row>
    <row r="10" spans="1:12">
      <c r="H10" s="25">
        <v>0.1</v>
      </c>
      <c r="I10" s="14" t="s">
        <v>332</v>
      </c>
      <c r="J10" s="15" t="s">
        <v>140</v>
      </c>
      <c r="K10" s="15" t="s">
        <v>333</v>
      </c>
      <c r="L10" s="14" t="s">
        <v>334</v>
      </c>
    </row>
    <row r="11" spans="1:12">
      <c r="A11" t="s">
        <v>146</v>
      </c>
      <c r="H11" s="25">
        <v>0.05</v>
      </c>
      <c r="I11" s="14" t="s">
        <v>335</v>
      </c>
      <c r="J11" s="15" t="s">
        <v>336</v>
      </c>
      <c r="K11" s="15" t="s">
        <v>337</v>
      </c>
      <c r="L11" s="14" t="s">
        <v>338</v>
      </c>
    </row>
    <row r="12" spans="1:12">
      <c r="A12" s="13" t="s">
        <v>255</v>
      </c>
      <c r="B12" s="13" t="s">
        <v>62</v>
      </c>
      <c r="C12" s="13" t="s">
        <v>3</v>
      </c>
      <c r="D12" s="13" t="s">
        <v>273</v>
      </c>
      <c r="H12" s="25">
        <v>0.05</v>
      </c>
      <c r="I12" s="14" t="s">
        <v>339</v>
      </c>
      <c r="J12" s="15" t="s">
        <v>260</v>
      </c>
      <c r="K12" s="15" t="s">
        <v>340</v>
      </c>
      <c r="L12" s="14" t="s">
        <v>341</v>
      </c>
    </row>
    <row r="13" spans="1:12">
      <c r="A13" t="s">
        <v>274</v>
      </c>
      <c r="B13" t="s">
        <v>147</v>
      </c>
      <c r="C13" s="24">
        <v>0.25</v>
      </c>
      <c r="D13" t="s">
        <v>275</v>
      </c>
      <c r="H13" s="25">
        <v>0.1</v>
      </c>
      <c r="I13" s="14" t="s">
        <v>342</v>
      </c>
      <c r="J13" s="15" t="s">
        <v>343</v>
      </c>
      <c r="K13" s="15" t="s">
        <v>344</v>
      </c>
      <c r="L13" s="14" t="s">
        <v>345</v>
      </c>
    </row>
    <row r="14" spans="1:12">
      <c r="A14" t="s">
        <v>276</v>
      </c>
      <c r="B14" t="s">
        <v>277</v>
      </c>
      <c r="C14" s="24">
        <v>0.1</v>
      </c>
      <c r="D14" t="s">
        <v>278</v>
      </c>
    </row>
    <row r="15" spans="1:12">
      <c r="A15" t="s">
        <v>248</v>
      </c>
      <c r="B15" t="s">
        <v>258</v>
      </c>
      <c r="C15" s="24">
        <v>0.1</v>
      </c>
      <c r="D15" t="s">
        <v>279</v>
      </c>
    </row>
    <row r="16" spans="1:12">
      <c r="A16" t="s">
        <v>140</v>
      </c>
      <c r="B16" t="s">
        <v>148</v>
      </c>
      <c r="C16" s="24">
        <v>0.15</v>
      </c>
      <c r="D16" t="s">
        <v>280</v>
      </c>
      <c r="H16" t="s">
        <v>146</v>
      </c>
    </row>
    <row r="17" spans="1:12">
      <c r="A17" t="s">
        <v>281</v>
      </c>
      <c r="B17" t="s">
        <v>282</v>
      </c>
      <c r="C17" s="24">
        <v>0.1</v>
      </c>
      <c r="D17" t="s">
        <v>283</v>
      </c>
      <c r="H17" t="s">
        <v>3</v>
      </c>
      <c r="I17" t="s">
        <v>308</v>
      </c>
      <c r="J17" t="s">
        <v>255</v>
      </c>
      <c r="K17" t="s">
        <v>309</v>
      </c>
      <c r="L17" t="s">
        <v>310</v>
      </c>
    </row>
    <row r="18" spans="1:12">
      <c r="A18" t="s">
        <v>215</v>
      </c>
      <c r="B18" t="s">
        <v>149</v>
      </c>
      <c r="C18" s="24">
        <v>0.1</v>
      </c>
      <c r="D18" t="s">
        <v>284</v>
      </c>
      <c r="H18" s="9">
        <v>0.15</v>
      </c>
      <c r="I18" t="s">
        <v>346</v>
      </c>
      <c r="J18" t="s">
        <v>260</v>
      </c>
      <c r="K18" t="s">
        <v>347</v>
      </c>
      <c r="L18" t="s">
        <v>365</v>
      </c>
    </row>
    <row r="19" spans="1:12">
      <c r="A19" t="s">
        <v>156</v>
      </c>
      <c r="B19" t="s">
        <v>285</v>
      </c>
      <c r="C19" s="24">
        <v>0.15</v>
      </c>
      <c r="D19" t="s">
        <v>286</v>
      </c>
      <c r="H19" s="9">
        <v>0.1</v>
      </c>
      <c r="I19" t="s">
        <v>348</v>
      </c>
      <c r="J19" t="s">
        <v>349</v>
      </c>
      <c r="K19" t="s">
        <v>322</v>
      </c>
      <c r="L19" t="s">
        <v>366</v>
      </c>
    </row>
    <row r="20" spans="1:12">
      <c r="A20" t="s">
        <v>287</v>
      </c>
      <c r="B20" t="s">
        <v>288</v>
      </c>
      <c r="C20" s="24">
        <v>0.05</v>
      </c>
      <c r="D20" t="s">
        <v>289</v>
      </c>
      <c r="H20" s="9">
        <v>0.1</v>
      </c>
      <c r="I20" t="s">
        <v>350</v>
      </c>
      <c r="J20" t="s">
        <v>351</v>
      </c>
      <c r="K20" t="s">
        <v>352</v>
      </c>
      <c r="L20" t="s">
        <v>367</v>
      </c>
    </row>
    <row r="21" spans="1:12">
      <c r="H21" s="9">
        <v>0.1</v>
      </c>
      <c r="I21" t="s">
        <v>353</v>
      </c>
      <c r="J21" t="s">
        <v>140</v>
      </c>
      <c r="K21" t="s">
        <v>354</v>
      </c>
      <c r="L21" t="s">
        <v>368</v>
      </c>
    </row>
    <row r="22" spans="1:12">
      <c r="A22" t="s">
        <v>150</v>
      </c>
      <c r="H22" s="9">
        <v>0.1</v>
      </c>
      <c r="I22" t="s">
        <v>355</v>
      </c>
      <c r="J22" t="s">
        <v>140</v>
      </c>
      <c r="K22" t="s">
        <v>337</v>
      </c>
      <c r="L22" t="s">
        <v>369</v>
      </c>
    </row>
    <row r="23" spans="1:12">
      <c r="A23" s="13" t="s">
        <v>255</v>
      </c>
      <c r="B23" s="13" t="s">
        <v>62</v>
      </c>
      <c r="C23" s="13" t="s">
        <v>3</v>
      </c>
      <c r="D23" s="13" t="s">
        <v>273</v>
      </c>
      <c r="H23" s="9">
        <v>0.1</v>
      </c>
      <c r="I23" t="s">
        <v>356</v>
      </c>
      <c r="J23" t="s">
        <v>140</v>
      </c>
      <c r="K23" t="s">
        <v>357</v>
      </c>
      <c r="L23" t="s">
        <v>370</v>
      </c>
    </row>
    <row r="24" spans="1:12">
      <c r="A24" t="s">
        <v>290</v>
      </c>
      <c r="B24" t="s">
        <v>151</v>
      </c>
      <c r="C24" s="24">
        <v>0.22</v>
      </c>
      <c r="D24" t="s">
        <v>291</v>
      </c>
      <c r="H24" s="9">
        <v>0.1</v>
      </c>
      <c r="I24" t="s">
        <v>358</v>
      </c>
      <c r="J24" t="s">
        <v>359</v>
      </c>
      <c r="K24" t="s">
        <v>330</v>
      </c>
      <c r="L24" t="s">
        <v>371</v>
      </c>
    </row>
    <row r="25" spans="1:12">
      <c r="A25" t="s">
        <v>292</v>
      </c>
      <c r="B25" t="s">
        <v>152</v>
      </c>
      <c r="C25" s="24">
        <v>0.13</v>
      </c>
      <c r="D25" t="s">
        <v>293</v>
      </c>
      <c r="H25" s="9">
        <v>0.1</v>
      </c>
      <c r="I25" t="s">
        <v>360</v>
      </c>
      <c r="J25" t="s">
        <v>361</v>
      </c>
      <c r="K25" t="s">
        <v>362</v>
      </c>
      <c r="L25" t="s">
        <v>372</v>
      </c>
    </row>
    <row r="26" spans="1:12">
      <c r="A26" t="s">
        <v>294</v>
      </c>
      <c r="B26" t="s">
        <v>155</v>
      </c>
      <c r="C26" s="24">
        <v>0.12</v>
      </c>
      <c r="D26" t="s">
        <v>295</v>
      </c>
      <c r="H26" s="9">
        <v>0.1</v>
      </c>
      <c r="I26" t="s">
        <v>363</v>
      </c>
      <c r="J26" t="s">
        <v>140</v>
      </c>
      <c r="K26" t="s">
        <v>333</v>
      </c>
      <c r="L26" t="s">
        <v>373</v>
      </c>
    </row>
    <row r="27" spans="1:12">
      <c r="A27" t="s">
        <v>154</v>
      </c>
      <c r="B27" t="s">
        <v>153</v>
      </c>
      <c r="C27" s="24">
        <v>0.15</v>
      </c>
      <c r="D27" t="s">
        <v>296</v>
      </c>
      <c r="H27" s="9">
        <v>0.05</v>
      </c>
      <c r="I27" t="s">
        <v>364</v>
      </c>
      <c r="J27" t="s">
        <v>343</v>
      </c>
      <c r="K27" t="s">
        <v>354</v>
      </c>
      <c r="L27" t="s">
        <v>374</v>
      </c>
    </row>
    <row r="28" spans="1:12">
      <c r="A28" t="s">
        <v>297</v>
      </c>
      <c r="B28" t="s">
        <v>285</v>
      </c>
      <c r="C28" s="24">
        <v>0.15</v>
      </c>
      <c r="D28" t="s">
        <v>286</v>
      </c>
    </row>
    <row r="29" spans="1:12">
      <c r="A29" t="s">
        <v>298</v>
      </c>
      <c r="B29" t="s">
        <v>299</v>
      </c>
      <c r="C29" s="24">
        <v>0.08</v>
      </c>
      <c r="D29" t="s">
        <v>300</v>
      </c>
      <c r="H29" t="s">
        <v>150</v>
      </c>
    </row>
    <row r="30" spans="1:12">
      <c r="A30" t="s">
        <v>301</v>
      </c>
      <c r="B30" t="s">
        <v>302</v>
      </c>
      <c r="C30" s="24">
        <v>0.05</v>
      </c>
      <c r="D30" t="s">
        <v>303</v>
      </c>
      <c r="H30" s="14" t="s">
        <v>3</v>
      </c>
      <c r="I30" s="14" t="s">
        <v>308</v>
      </c>
      <c r="J30" s="14" t="s">
        <v>255</v>
      </c>
      <c r="K30" s="14" t="s">
        <v>309</v>
      </c>
      <c r="L30" s="14" t="s">
        <v>310</v>
      </c>
    </row>
    <row r="31" spans="1:12">
      <c r="A31" t="s">
        <v>287</v>
      </c>
      <c r="B31" t="s">
        <v>288</v>
      </c>
      <c r="C31" s="24">
        <v>0.05</v>
      </c>
      <c r="D31" t="s">
        <v>304</v>
      </c>
      <c r="H31" s="25">
        <v>0.15</v>
      </c>
      <c r="I31" s="14" t="s">
        <v>375</v>
      </c>
      <c r="J31" s="15" t="s">
        <v>376</v>
      </c>
      <c r="K31" s="15" t="s">
        <v>377</v>
      </c>
      <c r="L31" s="14" t="s">
        <v>378</v>
      </c>
    </row>
    <row r="32" spans="1:12">
      <c r="A32" t="s">
        <v>270</v>
      </c>
      <c r="B32" t="s">
        <v>305</v>
      </c>
      <c r="C32" s="24">
        <v>0.05</v>
      </c>
      <c r="D32" t="s">
        <v>306</v>
      </c>
      <c r="H32" s="25">
        <v>0.1</v>
      </c>
      <c r="I32" s="14" t="s">
        <v>379</v>
      </c>
      <c r="J32" s="15" t="s">
        <v>380</v>
      </c>
      <c r="K32" s="15" t="s">
        <v>362</v>
      </c>
      <c r="L32" s="14" t="s">
        <v>381</v>
      </c>
    </row>
    <row r="33" spans="8:12">
      <c r="H33" s="25">
        <v>0.1</v>
      </c>
      <c r="I33" s="14" t="s">
        <v>152</v>
      </c>
      <c r="J33" s="15" t="s">
        <v>380</v>
      </c>
      <c r="K33" s="15" t="s">
        <v>382</v>
      </c>
      <c r="L33" s="14" t="s">
        <v>383</v>
      </c>
    </row>
    <row r="34" spans="8:12">
      <c r="H34" s="25">
        <v>0.1</v>
      </c>
      <c r="I34" s="14" t="s">
        <v>384</v>
      </c>
      <c r="J34" s="15" t="s">
        <v>385</v>
      </c>
      <c r="K34" s="15" t="s">
        <v>362</v>
      </c>
      <c r="L34" s="14" t="s">
        <v>386</v>
      </c>
    </row>
    <row r="35" spans="8:12">
      <c r="H35" s="25">
        <v>0.1</v>
      </c>
      <c r="I35" s="14" t="s">
        <v>387</v>
      </c>
      <c r="J35" s="15" t="s">
        <v>140</v>
      </c>
      <c r="K35" s="15" t="s">
        <v>388</v>
      </c>
      <c r="L35" s="14" t="s">
        <v>389</v>
      </c>
    </row>
    <row r="36" spans="8:12">
      <c r="H36" s="25">
        <v>0.1</v>
      </c>
      <c r="I36" s="14" t="s">
        <v>390</v>
      </c>
      <c r="J36" s="15" t="s">
        <v>140</v>
      </c>
      <c r="K36" s="15" t="s">
        <v>330</v>
      </c>
      <c r="L36" s="14" t="s">
        <v>391</v>
      </c>
    </row>
    <row r="37" spans="8:12">
      <c r="H37" s="25">
        <v>0.1</v>
      </c>
      <c r="I37" s="14" t="s">
        <v>392</v>
      </c>
      <c r="J37" s="15" t="s">
        <v>393</v>
      </c>
      <c r="K37" s="15" t="s">
        <v>382</v>
      </c>
      <c r="L37" s="14" t="s">
        <v>394</v>
      </c>
    </row>
    <row r="38" spans="8:12">
      <c r="H38" s="25">
        <v>0.1</v>
      </c>
      <c r="I38" s="14" t="s">
        <v>395</v>
      </c>
      <c r="J38" s="15" t="s">
        <v>396</v>
      </c>
      <c r="K38" s="15" t="s">
        <v>397</v>
      </c>
      <c r="L38" s="14" t="s">
        <v>398</v>
      </c>
    </row>
    <row r="39" spans="8:12">
      <c r="H39" s="25">
        <v>0.1</v>
      </c>
      <c r="I39" s="14" t="s">
        <v>399</v>
      </c>
      <c r="J39" s="15" t="s">
        <v>400</v>
      </c>
      <c r="K39" s="15" t="s">
        <v>357</v>
      </c>
      <c r="L39" s="14" t="s">
        <v>401</v>
      </c>
    </row>
    <row r="40" spans="8:12">
      <c r="H40" s="25">
        <v>0.05</v>
      </c>
      <c r="I40" s="14" t="s">
        <v>402</v>
      </c>
      <c r="J40" s="15" t="s">
        <v>140</v>
      </c>
      <c r="K40" s="15" t="s">
        <v>354</v>
      </c>
      <c r="L40" s="14" t="s">
        <v>403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0CB3E-F1FC-144C-9D6E-FB909E9BCD5D}">
  <dimension ref="A1:O37"/>
  <sheetViews>
    <sheetView workbookViewId="0">
      <selection activeCell="L1" sqref="L1:O8"/>
    </sheetView>
  </sheetViews>
  <sheetFormatPr baseColWidth="10" defaultRowHeight="15"/>
  <cols>
    <col min="2" max="2" width="25.83203125" bestFit="1" customWidth="1"/>
  </cols>
  <sheetData>
    <row r="1" spans="1:15">
      <c r="A1" t="s">
        <v>143</v>
      </c>
      <c r="B1" t="s">
        <v>308</v>
      </c>
      <c r="C1" t="s">
        <v>255</v>
      </c>
      <c r="D1" t="s">
        <v>404</v>
      </c>
      <c r="E1" t="s">
        <v>405</v>
      </c>
      <c r="K1" s="14"/>
      <c r="L1" s="13" t="s">
        <v>157</v>
      </c>
      <c r="M1" s="13" t="s">
        <v>158</v>
      </c>
      <c r="N1" s="13" t="s">
        <v>159</v>
      </c>
      <c r="O1" s="13" t="s">
        <v>504</v>
      </c>
    </row>
    <row r="2" spans="1:15">
      <c r="A2" s="9">
        <v>0.15</v>
      </c>
      <c r="B2" t="s">
        <v>311</v>
      </c>
      <c r="C2" t="s">
        <v>406</v>
      </c>
      <c r="D2" s="3">
        <v>0.1454</v>
      </c>
      <c r="E2" t="s">
        <v>414</v>
      </c>
      <c r="K2" s="14"/>
      <c r="L2" s="13" t="s">
        <v>505</v>
      </c>
      <c r="M2" s="24">
        <v>0.8</v>
      </c>
      <c r="N2" s="24">
        <v>0.38</v>
      </c>
      <c r="O2" s="24">
        <v>0.12</v>
      </c>
    </row>
    <row r="3" spans="1:15">
      <c r="A3" s="9">
        <v>0.15</v>
      </c>
      <c r="B3" t="s">
        <v>314</v>
      </c>
      <c r="C3" t="s">
        <v>260</v>
      </c>
      <c r="D3" t="s">
        <v>415</v>
      </c>
      <c r="E3" t="s">
        <v>416</v>
      </c>
      <c r="K3" s="14"/>
      <c r="L3" s="13" t="s">
        <v>501</v>
      </c>
      <c r="M3" s="24">
        <v>0.12</v>
      </c>
      <c r="N3" s="24">
        <v>0.27</v>
      </c>
      <c r="O3" s="24">
        <v>0.25</v>
      </c>
    </row>
    <row r="4" spans="1:15">
      <c r="A4" s="9">
        <v>0.1</v>
      </c>
      <c r="B4" t="s">
        <v>317</v>
      </c>
      <c r="C4" t="s">
        <v>260</v>
      </c>
      <c r="D4" t="s">
        <v>417</v>
      </c>
      <c r="E4" t="s">
        <v>418</v>
      </c>
      <c r="K4" s="14"/>
      <c r="L4" s="13" t="s">
        <v>502</v>
      </c>
      <c r="M4" s="24">
        <v>0.03</v>
      </c>
      <c r="N4" s="24">
        <v>0.1</v>
      </c>
      <c r="O4" s="24">
        <v>0.15</v>
      </c>
    </row>
    <row r="5" spans="1:15">
      <c r="A5" s="9">
        <v>0.1</v>
      </c>
      <c r="B5" t="s">
        <v>339</v>
      </c>
      <c r="C5" t="s">
        <v>260</v>
      </c>
      <c r="D5" s="3">
        <v>0.15490000000000001</v>
      </c>
      <c r="E5" t="s">
        <v>419</v>
      </c>
      <c r="K5" s="14"/>
      <c r="L5" s="13" t="s">
        <v>168</v>
      </c>
      <c r="M5" s="24">
        <v>0.05</v>
      </c>
      <c r="N5" s="24">
        <v>0.1</v>
      </c>
      <c r="O5" s="24">
        <v>0.15</v>
      </c>
    </row>
    <row r="6" spans="1:15">
      <c r="A6" s="9">
        <v>0.1</v>
      </c>
      <c r="B6" t="s">
        <v>320</v>
      </c>
      <c r="C6" t="s">
        <v>321</v>
      </c>
      <c r="D6" t="s">
        <v>420</v>
      </c>
      <c r="E6" t="s">
        <v>421</v>
      </c>
      <c r="K6" s="14"/>
      <c r="L6" s="13" t="s">
        <v>215</v>
      </c>
      <c r="M6" s="24">
        <v>0</v>
      </c>
      <c r="N6" s="24">
        <v>7.0000000000000007E-2</v>
      </c>
      <c r="O6" s="24">
        <v>0.18</v>
      </c>
    </row>
    <row r="7" spans="1:15">
      <c r="A7" s="9">
        <v>0.1</v>
      </c>
      <c r="B7" t="s">
        <v>324</v>
      </c>
      <c r="C7" t="s">
        <v>407</v>
      </c>
      <c r="D7" s="3">
        <v>0.14560000000000001</v>
      </c>
      <c r="E7" t="s">
        <v>422</v>
      </c>
      <c r="K7" s="14"/>
      <c r="L7" s="13" t="s">
        <v>503</v>
      </c>
      <c r="M7" s="24">
        <v>0</v>
      </c>
      <c r="N7" s="24">
        <v>0.08</v>
      </c>
      <c r="O7" s="24">
        <v>0.15</v>
      </c>
    </row>
    <row r="8" spans="1:15">
      <c r="A8" s="9">
        <v>0.1</v>
      </c>
      <c r="B8" t="s">
        <v>328</v>
      </c>
      <c r="C8" t="s">
        <v>329</v>
      </c>
      <c r="D8" t="s">
        <v>408</v>
      </c>
      <c r="E8" t="s">
        <v>423</v>
      </c>
      <c r="L8" s="13" t="s">
        <v>254</v>
      </c>
      <c r="M8" s="24">
        <v>1</v>
      </c>
      <c r="N8" s="24">
        <v>1</v>
      </c>
      <c r="O8" s="24">
        <v>1</v>
      </c>
    </row>
    <row r="9" spans="1:15">
      <c r="A9" s="9">
        <v>0.1</v>
      </c>
      <c r="B9" t="s">
        <v>332</v>
      </c>
      <c r="C9" t="s">
        <v>409</v>
      </c>
      <c r="D9" t="s">
        <v>424</v>
      </c>
      <c r="E9" t="s">
        <v>425</v>
      </c>
    </row>
    <row r="10" spans="1:15">
      <c r="A10" s="9">
        <v>0.05</v>
      </c>
      <c r="B10" t="s">
        <v>410</v>
      </c>
      <c r="C10" t="s">
        <v>329</v>
      </c>
      <c r="D10" t="s">
        <v>408</v>
      </c>
      <c r="E10" t="s">
        <v>426</v>
      </c>
    </row>
    <row r="11" spans="1:15">
      <c r="A11" s="9">
        <v>0.05</v>
      </c>
      <c r="B11" t="s">
        <v>411</v>
      </c>
      <c r="C11" t="s">
        <v>412</v>
      </c>
      <c r="D11" t="s">
        <v>413</v>
      </c>
      <c r="E11" t="s">
        <v>427</v>
      </c>
    </row>
    <row r="14" spans="1:15">
      <c r="A14" t="s">
        <v>146</v>
      </c>
      <c r="B14" t="s">
        <v>308</v>
      </c>
      <c r="C14" t="s">
        <v>255</v>
      </c>
      <c r="D14" t="s">
        <v>404</v>
      </c>
      <c r="E14" t="s">
        <v>405</v>
      </c>
    </row>
    <row r="15" spans="1:15">
      <c r="A15" s="9">
        <v>0.15</v>
      </c>
      <c r="B15" s="19" t="s">
        <v>467</v>
      </c>
      <c r="C15" t="s">
        <v>260</v>
      </c>
      <c r="D15" t="s">
        <v>428</v>
      </c>
      <c r="E15" t="s">
        <v>440</v>
      </c>
    </row>
    <row r="16" spans="1:15">
      <c r="A16" s="9">
        <v>0.1</v>
      </c>
      <c r="B16" t="s">
        <v>429</v>
      </c>
      <c r="C16" t="s">
        <v>430</v>
      </c>
      <c r="D16" t="s">
        <v>431</v>
      </c>
      <c r="E16" t="s">
        <v>441</v>
      </c>
    </row>
    <row r="17" spans="1:5">
      <c r="A17" s="9">
        <v>0.1</v>
      </c>
      <c r="B17" t="s">
        <v>350</v>
      </c>
      <c r="C17" t="s">
        <v>351</v>
      </c>
      <c r="D17" t="s">
        <v>432</v>
      </c>
      <c r="E17" t="s">
        <v>442</v>
      </c>
    </row>
    <row r="18" spans="1:5">
      <c r="A18" s="9">
        <v>0.1</v>
      </c>
      <c r="B18" t="s">
        <v>353</v>
      </c>
      <c r="C18" t="s">
        <v>409</v>
      </c>
      <c r="D18" t="s">
        <v>433</v>
      </c>
      <c r="E18" t="s">
        <v>443</v>
      </c>
    </row>
    <row r="19" spans="1:5">
      <c r="A19" s="9">
        <v>0.1</v>
      </c>
      <c r="B19" t="s">
        <v>434</v>
      </c>
      <c r="C19" t="s">
        <v>409</v>
      </c>
      <c r="D19" s="3">
        <v>0.1081</v>
      </c>
      <c r="E19" t="s">
        <v>369</v>
      </c>
    </row>
    <row r="20" spans="1:5">
      <c r="A20" s="9">
        <v>0.1</v>
      </c>
      <c r="B20" t="s">
        <v>356</v>
      </c>
      <c r="C20" t="s">
        <v>409</v>
      </c>
      <c r="D20" t="s">
        <v>435</v>
      </c>
      <c r="E20" t="s">
        <v>444</v>
      </c>
    </row>
    <row r="21" spans="1:5">
      <c r="A21" s="9">
        <v>0.1</v>
      </c>
      <c r="B21" t="s">
        <v>358</v>
      </c>
      <c r="C21" t="s">
        <v>436</v>
      </c>
      <c r="D21" t="s">
        <v>437</v>
      </c>
      <c r="E21" t="s">
        <v>445</v>
      </c>
    </row>
    <row r="22" spans="1:5">
      <c r="A22" s="9">
        <v>0.1</v>
      </c>
      <c r="B22" t="s">
        <v>360</v>
      </c>
      <c r="C22" t="s">
        <v>361</v>
      </c>
      <c r="D22" s="3">
        <v>0.54049999999999998</v>
      </c>
      <c r="E22" t="s">
        <v>446</v>
      </c>
    </row>
    <row r="23" spans="1:5">
      <c r="A23" s="9">
        <v>0.1</v>
      </c>
      <c r="B23" t="s">
        <v>363</v>
      </c>
      <c r="C23" t="s">
        <v>409</v>
      </c>
      <c r="D23" t="s">
        <v>438</v>
      </c>
      <c r="E23" t="s">
        <v>447</v>
      </c>
    </row>
    <row r="24" spans="1:5">
      <c r="A24" s="9">
        <v>0.05</v>
      </c>
      <c r="B24" t="s">
        <v>390</v>
      </c>
      <c r="C24" t="s">
        <v>409</v>
      </c>
      <c r="D24" t="s">
        <v>439</v>
      </c>
      <c r="E24" t="s">
        <v>448</v>
      </c>
    </row>
    <row r="27" spans="1:5">
      <c r="A27" t="s">
        <v>150</v>
      </c>
      <c r="B27" t="s">
        <v>308</v>
      </c>
      <c r="C27" t="s">
        <v>255</v>
      </c>
      <c r="D27" t="s">
        <v>404</v>
      </c>
      <c r="E27" t="s">
        <v>405</v>
      </c>
    </row>
    <row r="28" spans="1:5">
      <c r="A28" s="9">
        <v>0.15</v>
      </c>
      <c r="B28" t="s">
        <v>375</v>
      </c>
      <c r="C28" t="s">
        <v>376</v>
      </c>
      <c r="D28" s="3">
        <v>0.4783</v>
      </c>
      <c r="E28" t="s">
        <v>454</v>
      </c>
    </row>
    <row r="29" spans="1:5">
      <c r="A29" s="9">
        <v>0.1</v>
      </c>
      <c r="B29" t="s">
        <v>455</v>
      </c>
      <c r="C29" t="s">
        <v>380</v>
      </c>
      <c r="D29" t="s">
        <v>408</v>
      </c>
      <c r="E29" t="s">
        <v>456</v>
      </c>
    </row>
    <row r="30" spans="1:5">
      <c r="A30" s="9">
        <v>0.1</v>
      </c>
      <c r="B30" t="s">
        <v>152</v>
      </c>
      <c r="C30" t="s">
        <v>380</v>
      </c>
      <c r="D30" s="3">
        <v>0.39910000000000001</v>
      </c>
      <c r="E30" t="s">
        <v>457</v>
      </c>
    </row>
    <row r="31" spans="1:5">
      <c r="A31" s="9">
        <v>0.1</v>
      </c>
      <c r="B31" t="s">
        <v>458</v>
      </c>
      <c r="C31" t="s">
        <v>385</v>
      </c>
      <c r="D31" s="3">
        <v>0.53359999999999996</v>
      </c>
      <c r="E31" t="s">
        <v>459</v>
      </c>
    </row>
    <row r="32" spans="1:5">
      <c r="A32" s="9">
        <v>0.1</v>
      </c>
      <c r="B32" t="s">
        <v>387</v>
      </c>
      <c r="C32" t="s">
        <v>449</v>
      </c>
      <c r="D32" s="3">
        <v>0.11210000000000001</v>
      </c>
      <c r="E32" t="s">
        <v>460</v>
      </c>
    </row>
    <row r="33" spans="1:5">
      <c r="A33" s="9">
        <v>0.1</v>
      </c>
      <c r="B33" t="s">
        <v>390</v>
      </c>
      <c r="C33" t="s">
        <v>409</v>
      </c>
      <c r="D33" t="s">
        <v>439</v>
      </c>
      <c r="E33" t="s">
        <v>461</v>
      </c>
    </row>
    <row r="34" spans="1:5">
      <c r="A34" s="9">
        <v>0.1</v>
      </c>
      <c r="B34" t="s">
        <v>450</v>
      </c>
      <c r="C34" t="s">
        <v>393</v>
      </c>
      <c r="D34" t="s">
        <v>451</v>
      </c>
      <c r="E34" t="s">
        <v>462</v>
      </c>
    </row>
    <row r="35" spans="1:5">
      <c r="A35" s="9">
        <v>0.1</v>
      </c>
      <c r="B35" t="s">
        <v>452</v>
      </c>
      <c r="C35" t="s">
        <v>396</v>
      </c>
      <c r="D35" s="3">
        <v>0.1343</v>
      </c>
      <c r="E35" t="s">
        <v>463</v>
      </c>
    </row>
    <row r="36" spans="1:5">
      <c r="A36" s="9">
        <v>0.1</v>
      </c>
      <c r="B36" t="s">
        <v>399</v>
      </c>
      <c r="C36" t="s">
        <v>400</v>
      </c>
      <c r="D36" s="3">
        <v>0.17449999999999999</v>
      </c>
      <c r="E36" t="s">
        <v>464</v>
      </c>
    </row>
    <row r="37" spans="1:5">
      <c r="A37" s="9">
        <v>0.05</v>
      </c>
      <c r="B37" t="s">
        <v>402</v>
      </c>
      <c r="C37" t="s">
        <v>409</v>
      </c>
      <c r="D37" t="s">
        <v>453</v>
      </c>
      <c r="E37" t="s">
        <v>465</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0B385-379F-1449-AFA5-265C2D63F92E}">
  <dimension ref="A1:M10"/>
  <sheetViews>
    <sheetView workbookViewId="0">
      <selection activeCell="B15" sqref="B15"/>
    </sheetView>
  </sheetViews>
  <sheetFormatPr baseColWidth="10" defaultRowHeight="15"/>
  <cols>
    <col min="1" max="1" width="35.6640625" bestFit="1" customWidth="1"/>
    <col min="2" max="2" width="21.1640625" bestFit="1" customWidth="1"/>
    <col min="3" max="3" width="30.1640625" bestFit="1" customWidth="1"/>
    <col min="6" max="6" width="18.33203125" bestFit="1" customWidth="1"/>
    <col min="7" max="7" width="11.1640625" bestFit="1" customWidth="1"/>
    <col min="8" max="8" width="9" bestFit="1" customWidth="1"/>
    <col min="9" max="9" width="16.83203125" bestFit="1" customWidth="1"/>
  </cols>
  <sheetData>
    <row r="1" spans="1:13" ht="24" customHeight="1">
      <c r="A1" s="13" t="s">
        <v>62</v>
      </c>
      <c r="B1" s="13" t="s">
        <v>3</v>
      </c>
      <c r="C1" s="13" t="s">
        <v>512</v>
      </c>
      <c r="E1" s="34"/>
      <c r="F1" s="13" t="s">
        <v>157</v>
      </c>
      <c r="G1" s="13" t="s">
        <v>158</v>
      </c>
      <c r="H1" s="13" t="s">
        <v>159</v>
      </c>
      <c r="I1" s="13" t="s">
        <v>504</v>
      </c>
      <c r="L1" s="13" t="s">
        <v>520</v>
      </c>
      <c r="M1" s="34" t="s">
        <v>522</v>
      </c>
    </row>
    <row r="2" spans="1:13">
      <c r="A2" s="13" t="s">
        <v>523</v>
      </c>
      <c r="B2" s="24">
        <v>0.3</v>
      </c>
      <c r="C2" t="s">
        <v>513</v>
      </c>
      <c r="F2" s="13" t="s">
        <v>505</v>
      </c>
      <c r="G2" s="24">
        <v>0.8</v>
      </c>
      <c r="H2" s="24">
        <v>0.38</v>
      </c>
      <c r="I2" s="24">
        <v>0.12</v>
      </c>
    </row>
    <row r="3" spans="1:13">
      <c r="A3" s="13" t="s">
        <v>506</v>
      </c>
      <c r="B3" s="24">
        <v>0.2</v>
      </c>
      <c r="C3" t="s">
        <v>514</v>
      </c>
      <c r="F3" s="13" t="s">
        <v>501</v>
      </c>
      <c r="G3" s="24">
        <v>0.12</v>
      </c>
      <c r="H3" s="24">
        <v>0.27</v>
      </c>
      <c r="I3" s="24">
        <v>0.25</v>
      </c>
    </row>
    <row r="4" spans="1:13">
      <c r="A4" s="13" t="s">
        <v>507</v>
      </c>
      <c r="B4" s="24">
        <v>0.2</v>
      </c>
      <c r="C4" t="s">
        <v>515</v>
      </c>
      <c r="F4" s="13" t="s">
        <v>502</v>
      </c>
      <c r="G4" s="24">
        <v>0.03</v>
      </c>
      <c r="H4" s="24">
        <v>0.1</v>
      </c>
      <c r="I4" s="24">
        <v>0.15</v>
      </c>
    </row>
    <row r="5" spans="1:13">
      <c r="A5" s="13" t="s">
        <v>519</v>
      </c>
      <c r="B5" s="24">
        <v>0.1</v>
      </c>
      <c r="C5" t="s">
        <v>516</v>
      </c>
      <c r="F5" s="13" t="s">
        <v>168</v>
      </c>
      <c r="G5" s="24">
        <v>0.05</v>
      </c>
      <c r="H5" s="24">
        <v>0.1</v>
      </c>
      <c r="I5" s="24">
        <v>0.15</v>
      </c>
    </row>
    <row r="6" spans="1:13">
      <c r="A6" s="13" t="s">
        <v>508</v>
      </c>
      <c r="B6" s="24">
        <v>0.15</v>
      </c>
      <c r="C6" t="s">
        <v>266</v>
      </c>
      <c r="F6" s="13" t="s">
        <v>215</v>
      </c>
      <c r="G6" s="24">
        <v>0</v>
      </c>
      <c r="H6" s="24">
        <v>7.0000000000000007E-2</v>
      </c>
      <c r="I6" s="24">
        <v>0.18</v>
      </c>
    </row>
    <row r="7" spans="1:13">
      <c r="A7" s="13" t="s">
        <v>390</v>
      </c>
      <c r="B7" s="24">
        <v>0.05</v>
      </c>
      <c r="C7" t="s">
        <v>517</v>
      </c>
      <c r="F7" s="13" t="s">
        <v>503</v>
      </c>
      <c r="G7" s="24">
        <v>0</v>
      </c>
      <c r="H7" s="24">
        <v>0.08</v>
      </c>
      <c r="I7" s="24">
        <v>0.15</v>
      </c>
    </row>
    <row r="8" spans="1:13">
      <c r="A8" s="13" t="s">
        <v>254</v>
      </c>
      <c r="B8" s="24">
        <f>SUM(B2:B7)</f>
        <v>1</v>
      </c>
      <c r="C8" t="s">
        <v>518</v>
      </c>
      <c r="F8" s="13" t="s">
        <v>254</v>
      </c>
      <c r="G8" s="24">
        <v>1</v>
      </c>
      <c r="H8" s="24">
        <v>1</v>
      </c>
      <c r="I8" s="24">
        <v>1</v>
      </c>
    </row>
    <row r="9" spans="1:13">
      <c r="A9" s="13"/>
      <c r="C9" s="24"/>
    </row>
    <row r="10" spans="1:13">
      <c r="A10" s="13"/>
      <c r="B10" s="24"/>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9BE7-DE4F-6343-9F50-2C758EA17426}">
  <dimension ref="A1:K182"/>
  <sheetViews>
    <sheetView workbookViewId="0">
      <selection activeCell="H1" sqref="H1:I8"/>
    </sheetView>
  </sheetViews>
  <sheetFormatPr baseColWidth="10" defaultRowHeight="15"/>
  <cols>
    <col min="1" max="1" width="34.1640625" bestFit="1" customWidth="1"/>
    <col min="2" max="2" width="25.6640625" bestFit="1" customWidth="1"/>
    <col min="3" max="3" width="18.33203125" bestFit="1" customWidth="1"/>
    <col min="6" max="6" width="18.33203125" bestFit="1" customWidth="1"/>
    <col min="8" max="8" width="24.83203125" bestFit="1" customWidth="1"/>
    <col min="9" max="9" width="25.6640625" bestFit="1" customWidth="1"/>
  </cols>
  <sheetData>
    <row r="1" spans="1:11">
      <c r="A1" t="s">
        <v>1413</v>
      </c>
      <c r="H1" s="13" t="s">
        <v>157</v>
      </c>
      <c r="I1" s="13" t="s">
        <v>158</v>
      </c>
      <c r="J1" s="13" t="s">
        <v>159</v>
      </c>
      <c r="K1" s="13" t="s">
        <v>504</v>
      </c>
    </row>
    <row r="2" spans="1:11">
      <c r="H2" s="13" t="s">
        <v>505</v>
      </c>
      <c r="I2" s="24">
        <v>0.8</v>
      </c>
      <c r="J2" s="24">
        <v>0.38</v>
      </c>
      <c r="K2" s="24">
        <v>0.12</v>
      </c>
    </row>
    <row r="3" spans="1:11" ht="19">
      <c r="A3" t="s">
        <v>1414</v>
      </c>
      <c r="B3" t="s">
        <v>1415</v>
      </c>
      <c r="C3" t="s">
        <v>62</v>
      </c>
      <c r="D3" t="s">
        <v>1424</v>
      </c>
      <c r="F3" s="13"/>
      <c r="G3" s="12"/>
      <c r="H3" s="13" t="s">
        <v>501</v>
      </c>
      <c r="I3" s="24">
        <v>0.12</v>
      </c>
      <c r="J3" s="24">
        <v>0.27</v>
      </c>
      <c r="K3" s="24">
        <v>0.25</v>
      </c>
    </row>
    <row r="4" spans="1:11">
      <c r="A4">
        <v>1</v>
      </c>
      <c r="B4">
        <v>1</v>
      </c>
      <c r="C4" t="s">
        <v>1419</v>
      </c>
      <c r="D4">
        <f t="shared" ref="D4:D11" si="0">(A4+B4)/2</f>
        <v>1</v>
      </c>
      <c r="F4" s="14"/>
      <c r="G4" s="14"/>
      <c r="H4" s="13" t="s">
        <v>502</v>
      </c>
      <c r="I4" s="24">
        <v>0.03</v>
      </c>
      <c r="J4" s="24">
        <v>0.1</v>
      </c>
      <c r="K4" s="24">
        <v>0.15</v>
      </c>
    </row>
    <row r="5" spans="1:11">
      <c r="A5">
        <v>5</v>
      </c>
      <c r="B5">
        <v>2</v>
      </c>
      <c r="C5" t="s">
        <v>1417</v>
      </c>
      <c r="D5">
        <f t="shared" si="0"/>
        <v>3.5</v>
      </c>
      <c r="F5" s="14"/>
      <c r="G5" s="14"/>
      <c r="H5" s="13" t="s">
        <v>168</v>
      </c>
      <c r="I5" s="24">
        <v>0.05</v>
      </c>
      <c r="J5" s="24">
        <v>0.1</v>
      </c>
      <c r="K5" s="24">
        <v>0.15</v>
      </c>
    </row>
    <row r="6" spans="1:11">
      <c r="A6">
        <v>3</v>
      </c>
      <c r="B6">
        <v>4</v>
      </c>
      <c r="C6" t="s">
        <v>1423</v>
      </c>
      <c r="D6">
        <f t="shared" si="0"/>
        <v>3.5</v>
      </c>
      <c r="F6" s="14"/>
      <c r="G6" s="14"/>
      <c r="H6" s="13" t="s">
        <v>215</v>
      </c>
      <c r="I6" s="24">
        <v>0</v>
      </c>
      <c r="J6" s="24">
        <v>7.0000000000000007E-2</v>
      </c>
      <c r="K6" s="24">
        <v>0.18</v>
      </c>
    </row>
    <row r="7" spans="1:11">
      <c r="A7">
        <v>4</v>
      </c>
      <c r="B7">
        <v>5</v>
      </c>
      <c r="C7" t="s">
        <v>1416</v>
      </c>
      <c r="D7">
        <f t="shared" si="0"/>
        <v>4.5</v>
      </c>
      <c r="F7" s="14"/>
      <c r="G7" s="14"/>
      <c r="H7" s="13" t="s">
        <v>503</v>
      </c>
      <c r="I7" s="24">
        <v>0</v>
      </c>
      <c r="J7" s="24">
        <v>0.08</v>
      </c>
      <c r="K7" s="24">
        <v>0.15</v>
      </c>
    </row>
    <row r="8" spans="1:11">
      <c r="A8">
        <v>6</v>
      </c>
      <c r="B8">
        <v>3</v>
      </c>
      <c r="C8" t="s">
        <v>1418</v>
      </c>
      <c r="D8">
        <f t="shared" si="0"/>
        <v>4.5</v>
      </c>
      <c r="F8" s="14"/>
      <c r="G8" s="14"/>
      <c r="H8" s="13" t="s">
        <v>254</v>
      </c>
      <c r="I8" s="24">
        <v>1</v>
      </c>
      <c r="J8" s="24">
        <v>1</v>
      </c>
      <c r="K8" s="24">
        <v>1</v>
      </c>
    </row>
    <row r="9" spans="1:11">
      <c r="A9">
        <v>2</v>
      </c>
      <c r="B9">
        <v>7</v>
      </c>
      <c r="C9" t="s">
        <v>1420</v>
      </c>
      <c r="D9">
        <f t="shared" si="0"/>
        <v>4.5</v>
      </c>
      <c r="F9" s="14"/>
      <c r="G9" s="14"/>
      <c r="H9" s="15"/>
      <c r="I9" s="14"/>
    </row>
    <row r="10" spans="1:11">
      <c r="A10">
        <v>8</v>
      </c>
      <c r="B10">
        <v>6</v>
      </c>
      <c r="C10" t="s">
        <v>1422</v>
      </c>
      <c r="D10">
        <f t="shared" si="0"/>
        <v>7</v>
      </c>
      <c r="F10" s="14"/>
      <c r="G10" s="14"/>
      <c r="H10" s="15"/>
      <c r="I10" s="14"/>
    </row>
    <row r="11" spans="1:11">
      <c r="A11">
        <v>7</v>
      </c>
      <c r="B11">
        <v>8</v>
      </c>
      <c r="C11" t="s">
        <v>1421</v>
      </c>
      <c r="D11">
        <f t="shared" si="0"/>
        <v>7.5</v>
      </c>
      <c r="F11" s="14"/>
      <c r="G11" s="14"/>
      <c r="H11" s="13" t="s">
        <v>157</v>
      </c>
      <c r="I11" s="13" t="s">
        <v>521</v>
      </c>
      <c r="J11" s="13" t="s">
        <v>1310</v>
      </c>
    </row>
    <row r="12" spans="1:11">
      <c r="F12" s="14"/>
      <c r="G12" s="14"/>
      <c r="H12" s="13" t="s">
        <v>1457</v>
      </c>
      <c r="I12" s="24">
        <v>0.4</v>
      </c>
      <c r="J12" t="s">
        <v>1458</v>
      </c>
    </row>
    <row r="13" spans="1:11">
      <c r="E13" s="13"/>
      <c r="F13" s="13"/>
      <c r="G13" s="13"/>
      <c r="H13" s="13" t="s">
        <v>1459</v>
      </c>
      <c r="I13" s="24">
        <v>0.3</v>
      </c>
      <c r="J13" t="s">
        <v>266</v>
      </c>
    </row>
    <row r="14" spans="1:11">
      <c r="H14" s="13" t="s">
        <v>1460</v>
      </c>
      <c r="I14" s="24">
        <v>0.2</v>
      </c>
      <c r="J14" t="s">
        <v>1461</v>
      </c>
    </row>
    <row r="15" spans="1:11">
      <c r="A15" s="13" t="s">
        <v>62</v>
      </c>
      <c r="B15" s="13" t="s">
        <v>1412</v>
      </c>
      <c r="C15" s="13" t="s">
        <v>1433</v>
      </c>
      <c r="D15" s="13" t="s">
        <v>1434</v>
      </c>
      <c r="F15" s="13"/>
      <c r="G15" s="13"/>
      <c r="H15" s="13" t="s">
        <v>1462</v>
      </c>
      <c r="I15" s="24">
        <v>0.1</v>
      </c>
      <c r="J15" t="s">
        <v>1463</v>
      </c>
    </row>
    <row r="16" spans="1:11">
      <c r="A16" s="13" t="s">
        <v>1419</v>
      </c>
      <c r="B16" s="24">
        <v>0.3</v>
      </c>
      <c r="C16" s="24">
        <v>0.15</v>
      </c>
      <c r="D16" s="24">
        <v>0.04</v>
      </c>
      <c r="H16" s="13" t="s">
        <v>1464</v>
      </c>
      <c r="I16" s="24">
        <v>0</v>
      </c>
      <c r="J16" t="s">
        <v>1465</v>
      </c>
    </row>
    <row r="17" spans="1:10">
      <c r="A17" s="13" t="s">
        <v>1423</v>
      </c>
      <c r="B17" s="24">
        <v>0.15</v>
      </c>
      <c r="C17" s="24">
        <v>0.1</v>
      </c>
      <c r="D17" s="24">
        <v>0.03</v>
      </c>
      <c r="F17" s="13"/>
      <c r="G17" s="13"/>
      <c r="H17" s="13" t="s">
        <v>215</v>
      </c>
      <c r="I17" s="24">
        <v>0</v>
      </c>
      <c r="J17" t="s">
        <v>1465</v>
      </c>
    </row>
    <row r="18" spans="1:10">
      <c r="A18" s="13" t="s">
        <v>1417</v>
      </c>
      <c r="B18" s="24">
        <v>0</v>
      </c>
      <c r="C18" s="24">
        <v>0.05</v>
      </c>
      <c r="D18" s="24">
        <v>0.05</v>
      </c>
      <c r="H18" s="13" t="s">
        <v>503</v>
      </c>
      <c r="I18" s="24">
        <v>0</v>
      </c>
      <c r="J18" t="s">
        <v>1465</v>
      </c>
    </row>
    <row r="19" spans="1:10">
      <c r="G19" s="13"/>
      <c r="H19" s="13" t="s">
        <v>254</v>
      </c>
      <c r="I19" s="24">
        <v>1</v>
      </c>
      <c r="J19" t="s">
        <v>509</v>
      </c>
    </row>
    <row r="20" spans="1:10">
      <c r="A20" s="13" t="s">
        <v>1412</v>
      </c>
    </row>
    <row r="21" spans="1:10">
      <c r="A21" s="20" t="s">
        <v>1419</v>
      </c>
      <c r="B21" s="32">
        <v>0.25</v>
      </c>
    </row>
    <row r="22" spans="1:10">
      <c r="A22" s="20" t="s">
        <v>1423</v>
      </c>
      <c r="B22" s="32">
        <v>0.15</v>
      </c>
    </row>
    <row r="23" spans="1:10">
      <c r="A23" s="52" t="s">
        <v>1444</v>
      </c>
      <c r="B23" s="32">
        <v>0.5</v>
      </c>
    </row>
    <row r="24" spans="1:10">
      <c r="A24" s="20" t="s">
        <v>507</v>
      </c>
      <c r="B24" s="32">
        <v>0.1</v>
      </c>
      <c r="F24" t="s">
        <v>1806</v>
      </c>
    </row>
    <row r="25" spans="1:10">
      <c r="A25" s="13" t="s">
        <v>254</v>
      </c>
      <c r="B25" s="9">
        <f>SUM(B21:B24)</f>
        <v>1</v>
      </c>
      <c r="F25" t="s">
        <v>506</v>
      </c>
      <c r="H25" s="13" t="s">
        <v>62</v>
      </c>
      <c r="I25" s="13" t="s">
        <v>1445</v>
      </c>
      <c r="J25" s="13" t="s">
        <v>521</v>
      </c>
    </row>
    <row r="26" spans="1:10">
      <c r="F26" t="s">
        <v>1807</v>
      </c>
      <c r="H26" s="13" t="s">
        <v>1454</v>
      </c>
      <c r="I26" t="s">
        <v>1446</v>
      </c>
      <c r="J26" s="63">
        <v>0.4</v>
      </c>
    </row>
    <row r="27" spans="1:10">
      <c r="F27" t="s">
        <v>1808</v>
      </c>
      <c r="H27" s="13" t="s">
        <v>1447</v>
      </c>
      <c r="I27" t="s">
        <v>1448</v>
      </c>
      <c r="J27" s="63">
        <v>0.15</v>
      </c>
    </row>
    <row r="28" spans="1:10">
      <c r="A28" s="64" t="s">
        <v>62</v>
      </c>
      <c r="B28" s="64" t="s">
        <v>1445</v>
      </c>
      <c r="C28" s="64" t="s">
        <v>521</v>
      </c>
      <c r="H28" s="13" t="s">
        <v>1466</v>
      </c>
      <c r="I28" t="s">
        <v>1449</v>
      </c>
      <c r="J28" s="63">
        <v>0.1</v>
      </c>
    </row>
    <row r="29" spans="1:10">
      <c r="A29" s="64" t="s">
        <v>1454</v>
      </c>
      <c r="B29" s="65" t="s">
        <v>1446</v>
      </c>
      <c r="C29" s="66">
        <v>0.4</v>
      </c>
      <c r="H29" s="13" t="s">
        <v>1455</v>
      </c>
      <c r="I29" t="s">
        <v>1456</v>
      </c>
      <c r="J29" s="63">
        <v>0.1</v>
      </c>
    </row>
    <row r="30" spans="1:10">
      <c r="A30" s="64" t="s">
        <v>1447</v>
      </c>
      <c r="B30" s="65" t="s">
        <v>1448</v>
      </c>
      <c r="C30" s="66">
        <v>7.4999999999999997E-2</v>
      </c>
      <c r="H30" s="13" t="s">
        <v>1450</v>
      </c>
      <c r="I30" t="s">
        <v>1451</v>
      </c>
      <c r="J30" s="63">
        <v>0.1</v>
      </c>
    </row>
    <row r="31" spans="1:10">
      <c r="A31" s="67" t="s">
        <v>410</v>
      </c>
      <c r="B31" s="65" t="s">
        <v>1448</v>
      </c>
      <c r="C31" s="66">
        <v>7.4999999999999997E-2</v>
      </c>
      <c r="H31" s="13" t="s">
        <v>1452</v>
      </c>
      <c r="I31" t="s">
        <v>1453</v>
      </c>
      <c r="J31" s="63">
        <v>0.05</v>
      </c>
    </row>
    <row r="32" spans="1:10">
      <c r="A32" s="64" t="s">
        <v>1466</v>
      </c>
      <c r="B32" s="65" t="s">
        <v>1449</v>
      </c>
      <c r="C32" s="66">
        <v>0.1</v>
      </c>
      <c r="H32" s="13" t="s">
        <v>506</v>
      </c>
      <c r="I32" t="s">
        <v>1809</v>
      </c>
      <c r="J32" s="63">
        <v>0.05</v>
      </c>
    </row>
    <row r="33" spans="1:10">
      <c r="A33" s="64" t="s">
        <v>1455</v>
      </c>
      <c r="B33" s="65" t="s">
        <v>1456</v>
      </c>
      <c r="C33" s="66">
        <v>0.15</v>
      </c>
      <c r="H33" s="13" t="s">
        <v>1807</v>
      </c>
      <c r="I33" t="s">
        <v>1810</v>
      </c>
      <c r="J33" s="63">
        <v>0.05</v>
      </c>
    </row>
    <row r="34" spans="1:10">
      <c r="A34" s="64" t="s">
        <v>1450</v>
      </c>
      <c r="B34" s="65" t="s">
        <v>1451</v>
      </c>
      <c r="C34" s="66">
        <v>0.1</v>
      </c>
    </row>
    <row r="35" spans="1:10">
      <c r="A35" s="64" t="s">
        <v>1452</v>
      </c>
      <c r="B35" s="65" t="s">
        <v>1453</v>
      </c>
      <c r="C35" s="66">
        <v>0.1</v>
      </c>
    </row>
    <row r="36" spans="1:10" s="47" customFormat="1"/>
    <row r="38" spans="1:10">
      <c r="A38" s="14" t="s">
        <v>1698</v>
      </c>
      <c r="B38" s="14" t="s">
        <v>62</v>
      </c>
      <c r="C38" s="14" t="s">
        <v>1699</v>
      </c>
      <c r="D38" s="14" t="s">
        <v>1700</v>
      </c>
      <c r="E38" s="14" t="s">
        <v>1701</v>
      </c>
      <c r="F38" s="14" t="s">
        <v>1702</v>
      </c>
      <c r="G38" s="14" t="s">
        <v>1703</v>
      </c>
      <c r="H38" s="14" t="s">
        <v>1704</v>
      </c>
      <c r="I38" s="14" t="s">
        <v>1705</v>
      </c>
    </row>
    <row r="39" spans="1:10">
      <c r="A39" s="14" t="s">
        <v>1425</v>
      </c>
      <c r="B39" s="14" t="s">
        <v>402</v>
      </c>
      <c r="C39" s="62">
        <v>0.14799999999999999</v>
      </c>
      <c r="D39" s="62">
        <v>0.121</v>
      </c>
      <c r="E39" s="62">
        <v>0.14499999999999999</v>
      </c>
      <c r="F39" s="15">
        <v>0.92</v>
      </c>
      <c r="G39" s="62">
        <v>3.9E-2</v>
      </c>
      <c r="H39" s="62">
        <v>-2.8000000000000001E-2</v>
      </c>
      <c r="I39" s="15" t="s">
        <v>1706</v>
      </c>
    </row>
    <row r="40" spans="1:10">
      <c r="A40" s="14" t="s">
        <v>1426</v>
      </c>
      <c r="B40" s="14" t="s">
        <v>1607</v>
      </c>
      <c r="C40" s="62">
        <v>0.17199999999999999</v>
      </c>
      <c r="D40" s="62">
        <v>0.13800000000000001</v>
      </c>
      <c r="E40" s="62">
        <v>0.125</v>
      </c>
      <c r="F40" s="15">
        <v>0.85</v>
      </c>
      <c r="G40" s="62">
        <v>4.2000000000000003E-2</v>
      </c>
      <c r="H40" s="62">
        <v>-3.7999999999999999E-2</v>
      </c>
      <c r="I40" s="15" t="s">
        <v>1707</v>
      </c>
    </row>
    <row r="41" spans="1:10">
      <c r="A41" s="14" t="s">
        <v>1427</v>
      </c>
      <c r="B41" s="14" t="s">
        <v>1611</v>
      </c>
      <c r="C41" s="62">
        <v>0.16200000000000001</v>
      </c>
      <c r="D41" s="62">
        <v>0.115</v>
      </c>
      <c r="E41" s="62">
        <v>0.151</v>
      </c>
      <c r="F41" s="15">
        <v>0.78</v>
      </c>
      <c r="G41" s="62">
        <v>8.5000000000000006E-2</v>
      </c>
      <c r="H41" s="62">
        <v>-6.2E-2</v>
      </c>
      <c r="I41" s="15" t="s">
        <v>1708</v>
      </c>
    </row>
    <row r="42" spans="1:10">
      <c r="A42" s="14" t="s">
        <v>1428</v>
      </c>
      <c r="B42" s="14" t="s">
        <v>1616</v>
      </c>
      <c r="C42" s="62">
        <v>0.13900000000000001</v>
      </c>
      <c r="D42" s="62">
        <v>0.10100000000000001</v>
      </c>
      <c r="E42" s="62">
        <v>0.11799999999999999</v>
      </c>
      <c r="F42" s="15">
        <v>0.62</v>
      </c>
      <c r="G42" s="62">
        <v>4.4999999999999998E-2</v>
      </c>
      <c r="H42" s="62">
        <v>-3.2000000000000001E-2</v>
      </c>
      <c r="I42" s="15" t="s">
        <v>1709</v>
      </c>
    </row>
    <row r="43" spans="1:10">
      <c r="A43" s="14" t="s">
        <v>1429</v>
      </c>
      <c r="B43" s="14" t="s">
        <v>1613</v>
      </c>
      <c r="C43" s="62">
        <v>0.14099999999999999</v>
      </c>
      <c r="D43" s="62">
        <v>4.9000000000000002E-2</v>
      </c>
      <c r="E43" s="62">
        <v>0.10199999999999999</v>
      </c>
      <c r="F43" s="15">
        <v>0.45</v>
      </c>
      <c r="G43" s="62">
        <v>6.8000000000000005E-2</v>
      </c>
      <c r="H43" s="62">
        <v>-7.4999999999999997E-2</v>
      </c>
      <c r="I43" s="15" t="s">
        <v>1710</v>
      </c>
    </row>
    <row r="44" spans="1:10">
      <c r="A44" s="14" t="s">
        <v>1430</v>
      </c>
      <c r="B44" s="14" t="s">
        <v>387</v>
      </c>
      <c r="C44" s="62">
        <v>0.128</v>
      </c>
      <c r="D44" s="62">
        <v>9.4E-2</v>
      </c>
      <c r="E44" s="62">
        <v>0.13200000000000001</v>
      </c>
      <c r="F44" s="15">
        <v>0.55000000000000004</v>
      </c>
      <c r="G44" s="62">
        <v>5.2999999999999999E-2</v>
      </c>
      <c r="H44" s="62">
        <v>-4.9000000000000002E-2</v>
      </c>
      <c r="I44" s="15" t="s">
        <v>1711</v>
      </c>
    </row>
    <row r="45" spans="1:10">
      <c r="A45" s="14" t="s">
        <v>1431</v>
      </c>
      <c r="B45" s="14" t="s">
        <v>1643</v>
      </c>
      <c r="C45" s="62">
        <v>0.185</v>
      </c>
      <c r="D45" s="62">
        <v>6.2E-2</v>
      </c>
      <c r="E45" s="62">
        <v>0.14099999999999999</v>
      </c>
      <c r="F45" s="15">
        <v>0.5</v>
      </c>
      <c r="G45" s="62">
        <v>9.0999999999999998E-2</v>
      </c>
      <c r="H45" s="62">
        <v>-8.5000000000000006E-2</v>
      </c>
      <c r="I45" s="15" t="s">
        <v>1712</v>
      </c>
    </row>
    <row r="46" spans="1:10">
      <c r="A46" s="14" t="s">
        <v>1432</v>
      </c>
      <c r="B46" s="14" t="s">
        <v>1606</v>
      </c>
      <c r="C46" s="62">
        <v>0.13700000000000001</v>
      </c>
      <c r="D46" s="62">
        <v>5.7000000000000002E-2</v>
      </c>
      <c r="E46" s="62">
        <v>8.7999999999999995E-2</v>
      </c>
      <c r="F46" s="15">
        <v>0.01</v>
      </c>
      <c r="G46" s="62">
        <v>2.5000000000000001E-2</v>
      </c>
      <c r="H46" s="62">
        <v>-4.9000000000000002E-2</v>
      </c>
      <c r="I46" s="15" t="s">
        <v>1711</v>
      </c>
    </row>
    <row r="47" spans="1:10">
      <c r="A47" s="14" t="s">
        <v>1713</v>
      </c>
      <c r="B47" s="14" t="s">
        <v>1417</v>
      </c>
      <c r="C47" s="62">
        <v>0.121</v>
      </c>
      <c r="D47" s="62">
        <v>6.8000000000000005E-2</v>
      </c>
      <c r="E47" s="62">
        <v>0.115</v>
      </c>
      <c r="F47" s="15">
        <v>0.35</v>
      </c>
      <c r="G47" s="62">
        <v>4.2000000000000003E-2</v>
      </c>
      <c r="H47" s="62">
        <v>-3.9E-2</v>
      </c>
      <c r="I47" s="15" t="s">
        <v>1714</v>
      </c>
    </row>
    <row r="48" spans="1:10">
      <c r="A48" s="14" t="s">
        <v>1715</v>
      </c>
      <c r="B48" s="14" t="s">
        <v>1619</v>
      </c>
      <c r="C48" s="62">
        <v>0.192</v>
      </c>
      <c r="D48" s="62">
        <v>-4.4999999999999998E-2</v>
      </c>
      <c r="E48" s="62">
        <v>0.122</v>
      </c>
      <c r="F48" s="15">
        <v>0.25</v>
      </c>
      <c r="G48" s="62">
        <v>0.14499999999999999</v>
      </c>
      <c r="H48" s="62">
        <v>-0.182</v>
      </c>
      <c r="I48" s="15" t="s">
        <v>1716</v>
      </c>
    </row>
    <row r="49" spans="1:10">
      <c r="B49" t="s">
        <v>1853</v>
      </c>
    </row>
    <row r="50" spans="1:10">
      <c r="B50" s="13" t="s">
        <v>62</v>
      </c>
      <c r="C50" s="13" t="s">
        <v>255</v>
      </c>
      <c r="D50" s="13" t="s">
        <v>1731</v>
      </c>
      <c r="E50" s="13" t="s">
        <v>1732</v>
      </c>
      <c r="F50" s="13" t="s">
        <v>1733</v>
      </c>
      <c r="G50" s="13" t="s">
        <v>1734</v>
      </c>
      <c r="H50" s="13" t="s">
        <v>1735</v>
      </c>
      <c r="I50" s="13" t="s">
        <v>1702</v>
      </c>
      <c r="J50" s="13" t="s">
        <v>1736</v>
      </c>
    </row>
    <row r="51" spans="1:10">
      <c r="A51" s="14" t="s">
        <v>1425</v>
      </c>
      <c r="B51" t="s">
        <v>1602</v>
      </c>
      <c r="C51" t="s">
        <v>1737</v>
      </c>
      <c r="D51" t="s">
        <v>1273</v>
      </c>
      <c r="E51">
        <v>2016</v>
      </c>
      <c r="F51" t="s">
        <v>1738</v>
      </c>
      <c r="G51" t="s">
        <v>1739</v>
      </c>
      <c r="H51" t="s">
        <v>1740</v>
      </c>
      <c r="I51" t="s">
        <v>1741</v>
      </c>
      <c r="J51" t="s">
        <v>1742</v>
      </c>
    </row>
    <row r="52" spans="1:10">
      <c r="A52" s="14" t="s">
        <v>1426</v>
      </c>
      <c r="B52" t="s">
        <v>1420</v>
      </c>
      <c r="C52" t="s">
        <v>1743</v>
      </c>
      <c r="D52" t="s">
        <v>1270</v>
      </c>
      <c r="E52">
        <v>2014</v>
      </c>
      <c r="F52" t="s">
        <v>1744</v>
      </c>
      <c r="G52" t="s">
        <v>1745</v>
      </c>
      <c r="H52" t="s">
        <v>1746</v>
      </c>
      <c r="I52" t="s">
        <v>1741</v>
      </c>
      <c r="J52" t="s">
        <v>1747</v>
      </c>
    </row>
    <row r="53" spans="1:10">
      <c r="A53" s="14" t="s">
        <v>1427</v>
      </c>
      <c r="B53" t="s">
        <v>1423</v>
      </c>
      <c r="C53" t="s">
        <v>1743</v>
      </c>
      <c r="D53" t="s">
        <v>1271</v>
      </c>
      <c r="E53">
        <v>2014</v>
      </c>
      <c r="F53" t="s">
        <v>1748</v>
      </c>
      <c r="G53" t="s">
        <v>1749</v>
      </c>
      <c r="H53" t="s">
        <v>1750</v>
      </c>
      <c r="I53" t="s">
        <v>1751</v>
      </c>
      <c r="J53" t="s">
        <v>1752</v>
      </c>
    </row>
    <row r="54" spans="1:10">
      <c r="A54" s="14" t="s">
        <v>1428</v>
      </c>
      <c r="B54" t="s">
        <v>1599</v>
      </c>
      <c r="C54" t="s">
        <v>1743</v>
      </c>
      <c r="D54" t="s">
        <v>1272</v>
      </c>
      <c r="E54">
        <v>2019</v>
      </c>
      <c r="F54" t="s">
        <v>1753</v>
      </c>
      <c r="G54" t="s">
        <v>1749</v>
      </c>
      <c r="H54" t="s">
        <v>1750</v>
      </c>
      <c r="I54" t="s">
        <v>1741</v>
      </c>
      <c r="J54" t="s">
        <v>1754</v>
      </c>
    </row>
    <row r="55" spans="1:10">
      <c r="A55" s="14" t="s">
        <v>1429</v>
      </c>
      <c r="B55" t="s">
        <v>1421</v>
      </c>
      <c r="C55" t="s">
        <v>1755</v>
      </c>
      <c r="D55" t="s">
        <v>1270</v>
      </c>
      <c r="E55">
        <v>2020</v>
      </c>
      <c r="F55" t="s">
        <v>1756</v>
      </c>
      <c r="G55" t="s">
        <v>509</v>
      </c>
      <c r="H55" t="s">
        <v>509</v>
      </c>
      <c r="I55" t="s">
        <v>509</v>
      </c>
      <c r="J55" t="s">
        <v>1757</v>
      </c>
    </row>
    <row r="56" spans="1:10">
      <c r="A56" s="14" t="s">
        <v>1430</v>
      </c>
      <c r="B56" t="s">
        <v>356</v>
      </c>
      <c r="C56" t="s">
        <v>412</v>
      </c>
      <c r="D56" t="s">
        <v>1274</v>
      </c>
      <c r="E56">
        <v>2021</v>
      </c>
      <c r="F56" t="s">
        <v>1758</v>
      </c>
      <c r="G56" t="s">
        <v>509</v>
      </c>
      <c r="H56" t="s">
        <v>509</v>
      </c>
      <c r="I56" t="s">
        <v>509</v>
      </c>
      <c r="J56" t="s">
        <v>1759</v>
      </c>
    </row>
    <row r="57" spans="1:10">
      <c r="A57" s="14" t="s">
        <v>1431</v>
      </c>
      <c r="B57" t="s">
        <v>1422</v>
      </c>
      <c r="C57" t="s">
        <v>1760</v>
      </c>
      <c r="D57" t="s">
        <v>1269</v>
      </c>
      <c r="E57">
        <v>2022</v>
      </c>
      <c r="F57" t="s">
        <v>1758</v>
      </c>
      <c r="G57" t="s">
        <v>509</v>
      </c>
      <c r="H57" t="s">
        <v>509</v>
      </c>
      <c r="I57" t="s">
        <v>509</v>
      </c>
      <c r="J57" t="s">
        <v>1761</v>
      </c>
    </row>
    <row r="58" spans="1:10">
      <c r="A58" s="14" t="s">
        <v>1432</v>
      </c>
      <c r="B58" t="s">
        <v>1601</v>
      </c>
      <c r="C58" t="s">
        <v>1760</v>
      </c>
      <c r="D58" t="s">
        <v>1269</v>
      </c>
      <c r="E58">
        <v>2022</v>
      </c>
      <c r="F58" t="s">
        <v>1758</v>
      </c>
      <c r="G58" t="s">
        <v>509</v>
      </c>
      <c r="H58" t="s">
        <v>509</v>
      </c>
      <c r="I58" t="s">
        <v>509</v>
      </c>
      <c r="J58" t="s">
        <v>1762</v>
      </c>
    </row>
    <row r="59" spans="1:10">
      <c r="A59" s="14" t="s">
        <v>1713</v>
      </c>
      <c r="B59" t="s">
        <v>1695</v>
      </c>
      <c r="C59" t="s">
        <v>412</v>
      </c>
      <c r="D59" t="s">
        <v>1763</v>
      </c>
      <c r="E59">
        <v>2021</v>
      </c>
      <c r="F59" t="s">
        <v>1764</v>
      </c>
      <c r="G59" t="s">
        <v>509</v>
      </c>
      <c r="H59" t="s">
        <v>509</v>
      </c>
      <c r="I59" t="s">
        <v>509</v>
      </c>
      <c r="J59" t="s">
        <v>1765</v>
      </c>
    </row>
    <row r="60" spans="1:10">
      <c r="A60" s="14"/>
      <c r="B60" t="s">
        <v>1853</v>
      </c>
    </row>
    <row r="64" spans="1:10">
      <c r="A64" s="14" t="s">
        <v>1698</v>
      </c>
      <c r="B64" s="14" t="s">
        <v>62</v>
      </c>
      <c r="C64" s="14" t="s">
        <v>1699</v>
      </c>
      <c r="D64" s="14" t="s">
        <v>1700</v>
      </c>
      <c r="E64" s="14" t="s">
        <v>1701</v>
      </c>
      <c r="F64" s="14" t="s">
        <v>1702</v>
      </c>
      <c r="G64" s="14" t="s">
        <v>1703</v>
      </c>
      <c r="H64" s="14" t="s">
        <v>1704</v>
      </c>
      <c r="I64" s="14" t="s">
        <v>1717</v>
      </c>
    </row>
    <row r="65" spans="1:11">
      <c r="A65" s="14" t="s">
        <v>1425</v>
      </c>
      <c r="B65" s="14" t="s">
        <v>1635</v>
      </c>
      <c r="C65" s="62">
        <v>0.34799999999999998</v>
      </c>
      <c r="D65" s="62">
        <v>-1.4999999999999999E-2</v>
      </c>
      <c r="E65" s="62">
        <v>0.19800000000000001</v>
      </c>
      <c r="F65" s="15">
        <v>0.57999999999999996</v>
      </c>
      <c r="G65" s="62">
        <v>0.215</v>
      </c>
      <c r="H65" s="16">
        <v>-0.28000000000000003</v>
      </c>
      <c r="I65" s="15" t="s">
        <v>1718</v>
      </c>
    </row>
    <row r="66" spans="1:11">
      <c r="A66" s="14" t="s">
        <v>1426</v>
      </c>
      <c r="B66" s="14" t="s">
        <v>1297</v>
      </c>
      <c r="C66" s="62">
        <v>0.315</v>
      </c>
      <c r="D66" s="62">
        <v>8.2000000000000003E-2</v>
      </c>
      <c r="E66" s="62">
        <v>0.20100000000000001</v>
      </c>
      <c r="F66" s="15">
        <v>0.75</v>
      </c>
      <c r="G66" s="62">
        <v>0.16800000000000001</v>
      </c>
      <c r="H66" s="16">
        <v>-0.18</v>
      </c>
      <c r="I66" s="15" t="s">
        <v>1719</v>
      </c>
    </row>
    <row r="67" spans="1:11">
      <c r="A67" s="14" t="s">
        <v>1427</v>
      </c>
      <c r="B67" s="14" t="s">
        <v>1289</v>
      </c>
      <c r="C67" s="62">
        <v>0.38600000000000001</v>
      </c>
      <c r="D67" s="62">
        <v>5.8000000000000003E-2</v>
      </c>
      <c r="E67" s="62">
        <v>0.27400000000000002</v>
      </c>
      <c r="F67" s="15">
        <v>0.88</v>
      </c>
      <c r="G67" s="62">
        <v>0.185</v>
      </c>
      <c r="H67" s="16">
        <v>-0.22</v>
      </c>
      <c r="I67" s="15" t="s">
        <v>1720</v>
      </c>
    </row>
    <row r="68" spans="1:11">
      <c r="A68" s="14" t="s">
        <v>1428</v>
      </c>
      <c r="B68" s="14" t="s">
        <v>1631</v>
      </c>
      <c r="C68" s="62">
        <v>0.35399999999999998</v>
      </c>
      <c r="D68" s="62">
        <v>2.1000000000000001E-2</v>
      </c>
      <c r="E68" s="62">
        <v>0.22500000000000001</v>
      </c>
      <c r="F68" s="15">
        <v>0.65</v>
      </c>
      <c r="G68" s="62">
        <v>0.192</v>
      </c>
      <c r="H68" s="16">
        <v>-0.24</v>
      </c>
      <c r="I68" s="15" t="s">
        <v>1720</v>
      </c>
      <c r="K68">
        <f>997</f>
        <v>997</v>
      </c>
    </row>
    <row r="69" spans="1:11">
      <c r="A69" s="14" t="s">
        <v>1429</v>
      </c>
      <c r="B69" s="14" t="s">
        <v>1634</v>
      </c>
      <c r="C69" s="62">
        <v>0.36199999999999999</v>
      </c>
      <c r="D69" s="62">
        <v>3.5000000000000003E-2</v>
      </c>
      <c r="E69" s="62">
        <v>0.24099999999999999</v>
      </c>
      <c r="F69" s="15">
        <v>0.72</v>
      </c>
      <c r="G69" s="62">
        <v>0.20399999999999999</v>
      </c>
      <c r="H69" s="16">
        <v>-0.25</v>
      </c>
      <c r="I69" s="15" t="s">
        <v>1720</v>
      </c>
      <c r="K69">
        <f>K68/12</f>
        <v>83.083333333333329</v>
      </c>
    </row>
    <row r="70" spans="1:11">
      <c r="A70" s="14" t="s">
        <v>1430</v>
      </c>
      <c r="B70" s="14" t="s">
        <v>1636</v>
      </c>
      <c r="C70" s="62">
        <v>0.30099999999999999</v>
      </c>
      <c r="D70" s="62">
        <v>1.2E-2</v>
      </c>
      <c r="E70" s="62">
        <v>0.185</v>
      </c>
      <c r="F70" s="15">
        <v>0.6</v>
      </c>
      <c r="G70" s="62">
        <v>0.182</v>
      </c>
      <c r="H70" s="16">
        <v>-0.21</v>
      </c>
      <c r="I70" s="15" t="s">
        <v>1721</v>
      </c>
    </row>
    <row r="71" spans="1:11">
      <c r="A71" s="14" t="s">
        <v>1431</v>
      </c>
      <c r="B71" s="14" t="s">
        <v>1647</v>
      </c>
      <c r="C71" s="62">
        <v>0.245</v>
      </c>
      <c r="D71" s="62">
        <v>6.5000000000000002E-2</v>
      </c>
      <c r="E71" s="62">
        <v>0.152</v>
      </c>
      <c r="F71" s="15">
        <v>0.68</v>
      </c>
      <c r="G71" s="62">
        <v>0.124</v>
      </c>
      <c r="H71" s="16">
        <v>-0.12</v>
      </c>
      <c r="I71" s="15" t="s">
        <v>1722</v>
      </c>
    </row>
    <row r="72" spans="1:11">
      <c r="A72" s="14" t="s">
        <v>1432</v>
      </c>
      <c r="B72" s="14" t="s">
        <v>1638</v>
      </c>
      <c r="C72" s="62">
        <v>0.375</v>
      </c>
      <c r="D72" s="62">
        <v>-2.8000000000000001E-2</v>
      </c>
      <c r="E72" s="62">
        <v>0.25600000000000001</v>
      </c>
      <c r="F72" s="15">
        <v>0.68</v>
      </c>
      <c r="G72" s="62">
        <v>0.222</v>
      </c>
      <c r="H72" s="16">
        <v>-0.28999999999999998</v>
      </c>
      <c r="I72" s="15" t="s">
        <v>1723</v>
      </c>
    </row>
    <row r="73" spans="1:11">
      <c r="A73" s="14" t="s">
        <v>1713</v>
      </c>
      <c r="B73" s="14" t="s">
        <v>1632</v>
      </c>
      <c r="C73" s="62">
        <v>0.32100000000000001</v>
      </c>
      <c r="D73" s="62">
        <v>-3.4000000000000002E-2</v>
      </c>
      <c r="E73" s="62">
        <v>0.21199999999999999</v>
      </c>
      <c r="F73" s="15">
        <v>0.52</v>
      </c>
      <c r="G73" s="62">
        <v>0.24099999999999999</v>
      </c>
      <c r="H73" s="16">
        <v>-0.35</v>
      </c>
      <c r="I73" s="15" t="s">
        <v>1721</v>
      </c>
    </row>
    <row r="74" spans="1:11">
      <c r="A74" s="14" t="s">
        <v>1715</v>
      </c>
      <c r="B74" s="14" t="s">
        <v>1724</v>
      </c>
      <c r="C74" s="62">
        <v>0.25800000000000001</v>
      </c>
      <c r="D74" s="62">
        <v>4.1000000000000002E-2</v>
      </c>
      <c r="E74" s="62">
        <v>0.16800000000000001</v>
      </c>
      <c r="F74" s="15">
        <v>0.55000000000000004</v>
      </c>
      <c r="G74" s="62">
        <v>0.13500000000000001</v>
      </c>
      <c r="H74" s="16">
        <v>-0.14000000000000001</v>
      </c>
      <c r="I74" s="15" t="s">
        <v>1651</v>
      </c>
    </row>
    <row r="75" spans="1:11">
      <c r="A75" s="14" t="s">
        <v>1725</v>
      </c>
      <c r="B75" s="14" t="s">
        <v>1645</v>
      </c>
      <c r="C75" s="62">
        <v>0.28399999999999997</v>
      </c>
      <c r="D75" s="62">
        <v>-5.0000000000000001E-3</v>
      </c>
      <c r="E75" s="62">
        <v>0.191</v>
      </c>
      <c r="F75" s="15">
        <v>0.48</v>
      </c>
      <c r="G75" s="62">
        <v>0.20100000000000001</v>
      </c>
      <c r="H75" s="16">
        <v>-0.26</v>
      </c>
      <c r="I75" s="15" t="s">
        <v>1726</v>
      </c>
    </row>
    <row r="76" spans="1:11">
      <c r="A76" s="14" t="s">
        <v>1727</v>
      </c>
      <c r="B76" s="14" t="s">
        <v>1644</v>
      </c>
      <c r="C76" s="62">
        <v>0.42099999999999999</v>
      </c>
      <c r="D76" s="62">
        <v>-0.125</v>
      </c>
      <c r="E76" s="62">
        <v>0.312</v>
      </c>
      <c r="F76" s="15">
        <v>0.38</v>
      </c>
      <c r="G76" s="62">
        <v>0.32400000000000001</v>
      </c>
      <c r="H76" s="16">
        <v>-0.48</v>
      </c>
      <c r="I76" s="15" t="s">
        <v>1696</v>
      </c>
    </row>
    <row r="77" spans="1:11">
      <c r="A77" s="14" t="s">
        <v>1728</v>
      </c>
      <c r="B77" s="14" t="s">
        <v>1729</v>
      </c>
      <c r="C77" s="62">
        <v>0.45200000000000001</v>
      </c>
      <c r="D77" s="62">
        <v>-0.182</v>
      </c>
      <c r="E77" s="62">
        <v>0.28499999999999998</v>
      </c>
      <c r="F77" s="15">
        <v>0.3</v>
      </c>
      <c r="G77" s="62">
        <v>0.38500000000000001</v>
      </c>
      <c r="H77" s="16">
        <v>-0.55000000000000004</v>
      </c>
      <c r="I77" s="15" t="s">
        <v>1730</v>
      </c>
    </row>
    <row r="79" spans="1:11">
      <c r="B79" s="13" t="s">
        <v>62</v>
      </c>
      <c r="C79" s="13" t="s">
        <v>255</v>
      </c>
      <c r="D79" s="13" t="s">
        <v>1731</v>
      </c>
      <c r="E79" s="13" t="s">
        <v>1732</v>
      </c>
      <c r="F79" s="13" t="s">
        <v>563</v>
      </c>
      <c r="G79" s="13" t="s">
        <v>1766</v>
      </c>
      <c r="H79" s="13" t="s">
        <v>1735</v>
      </c>
      <c r="I79" s="13" t="s">
        <v>1702</v>
      </c>
      <c r="J79" s="13" t="s">
        <v>1767</v>
      </c>
    </row>
    <row r="80" spans="1:11">
      <c r="A80" s="14" t="s">
        <v>1425</v>
      </c>
      <c r="B80" s="69" t="s">
        <v>1607</v>
      </c>
      <c r="C80" t="s">
        <v>1768</v>
      </c>
      <c r="D80" t="s">
        <v>1280</v>
      </c>
      <c r="E80">
        <v>2020</v>
      </c>
      <c r="F80" t="s">
        <v>1741</v>
      </c>
      <c r="G80" t="s">
        <v>1424</v>
      </c>
      <c r="H80" t="s">
        <v>1756</v>
      </c>
      <c r="I80" t="s">
        <v>1741</v>
      </c>
      <c r="J80" t="s">
        <v>1769</v>
      </c>
    </row>
    <row r="81" spans="1:10">
      <c r="A81" s="14" t="s">
        <v>1426</v>
      </c>
      <c r="B81" s="70" t="s">
        <v>1606</v>
      </c>
      <c r="C81" t="s">
        <v>1768</v>
      </c>
      <c r="D81" t="s">
        <v>1278</v>
      </c>
      <c r="E81">
        <v>2017</v>
      </c>
      <c r="F81" t="s">
        <v>1741</v>
      </c>
      <c r="G81" t="s">
        <v>1424</v>
      </c>
      <c r="H81" t="s">
        <v>1756</v>
      </c>
      <c r="I81" t="s">
        <v>1741</v>
      </c>
      <c r="J81" t="s">
        <v>1770</v>
      </c>
    </row>
    <row r="82" spans="1:10">
      <c r="A82" s="14" t="s">
        <v>1427</v>
      </c>
      <c r="B82" s="70" t="s">
        <v>1608</v>
      </c>
      <c r="C82" t="s">
        <v>1768</v>
      </c>
      <c r="D82" t="s">
        <v>1278</v>
      </c>
      <c r="E82">
        <v>2024</v>
      </c>
      <c r="F82" t="s">
        <v>1750</v>
      </c>
      <c r="G82" t="s">
        <v>509</v>
      </c>
      <c r="H82" t="s">
        <v>509</v>
      </c>
      <c r="I82" t="s">
        <v>509</v>
      </c>
      <c r="J82" t="s">
        <v>1771</v>
      </c>
    </row>
    <row r="83" spans="1:10">
      <c r="A83" s="14" t="s">
        <v>1428</v>
      </c>
      <c r="B83" s="69" t="s">
        <v>1610</v>
      </c>
      <c r="C83" t="s">
        <v>1768</v>
      </c>
      <c r="D83" t="s">
        <v>1275</v>
      </c>
      <c r="E83">
        <v>2016</v>
      </c>
      <c r="F83" t="s">
        <v>1741</v>
      </c>
      <c r="G83" t="s">
        <v>1772</v>
      </c>
      <c r="H83" t="s">
        <v>1756</v>
      </c>
      <c r="I83" t="s">
        <v>1741</v>
      </c>
      <c r="J83" t="s">
        <v>1773</v>
      </c>
    </row>
    <row r="84" spans="1:10">
      <c r="A84" s="14" t="s">
        <v>1429</v>
      </c>
      <c r="B84" s="69" t="s">
        <v>1611</v>
      </c>
      <c r="C84" t="s">
        <v>1768</v>
      </c>
      <c r="D84" t="s">
        <v>1275</v>
      </c>
      <c r="E84">
        <v>2021</v>
      </c>
      <c r="F84" t="s">
        <v>1756</v>
      </c>
      <c r="G84" t="s">
        <v>1424</v>
      </c>
      <c r="H84" t="s">
        <v>1756</v>
      </c>
      <c r="I84" t="s">
        <v>1751</v>
      </c>
      <c r="J84" t="s">
        <v>1774</v>
      </c>
    </row>
    <row r="85" spans="1:10">
      <c r="A85" s="14" t="s">
        <v>1430</v>
      </c>
      <c r="B85" s="70" t="s">
        <v>1613</v>
      </c>
      <c r="C85" t="s">
        <v>1768</v>
      </c>
      <c r="D85" t="s">
        <v>1276</v>
      </c>
      <c r="E85">
        <v>2018</v>
      </c>
      <c r="F85" t="s">
        <v>1756</v>
      </c>
      <c r="G85" t="s">
        <v>1424</v>
      </c>
      <c r="H85" t="s">
        <v>1756</v>
      </c>
      <c r="I85" t="s">
        <v>1741</v>
      </c>
      <c r="J85" t="s">
        <v>1775</v>
      </c>
    </row>
    <row r="86" spans="1:10">
      <c r="A86" s="14" t="s">
        <v>1431</v>
      </c>
      <c r="B86" s="70" t="s">
        <v>387</v>
      </c>
      <c r="C86" t="s">
        <v>1768</v>
      </c>
      <c r="D86" t="s">
        <v>1272</v>
      </c>
      <c r="E86">
        <v>2014</v>
      </c>
      <c r="F86" t="s">
        <v>1741</v>
      </c>
      <c r="G86" t="s">
        <v>1772</v>
      </c>
      <c r="H86" t="s">
        <v>1751</v>
      </c>
      <c r="I86" t="s">
        <v>1741</v>
      </c>
      <c r="J86" t="s">
        <v>1776</v>
      </c>
    </row>
    <row r="87" spans="1:10">
      <c r="A87" s="14" t="s">
        <v>1432</v>
      </c>
      <c r="B87" s="70" t="s">
        <v>1614</v>
      </c>
      <c r="C87" t="s">
        <v>1768</v>
      </c>
      <c r="D87" t="s">
        <v>1272</v>
      </c>
      <c r="E87">
        <v>2020</v>
      </c>
      <c r="F87" t="s">
        <v>1756</v>
      </c>
      <c r="G87" t="s">
        <v>1424</v>
      </c>
      <c r="H87" t="s">
        <v>1756</v>
      </c>
      <c r="I87" t="s">
        <v>1756</v>
      </c>
      <c r="J87" t="s">
        <v>1777</v>
      </c>
    </row>
    <row r="88" spans="1:10">
      <c r="A88" s="14" t="s">
        <v>1713</v>
      </c>
      <c r="B88" s="69" t="s">
        <v>1646</v>
      </c>
      <c r="C88" t="s">
        <v>1768</v>
      </c>
      <c r="D88" t="s">
        <v>1272</v>
      </c>
      <c r="E88">
        <v>2022</v>
      </c>
      <c r="F88" t="s">
        <v>1756</v>
      </c>
      <c r="G88" t="s">
        <v>509</v>
      </c>
      <c r="H88" t="s">
        <v>509</v>
      </c>
      <c r="I88" t="s">
        <v>509</v>
      </c>
      <c r="J88" t="s">
        <v>1778</v>
      </c>
    </row>
    <row r="89" spans="1:10">
      <c r="A89" s="14" t="s">
        <v>1715</v>
      </c>
      <c r="B89" s="69" t="s">
        <v>1616</v>
      </c>
      <c r="C89" t="s">
        <v>1768</v>
      </c>
      <c r="D89" t="s">
        <v>1277</v>
      </c>
      <c r="E89">
        <v>2014</v>
      </c>
      <c r="F89" t="s">
        <v>1741</v>
      </c>
      <c r="G89" t="s">
        <v>1424</v>
      </c>
      <c r="H89" t="s">
        <v>1756</v>
      </c>
      <c r="I89" t="s">
        <v>1741</v>
      </c>
      <c r="J89" t="s">
        <v>1779</v>
      </c>
    </row>
    <row r="90" spans="1:10">
      <c r="A90" s="14" t="s">
        <v>1725</v>
      </c>
      <c r="B90" s="70" t="s">
        <v>1617</v>
      </c>
      <c r="C90" t="s">
        <v>1768</v>
      </c>
      <c r="D90" t="s">
        <v>1277</v>
      </c>
      <c r="E90">
        <v>2019</v>
      </c>
      <c r="F90" t="s">
        <v>1756</v>
      </c>
      <c r="G90" t="s">
        <v>1772</v>
      </c>
      <c r="H90" t="s">
        <v>1756</v>
      </c>
      <c r="I90" t="s">
        <v>1756</v>
      </c>
      <c r="J90" t="s">
        <v>1780</v>
      </c>
    </row>
    <row r="91" spans="1:10">
      <c r="A91" s="14" t="s">
        <v>1727</v>
      </c>
      <c r="B91" s="69" t="s">
        <v>1619</v>
      </c>
      <c r="C91" t="s">
        <v>1768</v>
      </c>
      <c r="D91" t="s">
        <v>1281</v>
      </c>
      <c r="E91">
        <v>2015</v>
      </c>
      <c r="F91" t="s">
        <v>1756</v>
      </c>
      <c r="G91" t="s">
        <v>1424</v>
      </c>
      <c r="H91" t="s">
        <v>1756</v>
      </c>
      <c r="I91" t="s">
        <v>1741</v>
      </c>
      <c r="J91" t="s">
        <v>1781</v>
      </c>
    </row>
    <row r="92" spans="1:10">
      <c r="A92" s="14" t="s">
        <v>1728</v>
      </c>
      <c r="B92" s="70" t="s">
        <v>450</v>
      </c>
      <c r="C92" t="s">
        <v>1782</v>
      </c>
      <c r="D92" t="s">
        <v>1281</v>
      </c>
      <c r="E92">
        <v>2020</v>
      </c>
      <c r="F92" t="s">
        <v>1756</v>
      </c>
      <c r="G92" t="s">
        <v>1424</v>
      </c>
      <c r="H92" t="s">
        <v>1756</v>
      </c>
      <c r="I92" t="s">
        <v>1756</v>
      </c>
      <c r="J92" t="s">
        <v>1783</v>
      </c>
    </row>
    <row r="93" spans="1:10">
      <c r="A93" s="14" t="s">
        <v>1804</v>
      </c>
      <c r="B93" s="69" t="s">
        <v>402</v>
      </c>
      <c r="C93" t="s">
        <v>1768</v>
      </c>
      <c r="D93" t="s">
        <v>1282</v>
      </c>
      <c r="E93">
        <v>2021</v>
      </c>
      <c r="F93" t="s">
        <v>1741</v>
      </c>
      <c r="G93" t="s">
        <v>1424</v>
      </c>
      <c r="H93" t="s">
        <v>1756</v>
      </c>
      <c r="I93" t="s">
        <v>1751</v>
      </c>
      <c r="J93" t="s">
        <v>1784</v>
      </c>
    </row>
    <row r="94" spans="1:10">
      <c r="B94" t="s">
        <v>1853</v>
      </c>
    </row>
    <row r="96" spans="1:10">
      <c r="B96" s="13" t="s">
        <v>62</v>
      </c>
      <c r="C96" s="13" t="s">
        <v>1731</v>
      </c>
      <c r="D96" s="13" t="s">
        <v>1785</v>
      </c>
      <c r="E96" s="13" t="s">
        <v>563</v>
      </c>
      <c r="F96" s="13" t="s">
        <v>1766</v>
      </c>
      <c r="G96" s="13" t="s">
        <v>1735</v>
      </c>
      <c r="H96" s="13" t="s">
        <v>1786</v>
      </c>
    </row>
    <row r="97" spans="1:11">
      <c r="A97" s="14" t="s">
        <v>1425</v>
      </c>
      <c r="B97" t="s">
        <v>1631</v>
      </c>
      <c r="C97" t="s">
        <v>1284</v>
      </c>
      <c r="D97">
        <v>2004</v>
      </c>
      <c r="E97" t="s">
        <v>1741</v>
      </c>
      <c r="F97" t="s">
        <v>1787</v>
      </c>
      <c r="G97" t="s">
        <v>1741</v>
      </c>
      <c r="H97" t="s">
        <v>1788</v>
      </c>
      <c r="J97" s="14" t="s">
        <v>557</v>
      </c>
      <c r="K97" s="14" t="s">
        <v>558</v>
      </c>
    </row>
    <row r="98" spans="1:11">
      <c r="A98" s="14" t="s">
        <v>1426</v>
      </c>
      <c r="B98" t="s">
        <v>1632</v>
      </c>
      <c r="C98" t="s">
        <v>1288</v>
      </c>
      <c r="D98">
        <v>2015</v>
      </c>
      <c r="E98" t="s">
        <v>1756</v>
      </c>
      <c r="F98" t="s">
        <v>1787</v>
      </c>
      <c r="G98" t="s">
        <v>1741</v>
      </c>
      <c r="H98" t="s">
        <v>1789</v>
      </c>
      <c r="J98" s="14" t="s">
        <v>560</v>
      </c>
      <c r="K98" s="15" t="s">
        <v>561</v>
      </c>
    </row>
    <row r="99" spans="1:11">
      <c r="A99" s="14" t="s">
        <v>1427</v>
      </c>
      <c r="B99" t="s">
        <v>1633</v>
      </c>
      <c r="C99" t="s">
        <v>1288</v>
      </c>
      <c r="D99">
        <v>2020</v>
      </c>
      <c r="E99" t="s">
        <v>1756</v>
      </c>
      <c r="F99" t="s">
        <v>1787</v>
      </c>
      <c r="G99" t="s">
        <v>1741</v>
      </c>
      <c r="H99" t="s">
        <v>1790</v>
      </c>
      <c r="J99" s="14" t="s">
        <v>563</v>
      </c>
      <c r="K99" s="15" t="s">
        <v>564</v>
      </c>
    </row>
    <row r="100" spans="1:11">
      <c r="A100" s="14" t="s">
        <v>1428</v>
      </c>
      <c r="B100" t="s">
        <v>1285</v>
      </c>
      <c r="C100" t="s">
        <v>1285</v>
      </c>
      <c r="D100">
        <v>2006</v>
      </c>
      <c r="E100" t="s">
        <v>1741</v>
      </c>
      <c r="F100" t="s">
        <v>1787</v>
      </c>
      <c r="G100" t="s">
        <v>1741</v>
      </c>
      <c r="H100" t="s">
        <v>1791</v>
      </c>
      <c r="J100" s="14" t="s">
        <v>566</v>
      </c>
      <c r="K100" s="15" t="s">
        <v>567</v>
      </c>
    </row>
    <row r="101" spans="1:11">
      <c r="A101" s="14" t="s">
        <v>1429</v>
      </c>
      <c r="B101" t="s">
        <v>1634</v>
      </c>
      <c r="C101" t="s">
        <v>1285</v>
      </c>
      <c r="D101">
        <v>2019</v>
      </c>
      <c r="E101" t="s">
        <v>1756</v>
      </c>
      <c r="F101" t="s">
        <v>1787</v>
      </c>
      <c r="G101" t="s">
        <v>1741</v>
      </c>
      <c r="H101" t="s">
        <v>1792</v>
      </c>
      <c r="J101" s="14" t="s">
        <v>569</v>
      </c>
      <c r="K101" s="15" t="s">
        <v>570</v>
      </c>
    </row>
    <row r="102" spans="1:11">
      <c r="A102" s="14" t="s">
        <v>1430</v>
      </c>
      <c r="B102" t="s">
        <v>1635</v>
      </c>
      <c r="C102" t="s">
        <v>1291</v>
      </c>
      <c r="D102">
        <v>1993</v>
      </c>
      <c r="E102" t="s">
        <v>1741</v>
      </c>
      <c r="F102" t="s">
        <v>1787</v>
      </c>
      <c r="G102" t="s">
        <v>1741</v>
      </c>
      <c r="H102" t="s">
        <v>1793</v>
      </c>
      <c r="J102" s="14" t="s">
        <v>527</v>
      </c>
      <c r="K102" s="15" t="s">
        <v>572</v>
      </c>
    </row>
    <row r="103" spans="1:11">
      <c r="A103" s="14" t="s">
        <v>1431</v>
      </c>
      <c r="B103" t="s">
        <v>1636</v>
      </c>
      <c r="C103" t="s">
        <v>1299</v>
      </c>
      <c r="D103">
        <v>2019</v>
      </c>
      <c r="E103" t="s">
        <v>1758</v>
      </c>
      <c r="F103" t="s">
        <v>1787</v>
      </c>
      <c r="G103" t="s">
        <v>1741</v>
      </c>
      <c r="H103" t="s">
        <v>1794</v>
      </c>
      <c r="J103" s="14" t="s">
        <v>58</v>
      </c>
      <c r="K103" s="15" t="s">
        <v>1812</v>
      </c>
    </row>
    <row r="104" spans="1:11">
      <c r="A104" s="14" t="s">
        <v>1432</v>
      </c>
      <c r="B104" t="s">
        <v>1638</v>
      </c>
      <c r="C104" t="s">
        <v>1294</v>
      </c>
      <c r="D104">
        <v>2019</v>
      </c>
      <c r="E104" t="s">
        <v>1758</v>
      </c>
      <c r="F104" t="s">
        <v>1787</v>
      </c>
      <c r="G104" t="s">
        <v>1741</v>
      </c>
      <c r="H104" t="s">
        <v>1795</v>
      </c>
    </row>
    <row r="105" spans="1:11">
      <c r="A105" s="14" t="s">
        <v>1713</v>
      </c>
      <c r="B105" t="s">
        <v>1796</v>
      </c>
      <c r="C105" t="s">
        <v>1294</v>
      </c>
      <c r="D105">
        <v>2021</v>
      </c>
      <c r="E105" t="s">
        <v>1764</v>
      </c>
      <c r="F105" t="s">
        <v>1787</v>
      </c>
      <c r="G105" t="s">
        <v>1741</v>
      </c>
      <c r="H105" t="s">
        <v>1797</v>
      </c>
    </row>
    <row r="106" spans="1:11">
      <c r="A106" s="14" t="s">
        <v>1715</v>
      </c>
      <c r="B106" t="s">
        <v>1289</v>
      </c>
      <c r="C106" t="s">
        <v>1289</v>
      </c>
      <c r="D106">
        <v>2016</v>
      </c>
      <c r="E106" t="s">
        <v>1756</v>
      </c>
      <c r="F106" t="s">
        <v>1787</v>
      </c>
      <c r="G106" t="s">
        <v>1741</v>
      </c>
      <c r="H106" t="s">
        <v>1791</v>
      </c>
    </row>
    <row r="107" spans="1:11">
      <c r="A107" s="14" t="s">
        <v>1725</v>
      </c>
      <c r="B107" t="s">
        <v>1297</v>
      </c>
      <c r="C107" t="s">
        <v>1296</v>
      </c>
      <c r="D107">
        <v>1996</v>
      </c>
      <c r="E107" t="s">
        <v>1741</v>
      </c>
      <c r="F107" t="s">
        <v>1787</v>
      </c>
      <c r="G107" t="s">
        <v>1741</v>
      </c>
      <c r="H107" t="s">
        <v>1798</v>
      </c>
    </row>
    <row r="108" spans="1:11">
      <c r="A108" s="14" t="s">
        <v>1727</v>
      </c>
      <c r="B108" t="s">
        <v>1643</v>
      </c>
      <c r="C108" t="s">
        <v>1286</v>
      </c>
      <c r="D108">
        <v>2018</v>
      </c>
      <c r="E108" t="s">
        <v>1756</v>
      </c>
      <c r="F108" t="s">
        <v>1787</v>
      </c>
      <c r="G108" t="s">
        <v>1741</v>
      </c>
      <c r="H108" t="s">
        <v>1795</v>
      </c>
    </row>
    <row r="109" spans="1:11">
      <c r="A109" s="14" t="s">
        <v>1728</v>
      </c>
      <c r="B109" t="s">
        <v>1644</v>
      </c>
      <c r="C109" t="s">
        <v>1293</v>
      </c>
      <c r="D109">
        <v>2019</v>
      </c>
      <c r="E109" t="s">
        <v>1758</v>
      </c>
      <c r="F109" t="s">
        <v>1787</v>
      </c>
      <c r="G109" t="s">
        <v>1741</v>
      </c>
      <c r="H109" t="s">
        <v>1789</v>
      </c>
    </row>
    <row r="110" spans="1:11">
      <c r="A110" s="14" t="s">
        <v>1804</v>
      </c>
      <c r="B110" t="s">
        <v>1645</v>
      </c>
      <c r="C110" t="s">
        <v>1799</v>
      </c>
      <c r="D110">
        <v>2020</v>
      </c>
      <c r="E110" t="s">
        <v>1758</v>
      </c>
      <c r="F110" t="s">
        <v>1787</v>
      </c>
      <c r="G110" t="s">
        <v>1741</v>
      </c>
      <c r="H110" t="s">
        <v>1800</v>
      </c>
    </row>
    <row r="111" spans="1:11">
      <c r="A111" s="14" t="s">
        <v>1805</v>
      </c>
      <c r="B111" t="s">
        <v>1650</v>
      </c>
      <c r="C111" t="s">
        <v>1650</v>
      </c>
      <c r="D111">
        <v>2014</v>
      </c>
      <c r="E111" t="s">
        <v>1741</v>
      </c>
      <c r="F111" t="s">
        <v>1801</v>
      </c>
      <c r="G111" t="s">
        <v>1802</v>
      </c>
      <c r="H111" t="s">
        <v>1803</v>
      </c>
    </row>
    <row r="115" spans="1:7">
      <c r="A115" s="13" t="s">
        <v>62</v>
      </c>
      <c r="B115" s="13" t="s">
        <v>1445</v>
      </c>
      <c r="C115" s="13" t="s">
        <v>521</v>
      </c>
      <c r="F115" s="13" t="s">
        <v>157</v>
      </c>
      <c r="G115" s="13" t="s">
        <v>159</v>
      </c>
    </row>
    <row r="116" spans="1:7">
      <c r="A116" s="13" t="s">
        <v>1454</v>
      </c>
      <c r="B116" t="s">
        <v>1446</v>
      </c>
      <c r="C116" s="68">
        <v>0.1</v>
      </c>
      <c r="F116" s="13" t="s">
        <v>505</v>
      </c>
      <c r="G116" s="24">
        <v>0.38</v>
      </c>
    </row>
    <row r="117" spans="1:7">
      <c r="A117" s="13" t="s">
        <v>1466</v>
      </c>
      <c r="B117" t="s">
        <v>1449</v>
      </c>
      <c r="C117" s="68">
        <v>0.1</v>
      </c>
      <c r="F117" s="13" t="s">
        <v>501</v>
      </c>
      <c r="G117" s="24">
        <v>0.27</v>
      </c>
    </row>
    <row r="118" spans="1:7">
      <c r="A118" s="13" t="s">
        <v>1455</v>
      </c>
      <c r="B118" t="s">
        <v>1456</v>
      </c>
      <c r="C118" s="68">
        <v>0.15</v>
      </c>
      <c r="F118" s="13" t="s">
        <v>502</v>
      </c>
      <c r="G118" s="24">
        <v>0.1</v>
      </c>
    </row>
    <row r="119" spans="1:7">
      <c r="A119" s="13" t="s">
        <v>1450</v>
      </c>
      <c r="B119" t="s">
        <v>1451</v>
      </c>
      <c r="C119" s="68">
        <v>0.1</v>
      </c>
      <c r="F119" s="13" t="s">
        <v>168</v>
      </c>
      <c r="G119" s="24">
        <v>0.1</v>
      </c>
    </row>
    <row r="120" spans="1:7">
      <c r="A120" s="13" t="s">
        <v>1452</v>
      </c>
      <c r="B120" t="s">
        <v>1453</v>
      </c>
      <c r="C120" s="68">
        <v>0.1</v>
      </c>
      <c r="F120" s="13" t="s">
        <v>215</v>
      </c>
      <c r="G120" s="24">
        <v>7.0000000000000007E-2</v>
      </c>
    </row>
    <row r="121" spans="1:7">
      <c r="A121" s="20" t="s">
        <v>1811</v>
      </c>
      <c r="B121" t="s">
        <v>1453</v>
      </c>
      <c r="C121" s="68">
        <v>0.1</v>
      </c>
      <c r="F121" s="13" t="s">
        <v>503</v>
      </c>
      <c r="G121" s="24">
        <v>0.08</v>
      </c>
    </row>
    <row r="122" spans="1:7">
      <c r="A122" s="13"/>
      <c r="C122" s="68"/>
      <c r="F122" s="13" t="s">
        <v>254</v>
      </c>
      <c r="G122" s="24">
        <v>1</v>
      </c>
    </row>
    <row r="123" spans="1:7">
      <c r="A123" s="20"/>
      <c r="C123" s="68"/>
    </row>
    <row r="126" spans="1:7">
      <c r="A126" s="13" t="s">
        <v>1698</v>
      </c>
      <c r="B126" s="13" t="s">
        <v>62</v>
      </c>
      <c r="C126" s="13" t="s">
        <v>1813</v>
      </c>
      <c r="D126" s="13" t="s">
        <v>1814</v>
      </c>
      <c r="E126" s="13" t="s">
        <v>1815</v>
      </c>
      <c r="F126" s="13" t="s">
        <v>1816</v>
      </c>
    </row>
    <row r="127" spans="1:7">
      <c r="A127" s="13">
        <v>1</v>
      </c>
      <c r="B127" s="13" t="s">
        <v>387</v>
      </c>
      <c r="C127" t="s">
        <v>159</v>
      </c>
      <c r="D127" t="s">
        <v>1749</v>
      </c>
      <c r="E127" s="13" t="s">
        <v>1817</v>
      </c>
      <c r="F127" t="s">
        <v>1818</v>
      </c>
    </row>
    <row r="128" spans="1:7">
      <c r="A128" s="13">
        <v>2</v>
      </c>
      <c r="B128" s="13" t="s">
        <v>1607</v>
      </c>
      <c r="C128" t="s">
        <v>159</v>
      </c>
      <c r="D128" t="s">
        <v>1819</v>
      </c>
      <c r="E128" s="13" t="s">
        <v>1820</v>
      </c>
      <c r="F128" t="s">
        <v>1821</v>
      </c>
    </row>
    <row r="129" spans="1:6">
      <c r="A129" s="13">
        <v>3</v>
      </c>
      <c r="B129" s="13" t="s">
        <v>1617</v>
      </c>
      <c r="C129" t="s">
        <v>1822</v>
      </c>
      <c r="D129" t="s">
        <v>1424</v>
      </c>
      <c r="E129" s="13" t="s">
        <v>1823</v>
      </c>
      <c r="F129" t="s">
        <v>1824</v>
      </c>
    </row>
    <row r="130" spans="1:6">
      <c r="A130" s="13">
        <v>4</v>
      </c>
      <c r="B130" s="13" t="s">
        <v>1606</v>
      </c>
      <c r="C130" t="s">
        <v>159</v>
      </c>
      <c r="D130" t="s">
        <v>1424</v>
      </c>
      <c r="E130" s="13" t="s">
        <v>1825</v>
      </c>
      <c r="F130" t="s">
        <v>1826</v>
      </c>
    </row>
    <row r="131" spans="1:6">
      <c r="A131" s="13">
        <v>5</v>
      </c>
      <c r="B131" s="13" t="s">
        <v>1610</v>
      </c>
      <c r="C131" t="s">
        <v>159</v>
      </c>
      <c r="D131" t="s">
        <v>1819</v>
      </c>
      <c r="E131" s="13" t="s">
        <v>279</v>
      </c>
      <c r="F131" t="s">
        <v>1827</v>
      </c>
    </row>
    <row r="132" spans="1:6">
      <c r="A132" s="13">
        <v>6</v>
      </c>
      <c r="B132" s="13" t="s">
        <v>1616</v>
      </c>
      <c r="C132" t="s">
        <v>159</v>
      </c>
      <c r="D132" t="s">
        <v>1819</v>
      </c>
      <c r="E132" s="13" t="s">
        <v>1828</v>
      </c>
      <c r="F132" t="s">
        <v>1829</v>
      </c>
    </row>
    <row r="133" spans="1:6">
      <c r="A133" s="13">
        <v>7</v>
      </c>
      <c r="B133" s="13" t="s">
        <v>1619</v>
      </c>
      <c r="C133" t="s">
        <v>1741</v>
      </c>
      <c r="D133" t="s">
        <v>1830</v>
      </c>
      <c r="E133" s="13" t="s">
        <v>1831</v>
      </c>
      <c r="F133" t="s">
        <v>1832</v>
      </c>
    </row>
    <row r="134" spans="1:6">
      <c r="A134" s="13">
        <v>8</v>
      </c>
      <c r="B134" s="13" t="s">
        <v>1613</v>
      </c>
      <c r="C134" t="s">
        <v>1741</v>
      </c>
      <c r="D134" t="s">
        <v>1830</v>
      </c>
      <c r="E134" s="13" t="s">
        <v>1833</v>
      </c>
      <c r="F134" t="s">
        <v>1834</v>
      </c>
    </row>
    <row r="135" spans="1:6">
      <c r="A135" s="13">
        <v>9</v>
      </c>
      <c r="B135" s="13" t="s">
        <v>1614</v>
      </c>
      <c r="C135" t="s">
        <v>1741</v>
      </c>
      <c r="D135" t="s">
        <v>1787</v>
      </c>
      <c r="E135" s="13" t="s">
        <v>1835</v>
      </c>
      <c r="F135" t="s">
        <v>1836</v>
      </c>
    </row>
    <row r="136" spans="1:6">
      <c r="A136" s="13">
        <v>10</v>
      </c>
      <c r="B136" s="13" t="s">
        <v>1611</v>
      </c>
      <c r="C136" t="s">
        <v>1741</v>
      </c>
      <c r="D136" t="s">
        <v>1830</v>
      </c>
      <c r="E136" s="13" t="s">
        <v>1837</v>
      </c>
      <c r="F136" t="s">
        <v>1838</v>
      </c>
    </row>
    <row r="137" spans="1:6">
      <c r="A137" s="13">
        <v>11</v>
      </c>
      <c r="B137" s="13" t="s">
        <v>450</v>
      </c>
      <c r="C137" t="s">
        <v>1741</v>
      </c>
      <c r="D137" t="s">
        <v>1787</v>
      </c>
      <c r="E137" s="13" t="s">
        <v>1839</v>
      </c>
      <c r="F137" t="s">
        <v>1840</v>
      </c>
    </row>
    <row r="138" spans="1:6">
      <c r="A138" s="13">
        <v>12</v>
      </c>
      <c r="B138" s="13" t="s">
        <v>1608</v>
      </c>
      <c r="C138" t="s">
        <v>1841</v>
      </c>
      <c r="D138" t="s">
        <v>1787</v>
      </c>
      <c r="E138" s="13" t="s">
        <v>1842</v>
      </c>
      <c r="F138" t="s">
        <v>1843</v>
      </c>
    </row>
    <row r="139" spans="1:6">
      <c r="A139" s="13">
        <v>13</v>
      </c>
      <c r="B139" s="13" t="s">
        <v>1646</v>
      </c>
      <c r="C139" t="s">
        <v>1841</v>
      </c>
      <c r="D139" t="s">
        <v>1787</v>
      </c>
      <c r="E139" s="13" t="s">
        <v>1844</v>
      </c>
      <c r="F139" t="s">
        <v>1845</v>
      </c>
    </row>
    <row r="140" spans="1:6">
      <c r="A140" s="13">
        <v>14</v>
      </c>
      <c r="B140" s="13" t="s">
        <v>402</v>
      </c>
      <c r="C140" t="s">
        <v>159</v>
      </c>
      <c r="D140" t="s">
        <v>1846</v>
      </c>
      <c r="E140" s="13" t="s">
        <v>1847</v>
      </c>
      <c r="F140" t="s">
        <v>1848</v>
      </c>
    </row>
    <row r="145" spans="1:2">
      <c r="A145" s="13" t="s">
        <v>157</v>
      </c>
      <c r="B145" s="13" t="s">
        <v>504</v>
      </c>
    </row>
    <row r="146" spans="1:2">
      <c r="A146" s="13" t="s">
        <v>505</v>
      </c>
      <c r="B146" s="24">
        <v>0.12</v>
      </c>
    </row>
    <row r="147" spans="1:2">
      <c r="A147" s="13" t="s">
        <v>501</v>
      </c>
      <c r="B147" s="24">
        <v>0.25</v>
      </c>
    </row>
    <row r="148" spans="1:2">
      <c r="A148" s="13" t="s">
        <v>502</v>
      </c>
      <c r="B148" s="24">
        <v>0.15</v>
      </c>
    </row>
    <row r="149" spans="1:2">
      <c r="A149" s="13" t="s">
        <v>168</v>
      </c>
      <c r="B149" s="24">
        <v>0.15</v>
      </c>
    </row>
    <row r="150" spans="1:2">
      <c r="A150" s="13" t="s">
        <v>215</v>
      </c>
      <c r="B150" s="24">
        <v>0.18</v>
      </c>
    </row>
    <row r="151" spans="1:2">
      <c r="A151" s="13" t="s">
        <v>503</v>
      </c>
      <c r="B151" s="24">
        <v>0.15</v>
      </c>
    </row>
    <row r="152" spans="1:2">
      <c r="A152" s="13" t="s">
        <v>254</v>
      </c>
      <c r="B152" s="24">
        <v>1</v>
      </c>
    </row>
    <row r="154" spans="1:2">
      <c r="A154" s="13" t="s">
        <v>157</v>
      </c>
      <c r="B154" s="13" t="s">
        <v>159</v>
      </c>
    </row>
    <row r="155" spans="1:2">
      <c r="A155" s="13" t="s">
        <v>505</v>
      </c>
      <c r="B155" s="24">
        <v>0.38</v>
      </c>
    </row>
    <row r="156" spans="1:2">
      <c r="A156" s="13" t="s">
        <v>501</v>
      </c>
      <c r="B156" s="24">
        <v>0.27</v>
      </c>
    </row>
    <row r="157" spans="1:2">
      <c r="A157" s="13" t="s">
        <v>502</v>
      </c>
      <c r="B157" s="24">
        <v>0.1</v>
      </c>
    </row>
    <row r="158" spans="1:2">
      <c r="A158" s="13" t="s">
        <v>168</v>
      </c>
      <c r="B158" s="24">
        <v>0.1</v>
      </c>
    </row>
    <row r="159" spans="1:2">
      <c r="A159" s="13" t="s">
        <v>215</v>
      </c>
      <c r="B159" s="24">
        <v>7.0000000000000007E-2</v>
      </c>
    </row>
    <row r="160" spans="1:2">
      <c r="A160" s="13" t="s">
        <v>503</v>
      </c>
      <c r="B160" s="24">
        <v>0.08</v>
      </c>
    </row>
    <row r="161" spans="1:4">
      <c r="A161" s="13" t="s">
        <v>254</v>
      </c>
      <c r="B161" s="24">
        <v>1</v>
      </c>
    </row>
    <row r="163" spans="1:4">
      <c r="A163" s="13" t="s">
        <v>157</v>
      </c>
      <c r="B163" t="s">
        <v>1858</v>
      </c>
    </row>
    <row r="164" spans="1:4">
      <c r="A164" s="13" t="s">
        <v>505</v>
      </c>
      <c r="B164" s="2">
        <f>(B146+B155)/2</f>
        <v>0.25</v>
      </c>
    </row>
    <row r="165" spans="1:4">
      <c r="A165" s="13" t="s">
        <v>501</v>
      </c>
      <c r="B165" s="2">
        <f t="shared" ref="B165:B170" si="1">(B147+B156)/2</f>
        <v>0.26</v>
      </c>
    </row>
    <row r="166" spans="1:4">
      <c r="A166" s="13" t="s">
        <v>502</v>
      </c>
      <c r="B166" s="2">
        <f t="shared" si="1"/>
        <v>0.125</v>
      </c>
    </row>
    <row r="167" spans="1:4">
      <c r="A167" s="13" t="s">
        <v>168</v>
      </c>
      <c r="B167" s="2">
        <f t="shared" si="1"/>
        <v>0.125</v>
      </c>
    </row>
    <row r="168" spans="1:4">
      <c r="A168" s="13" t="s">
        <v>215</v>
      </c>
      <c r="B168" s="2">
        <f t="shared" si="1"/>
        <v>0.125</v>
      </c>
    </row>
    <row r="169" spans="1:4">
      <c r="A169" s="13" t="s">
        <v>503</v>
      </c>
      <c r="B169" s="2">
        <f t="shared" si="1"/>
        <v>0.11499999999999999</v>
      </c>
    </row>
    <row r="170" spans="1:4">
      <c r="A170" s="13" t="s">
        <v>254</v>
      </c>
      <c r="B170" s="2">
        <f t="shared" si="1"/>
        <v>1</v>
      </c>
    </row>
    <row r="175" spans="1:4">
      <c r="A175" s="14"/>
      <c r="B175" s="14"/>
      <c r="C175" s="14"/>
      <c r="D175" s="14"/>
    </row>
    <row r="176" spans="1:4">
      <c r="A176" s="14"/>
      <c r="B176" s="71"/>
      <c r="C176" s="16"/>
      <c r="D176" s="62"/>
    </row>
    <row r="177" spans="1:4">
      <c r="A177" s="14"/>
      <c r="B177" s="71"/>
      <c r="C177" s="16"/>
      <c r="D177" s="62"/>
    </row>
    <row r="178" spans="1:4">
      <c r="A178" s="14"/>
      <c r="B178" s="71"/>
      <c r="C178" s="16"/>
      <c r="D178" s="62"/>
    </row>
    <row r="179" spans="1:4">
      <c r="A179" s="14"/>
      <c r="B179" s="71"/>
      <c r="C179" s="62"/>
      <c r="D179" s="62"/>
    </row>
    <row r="180" spans="1:4">
      <c r="A180" s="14"/>
      <c r="B180" s="71"/>
      <c r="C180" s="62"/>
      <c r="D180" s="62"/>
    </row>
    <row r="181" spans="1:4">
      <c r="A181" s="14"/>
      <c r="B181" s="71"/>
      <c r="C181" s="62"/>
      <c r="D181" s="62"/>
    </row>
    <row r="182" spans="1:4">
      <c r="A182" s="14"/>
      <c r="B182" s="71"/>
      <c r="C182" s="15"/>
      <c r="D182" s="15"/>
    </row>
  </sheetData>
  <autoFilter ref="A3:D3" xr:uid="{D2E29BE7-DE4F-6343-9F50-2C758EA17426}">
    <sortState xmlns:xlrd2="http://schemas.microsoft.com/office/spreadsheetml/2017/richdata2" ref="A4:D11">
      <sortCondition ref="D3:D11"/>
    </sortState>
  </autoFilter>
  <phoneticPr fontId="37" type="noConversion"/>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F65D-B7FC-8347-A9F9-4720416EC216}">
  <dimension ref="A1:J217"/>
  <sheetViews>
    <sheetView topLeftCell="A33" zoomScale="116" workbookViewId="0">
      <selection activeCell="I2" sqref="I2:J10"/>
    </sheetView>
  </sheetViews>
  <sheetFormatPr baseColWidth="10" defaultRowHeight="15"/>
  <cols>
    <col min="1" max="1" width="21.1640625" bestFit="1" customWidth="1"/>
    <col min="2" max="2" width="34.1640625" bestFit="1" customWidth="1"/>
    <col min="4" max="4" width="15" customWidth="1"/>
    <col min="5" max="6" width="25.6640625" bestFit="1" customWidth="1"/>
    <col min="7" max="7" width="9.6640625" bestFit="1" customWidth="1"/>
    <col min="9" max="9" width="18.33203125" bestFit="1" customWidth="1"/>
  </cols>
  <sheetData>
    <row r="1" spans="1:10">
      <c r="A1" s="14" t="s">
        <v>157</v>
      </c>
      <c r="B1" s="14" t="s">
        <v>1868</v>
      </c>
      <c r="E1" s="20" t="s">
        <v>1412</v>
      </c>
    </row>
    <row r="2" spans="1:10">
      <c r="A2" s="14" t="s">
        <v>505</v>
      </c>
      <c r="B2" s="15" t="s">
        <v>1422</v>
      </c>
      <c r="E2" s="72" t="s">
        <v>62</v>
      </c>
      <c r="F2" s="72" t="s">
        <v>1445</v>
      </c>
      <c r="G2" s="72" t="s">
        <v>521</v>
      </c>
      <c r="I2" s="13" t="s">
        <v>157</v>
      </c>
      <c r="J2" s="13" t="s">
        <v>159</v>
      </c>
    </row>
    <row r="3" spans="1:10">
      <c r="A3" s="15"/>
      <c r="B3" t="s">
        <v>1926</v>
      </c>
      <c r="E3" s="72" t="s">
        <v>1454</v>
      </c>
      <c r="F3" s="73" t="s">
        <v>1446</v>
      </c>
      <c r="G3" s="74">
        <v>0.4</v>
      </c>
      <c r="I3" s="13" t="s">
        <v>505</v>
      </c>
      <c r="J3" s="24">
        <v>0.38</v>
      </c>
    </row>
    <row r="4" spans="1:10">
      <c r="A4" s="15"/>
      <c r="B4" t="s">
        <v>1927</v>
      </c>
      <c r="E4" s="72" t="s">
        <v>1447</v>
      </c>
      <c r="F4" s="73" t="s">
        <v>1448</v>
      </c>
      <c r="G4" s="74">
        <v>7.4999999999999997E-2</v>
      </c>
      <c r="I4" s="13" t="s">
        <v>501</v>
      </c>
      <c r="J4" s="24">
        <v>0.27</v>
      </c>
    </row>
    <row r="5" spans="1:10">
      <c r="A5" s="15"/>
      <c r="B5" t="s">
        <v>1928</v>
      </c>
      <c r="E5" s="75" t="s">
        <v>410</v>
      </c>
      <c r="F5" s="73" t="s">
        <v>1448</v>
      </c>
      <c r="G5" s="74">
        <v>7.4999999999999997E-2</v>
      </c>
      <c r="I5" s="13" t="s">
        <v>502</v>
      </c>
      <c r="J5" s="24">
        <v>0.1</v>
      </c>
    </row>
    <row r="6" spans="1:10">
      <c r="A6" s="15"/>
      <c r="B6" t="s">
        <v>1929</v>
      </c>
      <c r="E6" s="72" t="s">
        <v>1466</v>
      </c>
      <c r="F6" s="73" t="s">
        <v>1449</v>
      </c>
      <c r="G6" s="74">
        <v>0.1</v>
      </c>
      <c r="I6" s="13" t="s">
        <v>168</v>
      </c>
      <c r="J6" s="24">
        <v>0.1</v>
      </c>
    </row>
    <row r="7" spans="1:10">
      <c r="A7" s="15"/>
      <c r="B7" t="s">
        <v>1930</v>
      </c>
      <c r="E7" s="72" t="s">
        <v>1455</v>
      </c>
      <c r="F7" s="73" t="s">
        <v>1456</v>
      </c>
      <c r="G7" s="74">
        <v>0.15</v>
      </c>
      <c r="I7" s="13" t="s">
        <v>215</v>
      </c>
      <c r="J7" s="24">
        <v>7.0000000000000007E-2</v>
      </c>
    </row>
    <row r="8" spans="1:10">
      <c r="A8" s="15"/>
      <c r="B8" t="s">
        <v>1931</v>
      </c>
      <c r="E8" s="72" t="s">
        <v>1450</v>
      </c>
      <c r="F8" s="73" t="s">
        <v>1451</v>
      </c>
      <c r="G8" s="74">
        <v>0.1</v>
      </c>
      <c r="I8" s="13" t="s">
        <v>503</v>
      </c>
      <c r="J8" s="24">
        <v>0.08</v>
      </c>
    </row>
    <row r="9" spans="1:10">
      <c r="A9" s="15"/>
      <c r="B9" t="s">
        <v>1932</v>
      </c>
      <c r="E9" s="72" t="s">
        <v>1452</v>
      </c>
      <c r="F9" s="73" t="s">
        <v>1453</v>
      </c>
      <c r="G9" s="74">
        <v>0.1</v>
      </c>
      <c r="I9" s="13" t="s">
        <v>254</v>
      </c>
      <c r="J9" s="24">
        <v>1</v>
      </c>
    </row>
    <row r="10" spans="1:10">
      <c r="A10" s="15"/>
      <c r="B10" t="s">
        <v>1933</v>
      </c>
    </row>
    <row r="11" spans="1:10">
      <c r="A11" s="15"/>
      <c r="B11" t="s">
        <v>1934</v>
      </c>
    </row>
    <row r="12" spans="1:10">
      <c r="A12" s="14" t="s">
        <v>501</v>
      </c>
      <c r="B12" t="s">
        <v>1979</v>
      </c>
      <c r="E12" s="20" t="s">
        <v>1999</v>
      </c>
      <c r="H12" s="14"/>
    </row>
    <row r="13" spans="1:10">
      <c r="A13" s="15"/>
      <c r="B13" t="s">
        <v>1867</v>
      </c>
      <c r="E13" s="78" t="s">
        <v>62</v>
      </c>
      <c r="F13" s="78" t="s">
        <v>1445</v>
      </c>
      <c r="G13" s="78" t="s">
        <v>521</v>
      </c>
      <c r="H13" s="15"/>
    </row>
    <row r="14" spans="1:10">
      <c r="A14" s="15"/>
      <c r="B14" t="s">
        <v>1980</v>
      </c>
      <c r="E14" s="78" t="s">
        <v>1454</v>
      </c>
      <c r="F14" s="6" t="s">
        <v>1446</v>
      </c>
      <c r="G14" s="79">
        <v>0.38</v>
      </c>
      <c r="H14" s="79"/>
    </row>
    <row r="15" spans="1:10">
      <c r="A15" s="15"/>
      <c r="B15" t="s">
        <v>1981</v>
      </c>
      <c r="E15" s="78" t="s">
        <v>1466</v>
      </c>
      <c r="F15" s="6" t="s">
        <v>1449</v>
      </c>
      <c r="G15" s="79">
        <v>0.02</v>
      </c>
      <c r="H15" s="79"/>
    </row>
    <row r="16" spans="1:10">
      <c r="A16" s="15"/>
      <c r="B16" t="s">
        <v>1982</v>
      </c>
      <c r="E16" s="78" t="s">
        <v>1455</v>
      </c>
      <c r="F16" s="6" t="s">
        <v>1456</v>
      </c>
      <c r="G16" s="79">
        <v>0.05</v>
      </c>
      <c r="H16" s="79"/>
    </row>
    <row r="17" spans="1:8">
      <c r="A17" s="15"/>
      <c r="B17" t="s">
        <v>1983</v>
      </c>
      <c r="E17" s="78" t="s">
        <v>1450</v>
      </c>
      <c r="F17" s="6" t="s">
        <v>1451</v>
      </c>
      <c r="G17" s="79">
        <v>0.05</v>
      </c>
      <c r="H17" s="79"/>
    </row>
    <row r="18" spans="1:8">
      <c r="B18" s="15" t="s">
        <v>1984</v>
      </c>
      <c r="E18" s="78" t="s">
        <v>2000</v>
      </c>
      <c r="F18" s="6" t="s">
        <v>2001</v>
      </c>
      <c r="G18" s="79">
        <v>0.1</v>
      </c>
      <c r="H18" s="79"/>
    </row>
    <row r="19" spans="1:8">
      <c r="A19" s="20" t="s">
        <v>1996</v>
      </c>
      <c r="B19" t="s">
        <v>1997</v>
      </c>
      <c r="E19" s="13" t="s">
        <v>1983</v>
      </c>
      <c r="F19" s="6" t="s">
        <v>2001</v>
      </c>
      <c r="G19" s="2">
        <v>0.05</v>
      </c>
      <c r="H19" s="2"/>
    </row>
    <row r="20" spans="1:8">
      <c r="A20" s="14" t="s">
        <v>168</v>
      </c>
      <c r="B20" t="s">
        <v>1935</v>
      </c>
      <c r="E20" s="13" t="s">
        <v>1980</v>
      </c>
      <c r="F20" s="6" t="s">
        <v>2001</v>
      </c>
      <c r="G20" s="2">
        <v>0.05</v>
      </c>
      <c r="H20" s="2"/>
    </row>
    <row r="21" spans="1:8">
      <c r="A21" s="15"/>
      <c r="B21" t="s">
        <v>1936</v>
      </c>
      <c r="E21" s="14" t="s">
        <v>1984</v>
      </c>
      <c r="F21" s="6" t="s">
        <v>2001</v>
      </c>
      <c r="G21" s="2">
        <v>0.05</v>
      </c>
      <c r="H21" s="2"/>
    </row>
    <row r="22" spans="1:8">
      <c r="A22" s="15"/>
      <c r="B22" t="s">
        <v>1937</v>
      </c>
      <c r="E22" s="13" t="s">
        <v>1867</v>
      </c>
      <c r="F22" s="6" t="s">
        <v>2001</v>
      </c>
      <c r="G22" s="2">
        <v>0.05</v>
      </c>
      <c r="H22" s="2"/>
    </row>
    <row r="23" spans="1:8">
      <c r="A23" s="15"/>
      <c r="B23" t="s">
        <v>1938</v>
      </c>
      <c r="E23" s="78" t="s">
        <v>1447</v>
      </c>
      <c r="F23" s="6" t="s">
        <v>1448</v>
      </c>
      <c r="G23" s="2">
        <v>7.4999999999999997E-2</v>
      </c>
      <c r="H23" s="2"/>
    </row>
    <row r="24" spans="1:8">
      <c r="A24" s="15"/>
      <c r="B24" t="s">
        <v>1939</v>
      </c>
      <c r="E24" s="56" t="s">
        <v>410</v>
      </c>
      <c r="F24" s="6" t="s">
        <v>1448</v>
      </c>
      <c r="G24" s="2">
        <v>7.4999999999999997E-2</v>
      </c>
      <c r="H24" s="2"/>
    </row>
    <row r="25" spans="1:8">
      <c r="A25" s="15"/>
      <c r="B25" t="s">
        <v>1940</v>
      </c>
      <c r="D25" s="14"/>
      <c r="E25" s="13" t="s">
        <v>1997</v>
      </c>
      <c r="F25" s="6" t="s">
        <v>498</v>
      </c>
      <c r="G25" s="2">
        <v>7.0000000000000007E-2</v>
      </c>
      <c r="H25" s="2"/>
    </row>
    <row r="26" spans="1:8">
      <c r="A26" s="15"/>
      <c r="B26" t="s">
        <v>1941</v>
      </c>
      <c r="D26" s="15"/>
      <c r="E26" s="20" t="s">
        <v>1851</v>
      </c>
      <c r="F26" t="s">
        <v>37</v>
      </c>
      <c r="G26" s="2"/>
      <c r="H26" s="2"/>
    </row>
    <row r="27" spans="1:8">
      <c r="A27" s="15"/>
      <c r="B27" t="s">
        <v>1942</v>
      </c>
      <c r="D27" s="15"/>
      <c r="E27" s="20" t="s">
        <v>1852</v>
      </c>
      <c r="F27" t="s">
        <v>37</v>
      </c>
      <c r="G27" s="2"/>
      <c r="H27" s="2"/>
    </row>
    <row r="28" spans="1:8">
      <c r="A28" s="15"/>
      <c r="B28" t="s">
        <v>1943</v>
      </c>
      <c r="D28" s="15"/>
      <c r="E28" s="20" t="s">
        <v>1854</v>
      </c>
      <c r="F28" t="s">
        <v>37</v>
      </c>
      <c r="G28" s="2"/>
      <c r="H28" s="2"/>
    </row>
    <row r="29" spans="1:8">
      <c r="A29" s="15"/>
      <c r="B29" t="s">
        <v>1944</v>
      </c>
      <c r="D29" s="15"/>
      <c r="E29" s="20" t="s">
        <v>1856</v>
      </c>
      <c r="F29" t="s">
        <v>37</v>
      </c>
      <c r="G29" s="2"/>
      <c r="H29" s="2"/>
    </row>
    <row r="30" spans="1:8">
      <c r="A30" s="15"/>
      <c r="B30" t="s">
        <v>1945</v>
      </c>
      <c r="D30" s="15"/>
      <c r="E30" s="20" t="s">
        <v>1855</v>
      </c>
      <c r="F30" t="s">
        <v>37</v>
      </c>
      <c r="G30" s="2"/>
      <c r="H30" s="2"/>
    </row>
    <row r="31" spans="1:8">
      <c r="A31" s="15"/>
      <c r="B31" t="s">
        <v>1946</v>
      </c>
      <c r="E31" s="20" t="s">
        <v>1857</v>
      </c>
      <c r="F31" t="s">
        <v>37</v>
      </c>
      <c r="G31" s="2"/>
      <c r="H31" s="2"/>
    </row>
    <row r="32" spans="1:8">
      <c r="A32" s="15"/>
      <c r="B32" t="s">
        <v>1947</v>
      </c>
      <c r="E32" s="78" t="s">
        <v>1452</v>
      </c>
      <c r="F32" t="s">
        <v>37</v>
      </c>
      <c r="G32" s="2">
        <v>0.05</v>
      </c>
      <c r="H32" s="2"/>
    </row>
    <row r="33" spans="1:8">
      <c r="A33" s="15"/>
      <c r="B33" t="s">
        <v>1948</v>
      </c>
      <c r="E33" t="s">
        <v>1958</v>
      </c>
      <c r="F33" t="s">
        <v>1862</v>
      </c>
      <c r="G33" s="2"/>
      <c r="H33" s="2"/>
    </row>
    <row r="34" spans="1:8">
      <c r="A34" s="15"/>
      <c r="B34" t="s">
        <v>1949</v>
      </c>
      <c r="E34" t="s">
        <v>1960</v>
      </c>
      <c r="F34" t="s">
        <v>1862</v>
      </c>
      <c r="G34" s="2"/>
      <c r="H34" s="2"/>
    </row>
    <row r="35" spans="1:8">
      <c r="A35" s="15"/>
      <c r="B35" t="s">
        <v>1950</v>
      </c>
      <c r="E35" t="s">
        <v>1963</v>
      </c>
      <c r="F35" t="s">
        <v>1862</v>
      </c>
      <c r="G35" s="19"/>
    </row>
    <row r="36" spans="1:8">
      <c r="A36" s="15"/>
      <c r="B36" t="s">
        <v>1951</v>
      </c>
      <c r="E36" t="s">
        <v>1631</v>
      </c>
      <c r="F36" t="s">
        <v>1862</v>
      </c>
    </row>
    <row r="37" spans="1:8">
      <c r="A37" s="15"/>
      <c r="B37" t="s">
        <v>1952</v>
      </c>
      <c r="E37" t="s">
        <v>1297</v>
      </c>
      <c r="F37" t="s">
        <v>1862</v>
      </c>
    </row>
    <row r="38" spans="1:8">
      <c r="A38" s="15"/>
      <c r="B38" t="s">
        <v>1953</v>
      </c>
      <c r="E38" t="s">
        <v>2003</v>
      </c>
      <c r="F38" t="s">
        <v>396</v>
      </c>
    </row>
    <row r="39" spans="1:8">
      <c r="A39" s="15"/>
      <c r="B39" t="s">
        <v>1954</v>
      </c>
      <c r="E39" t="s">
        <v>2002</v>
      </c>
      <c r="F39" t="s">
        <v>396</v>
      </c>
    </row>
    <row r="40" spans="1:8">
      <c r="A40" s="14" t="s">
        <v>215</v>
      </c>
      <c r="B40" t="s">
        <v>1955</v>
      </c>
      <c r="E40" t="s">
        <v>2004</v>
      </c>
      <c r="F40" t="s">
        <v>396</v>
      </c>
    </row>
    <row r="41" spans="1:8">
      <c r="A41" s="15"/>
      <c r="B41" t="s">
        <v>1956</v>
      </c>
      <c r="E41" t="s">
        <v>2005</v>
      </c>
      <c r="F41" t="s">
        <v>396</v>
      </c>
    </row>
    <row r="42" spans="1:8">
      <c r="A42" s="15"/>
      <c r="B42" t="s">
        <v>1957</v>
      </c>
      <c r="G42" s="33">
        <f>SUM(G14:G41)</f>
        <v>1.07</v>
      </c>
    </row>
    <row r="43" spans="1:8">
      <c r="A43" s="15"/>
      <c r="B43" t="s">
        <v>1958</v>
      </c>
    </row>
    <row r="44" spans="1:8">
      <c r="A44" s="15"/>
      <c r="B44" t="s">
        <v>1959</v>
      </c>
    </row>
    <row r="45" spans="1:8">
      <c r="A45" s="15"/>
      <c r="B45" t="s">
        <v>1960</v>
      </c>
    </row>
    <row r="46" spans="1:8">
      <c r="A46" s="15"/>
      <c r="B46" t="s">
        <v>1961</v>
      </c>
      <c r="E46" s="13" t="s">
        <v>62</v>
      </c>
      <c r="F46" s="13" t="s">
        <v>3</v>
      </c>
    </row>
    <row r="47" spans="1:8">
      <c r="A47" s="15"/>
      <c r="B47" t="s">
        <v>1962</v>
      </c>
      <c r="E47" t="s">
        <v>1454</v>
      </c>
      <c r="F47" t="s">
        <v>248</v>
      </c>
      <c r="G47" s="24">
        <v>0.2</v>
      </c>
    </row>
    <row r="48" spans="1:8">
      <c r="A48" s="15"/>
      <c r="B48" t="s">
        <v>1963</v>
      </c>
      <c r="E48" t="s">
        <v>1455</v>
      </c>
      <c r="F48" t="s">
        <v>248</v>
      </c>
      <c r="G48" s="24">
        <v>0.08</v>
      </c>
    </row>
    <row r="49" spans="1:7">
      <c r="A49" s="15"/>
      <c r="B49" t="s">
        <v>1964</v>
      </c>
      <c r="E49" t="s">
        <v>1450</v>
      </c>
      <c r="F49" t="s">
        <v>248</v>
      </c>
      <c r="G49" s="24">
        <v>0.08</v>
      </c>
    </row>
    <row r="50" spans="1:7">
      <c r="A50" s="15"/>
      <c r="B50" t="s">
        <v>1965</v>
      </c>
      <c r="E50" t="s">
        <v>2000</v>
      </c>
      <c r="F50" t="s">
        <v>250</v>
      </c>
      <c r="G50" s="24">
        <v>7.0000000000000007E-2</v>
      </c>
    </row>
    <row r="51" spans="1:7">
      <c r="A51" s="15"/>
      <c r="B51" t="s">
        <v>1966</v>
      </c>
      <c r="E51" t="s">
        <v>1977</v>
      </c>
      <c r="F51" t="s">
        <v>250</v>
      </c>
      <c r="G51" s="24">
        <v>0.05</v>
      </c>
    </row>
    <row r="52" spans="1:7">
      <c r="A52" s="15"/>
      <c r="B52" t="s">
        <v>1967</v>
      </c>
      <c r="E52" t="s">
        <v>1980</v>
      </c>
      <c r="F52" t="s">
        <v>250</v>
      </c>
      <c r="G52" s="24">
        <v>0.05</v>
      </c>
    </row>
    <row r="53" spans="1:7">
      <c r="A53" s="15"/>
      <c r="B53" t="s">
        <v>1968</v>
      </c>
      <c r="E53" t="s">
        <v>1447</v>
      </c>
      <c r="F53" t="s">
        <v>250</v>
      </c>
      <c r="G53" s="24">
        <v>0.05</v>
      </c>
    </row>
    <row r="54" spans="1:7">
      <c r="A54" s="15"/>
      <c r="B54" t="s">
        <v>1969</v>
      </c>
      <c r="E54" t="s">
        <v>410</v>
      </c>
      <c r="F54" t="s">
        <v>250</v>
      </c>
      <c r="G54" s="24">
        <v>0.05</v>
      </c>
    </row>
    <row r="55" spans="1:7">
      <c r="A55" s="15"/>
      <c r="B55" t="s">
        <v>1970</v>
      </c>
      <c r="E55" t="s">
        <v>1997</v>
      </c>
      <c r="F55" t="s">
        <v>498</v>
      </c>
      <c r="G55" s="24">
        <v>0.08</v>
      </c>
    </row>
    <row r="56" spans="1:7">
      <c r="A56" s="15"/>
      <c r="B56" t="s">
        <v>1971</v>
      </c>
      <c r="E56" t="s">
        <v>2006</v>
      </c>
      <c r="F56" t="s">
        <v>37</v>
      </c>
      <c r="G56" s="24">
        <v>0.04</v>
      </c>
    </row>
    <row r="57" spans="1:7">
      <c r="A57" s="15"/>
      <c r="B57" t="s">
        <v>1972</v>
      </c>
      <c r="E57" t="s">
        <v>2007</v>
      </c>
      <c r="F57" t="s">
        <v>37</v>
      </c>
      <c r="G57" s="24">
        <v>0.04</v>
      </c>
    </row>
    <row r="58" spans="1:7">
      <c r="A58" s="14" t="s">
        <v>503</v>
      </c>
      <c r="B58" t="s">
        <v>1973</v>
      </c>
      <c r="E58" t="s">
        <v>2008</v>
      </c>
      <c r="F58" t="s">
        <v>37</v>
      </c>
      <c r="G58" s="24">
        <v>0.04</v>
      </c>
    </row>
    <row r="59" spans="1:7">
      <c r="A59" s="15"/>
      <c r="B59" t="s">
        <v>1974</v>
      </c>
      <c r="E59" t="s">
        <v>1635</v>
      </c>
      <c r="F59" t="s">
        <v>215</v>
      </c>
      <c r="G59" s="24">
        <v>0.04</v>
      </c>
    </row>
    <row r="60" spans="1:7">
      <c r="A60" s="15"/>
      <c r="B60" t="s">
        <v>1975</v>
      </c>
      <c r="E60" t="s">
        <v>1632</v>
      </c>
      <c r="F60" t="s">
        <v>215</v>
      </c>
      <c r="G60" s="24">
        <v>0.04</v>
      </c>
    </row>
    <row r="61" spans="1:7">
      <c r="B61" t="s">
        <v>2002</v>
      </c>
      <c r="E61" t="s">
        <v>1285</v>
      </c>
      <c r="F61" t="s">
        <v>215</v>
      </c>
      <c r="G61" s="24">
        <v>0.02</v>
      </c>
    </row>
    <row r="62" spans="1:7">
      <c r="B62" t="s">
        <v>2003</v>
      </c>
      <c r="E62" t="s">
        <v>2002</v>
      </c>
      <c r="F62" t="s">
        <v>396</v>
      </c>
      <c r="G62" s="24">
        <v>0.03</v>
      </c>
    </row>
    <row r="63" spans="1:7">
      <c r="B63" t="s">
        <v>2005</v>
      </c>
      <c r="E63" t="s">
        <v>2003</v>
      </c>
      <c r="F63" t="s">
        <v>396</v>
      </c>
      <c r="G63" s="24">
        <v>0.02</v>
      </c>
    </row>
    <row r="64" spans="1:7">
      <c r="E64" t="s">
        <v>2005</v>
      </c>
      <c r="F64" t="s">
        <v>396</v>
      </c>
      <c r="G64" s="24">
        <v>0.02</v>
      </c>
    </row>
    <row r="69" spans="1:8">
      <c r="F69" t="s">
        <v>2040</v>
      </c>
    </row>
    <row r="72" spans="1:8">
      <c r="A72" t="s">
        <v>2009</v>
      </c>
      <c r="E72" t="s">
        <v>2011</v>
      </c>
    </row>
    <row r="73" spans="1:8">
      <c r="A73" s="13" t="s">
        <v>255</v>
      </c>
      <c r="B73" s="13" t="s">
        <v>62</v>
      </c>
      <c r="C73" s="13" t="s">
        <v>521</v>
      </c>
      <c r="E73" s="14" t="s">
        <v>255</v>
      </c>
      <c r="F73" s="14" t="s">
        <v>1849</v>
      </c>
      <c r="G73" s="14" t="s">
        <v>138</v>
      </c>
      <c r="H73" s="14" t="s">
        <v>2013</v>
      </c>
    </row>
    <row r="74" spans="1:8">
      <c r="A74" t="s">
        <v>248</v>
      </c>
      <c r="B74" t="s">
        <v>1454</v>
      </c>
      <c r="C74" s="24">
        <v>0.18</v>
      </c>
      <c r="E74" s="14" t="s">
        <v>141</v>
      </c>
      <c r="F74" s="15" t="s">
        <v>1454</v>
      </c>
      <c r="G74" s="25">
        <v>0.18</v>
      </c>
      <c r="H74" s="15" t="s">
        <v>2014</v>
      </c>
    </row>
    <row r="75" spans="1:8">
      <c r="A75" t="s">
        <v>142</v>
      </c>
      <c r="B75" t="s">
        <v>1455</v>
      </c>
      <c r="C75" s="24">
        <v>0.08</v>
      </c>
      <c r="E75" s="14" t="s">
        <v>142</v>
      </c>
      <c r="F75" s="15" t="s">
        <v>1423</v>
      </c>
      <c r="G75" s="25">
        <v>7.0000000000000007E-2</v>
      </c>
      <c r="H75" s="15" t="s">
        <v>2015</v>
      </c>
    </row>
    <row r="76" spans="1:8">
      <c r="A76" t="s">
        <v>142</v>
      </c>
      <c r="B76" t="s">
        <v>1450</v>
      </c>
      <c r="C76" s="24">
        <v>0.09</v>
      </c>
      <c r="E76" s="14" t="s">
        <v>142</v>
      </c>
      <c r="F76" s="15" t="s">
        <v>1599</v>
      </c>
      <c r="G76" s="25">
        <v>7.0000000000000007E-2</v>
      </c>
      <c r="H76" s="15" t="s">
        <v>2016</v>
      </c>
    </row>
    <row r="77" spans="1:8">
      <c r="A77" t="s">
        <v>1863</v>
      </c>
      <c r="B77" t="s">
        <v>2010</v>
      </c>
      <c r="C77" s="24">
        <v>7.0000000000000007E-2</v>
      </c>
      <c r="E77" s="14" t="s">
        <v>2017</v>
      </c>
      <c r="F77" s="15" t="s">
        <v>2018</v>
      </c>
      <c r="G77" s="25">
        <v>7.0000000000000007E-2</v>
      </c>
      <c r="H77" s="15" t="s">
        <v>2019</v>
      </c>
    </row>
    <row r="78" spans="1:8">
      <c r="A78" t="s">
        <v>1863</v>
      </c>
      <c r="B78" t="s">
        <v>1980</v>
      </c>
      <c r="C78" s="24">
        <v>0.05</v>
      </c>
      <c r="E78" s="14" t="s">
        <v>2020</v>
      </c>
      <c r="F78" s="15" t="s">
        <v>1977</v>
      </c>
      <c r="G78" s="25">
        <v>0.05</v>
      </c>
      <c r="H78" s="15" t="s">
        <v>2021</v>
      </c>
    </row>
    <row r="79" spans="1:8">
      <c r="A79" t="s">
        <v>1863</v>
      </c>
      <c r="B79" t="s">
        <v>1447</v>
      </c>
      <c r="C79" s="24">
        <v>0.06</v>
      </c>
      <c r="E79" s="14" t="s">
        <v>2022</v>
      </c>
      <c r="F79" s="15" t="s">
        <v>1980</v>
      </c>
      <c r="G79" s="25">
        <v>0.06</v>
      </c>
      <c r="H79" s="14" t="s">
        <v>2023</v>
      </c>
    </row>
    <row r="80" spans="1:8">
      <c r="A80" t="s">
        <v>1863</v>
      </c>
      <c r="B80" t="s">
        <v>410</v>
      </c>
      <c r="C80" s="24">
        <v>0.05</v>
      </c>
      <c r="E80" s="14" t="s">
        <v>2022</v>
      </c>
      <c r="F80" s="80" t="s">
        <v>2024</v>
      </c>
      <c r="G80" s="25">
        <v>0.05</v>
      </c>
      <c r="H80" s="14" t="s">
        <v>2025</v>
      </c>
    </row>
    <row r="81" spans="1:9">
      <c r="A81" t="s">
        <v>498</v>
      </c>
      <c r="B81" t="s">
        <v>1997</v>
      </c>
      <c r="C81" s="24">
        <v>0.08</v>
      </c>
      <c r="E81" s="14" t="s">
        <v>2026</v>
      </c>
      <c r="F81" s="15" t="s">
        <v>2027</v>
      </c>
      <c r="G81" s="25">
        <v>0.05</v>
      </c>
      <c r="H81" s="15" t="s">
        <v>2028</v>
      </c>
    </row>
    <row r="82" spans="1:9">
      <c r="A82" t="s">
        <v>37</v>
      </c>
      <c r="B82" t="s">
        <v>2006</v>
      </c>
      <c r="C82" s="24">
        <v>0.04</v>
      </c>
      <c r="E82" s="14" t="s">
        <v>498</v>
      </c>
      <c r="F82" s="15" t="s">
        <v>2012</v>
      </c>
      <c r="G82" s="25">
        <v>0.1</v>
      </c>
      <c r="H82" s="15" t="s">
        <v>2029</v>
      </c>
    </row>
    <row r="83" spans="1:9">
      <c r="A83" t="s">
        <v>37</v>
      </c>
      <c r="B83" t="s">
        <v>2007</v>
      </c>
      <c r="C83" s="24">
        <v>0.03</v>
      </c>
      <c r="E83" s="14" t="s">
        <v>37</v>
      </c>
      <c r="F83" s="15" t="s">
        <v>2030</v>
      </c>
      <c r="G83" s="25">
        <v>0.05</v>
      </c>
      <c r="H83" s="15" t="s">
        <v>2031</v>
      </c>
    </row>
    <row r="84" spans="1:9">
      <c r="A84" t="s">
        <v>37</v>
      </c>
      <c r="B84" t="s">
        <v>2008</v>
      </c>
      <c r="C84" s="24">
        <v>0.03</v>
      </c>
      <c r="E84" s="14" t="s">
        <v>37</v>
      </c>
      <c r="F84" s="15" t="s">
        <v>1610</v>
      </c>
      <c r="G84" s="25">
        <v>0.05</v>
      </c>
      <c r="H84" s="15" t="s">
        <v>2032</v>
      </c>
    </row>
    <row r="85" spans="1:9">
      <c r="A85" t="s">
        <v>215</v>
      </c>
      <c r="B85" t="s">
        <v>1635</v>
      </c>
      <c r="C85" s="24">
        <v>0.04</v>
      </c>
      <c r="E85" s="14" t="s">
        <v>215</v>
      </c>
      <c r="F85" s="15" t="s">
        <v>1635</v>
      </c>
      <c r="G85" s="25">
        <v>0.03</v>
      </c>
      <c r="H85" s="15" t="s">
        <v>2033</v>
      </c>
    </row>
    <row r="86" spans="1:9">
      <c r="A86" t="s">
        <v>215</v>
      </c>
      <c r="B86" t="s">
        <v>1632</v>
      </c>
      <c r="C86" s="24">
        <v>0.03</v>
      </c>
      <c r="E86" s="14" t="s">
        <v>215</v>
      </c>
      <c r="F86" s="15" t="s">
        <v>1632</v>
      </c>
      <c r="G86" s="25">
        <v>0.03</v>
      </c>
      <c r="H86" s="15" t="s">
        <v>2034</v>
      </c>
    </row>
    <row r="87" spans="1:9">
      <c r="A87" t="s">
        <v>215</v>
      </c>
      <c r="B87" t="s">
        <v>1285</v>
      </c>
      <c r="C87" s="24">
        <v>0.03</v>
      </c>
      <c r="E87" s="14" t="s">
        <v>215</v>
      </c>
      <c r="F87" s="15" t="s">
        <v>1285</v>
      </c>
      <c r="G87" s="25">
        <v>0.03</v>
      </c>
      <c r="H87" s="15" t="s">
        <v>2035</v>
      </c>
    </row>
    <row r="88" spans="1:9">
      <c r="A88" t="s">
        <v>396</v>
      </c>
      <c r="B88" t="s">
        <v>2002</v>
      </c>
      <c r="C88" s="24">
        <v>0.06</v>
      </c>
      <c r="E88" s="14" t="s">
        <v>396</v>
      </c>
      <c r="F88" s="15" t="s">
        <v>2036</v>
      </c>
      <c r="G88" s="25">
        <v>0.05</v>
      </c>
      <c r="H88" s="15" t="s">
        <v>2037</v>
      </c>
    </row>
    <row r="89" spans="1:9">
      <c r="A89" t="s">
        <v>396</v>
      </c>
      <c r="B89" t="s">
        <v>2003</v>
      </c>
      <c r="C89" s="24">
        <v>0.04</v>
      </c>
      <c r="E89" s="14" t="s">
        <v>396</v>
      </c>
      <c r="F89" s="15" t="s">
        <v>2003</v>
      </c>
      <c r="G89" s="25">
        <v>0.03</v>
      </c>
      <c r="H89" s="15" t="s">
        <v>2038</v>
      </c>
    </row>
    <row r="90" spans="1:9">
      <c r="A90" t="s">
        <v>396</v>
      </c>
      <c r="B90" t="s">
        <v>2005</v>
      </c>
      <c r="C90" s="24">
        <v>0.04</v>
      </c>
      <c r="E90" s="14" t="s">
        <v>396</v>
      </c>
      <c r="F90" s="15" t="s">
        <v>2005</v>
      </c>
      <c r="G90" s="25">
        <v>0.03</v>
      </c>
      <c r="H90" s="15" t="s">
        <v>2039</v>
      </c>
    </row>
    <row r="91" spans="1:9">
      <c r="A91" s="13"/>
      <c r="C91" s="24"/>
    </row>
    <row r="93" spans="1:9">
      <c r="A93" s="13"/>
      <c r="B93" s="13"/>
      <c r="C93" s="13"/>
      <c r="E93" s="13"/>
      <c r="F93" s="13"/>
      <c r="G93" s="13"/>
      <c r="H93" s="13"/>
      <c r="I93" s="13"/>
    </row>
    <row r="94" spans="1:9">
      <c r="A94" t="s">
        <v>2040</v>
      </c>
      <c r="C94" s="24"/>
      <c r="E94" s="13"/>
      <c r="G94" s="9"/>
      <c r="H94" s="24"/>
    </row>
    <row r="95" spans="1:9">
      <c r="A95" s="78" t="s">
        <v>62</v>
      </c>
      <c r="B95" s="78" t="s">
        <v>3</v>
      </c>
      <c r="C95" s="6"/>
      <c r="E95" s="13"/>
      <c r="G95" s="9"/>
      <c r="H95" s="24"/>
    </row>
    <row r="96" spans="1:9">
      <c r="A96" s="6" t="s">
        <v>1454</v>
      </c>
      <c r="B96" s="6" t="s">
        <v>248</v>
      </c>
      <c r="C96" s="81">
        <v>0.2</v>
      </c>
      <c r="E96" s="13"/>
      <c r="G96" s="9"/>
      <c r="H96" s="24"/>
    </row>
    <row r="97" spans="1:8">
      <c r="A97" s="6" t="s">
        <v>1455</v>
      </c>
      <c r="B97" s="6" t="s">
        <v>248</v>
      </c>
      <c r="C97" s="81">
        <v>0.08</v>
      </c>
      <c r="E97" s="13"/>
      <c r="G97" s="9"/>
      <c r="H97" s="24"/>
    </row>
    <row r="98" spans="1:8">
      <c r="A98" s="6" t="s">
        <v>1450</v>
      </c>
      <c r="B98" s="6" t="s">
        <v>248</v>
      </c>
      <c r="C98" s="81">
        <v>0.08</v>
      </c>
      <c r="E98" s="13"/>
      <c r="G98" s="9"/>
      <c r="H98" s="24"/>
    </row>
    <row r="99" spans="1:8">
      <c r="A99" s="6" t="s">
        <v>2000</v>
      </c>
      <c r="B99" s="6" t="s">
        <v>250</v>
      </c>
      <c r="C99" s="81">
        <v>0.08</v>
      </c>
      <c r="E99" s="13"/>
      <c r="G99" s="9"/>
      <c r="H99" s="24"/>
    </row>
    <row r="100" spans="1:8">
      <c r="A100" s="6" t="s">
        <v>1977</v>
      </c>
      <c r="B100" s="6" t="s">
        <v>250</v>
      </c>
      <c r="C100" s="81">
        <v>0.05</v>
      </c>
      <c r="E100" s="13"/>
      <c r="G100" s="9"/>
      <c r="H100" s="24"/>
    </row>
    <row r="101" spans="1:8">
      <c r="A101" s="6" t="s">
        <v>1980</v>
      </c>
      <c r="B101" s="6" t="s">
        <v>250</v>
      </c>
      <c r="C101" s="81">
        <v>0.05</v>
      </c>
      <c r="E101" s="13"/>
      <c r="G101" s="9"/>
      <c r="H101" s="24"/>
    </row>
    <row r="102" spans="1:8">
      <c r="A102" s="6" t="s">
        <v>1447</v>
      </c>
      <c r="B102" s="6" t="s">
        <v>250</v>
      </c>
      <c r="C102" s="81">
        <v>0.05</v>
      </c>
      <c r="E102" s="13"/>
      <c r="G102" s="9"/>
      <c r="H102" s="24"/>
    </row>
    <row r="103" spans="1:8">
      <c r="A103" s="6" t="s">
        <v>1997</v>
      </c>
      <c r="B103" s="6" t="s">
        <v>498</v>
      </c>
      <c r="C103" s="81">
        <v>0.08</v>
      </c>
      <c r="E103" s="13"/>
      <c r="G103" s="9"/>
      <c r="H103" s="24"/>
    </row>
    <row r="104" spans="1:8">
      <c r="A104" s="6" t="s">
        <v>2006</v>
      </c>
      <c r="B104" s="6" t="s">
        <v>37</v>
      </c>
      <c r="C104" s="81">
        <v>0.05</v>
      </c>
      <c r="E104" s="13"/>
      <c r="G104" s="9"/>
      <c r="H104" s="24"/>
    </row>
    <row r="105" spans="1:8">
      <c r="A105" s="6" t="s">
        <v>2007</v>
      </c>
      <c r="B105" s="6" t="s">
        <v>37</v>
      </c>
      <c r="C105" s="81">
        <v>0.05</v>
      </c>
      <c r="E105" s="13"/>
      <c r="G105" s="9"/>
      <c r="H105" s="24"/>
    </row>
    <row r="106" spans="1:8">
      <c r="A106" s="6" t="s">
        <v>2008</v>
      </c>
      <c r="B106" s="6" t="s">
        <v>37</v>
      </c>
      <c r="C106" s="81">
        <v>0.05</v>
      </c>
      <c r="E106" s="13"/>
      <c r="G106" s="9"/>
      <c r="H106" s="24"/>
    </row>
    <row r="107" spans="1:8">
      <c r="A107" s="6" t="s">
        <v>1635</v>
      </c>
      <c r="B107" s="6" t="s">
        <v>215</v>
      </c>
      <c r="C107" s="81">
        <v>0.04</v>
      </c>
    </row>
    <row r="108" spans="1:8">
      <c r="A108" s="6" t="s">
        <v>1632</v>
      </c>
      <c r="B108" s="6" t="s">
        <v>215</v>
      </c>
      <c r="C108" s="81">
        <v>0.04</v>
      </c>
    </row>
    <row r="109" spans="1:8">
      <c r="A109" s="6" t="s">
        <v>1285</v>
      </c>
      <c r="B109" s="6" t="s">
        <v>215</v>
      </c>
      <c r="C109" s="81">
        <v>0.03</v>
      </c>
    </row>
    <row r="110" spans="1:8">
      <c r="A110" s="6" t="s">
        <v>2002</v>
      </c>
      <c r="B110" s="6" t="s">
        <v>396</v>
      </c>
      <c r="C110" s="81">
        <v>0.03</v>
      </c>
    </row>
    <row r="111" spans="1:8">
      <c r="A111" s="6" t="s">
        <v>2003</v>
      </c>
      <c r="B111" s="6" t="s">
        <v>396</v>
      </c>
      <c r="C111" s="81">
        <v>0.02</v>
      </c>
    </row>
    <row r="112" spans="1:8">
      <c r="A112" s="6" t="s">
        <v>2005</v>
      </c>
      <c r="B112" s="6" t="s">
        <v>396</v>
      </c>
      <c r="C112" s="81">
        <v>0.02</v>
      </c>
    </row>
    <row r="116" spans="1:4">
      <c r="A116" s="13" t="s">
        <v>255</v>
      </c>
      <c r="B116" s="13" t="s">
        <v>2042</v>
      </c>
      <c r="C116" s="13" t="s">
        <v>2043</v>
      </c>
      <c r="D116" s="13" t="s">
        <v>3</v>
      </c>
    </row>
    <row r="117" spans="1:4">
      <c r="A117" s="13" t="s">
        <v>219</v>
      </c>
      <c r="B117" t="s">
        <v>1454</v>
      </c>
      <c r="C117" t="s">
        <v>248</v>
      </c>
      <c r="D117" s="24">
        <v>0.12</v>
      </c>
    </row>
    <row r="118" spans="1:4">
      <c r="B118" t="s">
        <v>1455</v>
      </c>
      <c r="C118" t="s">
        <v>142</v>
      </c>
      <c r="D118" s="24">
        <v>7.0000000000000007E-2</v>
      </c>
    </row>
    <row r="119" spans="1:4">
      <c r="B119" t="s">
        <v>1450</v>
      </c>
      <c r="C119" t="s">
        <v>142</v>
      </c>
      <c r="D119" s="24">
        <v>7.0000000000000007E-2</v>
      </c>
    </row>
    <row r="120" spans="1:4">
      <c r="B120" t="s">
        <v>1447</v>
      </c>
      <c r="C120" t="s">
        <v>2044</v>
      </c>
      <c r="D120" s="24">
        <v>0.04</v>
      </c>
    </row>
    <row r="121" spans="1:4">
      <c r="B121" t="s">
        <v>2052</v>
      </c>
      <c r="C121" t="s">
        <v>2041</v>
      </c>
      <c r="D121" s="24">
        <v>0.04</v>
      </c>
    </row>
    <row r="122" spans="1:4">
      <c r="B122" t="s">
        <v>2045</v>
      </c>
      <c r="C122" t="s">
        <v>2046</v>
      </c>
      <c r="D122" s="24">
        <v>0.06</v>
      </c>
    </row>
    <row r="123" spans="1:4">
      <c r="A123" s="13" t="s">
        <v>37</v>
      </c>
      <c r="B123" t="s">
        <v>2006</v>
      </c>
      <c r="C123" t="s">
        <v>2047</v>
      </c>
      <c r="D123" s="24">
        <v>7.0000000000000007E-2</v>
      </c>
    </row>
    <row r="124" spans="1:4">
      <c r="B124" t="s">
        <v>2007</v>
      </c>
      <c r="C124" t="s">
        <v>1768</v>
      </c>
      <c r="D124" s="24">
        <v>7.0000000000000007E-2</v>
      </c>
    </row>
    <row r="125" spans="1:4">
      <c r="B125" t="s">
        <v>2008</v>
      </c>
      <c r="C125" t="s">
        <v>196</v>
      </c>
      <c r="D125" s="24">
        <v>0.06</v>
      </c>
    </row>
    <row r="126" spans="1:4">
      <c r="A126" s="13" t="s">
        <v>215</v>
      </c>
      <c r="B126" t="s">
        <v>1635</v>
      </c>
      <c r="C126" t="s">
        <v>215</v>
      </c>
      <c r="D126" s="24">
        <v>0.06</v>
      </c>
    </row>
    <row r="127" spans="1:4">
      <c r="B127" t="s">
        <v>1632</v>
      </c>
      <c r="C127" t="s">
        <v>215</v>
      </c>
      <c r="D127" s="24">
        <v>0.05</v>
      </c>
    </row>
    <row r="128" spans="1:4">
      <c r="B128" t="s">
        <v>1285</v>
      </c>
      <c r="C128" t="s">
        <v>215</v>
      </c>
      <c r="D128" s="24">
        <v>0.04</v>
      </c>
    </row>
    <row r="129" spans="1:4">
      <c r="A129" s="13" t="s">
        <v>396</v>
      </c>
      <c r="B129" t="s">
        <v>2048</v>
      </c>
      <c r="C129" t="s">
        <v>2049</v>
      </c>
      <c r="D129" s="24">
        <v>7.0000000000000007E-2</v>
      </c>
    </row>
    <row r="130" spans="1:4">
      <c r="B130" t="s">
        <v>2003</v>
      </c>
      <c r="C130" t="s">
        <v>2050</v>
      </c>
      <c r="D130" s="24">
        <v>0.05</v>
      </c>
    </row>
    <row r="131" spans="1:4">
      <c r="B131" t="s">
        <v>2005</v>
      </c>
      <c r="C131" t="s">
        <v>2051</v>
      </c>
      <c r="D131" s="24">
        <v>0.03</v>
      </c>
    </row>
    <row r="132" spans="1:4">
      <c r="B132" s="13" t="s">
        <v>254</v>
      </c>
      <c r="D132" s="24">
        <v>1</v>
      </c>
    </row>
    <row r="136" spans="1:4">
      <c r="A136" s="13" t="s">
        <v>2042</v>
      </c>
      <c r="B136" s="13" t="s">
        <v>3</v>
      </c>
    </row>
    <row r="137" spans="1:4">
      <c r="A137" t="s">
        <v>1454</v>
      </c>
      <c r="B137" s="24">
        <v>0.12</v>
      </c>
    </row>
    <row r="138" spans="1:4">
      <c r="A138" t="s">
        <v>1455</v>
      </c>
      <c r="B138" s="24">
        <v>7.0000000000000007E-2</v>
      </c>
    </row>
    <row r="139" spans="1:4">
      <c r="A139" t="s">
        <v>1450</v>
      </c>
      <c r="B139" s="24">
        <v>7.0000000000000007E-2</v>
      </c>
    </row>
    <row r="140" spans="1:4">
      <c r="A140" t="s">
        <v>1447</v>
      </c>
      <c r="B140" s="24">
        <v>0.04</v>
      </c>
    </row>
    <row r="141" spans="1:4">
      <c r="A141" t="s">
        <v>2052</v>
      </c>
      <c r="B141" s="24">
        <v>0.04</v>
      </c>
    </row>
    <row r="142" spans="1:4">
      <c r="A142" t="s">
        <v>2045</v>
      </c>
      <c r="B142" s="24">
        <v>0.06</v>
      </c>
    </row>
    <row r="143" spans="1:4">
      <c r="A143" t="s">
        <v>2006</v>
      </c>
      <c r="B143" s="24">
        <v>7.0000000000000007E-2</v>
      </c>
    </row>
    <row r="144" spans="1:4">
      <c r="A144" t="s">
        <v>2007</v>
      </c>
      <c r="B144" s="24">
        <v>7.0000000000000007E-2</v>
      </c>
    </row>
    <row r="145" spans="1:2">
      <c r="A145" t="s">
        <v>2008</v>
      </c>
      <c r="B145" s="24">
        <v>0.06</v>
      </c>
    </row>
    <row r="146" spans="1:2">
      <c r="A146" t="s">
        <v>1635</v>
      </c>
      <c r="B146" s="24">
        <v>0.06</v>
      </c>
    </row>
    <row r="147" spans="1:2">
      <c r="A147" t="s">
        <v>1632</v>
      </c>
      <c r="B147" s="24">
        <v>0.05</v>
      </c>
    </row>
    <row r="148" spans="1:2">
      <c r="A148" t="s">
        <v>1285</v>
      </c>
      <c r="B148" s="24">
        <v>0.04</v>
      </c>
    </row>
    <row r="149" spans="1:2">
      <c r="A149" t="s">
        <v>2048</v>
      </c>
      <c r="B149" s="24">
        <v>7.0000000000000007E-2</v>
      </c>
    </row>
    <row r="150" spans="1:2">
      <c r="A150" t="s">
        <v>2003</v>
      </c>
      <c r="B150" s="24">
        <v>0.05</v>
      </c>
    </row>
    <row r="151" spans="1:2">
      <c r="A151" t="s">
        <v>2005</v>
      </c>
      <c r="B151" s="24">
        <v>0.03</v>
      </c>
    </row>
    <row r="153" spans="1:2">
      <c r="A153" t="s">
        <v>2040</v>
      </c>
    </row>
    <row r="154" spans="1:2">
      <c r="A154" s="13" t="s">
        <v>2042</v>
      </c>
      <c r="B154" s="13" t="s">
        <v>3</v>
      </c>
    </row>
    <row r="155" spans="1:2">
      <c r="A155" t="s">
        <v>1454</v>
      </c>
      <c r="B155" s="24">
        <v>0.18</v>
      </c>
    </row>
    <row r="156" spans="1:2">
      <c r="A156" t="s">
        <v>1455</v>
      </c>
      <c r="B156" s="24">
        <v>7.0000000000000007E-2</v>
      </c>
    </row>
    <row r="157" spans="1:2">
      <c r="A157" t="s">
        <v>1450</v>
      </c>
      <c r="B157" s="24">
        <v>7.0000000000000007E-2</v>
      </c>
    </row>
    <row r="158" spans="1:2">
      <c r="A158" t="s">
        <v>1976</v>
      </c>
      <c r="B158" s="24">
        <v>0.04</v>
      </c>
    </row>
    <row r="159" spans="1:2">
      <c r="A159" t="s">
        <v>2052</v>
      </c>
      <c r="B159" s="24">
        <v>0.05</v>
      </c>
    </row>
    <row r="160" spans="1:2">
      <c r="A160" t="s">
        <v>2045</v>
      </c>
      <c r="B160" s="24">
        <v>0.08</v>
      </c>
    </row>
    <row r="161" spans="1:7">
      <c r="A161" t="s">
        <v>2006</v>
      </c>
      <c r="B161" s="24">
        <v>0.06</v>
      </c>
    </row>
    <row r="162" spans="1:7">
      <c r="A162" t="s">
        <v>2007</v>
      </c>
      <c r="B162" s="24">
        <v>0.06</v>
      </c>
    </row>
    <row r="163" spans="1:7">
      <c r="A163" t="s">
        <v>1606</v>
      </c>
      <c r="B163" s="24">
        <v>0.06</v>
      </c>
    </row>
    <row r="164" spans="1:7">
      <c r="A164" t="s">
        <v>1635</v>
      </c>
      <c r="B164" s="24">
        <v>0.06</v>
      </c>
    </row>
    <row r="165" spans="1:7">
      <c r="A165" t="s">
        <v>1632</v>
      </c>
      <c r="B165" s="24">
        <v>0.05</v>
      </c>
    </row>
    <row r="166" spans="1:7">
      <c r="A166" t="s">
        <v>1631</v>
      </c>
      <c r="B166" s="24">
        <v>0.04</v>
      </c>
    </row>
    <row r="167" spans="1:7">
      <c r="A167" t="s">
        <v>2048</v>
      </c>
      <c r="B167" s="24">
        <v>0.06</v>
      </c>
    </row>
    <row r="168" spans="1:7">
      <c r="A168" t="s">
        <v>2003</v>
      </c>
      <c r="B168" s="24">
        <v>0.05</v>
      </c>
    </row>
    <row r="169" spans="1:7">
      <c r="A169" t="s">
        <v>2005</v>
      </c>
      <c r="B169" s="24">
        <v>0.02</v>
      </c>
    </row>
    <row r="170" spans="1:7">
      <c r="A170" t="s">
        <v>2053</v>
      </c>
      <c r="B170" s="24">
        <v>0.03</v>
      </c>
    </row>
    <row r="171" spans="1:7">
      <c r="A171" t="s">
        <v>1694</v>
      </c>
      <c r="B171" s="24">
        <v>0.02</v>
      </c>
    </row>
    <row r="173" spans="1:7">
      <c r="A173" t="s">
        <v>2040</v>
      </c>
    </row>
    <row r="174" spans="1:7">
      <c r="A174" s="13" t="s">
        <v>255</v>
      </c>
      <c r="B174" s="13" t="s">
        <v>2042</v>
      </c>
      <c r="C174" s="13" t="s">
        <v>3</v>
      </c>
      <c r="E174" s="13" t="s">
        <v>255</v>
      </c>
      <c r="F174" s="13" t="s">
        <v>2042</v>
      </c>
      <c r="G174" s="13" t="s">
        <v>3</v>
      </c>
    </row>
    <row r="175" spans="1:7">
      <c r="A175" t="s">
        <v>219</v>
      </c>
      <c r="B175" t="s">
        <v>2059</v>
      </c>
      <c r="C175" s="9">
        <v>0.22</v>
      </c>
      <c r="E175" t="s">
        <v>219</v>
      </c>
      <c r="F175" t="s">
        <v>1454</v>
      </c>
      <c r="G175" s="9">
        <v>0.18</v>
      </c>
    </row>
    <row r="176" spans="1:7">
      <c r="A176" t="s">
        <v>2057</v>
      </c>
      <c r="B176" t="s">
        <v>2058</v>
      </c>
      <c r="C176" s="9">
        <v>0.05</v>
      </c>
      <c r="E176" t="s">
        <v>2057</v>
      </c>
      <c r="F176" t="s">
        <v>2058</v>
      </c>
      <c r="G176" s="9">
        <v>0.03</v>
      </c>
    </row>
    <row r="177" spans="1:7">
      <c r="A177" t="s">
        <v>219</v>
      </c>
      <c r="B177" t="s">
        <v>1455</v>
      </c>
      <c r="C177" s="9">
        <v>7.0000000000000007E-2</v>
      </c>
      <c r="E177" t="s">
        <v>219</v>
      </c>
      <c r="F177" t="s">
        <v>1455</v>
      </c>
      <c r="G177" s="9">
        <v>0.06</v>
      </c>
    </row>
    <row r="178" spans="1:7">
      <c r="A178" t="s">
        <v>219</v>
      </c>
      <c r="B178" t="s">
        <v>1450</v>
      </c>
      <c r="C178" s="9">
        <v>7.0000000000000007E-2</v>
      </c>
      <c r="E178" t="s">
        <v>219</v>
      </c>
      <c r="F178" t="s">
        <v>1450</v>
      </c>
      <c r="G178" s="9">
        <v>0.06</v>
      </c>
    </row>
    <row r="179" spans="1:7">
      <c r="A179" t="s">
        <v>219</v>
      </c>
      <c r="B179" t="s">
        <v>2054</v>
      </c>
      <c r="C179" s="9">
        <v>7.0000000000000007E-2</v>
      </c>
      <c r="E179" t="s">
        <v>219</v>
      </c>
      <c r="F179" t="s">
        <v>2054</v>
      </c>
      <c r="G179" s="9">
        <v>0.06</v>
      </c>
    </row>
    <row r="180" spans="1:7">
      <c r="A180" t="s">
        <v>219</v>
      </c>
      <c r="B180" t="s">
        <v>2045</v>
      </c>
      <c r="C180" s="9">
        <v>0.12</v>
      </c>
      <c r="E180" t="s">
        <v>219</v>
      </c>
      <c r="F180" t="s">
        <v>2045</v>
      </c>
      <c r="G180" s="9">
        <v>0.09</v>
      </c>
    </row>
    <row r="181" spans="1:7">
      <c r="A181" t="s">
        <v>219</v>
      </c>
      <c r="B181" t="s">
        <v>2005</v>
      </c>
      <c r="C181" s="9">
        <v>0.05</v>
      </c>
      <c r="E181" t="s">
        <v>219</v>
      </c>
      <c r="F181" t="s">
        <v>2005</v>
      </c>
      <c r="G181" s="9">
        <v>0.05</v>
      </c>
    </row>
    <row r="182" spans="1:7">
      <c r="A182" t="s">
        <v>37</v>
      </c>
      <c r="B182" t="s">
        <v>2006</v>
      </c>
      <c r="C182" s="9">
        <v>0.05</v>
      </c>
      <c r="E182" t="s">
        <v>37</v>
      </c>
      <c r="F182" t="s">
        <v>2006</v>
      </c>
      <c r="G182" s="9">
        <v>7.0000000000000007E-2</v>
      </c>
    </row>
    <row r="183" spans="1:7">
      <c r="A183" t="s">
        <v>37</v>
      </c>
      <c r="B183" t="s">
        <v>1606</v>
      </c>
      <c r="C183" s="9">
        <v>0.03</v>
      </c>
      <c r="E183" t="s">
        <v>37</v>
      </c>
      <c r="F183" t="s">
        <v>1606</v>
      </c>
      <c r="G183" s="9">
        <v>0.04</v>
      </c>
    </row>
    <row r="184" spans="1:7">
      <c r="A184" t="s">
        <v>37</v>
      </c>
      <c r="B184" t="s">
        <v>2007</v>
      </c>
      <c r="C184" s="9">
        <v>0.04</v>
      </c>
      <c r="E184" t="s">
        <v>37</v>
      </c>
      <c r="F184" t="s">
        <v>2007</v>
      </c>
      <c r="G184" s="9">
        <v>7.0000000000000007E-2</v>
      </c>
    </row>
    <row r="185" spans="1:7">
      <c r="A185" t="s">
        <v>215</v>
      </c>
      <c r="B185" t="s">
        <v>1635</v>
      </c>
      <c r="C185" s="9">
        <v>0.04</v>
      </c>
      <c r="E185" t="s">
        <v>215</v>
      </c>
      <c r="F185" t="s">
        <v>1635</v>
      </c>
      <c r="G185" s="9">
        <v>0.05</v>
      </c>
    </row>
    <row r="186" spans="1:7">
      <c r="A186" t="s">
        <v>215</v>
      </c>
      <c r="B186" t="s">
        <v>1632</v>
      </c>
      <c r="C186" s="9">
        <v>0.03</v>
      </c>
      <c r="E186" t="s">
        <v>215</v>
      </c>
      <c r="F186" t="s">
        <v>1632</v>
      </c>
      <c r="G186" s="9">
        <v>0.04</v>
      </c>
    </row>
    <row r="187" spans="1:7">
      <c r="A187" t="s">
        <v>215</v>
      </c>
      <c r="B187" t="s">
        <v>1631</v>
      </c>
      <c r="C187" s="9">
        <v>0.03</v>
      </c>
      <c r="E187" t="s">
        <v>215</v>
      </c>
      <c r="F187" t="s">
        <v>1631</v>
      </c>
      <c r="G187" s="9">
        <v>0.04</v>
      </c>
    </row>
    <row r="188" spans="1:7">
      <c r="A188" t="s">
        <v>2055</v>
      </c>
      <c r="B188" t="s">
        <v>2048</v>
      </c>
      <c r="C188" s="9">
        <v>0.05</v>
      </c>
      <c r="E188" t="s">
        <v>2055</v>
      </c>
      <c r="F188" t="s">
        <v>2048</v>
      </c>
      <c r="G188" s="9">
        <v>0.06</v>
      </c>
    </row>
    <row r="189" spans="1:7">
      <c r="A189" t="s">
        <v>2055</v>
      </c>
      <c r="B189" t="s">
        <v>2003</v>
      </c>
      <c r="C189" s="9">
        <v>0.03</v>
      </c>
      <c r="E189" t="s">
        <v>2055</v>
      </c>
      <c r="F189" t="s">
        <v>2003</v>
      </c>
      <c r="G189" s="9">
        <v>0.03</v>
      </c>
    </row>
    <row r="190" spans="1:7">
      <c r="A190" t="s">
        <v>2056</v>
      </c>
      <c r="B190" t="s">
        <v>2053</v>
      </c>
      <c r="C190" s="9">
        <v>0.05</v>
      </c>
      <c r="E190" t="s">
        <v>2056</v>
      </c>
      <c r="F190" t="s">
        <v>2053</v>
      </c>
      <c r="G190" s="9">
        <v>0.04</v>
      </c>
    </row>
    <row r="191" spans="1:7">
      <c r="E191" t="s">
        <v>303</v>
      </c>
      <c r="F191" t="s">
        <v>1694</v>
      </c>
      <c r="G191" s="9">
        <v>0.03</v>
      </c>
    </row>
    <row r="192" spans="1:7">
      <c r="A192" s="13"/>
      <c r="C192" s="24"/>
      <c r="G192" s="9"/>
    </row>
    <row r="193" spans="1:7">
      <c r="E193" s="13"/>
      <c r="G193" s="24"/>
    </row>
    <row r="195" spans="1:7">
      <c r="A195" s="82" t="s">
        <v>1433</v>
      </c>
      <c r="B195" s="82"/>
      <c r="C195" s="82"/>
    </row>
    <row r="196" spans="1:7">
      <c r="A196" s="83" t="s">
        <v>255</v>
      </c>
      <c r="B196" s="83" t="s">
        <v>2042</v>
      </c>
      <c r="C196" s="83" t="s">
        <v>3</v>
      </c>
    </row>
    <row r="197" spans="1:7">
      <c r="A197" s="82" t="s">
        <v>219</v>
      </c>
      <c r="B197" s="82" t="s">
        <v>1454</v>
      </c>
      <c r="C197" s="84">
        <v>0.18</v>
      </c>
    </row>
    <row r="198" spans="1:7">
      <c r="A198" s="82" t="s">
        <v>2057</v>
      </c>
      <c r="B198" s="82" t="s">
        <v>2058</v>
      </c>
      <c r="C198" s="84">
        <v>0.03</v>
      </c>
    </row>
    <row r="199" spans="1:7">
      <c r="A199" s="82" t="s">
        <v>219</v>
      </c>
      <c r="B199" s="82" t="s">
        <v>1455</v>
      </c>
      <c r="C199" s="84">
        <v>0.06</v>
      </c>
    </row>
    <row r="200" spans="1:7">
      <c r="A200" s="82" t="s">
        <v>219</v>
      </c>
      <c r="B200" s="82" t="s">
        <v>1450</v>
      </c>
      <c r="C200" s="84">
        <v>0.06</v>
      </c>
    </row>
    <row r="201" spans="1:7">
      <c r="A201" s="82" t="s">
        <v>219</v>
      </c>
      <c r="B201" s="82" t="s">
        <v>2054</v>
      </c>
      <c r="C201" s="84">
        <v>0.06</v>
      </c>
    </row>
    <row r="202" spans="1:7">
      <c r="A202" s="82" t="s">
        <v>219</v>
      </c>
      <c r="B202" s="82" t="s">
        <v>2045</v>
      </c>
      <c r="C202" s="84">
        <v>0.09</v>
      </c>
    </row>
    <row r="203" spans="1:7">
      <c r="A203" s="82" t="s">
        <v>219</v>
      </c>
      <c r="B203" s="82" t="s">
        <v>2005</v>
      </c>
      <c r="C203" s="84">
        <v>0.05</v>
      </c>
    </row>
    <row r="204" spans="1:7">
      <c r="A204" s="82" t="s">
        <v>37</v>
      </c>
      <c r="B204" s="82" t="s">
        <v>2006</v>
      </c>
      <c r="C204" s="84">
        <v>7.0000000000000007E-2</v>
      </c>
    </row>
    <row r="205" spans="1:7">
      <c r="A205" s="82" t="s">
        <v>37</v>
      </c>
      <c r="B205" s="82" t="s">
        <v>1606</v>
      </c>
      <c r="C205" s="84">
        <v>0.04</v>
      </c>
    </row>
    <row r="206" spans="1:7">
      <c r="A206" s="82" t="s">
        <v>37</v>
      </c>
      <c r="B206" s="82" t="s">
        <v>2007</v>
      </c>
      <c r="C206" s="84">
        <v>7.0000000000000007E-2</v>
      </c>
    </row>
    <row r="207" spans="1:7">
      <c r="A207" s="82" t="s">
        <v>215</v>
      </c>
      <c r="B207" s="82" t="s">
        <v>1635</v>
      </c>
      <c r="C207" s="84">
        <v>0.05</v>
      </c>
    </row>
    <row r="208" spans="1:7">
      <c r="A208" s="82" t="s">
        <v>215</v>
      </c>
      <c r="B208" s="82" t="s">
        <v>1632</v>
      </c>
      <c r="C208" s="84">
        <v>0.04</v>
      </c>
    </row>
    <row r="209" spans="1:6">
      <c r="A209" s="82" t="s">
        <v>215</v>
      </c>
      <c r="B209" s="82" t="s">
        <v>1631</v>
      </c>
      <c r="C209" s="84">
        <v>0.04</v>
      </c>
    </row>
    <row r="210" spans="1:6">
      <c r="A210" s="82" t="s">
        <v>2055</v>
      </c>
      <c r="B210" s="82" t="s">
        <v>2048</v>
      </c>
      <c r="C210" s="84">
        <v>0.06</v>
      </c>
    </row>
    <row r="211" spans="1:6">
      <c r="A211" s="82" t="s">
        <v>2055</v>
      </c>
      <c r="B211" s="82" t="s">
        <v>2003</v>
      </c>
      <c r="C211" s="84">
        <v>0.03</v>
      </c>
    </row>
    <row r="212" spans="1:6">
      <c r="A212" s="82" t="s">
        <v>2056</v>
      </c>
      <c r="B212" s="82" t="s">
        <v>2053</v>
      </c>
      <c r="C212" s="84">
        <v>0.04</v>
      </c>
      <c r="F212">
        <v>118</v>
      </c>
    </row>
    <row r="213" spans="1:6">
      <c r="A213" s="82" t="s">
        <v>303</v>
      </c>
      <c r="B213" s="82" t="s">
        <v>1694</v>
      </c>
      <c r="C213" s="84">
        <v>0.03</v>
      </c>
      <c r="F213">
        <v>39</v>
      </c>
    </row>
    <row r="214" spans="1:6">
      <c r="F214">
        <v>25</v>
      </c>
    </row>
    <row r="215" spans="1:6">
      <c r="F215">
        <v>11</v>
      </c>
    </row>
    <row r="216" spans="1:6">
      <c r="F216">
        <v>16</v>
      </c>
    </row>
    <row r="217" spans="1:6">
      <c r="F217">
        <v>8</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AB6B8-FA89-0C40-B656-8B5952CAB859}">
  <dimension ref="A1:K158"/>
  <sheetViews>
    <sheetView topLeftCell="A123" workbookViewId="0">
      <selection activeCell="A132" sqref="A132:A157"/>
    </sheetView>
  </sheetViews>
  <sheetFormatPr baseColWidth="10" defaultRowHeight="15"/>
  <cols>
    <col min="1" max="1" width="38.5" customWidth="1"/>
    <col min="2" max="2" width="34.1640625" bestFit="1" customWidth="1"/>
    <col min="6" max="6" width="19.6640625" customWidth="1"/>
    <col min="7" max="7" width="34.1640625" bestFit="1" customWidth="1"/>
  </cols>
  <sheetData>
    <row r="1" spans="1:8">
      <c r="A1" s="56" t="s">
        <v>1412</v>
      </c>
      <c r="B1" s="6"/>
      <c r="C1" s="6"/>
    </row>
    <row r="2" spans="1:8">
      <c r="A2" s="72" t="s">
        <v>62</v>
      </c>
      <c r="B2" s="72" t="s">
        <v>1445</v>
      </c>
      <c r="C2" s="72" t="s">
        <v>521</v>
      </c>
    </row>
    <row r="3" spans="1:8">
      <c r="A3" s="72" t="s">
        <v>1454</v>
      </c>
      <c r="B3" s="73" t="s">
        <v>1446</v>
      </c>
      <c r="C3" s="74">
        <v>0.4</v>
      </c>
    </row>
    <row r="4" spans="1:8">
      <c r="A4" s="72" t="s">
        <v>1447</v>
      </c>
      <c r="B4" s="73" t="s">
        <v>1448</v>
      </c>
      <c r="C4" s="74">
        <v>7.4999999999999997E-2</v>
      </c>
    </row>
    <row r="5" spans="1:8">
      <c r="A5" s="75" t="s">
        <v>410</v>
      </c>
      <c r="B5" s="73" t="s">
        <v>1448</v>
      </c>
      <c r="C5" s="74">
        <v>7.4999999999999997E-2</v>
      </c>
    </row>
    <row r="6" spans="1:8">
      <c r="A6" s="72" t="s">
        <v>1466</v>
      </c>
      <c r="B6" s="73" t="s">
        <v>1449</v>
      </c>
      <c r="C6" s="74">
        <v>0.1</v>
      </c>
    </row>
    <row r="7" spans="1:8">
      <c r="A7" s="72" t="s">
        <v>1455</v>
      </c>
      <c r="B7" s="73" t="s">
        <v>1456</v>
      </c>
      <c r="C7" s="74">
        <v>0.15</v>
      </c>
    </row>
    <row r="8" spans="1:8">
      <c r="A8" s="72" t="s">
        <v>1450</v>
      </c>
      <c r="B8" s="73" t="s">
        <v>1451</v>
      </c>
      <c r="C8" s="74">
        <v>0.1</v>
      </c>
    </row>
    <row r="9" spans="1:8">
      <c r="A9" s="72" t="s">
        <v>1452</v>
      </c>
      <c r="B9" s="73" t="s">
        <v>1453</v>
      </c>
      <c r="C9" s="74">
        <v>0.1</v>
      </c>
    </row>
    <row r="11" spans="1:8">
      <c r="A11" t="s">
        <v>1433</v>
      </c>
    </row>
    <row r="12" spans="1:8">
      <c r="A12" s="83" t="s">
        <v>255</v>
      </c>
      <c r="B12" s="83" t="s">
        <v>2042</v>
      </c>
      <c r="C12" s="83" t="s">
        <v>3</v>
      </c>
      <c r="F12" s="13" t="s">
        <v>157</v>
      </c>
      <c r="G12" s="13" t="s">
        <v>504</v>
      </c>
      <c r="H12" s="13" t="s">
        <v>2063</v>
      </c>
    </row>
    <row r="13" spans="1:8">
      <c r="A13" s="82" t="s">
        <v>219</v>
      </c>
      <c r="B13" s="82" t="s">
        <v>1454</v>
      </c>
      <c r="C13" s="84">
        <v>0.18</v>
      </c>
      <c r="F13" s="13" t="s">
        <v>505</v>
      </c>
      <c r="G13" s="9">
        <v>0.12</v>
      </c>
      <c r="H13" s="24">
        <v>0.12</v>
      </c>
    </row>
    <row r="14" spans="1:8">
      <c r="A14" s="82" t="s">
        <v>2057</v>
      </c>
      <c r="B14" s="82" t="s">
        <v>2058</v>
      </c>
      <c r="C14" s="84">
        <v>0.03</v>
      </c>
      <c r="F14" s="13" t="s">
        <v>501</v>
      </c>
      <c r="G14" s="9">
        <v>0.25</v>
      </c>
      <c r="H14" s="24">
        <v>0.25</v>
      </c>
    </row>
    <row r="15" spans="1:8">
      <c r="A15" s="82" t="s">
        <v>219</v>
      </c>
      <c r="B15" s="82" t="s">
        <v>1455</v>
      </c>
      <c r="C15" s="84">
        <v>0.06</v>
      </c>
      <c r="F15" s="13" t="s">
        <v>502</v>
      </c>
      <c r="G15" s="9">
        <v>0.08</v>
      </c>
      <c r="H15" s="24">
        <v>0.15</v>
      </c>
    </row>
    <row r="16" spans="1:8">
      <c r="A16" s="82" t="s">
        <v>219</v>
      </c>
      <c r="B16" s="82" t="s">
        <v>1450</v>
      </c>
      <c r="C16" s="84">
        <v>0.06</v>
      </c>
      <c r="F16" s="13" t="s">
        <v>168</v>
      </c>
      <c r="G16" s="9">
        <f>22%</f>
        <v>0.22</v>
      </c>
      <c r="H16" s="24">
        <v>0.15</v>
      </c>
    </row>
    <row r="17" spans="1:11">
      <c r="A17" s="82" t="s">
        <v>219</v>
      </c>
      <c r="B17" s="82" t="s">
        <v>2054</v>
      </c>
      <c r="C17" s="84">
        <v>0.06</v>
      </c>
      <c r="F17" s="13" t="s">
        <v>215</v>
      </c>
      <c r="G17" s="9">
        <v>0.18</v>
      </c>
      <c r="H17" s="24">
        <v>0.18</v>
      </c>
    </row>
    <row r="18" spans="1:11">
      <c r="A18" s="82" t="s">
        <v>219</v>
      </c>
      <c r="B18" s="82" t="s">
        <v>2045</v>
      </c>
      <c r="C18" s="84">
        <v>0.09</v>
      </c>
      <c r="F18" s="13" t="s">
        <v>503</v>
      </c>
      <c r="G18" s="9">
        <v>0.15</v>
      </c>
      <c r="H18" s="24">
        <v>0.15</v>
      </c>
    </row>
    <row r="19" spans="1:11">
      <c r="A19" s="82" t="s">
        <v>219</v>
      </c>
      <c r="B19" s="82" t="s">
        <v>2005</v>
      </c>
      <c r="C19" s="84">
        <v>0.05</v>
      </c>
      <c r="F19" s="13" t="s">
        <v>254</v>
      </c>
      <c r="G19" s="9">
        <f>SUM(G13:G18)</f>
        <v>1</v>
      </c>
      <c r="H19" s="24">
        <v>1</v>
      </c>
    </row>
    <row r="20" spans="1:11">
      <c r="A20" s="82" t="s">
        <v>37</v>
      </c>
      <c r="B20" s="82" t="s">
        <v>2006</v>
      </c>
      <c r="C20" s="84">
        <v>7.0000000000000007E-2</v>
      </c>
    </row>
    <row r="21" spans="1:11">
      <c r="A21" s="82" t="s">
        <v>37</v>
      </c>
      <c r="B21" s="82" t="s">
        <v>1606</v>
      </c>
      <c r="C21" s="84">
        <v>0.04</v>
      </c>
    </row>
    <row r="22" spans="1:11">
      <c r="A22" s="82" t="s">
        <v>37</v>
      </c>
      <c r="B22" s="82" t="s">
        <v>2007</v>
      </c>
      <c r="C22" s="84">
        <v>7.0000000000000007E-2</v>
      </c>
    </row>
    <row r="23" spans="1:11">
      <c r="A23" s="82" t="s">
        <v>215</v>
      </c>
      <c r="B23" s="82" t="s">
        <v>1635</v>
      </c>
      <c r="C23" s="84">
        <v>0.05</v>
      </c>
    </row>
    <row r="24" spans="1:11">
      <c r="A24" s="82" t="s">
        <v>215</v>
      </c>
      <c r="B24" s="82" t="s">
        <v>1632</v>
      </c>
      <c r="C24" s="84">
        <v>0.04</v>
      </c>
    </row>
    <row r="25" spans="1:11">
      <c r="A25" s="82" t="s">
        <v>215</v>
      </c>
      <c r="B25" s="82" t="s">
        <v>1631</v>
      </c>
      <c r="C25" s="84">
        <v>0.04</v>
      </c>
    </row>
    <row r="26" spans="1:11">
      <c r="A26" s="82" t="s">
        <v>2055</v>
      </c>
      <c r="B26" s="82" t="s">
        <v>2048</v>
      </c>
      <c r="C26" s="84">
        <v>0.06</v>
      </c>
    </row>
    <row r="27" spans="1:11">
      <c r="A27" s="82" t="s">
        <v>2055</v>
      </c>
      <c r="B27" s="82" t="s">
        <v>2003</v>
      </c>
      <c r="C27" s="84">
        <v>0.03</v>
      </c>
      <c r="K27" s="85">
        <f>5.11/10300</f>
        <v>4.9611650485436893E-4</v>
      </c>
    </row>
    <row r="28" spans="1:11">
      <c r="A28" s="82" t="s">
        <v>2056</v>
      </c>
      <c r="B28" s="82" t="s">
        <v>2053</v>
      </c>
      <c r="C28" s="84">
        <v>0.04</v>
      </c>
      <c r="K28">
        <f>((1+K27)^22)/100</f>
        <v>1.0109716079965024E-2</v>
      </c>
    </row>
    <row r="29" spans="1:11">
      <c r="A29" s="82" t="s">
        <v>303</v>
      </c>
      <c r="B29" s="82" t="s">
        <v>1694</v>
      </c>
      <c r="C29" s="84">
        <v>0.03</v>
      </c>
      <c r="K29">
        <f>(1+K28)^12-1</f>
        <v>0.12829478914355397</v>
      </c>
    </row>
    <row r="31" spans="1:11">
      <c r="A31" s="14" t="s">
        <v>157</v>
      </c>
      <c r="B31" s="14" t="s">
        <v>1868</v>
      </c>
      <c r="F31" t="s">
        <v>2060</v>
      </c>
    </row>
    <row r="32" spans="1:11">
      <c r="A32" s="14" t="s">
        <v>505</v>
      </c>
      <c r="B32" s="15" t="s">
        <v>1422</v>
      </c>
      <c r="F32" s="13" t="s">
        <v>255</v>
      </c>
      <c r="G32" s="13" t="s">
        <v>2042</v>
      </c>
      <c r="H32" s="13" t="s">
        <v>3</v>
      </c>
    </row>
    <row r="33" spans="1:11">
      <c r="A33" s="15"/>
      <c r="B33" t="s">
        <v>1926</v>
      </c>
      <c r="F33" t="s">
        <v>219</v>
      </c>
      <c r="G33" t="s">
        <v>1454</v>
      </c>
      <c r="H33" s="9">
        <v>0.04</v>
      </c>
      <c r="K33" s="3">
        <v>5.0000000000000001E-4</v>
      </c>
    </row>
    <row r="34" spans="1:11">
      <c r="A34" s="15"/>
      <c r="B34" t="s">
        <v>1927</v>
      </c>
      <c r="F34" t="s">
        <v>2057</v>
      </c>
      <c r="G34" t="s">
        <v>2058</v>
      </c>
      <c r="H34" s="9">
        <v>0.03</v>
      </c>
      <c r="K34" s="5">
        <f>(1+K33)^22-1</f>
        <v>1.105794295801088E-2</v>
      </c>
    </row>
    <row r="35" spans="1:11">
      <c r="A35" s="15"/>
      <c r="B35" t="s">
        <v>1928</v>
      </c>
      <c r="F35" t="s">
        <v>219</v>
      </c>
      <c r="G35" t="s">
        <v>1455</v>
      </c>
      <c r="H35" s="9">
        <v>0.03</v>
      </c>
      <c r="K35">
        <f>(K34+1)^12-1</f>
        <v>0.14107067586108823</v>
      </c>
    </row>
    <row r="36" spans="1:11">
      <c r="A36" s="15"/>
      <c r="B36" t="s">
        <v>1929</v>
      </c>
      <c r="F36" t="s">
        <v>219</v>
      </c>
      <c r="G36" t="s">
        <v>1450</v>
      </c>
      <c r="H36" s="9">
        <v>0.03</v>
      </c>
    </row>
    <row r="37" spans="1:11">
      <c r="A37" s="15"/>
      <c r="B37" t="s">
        <v>1930</v>
      </c>
      <c r="F37" t="s">
        <v>219</v>
      </c>
      <c r="G37" t="s">
        <v>2054</v>
      </c>
      <c r="H37" s="9">
        <v>0.05</v>
      </c>
    </row>
    <row r="38" spans="1:11">
      <c r="A38" s="15"/>
      <c r="B38" t="s">
        <v>1931</v>
      </c>
      <c r="F38" t="s">
        <v>219</v>
      </c>
      <c r="G38" t="s">
        <v>2061</v>
      </c>
      <c r="H38" s="9">
        <v>0.08</v>
      </c>
    </row>
    <row r="39" spans="1:11">
      <c r="A39" s="15"/>
      <c r="B39" t="s">
        <v>1932</v>
      </c>
      <c r="F39" t="s">
        <v>219</v>
      </c>
      <c r="G39" t="s">
        <v>1977</v>
      </c>
      <c r="H39" s="9">
        <v>0.06</v>
      </c>
    </row>
    <row r="40" spans="1:11">
      <c r="A40" s="15"/>
      <c r="B40" t="s">
        <v>1933</v>
      </c>
      <c r="F40" t="s">
        <v>219</v>
      </c>
      <c r="G40" t="s">
        <v>1867</v>
      </c>
      <c r="H40" s="9">
        <v>0.06</v>
      </c>
    </row>
    <row r="41" spans="1:11">
      <c r="A41" s="15"/>
      <c r="B41" t="s">
        <v>1934</v>
      </c>
      <c r="F41" s="19" t="s">
        <v>219</v>
      </c>
      <c r="G41" t="s">
        <v>1997</v>
      </c>
      <c r="H41" s="9">
        <v>7.0000000000000007E-2</v>
      </c>
    </row>
    <row r="42" spans="1:11">
      <c r="A42" s="14" t="s">
        <v>501</v>
      </c>
      <c r="B42" t="s">
        <v>1979</v>
      </c>
      <c r="F42" t="s">
        <v>37</v>
      </c>
      <c r="G42" t="s">
        <v>2006</v>
      </c>
      <c r="H42" s="9">
        <v>0.04</v>
      </c>
    </row>
    <row r="43" spans="1:11">
      <c r="A43" s="15"/>
      <c r="B43" t="s">
        <v>1867</v>
      </c>
      <c r="F43" t="s">
        <v>37</v>
      </c>
      <c r="G43" t="s">
        <v>1606</v>
      </c>
      <c r="H43" s="9">
        <v>0.04</v>
      </c>
    </row>
    <row r="44" spans="1:11">
      <c r="A44" s="15"/>
      <c r="B44" t="s">
        <v>1980</v>
      </c>
      <c r="F44" t="s">
        <v>37</v>
      </c>
      <c r="G44" t="s">
        <v>2007</v>
      </c>
      <c r="H44" s="9">
        <v>0.04</v>
      </c>
    </row>
    <row r="45" spans="1:11">
      <c r="A45" s="15"/>
      <c r="B45" t="s">
        <v>1981</v>
      </c>
      <c r="F45" t="s">
        <v>37</v>
      </c>
      <c r="G45" t="s">
        <v>1935</v>
      </c>
      <c r="H45" s="9">
        <v>0.04</v>
      </c>
    </row>
    <row r="46" spans="1:11">
      <c r="A46" s="15"/>
      <c r="B46" t="s">
        <v>1982</v>
      </c>
      <c r="F46" t="s">
        <v>37</v>
      </c>
      <c r="G46" t="s">
        <v>1943</v>
      </c>
      <c r="H46" s="9">
        <v>0.03</v>
      </c>
    </row>
    <row r="47" spans="1:11">
      <c r="A47" s="15"/>
      <c r="B47" t="s">
        <v>1983</v>
      </c>
      <c r="F47" t="s">
        <v>37</v>
      </c>
      <c r="G47" t="s">
        <v>1939</v>
      </c>
      <c r="H47" s="9">
        <v>0.03</v>
      </c>
    </row>
    <row r="48" spans="1:11">
      <c r="B48" s="15" t="s">
        <v>1984</v>
      </c>
      <c r="F48" t="s">
        <v>215</v>
      </c>
      <c r="G48" t="s">
        <v>1635</v>
      </c>
      <c r="H48" s="9">
        <v>0.03</v>
      </c>
    </row>
    <row r="49" spans="1:8">
      <c r="A49" s="20" t="s">
        <v>1996</v>
      </c>
      <c r="B49" t="s">
        <v>1997</v>
      </c>
      <c r="F49" t="s">
        <v>215</v>
      </c>
      <c r="G49" t="s">
        <v>1632</v>
      </c>
      <c r="H49" s="9">
        <v>0.03</v>
      </c>
    </row>
    <row r="50" spans="1:8">
      <c r="A50" s="14" t="s">
        <v>168</v>
      </c>
      <c r="B50" t="s">
        <v>1935</v>
      </c>
      <c r="F50" t="s">
        <v>215</v>
      </c>
      <c r="G50" t="s">
        <v>1631</v>
      </c>
      <c r="H50" s="9">
        <v>0.03</v>
      </c>
    </row>
    <row r="51" spans="1:8">
      <c r="A51" s="15"/>
      <c r="B51" t="s">
        <v>1936</v>
      </c>
      <c r="F51" t="s">
        <v>215</v>
      </c>
      <c r="G51" t="s">
        <v>1962</v>
      </c>
      <c r="H51" s="9">
        <v>0.03</v>
      </c>
    </row>
    <row r="52" spans="1:8">
      <c r="A52" s="15"/>
      <c r="B52" t="s">
        <v>1937</v>
      </c>
      <c r="F52" t="s">
        <v>215</v>
      </c>
      <c r="G52" t="s">
        <v>1964</v>
      </c>
      <c r="H52" s="9">
        <v>0.03</v>
      </c>
    </row>
    <row r="53" spans="1:8">
      <c r="A53" s="15"/>
      <c r="B53" t="s">
        <v>1938</v>
      </c>
      <c r="F53" t="s">
        <v>215</v>
      </c>
      <c r="G53" t="s">
        <v>1968</v>
      </c>
      <c r="H53" s="9">
        <v>0.03</v>
      </c>
    </row>
    <row r="54" spans="1:8">
      <c r="A54" s="15"/>
      <c r="B54" t="s">
        <v>1939</v>
      </c>
      <c r="F54" t="s">
        <v>2055</v>
      </c>
      <c r="G54" t="s">
        <v>2048</v>
      </c>
      <c r="H54" s="9">
        <v>0.06</v>
      </c>
    </row>
    <row r="55" spans="1:8">
      <c r="A55" s="15"/>
      <c r="B55" t="s">
        <v>1940</v>
      </c>
      <c r="F55" t="s">
        <v>2055</v>
      </c>
      <c r="G55" t="s">
        <v>2003</v>
      </c>
      <c r="H55" s="9">
        <v>0.02</v>
      </c>
    </row>
    <row r="56" spans="1:8">
      <c r="A56" s="15"/>
      <c r="B56" t="s">
        <v>1941</v>
      </c>
      <c r="F56" t="s">
        <v>2056</v>
      </c>
      <c r="G56" t="s">
        <v>2062</v>
      </c>
      <c r="H56" s="9">
        <v>0.04</v>
      </c>
    </row>
    <row r="57" spans="1:8">
      <c r="A57" s="15"/>
      <c r="B57" t="s">
        <v>1942</v>
      </c>
      <c r="F57" t="s">
        <v>303</v>
      </c>
      <c r="G57" t="s">
        <v>1694</v>
      </c>
      <c r="H57" s="9">
        <v>0.03</v>
      </c>
    </row>
    <row r="58" spans="1:8">
      <c r="A58" s="15"/>
      <c r="B58" t="s">
        <v>1943</v>
      </c>
      <c r="H58" s="9">
        <f>SUM(H33:H57)</f>
        <v>1.0000000000000004</v>
      </c>
    </row>
    <row r="59" spans="1:8">
      <c r="A59" s="15"/>
      <c r="B59" t="s">
        <v>1944</v>
      </c>
    </row>
    <row r="60" spans="1:8">
      <c r="A60" s="15"/>
      <c r="B60" t="s">
        <v>1945</v>
      </c>
    </row>
    <row r="61" spans="1:8">
      <c r="A61" s="15"/>
      <c r="B61" t="s">
        <v>1946</v>
      </c>
    </row>
    <row r="62" spans="1:8">
      <c r="A62" s="15"/>
      <c r="B62" t="s">
        <v>1947</v>
      </c>
    </row>
    <row r="63" spans="1:8">
      <c r="A63" s="15"/>
      <c r="B63" t="s">
        <v>1948</v>
      </c>
    </row>
    <row r="64" spans="1:8">
      <c r="A64" s="15"/>
      <c r="B64" t="s">
        <v>1949</v>
      </c>
    </row>
    <row r="65" spans="1:2">
      <c r="A65" s="15"/>
      <c r="B65" t="s">
        <v>1950</v>
      </c>
    </row>
    <row r="66" spans="1:2">
      <c r="A66" s="15"/>
      <c r="B66" t="s">
        <v>1951</v>
      </c>
    </row>
    <row r="67" spans="1:2">
      <c r="A67" s="15"/>
      <c r="B67" t="s">
        <v>1952</v>
      </c>
    </row>
    <row r="68" spans="1:2">
      <c r="A68" s="15"/>
      <c r="B68" t="s">
        <v>1953</v>
      </c>
    </row>
    <row r="69" spans="1:2">
      <c r="A69" s="15"/>
      <c r="B69" t="s">
        <v>1954</v>
      </c>
    </row>
    <row r="70" spans="1:2">
      <c r="A70" s="14" t="s">
        <v>215</v>
      </c>
      <c r="B70" t="s">
        <v>1955</v>
      </c>
    </row>
    <row r="71" spans="1:2">
      <c r="A71" s="15"/>
      <c r="B71" t="s">
        <v>1956</v>
      </c>
    </row>
    <row r="72" spans="1:2">
      <c r="A72" s="15"/>
      <c r="B72" t="s">
        <v>1957</v>
      </c>
    </row>
    <row r="73" spans="1:2">
      <c r="A73" s="15"/>
      <c r="B73" t="s">
        <v>1958</v>
      </c>
    </row>
    <row r="74" spans="1:2">
      <c r="A74" s="15"/>
      <c r="B74" t="s">
        <v>1959</v>
      </c>
    </row>
    <row r="75" spans="1:2">
      <c r="A75" s="15"/>
      <c r="B75" t="s">
        <v>1960</v>
      </c>
    </row>
    <row r="76" spans="1:2">
      <c r="A76" s="15"/>
      <c r="B76" t="s">
        <v>1961</v>
      </c>
    </row>
    <row r="77" spans="1:2">
      <c r="A77" s="15"/>
      <c r="B77" t="s">
        <v>1962</v>
      </c>
    </row>
    <row r="78" spans="1:2">
      <c r="A78" s="15"/>
      <c r="B78" t="s">
        <v>1963</v>
      </c>
    </row>
    <row r="79" spans="1:2">
      <c r="A79" s="15"/>
      <c r="B79" t="s">
        <v>1964</v>
      </c>
    </row>
    <row r="80" spans="1:2">
      <c r="A80" s="15"/>
      <c r="B80" t="s">
        <v>1965</v>
      </c>
    </row>
    <row r="81" spans="1:2">
      <c r="A81" s="15"/>
      <c r="B81" t="s">
        <v>1966</v>
      </c>
    </row>
    <row r="82" spans="1:2">
      <c r="A82" s="15"/>
      <c r="B82" t="s">
        <v>1967</v>
      </c>
    </row>
    <row r="83" spans="1:2">
      <c r="A83" s="15"/>
      <c r="B83" t="s">
        <v>1968</v>
      </c>
    </row>
    <row r="84" spans="1:2">
      <c r="A84" s="15"/>
      <c r="B84" t="s">
        <v>1969</v>
      </c>
    </row>
    <row r="85" spans="1:2">
      <c r="A85" s="15"/>
      <c r="B85" t="s">
        <v>1970</v>
      </c>
    </row>
    <row r="86" spans="1:2">
      <c r="A86" s="15"/>
      <c r="B86" t="s">
        <v>1971</v>
      </c>
    </row>
    <row r="87" spans="1:2">
      <c r="A87" s="15"/>
      <c r="B87" t="s">
        <v>1972</v>
      </c>
    </row>
    <row r="88" spans="1:2">
      <c r="B88" t="s">
        <v>2093</v>
      </c>
    </row>
    <row r="89" spans="1:2">
      <c r="A89" s="14" t="s">
        <v>503</v>
      </c>
      <c r="B89" t="s">
        <v>1973</v>
      </c>
    </row>
    <row r="90" spans="1:2">
      <c r="A90" s="15"/>
      <c r="B90" t="s">
        <v>1974</v>
      </c>
    </row>
    <row r="91" spans="1:2">
      <c r="A91" s="15"/>
      <c r="B91" t="s">
        <v>1975</v>
      </c>
    </row>
    <row r="92" spans="1:2">
      <c r="B92" t="s">
        <v>2002</v>
      </c>
    </row>
    <row r="93" spans="1:2">
      <c r="B93" t="s">
        <v>2003</v>
      </c>
    </row>
    <row r="94" spans="1:2">
      <c r="B94" t="s">
        <v>2005</v>
      </c>
    </row>
    <row r="100" spans="1:7">
      <c r="A100" s="13" t="s">
        <v>255</v>
      </c>
      <c r="B100" s="13" t="s">
        <v>2042</v>
      </c>
      <c r="C100" s="13" t="s">
        <v>3</v>
      </c>
      <c r="D100" s="13" t="s">
        <v>2064</v>
      </c>
    </row>
    <row r="101" spans="1:7">
      <c r="A101" s="13" t="s">
        <v>510</v>
      </c>
      <c r="B101" t="s">
        <v>1454</v>
      </c>
      <c r="C101" s="9">
        <v>0.04</v>
      </c>
      <c r="D101" t="s">
        <v>2065</v>
      </c>
    </row>
    <row r="102" spans="1:7">
      <c r="B102" s="13" t="s">
        <v>1420</v>
      </c>
      <c r="C102" s="9">
        <v>0.03</v>
      </c>
      <c r="D102" t="s">
        <v>2066</v>
      </c>
    </row>
    <row r="103" spans="1:7">
      <c r="B103" s="13" t="s">
        <v>1423</v>
      </c>
      <c r="C103" s="9">
        <v>0.04</v>
      </c>
      <c r="D103" t="s">
        <v>2067</v>
      </c>
    </row>
    <row r="104" spans="1:7">
      <c r="B104" s="13" t="s">
        <v>1599</v>
      </c>
      <c r="C104" s="9">
        <v>0.03</v>
      </c>
      <c r="D104" t="s">
        <v>2068</v>
      </c>
    </row>
    <row r="105" spans="1:7">
      <c r="B105" s="13" t="s">
        <v>1602</v>
      </c>
      <c r="C105" s="9">
        <v>0.03</v>
      </c>
      <c r="D105" t="s">
        <v>2069</v>
      </c>
      <c r="G105" t="s">
        <v>2076</v>
      </c>
    </row>
    <row r="106" spans="1:7">
      <c r="A106" s="13" t="s">
        <v>2070</v>
      </c>
      <c r="B106" s="13" t="s">
        <v>1978</v>
      </c>
      <c r="C106" s="9">
        <v>0.06</v>
      </c>
      <c r="D106" t="s">
        <v>2071</v>
      </c>
      <c r="G106" t="s">
        <v>2086</v>
      </c>
    </row>
    <row r="107" spans="1:7">
      <c r="B107" s="13" t="s">
        <v>1977</v>
      </c>
      <c r="C107" s="9">
        <v>0.05</v>
      </c>
      <c r="D107" t="s">
        <v>2072</v>
      </c>
    </row>
    <row r="108" spans="1:7">
      <c r="B108" s="13" t="s">
        <v>1867</v>
      </c>
      <c r="C108" s="9">
        <v>0.05</v>
      </c>
      <c r="D108" t="s">
        <v>2073</v>
      </c>
    </row>
    <row r="109" spans="1:7">
      <c r="B109" s="13" t="s">
        <v>1980</v>
      </c>
      <c r="C109" s="9">
        <v>0.04</v>
      </c>
      <c r="D109" t="s">
        <v>2074</v>
      </c>
    </row>
    <row r="110" spans="1:7">
      <c r="A110" s="13" t="s">
        <v>1996</v>
      </c>
      <c r="B110" s="13" t="s">
        <v>1997</v>
      </c>
      <c r="C110" s="9">
        <v>0.06</v>
      </c>
      <c r="D110" t="s">
        <v>2075</v>
      </c>
    </row>
    <row r="111" spans="1:7">
      <c r="B111" t="s">
        <v>2094</v>
      </c>
      <c r="C111" s="9">
        <v>0.02</v>
      </c>
      <c r="D111" t="s">
        <v>2077</v>
      </c>
    </row>
    <row r="112" spans="1:7">
      <c r="A112" s="13" t="s">
        <v>168</v>
      </c>
      <c r="B112" s="13" t="s">
        <v>402</v>
      </c>
      <c r="C112" s="9">
        <v>0.04</v>
      </c>
      <c r="D112" t="s">
        <v>2078</v>
      </c>
    </row>
    <row r="113" spans="1:4">
      <c r="B113" s="13" t="s">
        <v>1606</v>
      </c>
      <c r="C113" s="9">
        <v>0.04</v>
      </c>
      <c r="D113" t="s">
        <v>2079</v>
      </c>
    </row>
    <row r="114" spans="1:4">
      <c r="B114" s="13" t="s">
        <v>1610</v>
      </c>
      <c r="C114" s="9">
        <v>0.04</v>
      </c>
      <c r="D114" t="s">
        <v>2080</v>
      </c>
    </row>
    <row r="115" spans="1:4">
      <c r="B115" s="13" t="s">
        <v>387</v>
      </c>
      <c r="C115" s="9">
        <v>0.04</v>
      </c>
      <c r="D115" t="s">
        <v>2081</v>
      </c>
    </row>
    <row r="116" spans="1:4">
      <c r="B116" s="13" t="s">
        <v>1649</v>
      </c>
      <c r="C116" s="9">
        <v>0.03</v>
      </c>
      <c r="D116" t="s">
        <v>2082</v>
      </c>
    </row>
    <row r="117" spans="1:4">
      <c r="A117" s="13" t="s">
        <v>215</v>
      </c>
      <c r="B117" s="13" t="s">
        <v>1635</v>
      </c>
      <c r="C117" s="9">
        <v>0.03</v>
      </c>
      <c r="D117" t="s">
        <v>2083</v>
      </c>
    </row>
    <row r="118" spans="1:4">
      <c r="B118" s="13" t="s">
        <v>1631</v>
      </c>
      <c r="C118" s="9">
        <v>0.03</v>
      </c>
      <c r="D118" t="s">
        <v>2084</v>
      </c>
    </row>
    <row r="119" spans="1:4">
      <c r="B119" s="13" t="s">
        <v>1643</v>
      </c>
      <c r="C119" s="9">
        <v>0.04</v>
      </c>
      <c r="D119" t="s">
        <v>2085</v>
      </c>
    </row>
    <row r="120" spans="1:4">
      <c r="B120" s="13" t="s">
        <v>1724</v>
      </c>
      <c r="C120" s="9">
        <v>0.04</v>
      </c>
      <c r="D120" t="s">
        <v>303</v>
      </c>
    </row>
    <row r="121" spans="1:4">
      <c r="B121" t="s">
        <v>2093</v>
      </c>
      <c r="C121" s="9">
        <v>0.04</v>
      </c>
      <c r="D121" t="s">
        <v>2087</v>
      </c>
    </row>
    <row r="122" spans="1:4">
      <c r="A122" s="13" t="s">
        <v>396</v>
      </c>
      <c r="B122" s="13" t="s">
        <v>2002</v>
      </c>
      <c r="C122" s="9">
        <v>0.06</v>
      </c>
      <c r="D122" t="s">
        <v>2088</v>
      </c>
    </row>
    <row r="123" spans="1:4">
      <c r="B123" s="13" t="s">
        <v>2003</v>
      </c>
      <c r="C123" s="9">
        <v>0.03</v>
      </c>
      <c r="D123" t="s">
        <v>2089</v>
      </c>
    </row>
    <row r="124" spans="1:4">
      <c r="B124" s="13" t="s">
        <v>2005</v>
      </c>
      <c r="C124" s="9">
        <v>0.03</v>
      </c>
      <c r="D124" t="s">
        <v>2090</v>
      </c>
    </row>
    <row r="125" spans="1:4">
      <c r="A125" s="13" t="s">
        <v>2056</v>
      </c>
      <c r="B125" s="13" t="s">
        <v>1654</v>
      </c>
      <c r="C125" s="9">
        <v>0.04</v>
      </c>
      <c r="D125" t="s">
        <v>2091</v>
      </c>
    </row>
    <row r="126" spans="1:4">
      <c r="A126" s="13" t="s">
        <v>303</v>
      </c>
      <c r="B126" s="13" t="s">
        <v>1694</v>
      </c>
      <c r="C126" s="9">
        <v>0.03</v>
      </c>
      <c r="D126" t="s">
        <v>2092</v>
      </c>
    </row>
    <row r="130" spans="1:2">
      <c r="A130" s="86" t="s">
        <v>2095</v>
      </c>
      <c r="B130" s="86"/>
    </row>
    <row r="131" spans="1:2">
      <c r="A131" s="87" t="s">
        <v>2042</v>
      </c>
      <c r="B131" s="87" t="s">
        <v>3</v>
      </c>
    </row>
    <row r="132" spans="1:2">
      <c r="A132" s="86" t="s">
        <v>1454</v>
      </c>
      <c r="B132" s="88">
        <v>0.04</v>
      </c>
    </row>
    <row r="133" spans="1:2">
      <c r="A133" s="87" t="s">
        <v>1420</v>
      </c>
      <c r="B133" s="88">
        <v>0.03</v>
      </c>
    </row>
    <row r="134" spans="1:2">
      <c r="A134" s="87" t="s">
        <v>1423</v>
      </c>
      <c r="B134" s="88">
        <v>0.04</v>
      </c>
    </row>
    <row r="135" spans="1:2">
      <c r="A135" s="87" t="s">
        <v>1599</v>
      </c>
      <c r="B135" s="88">
        <v>0.03</v>
      </c>
    </row>
    <row r="136" spans="1:2">
      <c r="A136" s="87" t="s">
        <v>1602</v>
      </c>
      <c r="B136" s="88">
        <v>0.03</v>
      </c>
    </row>
    <row r="137" spans="1:2">
      <c r="A137" s="87" t="s">
        <v>1978</v>
      </c>
      <c r="B137" s="88">
        <v>0.06</v>
      </c>
    </row>
    <row r="138" spans="1:2">
      <c r="A138" s="87" t="s">
        <v>1977</v>
      </c>
      <c r="B138" s="88">
        <v>0.05</v>
      </c>
    </row>
    <row r="139" spans="1:2">
      <c r="A139" s="87" t="s">
        <v>1867</v>
      </c>
      <c r="B139" s="88">
        <v>0.05</v>
      </c>
    </row>
    <row r="140" spans="1:2">
      <c r="A140" s="87" t="s">
        <v>1980</v>
      </c>
      <c r="B140" s="88">
        <v>0.04</v>
      </c>
    </row>
    <row r="141" spans="1:2">
      <c r="A141" s="87" t="s">
        <v>1997</v>
      </c>
      <c r="B141" s="88">
        <v>0.06</v>
      </c>
    </row>
    <row r="142" spans="1:2">
      <c r="A142" s="86" t="s">
        <v>2094</v>
      </c>
      <c r="B142" s="88">
        <v>0.02</v>
      </c>
    </row>
    <row r="143" spans="1:2">
      <c r="A143" s="87" t="s">
        <v>402</v>
      </c>
      <c r="B143" s="88">
        <v>0.04</v>
      </c>
    </row>
    <row r="144" spans="1:2">
      <c r="A144" s="87" t="s">
        <v>1606</v>
      </c>
      <c r="B144" s="88">
        <v>0.04</v>
      </c>
    </row>
    <row r="145" spans="1:2">
      <c r="A145" s="87" t="s">
        <v>1610</v>
      </c>
      <c r="B145" s="88">
        <v>0.04</v>
      </c>
    </row>
    <row r="146" spans="1:2">
      <c r="A146" s="87" t="s">
        <v>387</v>
      </c>
      <c r="B146" s="88">
        <v>0.04</v>
      </c>
    </row>
    <row r="147" spans="1:2">
      <c r="A147" s="87" t="s">
        <v>1417</v>
      </c>
      <c r="B147" s="88">
        <v>0.03</v>
      </c>
    </row>
    <row r="148" spans="1:2">
      <c r="A148" s="87" t="s">
        <v>1635</v>
      </c>
      <c r="B148" s="88">
        <v>0.03</v>
      </c>
    </row>
    <row r="149" spans="1:2">
      <c r="A149" s="87" t="s">
        <v>1631</v>
      </c>
      <c r="B149" s="88">
        <v>0.03</v>
      </c>
    </row>
    <row r="150" spans="1:2">
      <c r="A150" s="87" t="s">
        <v>1643</v>
      </c>
      <c r="B150" s="88">
        <v>0.04</v>
      </c>
    </row>
    <row r="151" spans="1:2">
      <c r="A151" s="87" t="s">
        <v>1724</v>
      </c>
      <c r="B151" s="88">
        <v>0.04</v>
      </c>
    </row>
    <row r="152" spans="1:2">
      <c r="A152" s="86" t="s">
        <v>2093</v>
      </c>
      <c r="B152" s="88">
        <v>0.04</v>
      </c>
    </row>
    <row r="153" spans="1:2">
      <c r="A153" s="87" t="s">
        <v>2002</v>
      </c>
      <c r="B153" s="88">
        <v>0.06</v>
      </c>
    </row>
    <row r="154" spans="1:2">
      <c r="A154" s="87" t="s">
        <v>2003</v>
      </c>
      <c r="B154" s="88">
        <v>0.03</v>
      </c>
    </row>
    <row r="155" spans="1:2">
      <c r="A155" s="87" t="s">
        <v>2005</v>
      </c>
      <c r="B155" s="88">
        <v>0.03</v>
      </c>
    </row>
    <row r="156" spans="1:2">
      <c r="A156" s="87" t="s">
        <v>2096</v>
      </c>
      <c r="B156" s="88">
        <v>0.04</v>
      </c>
    </row>
    <row r="157" spans="1:2">
      <c r="A157" s="87" t="s">
        <v>1694</v>
      </c>
      <c r="B157" s="88">
        <v>0.03</v>
      </c>
    </row>
    <row r="158" spans="1:2">
      <c r="A158" s="86"/>
      <c r="B158" s="86"/>
    </row>
  </sheetData>
  <pageMargins left="0.511811024" right="0.511811024" top="0.78740157499999996" bottom="0.78740157499999996" header="0.31496062000000002" footer="0.31496062000000002"/>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34DD7-AB64-3B4C-B58C-14EDD5D20CBE}">
  <dimension ref="A1:H65"/>
  <sheetViews>
    <sheetView zoomScale="96" workbookViewId="0">
      <selection activeCell="F27" sqref="F27"/>
    </sheetView>
  </sheetViews>
  <sheetFormatPr baseColWidth="10" defaultRowHeight="15"/>
  <cols>
    <col min="1" max="1" width="29.33203125" customWidth="1"/>
    <col min="3" max="3" width="19.1640625" bestFit="1" customWidth="1"/>
    <col min="4" max="4" width="17.5" bestFit="1" customWidth="1"/>
  </cols>
  <sheetData>
    <row r="1" spans="1:8">
      <c r="A1" s="56" t="s">
        <v>1412</v>
      </c>
      <c r="B1" s="6"/>
      <c r="C1" s="6"/>
      <c r="H1" t="s">
        <v>2095</v>
      </c>
    </row>
    <row r="2" spans="1:8">
      <c r="A2" s="72" t="s">
        <v>62</v>
      </c>
      <c r="B2" s="72" t="s">
        <v>521</v>
      </c>
      <c r="C2" s="13" t="s">
        <v>157</v>
      </c>
      <c r="D2" s="13" t="s">
        <v>158</v>
      </c>
      <c r="G2" s="14" t="s">
        <v>157</v>
      </c>
      <c r="H2" s="14" t="s">
        <v>1868</v>
      </c>
    </row>
    <row r="3" spans="1:8">
      <c r="A3" s="72" t="s">
        <v>1454</v>
      </c>
      <c r="B3" s="74">
        <v>0.5</v>
      </c>
      <c r="C3" s="13" t="s">
        <v>505</v>
      </c>
      <c r="D3" s="24">
        <v>0.8</v>
      </c>
      <c r="G3" s="14" t="s">
        <v>505</v>
      </c>
      <c r="H3" s="15" t="s">
        <v>1422</v>
      </c>
    </row>
    <row r="4" spans="1:8">
      <c r="A4" s="72" t="s">
        <v>2194</v>
      </c>
      <c r="B4" s="74">
        <v>0.04</v>
      </c>
      <c r="C4" s="13" t="s">
        <v>501</v>
      </c>
      <c r="D4" s="24">
        <v>0.12</v>
      </c>
      <c r="G4" s="15"/>
      <c r="H4" t="s">
        <v>1926</v>
      </c>
    </row>
    <row r="5" spans="1:8">
      <c r="A5" s="75" t="s">
        <v>410</v>
      </c>
      <c r="B5" s="74">
        <v>0.04</v>
      </c>
      <c r="C5" s="13" t="s">
        <v>502</v>
      </c>
      <c r="D5" s="24">
        <v>0.03</v>
      </c>
      <c r="G5" s="15"/>
      <c r="H5" t="s">
        <v>1927</v>
      </c>
    </row>
    <row r="6" spans="1:8">
      <c r="A6" s="72" t="s">
        <v>1466</v>
      </c>
      <c r="B6" s="74">
        <v>7.4999999999999997E-2</v>
      </c>
      <c r="C6" s="13" t="s">
        <v>168</v>
      </c>
      <c r="D6" s="24">
        <v>0.05</v>
      </c>
      <c r="G6" s="15"/>
      <c r="H6" t="s">
        <v>1928</v>
      </c>
    </row>
    <row r="7" spans="1:8">
      <c r="A7" s="72" t="s">
        <v>1455</v>
      </c>
      <c r="B7" s="74">
        <v>0.08</v>
      </c>
      <c r="C7" s="13" t="s">
        <v>215</v>
      </c>
      <c r="D7" s="24">
        <v>0</v>
      </c>
      <c r="G7" s="15"/>
      <c r="H7" t="s">
        <v>1929</v>
      </c>
    </row>
    <row r="8" spans="1:8">
      <c r="A8" s="72" t="s">
        <v>1450</v>
      </c>
      <c r="B8" s="74">
        <v>0.08</v>
      </c>
      <c r="C8" s="13" t="s">
        <v>503</v>
      </c>
      <c r="D8" s="24">
        <v>0</v>
      </c>
      <c r="G8" s="15"/>
      <c r="H8" t="s">
        <v>1930</v>
      </c>
    </row>
    <row r="9" spans="1:8">
      <c r="A9" s="72" t="s">
        <v>1452</v>
      </c>
      <c r="B9" s="74">
        <v>0.08</v>
      </c>
      <c r="C9" s="13" t="s">
        <v>254</v>
      </c>
      <c r="D9" s="24">
        <v>1</v>
      </c>
      <c r="G9" s="15"/>
      <c r="H9" t="s">
        <v>1931</v>
      </c>
    </row>
    <row r="10" spans="1:8">
      <c r="A10" s="72" t="s">
        <v>1979</v>
      </c>
      <c r="B10" s="74">
        <v>0.04</v>
      </c>
      <c r="G10" s="15"/>
      <c r="H10" t="s">
        <v>1932</v>
      </c>
    </row>
    <row r="11" spans="1:8">
      <c r="G11" s="15"/>
      <c r="H11" t="s">
        <v>1933</v>
      </c>
    </row>
    <row r="12" spans="1:8">
      <c r="A12" t="s">
        <v>1433</v>
      </c>
      <c r="G12" s="15"/>
      <c r="H12" t="s">
        <v>1934</v>
      </c>
    </row>
    <row r="13" spans="1:8">
      <c r="A13" s="83" t="s">
        <v>2042</v>
      </c>
      <c r="B13" s="83" t="s">
        <v>3</v>
      </c>
      <c r="C13" s="13" t="s">
        <v>157</v>
      </c>
      <c r="D13" s="13" t="s">
        <v>159</v>
      </c>
      <c r="G13" s="14" t="s">
        <v>501</v>
      </c>
      <c r="H13" t="s">
        <v>1979</v>
      </c>
    </row>
    <row r="14" spans="1:8">
      <c r="A14" s="82" t="s">
        <v>1454</v>
      </c>
      <c r="B14" s="84">
        <v>0.18</v>
      </c>
      <c r="C14" s="13" t="s">
        <v>505</v>
      </c>
      <c r="D14" s="24">
        <v>0.38</v>
      </c>
      <c r="G14" s="15"/>
      <c r="H14" t="s">
        <v>1867</v>
      </c>
    </row>
    <row r="15" spans="1:8">
      <c r="A15" s="82" t="s">
        <v>2058</v>
      </c>
      <c r="B15" s="84">
        <v>0.03</v>
      </c>
      <c r="C15" s="13" t="s">
        <v>501</v>
      </c>
      <c r="D15" s="24">
        <v>0.27</v>
      </c>
      <c r="G15" s="15"/>
      <c r="H15" t="s">
        <v>1980</v>
      </c>
    </row>
    <row r="16" spans="1:8">
      <c r="A16" s="82" t="s">
        <v>1455</v>
      </c>
      <c r="B16" s="84">
        <v>0.06</v>
      </c>
      <c r="C16" s="13" t="s">
        <v>502</v>
      </c>
      <c r="D16" s="24">
        <v>0.1</v>
      </c>
      <c r="G16" s="15"/>
      <c r="H16" t="s">
        <v>1981</v>
      </c>
    </row>
    <row r="17" spans="1:8">
      <c r="A17" s="82" t="s">
        <v>1450</v>
      </c>
      <c r="B17" s="84">
        <v>0.06</v>
      </c>
      <c r="C17" s="13" t="s">
        <v>168</v>
      </c>
      <c r="D17" s="24">
        <v>0.1</v>
      </c>
      <c r="G17" s="15"/>
      <c r="H17" t="s">
        <v>1982</v>
      </c>
    </row>
    <row r="18" spans="1:8">
      <c r="A18" s="82" t="s">
        <v>2054</v>
      </c>
      <c r="B18" s="84">
        <v>0.06</v>
      </c>
      <c r="C18" s="13" t="s">
        <v>215</v>
      </c>
      <c r="D18" s="24">
        <v>7.0000000000000007E-2</v>
      </c>
      <c r="G18" s="15"/>
      <c r="H18" t="s">
        <v>1983</v>
      </c>
    </row>
    <row r="19" spans="1:8">
      <c r="A19" s="82" t="s">
        <v>2045</v>
      </c>
      <c r="B19" s="84">
        <v>0.09</v>
      </c>
      <c r="C19" s="13" t="s">
        <v>503</v>
      </c>
      <c r="D19" s="24">
        <v>0.08</v>
      </c>
      <c r="H19" s="15" t="s">
        <v>1984</v>
      </c>
    </row>
    <row r="20" spans="1:8">
      <c r="A20" s="82" t="s">
        <v>2005</v>
      </c>
      <c r="B20" s="84">
        <v>0.05</v>
      </c>
      <c r="C20" s="13" t="s">
        <v>254</v>
      </c>
      <c r="D20" s="24">
        <v>1</v>
      </c>
      <c r="G20" s="20" t="s">
        <v>1996</v>
      </c>
      <c r="H20" t="s">
        <v>1997</v>
      </c>
    </row>
    <row r="21" spans="1:8">
      <c r="A21" s="82" t="s">
        <v>2006</v>
      </c>
      <c r="B21" s="84">
        <v>7.0000000000000007E-2</v>
      </c>
      <c r="G21" s="14" t="s">
        <v>168</v>
      </c>
      <c r="H21" t="s">
        <v>1935</v>
      </c>
    </row>
    <row r="22" spans="1:8">
      <c r="A22" s="82" t="s">
        <v>1606</v>
      </c>
      <c r="B22" s="84">
        <v>0.04</v>
      </c>
      <c r="G22" s="15"/>
      <c r="H22" t="s">
        <v>1936</v>
      </c>
    </row>
    <row r="23" spans="1:8">
      <c r="A23" s="82" t="s">
        <v>2007</v>
      </c>
      <c r="B23" s="84">
        <v>7.0000000000000007E-2</v>
      </c>
      <c r="G23" s="15"/>
      <c r="H23" t="s">
        <v>1937</v>
      </c>
    </row>
    <row r="24" spans="1:8">
      <c r="A24" s="82" t="s">
        <v>1635</v>
      </c>
      <c r="B24" s="84">
        <v>0.05</v>
      </c>
      <c r="G24" s="15"/>
      <c r="H24" t="s">
        <v>1938</v>
      </c>
    </row>
    <row r="25" spans="1:8">
      <c r="A25" s="82" t="s">
        <v>1632</v>
      </c>
      <c r="B25" s="84">
        <v>0.04</v>
      </c>
      <c r="G25" s="15"/>
      <c r="H25" t="s">
        <v>1939</v>
      </c>
    </row>
    <row r="26" spans="1:8">
      <c r="A26" s="82" t="s">
        <v>1631</v>
      </c>
      <c r="B26" s="84">
        <v>0.04</v>
      </c>
      <c r="G26" s="15"/>
      <c r="H26" t="s">
        <v>1940</v>
      </c>
    </row>
    <row r="27" spans="1:8">
      <c r="A27" s="82" t="s">
        <v>2048</v>
      </c>
      <c r="B27" s="84">
        <v>0.06</v>
      </c>
      <c r="G27" s="15"/>
      <c r="H27" t="s">
        <v>1941</v>
      </c>
    </row>
    <row r="28" spans="1:8">
      <c r="A28" s="82" t="s">
        <v>2003</v>
      </c>
      <c r="B28" s="84">
        <v>0.03</v>
      </c>
      <c r="G28" s="15"/>
      <c r="H28" t="s">
        <v>1942</v>
      </c>
    </row>
    <row r="29" spans="1:8">
      <c r="A29" s="82" t="s">
        <v>2053</v>
      </c>
      <c r="B29" s="84">
        <v>0.04</v>
      </c>
      <c r="G29" s="15"/>
      <c r="H29" t="s">
        <v>1943</v>
      </c>
    </row>
    <row r="30" spans="1:8">
      <c r="A30" s="82" t="s">
        <v>1694</v>
      </c>
      <c r="B30" s="84">
        <v>0.03</v>
      </c>
      <c r="G30" s="15"/>
      <c r="H30" t="s">
        <v>1944</v>
      </c>
    </row>
    <row r="31" spans="1:8">
      <c r="G31" s="15"/>
      <c r="H31" t="s">
        <v>1945</v>
      </c>
    </row>
    <row r="32" spans="1:8">
      <c r="A32" t="s">
        <v>1434</v>
      </c>
      <c r="G32" s="15"/>
      <c r="H32" t="s">
        <v>1946</v>
      </c>
    </row>
    <row r="33" spans="1:8">
      <c r="A33" s="87" t="s">
        <v>2042</v>
      </c>
      <c r="B33" s="87" t="s">
        <v>3</v>
      </c>
      <c r="C33" s="13" t="s">
        <v>157</v>
      </c>
      <c r="D33" s="13" t="s">
        <v>504</v>
      </c>
      <c r="G33" s="15"/>
      <c r="H33" t="s">
        <v>1947</v>
      </c>
    </row>
    <row r="34" spans="1:8">
      <c r="A34" s="86" t="s">
        <v>1454</v>
      </c>
      <c r="B34" s="88">
        <v>0.04</v>
      </c>
      <c r="C34" s="13" t="s">
        <v>505</v>
      </c>
      <c r="D34" s="9">
        <v>0.12</v>
      </c>
      <c r="G34" s="15"/>
      <c r="H34" t="s">
        <v>1948</v>
      </c>
    </row>
    <row r="35" spans="1:8">
      <c r="A35" s="87" t="s">
        <v>1420</v>
      </c>
      <c r="B35" s="88">
        <v>0.03</v>
      </c>
      <c r="C35" s="13" t="s">
        <v>501</v>
      </c>
      <c r="D35" s="9">
        <v>0.25</v>
      </c>
      <c r="G35" s="15"/>
      <c r="H35" t="s">
        <v>1949</v>
      </c>
    </row>
    <row r="36" spans="1:8">
      <c r="A36" s="87" t="s">
        <v>1423</v>
      </c>
      <c r="B36" s="88">
        <v>0.04</v>
      </c>
      <c r="C36" s="13" t="s">
        <v>502</v>
      </c>
      <c r="D36" s="9">
        <v>0.08</v>
      </c>
      <c r="G36" s="15"/>
      <c r="H36" t="s">
        <v>1950</v>
      </c>
    </row>
    <row r="37" spans="1:8">
      <c r="A37" s="87" t="s">
        <v>1599</v>
      </c>
      <c r="B37" s="88">
        <v>0.03</v>
      </c>
      <c r="C37" s="13" t="s">
        <v>168</v>
      </c>
      <c r="D37" s="9">
        <f>22%</f>
        <v>0.22</v>
      </c>
      <c r="G37" s="15"/>
      <c r="H37" t="s">
        <v>1951</v>
      </c>
    </row>
    <row r="38" spans="1:8">
      <c r="A38" s="87" t="s">
        <v>1602</v>
      </c>
      <c r="B38" s="88">
        <v>0.03</v>
      </c>
      <c r="C38" s="13" t="s">
        <v>215</v>
      </c>
      <c r="D38" s="9">
        <v>0.18</v>
      </c>
      <c r="G38" s="15"/>
      <c r="H38" t="s">
        <v>1952</v>
      </c>
    </row>
    <row r="39" spans="1:8">
      <c r="A39" s="87" t="s">
        <v>1978</v>
      </c>
      <c r="B39" s="88">
        <v>0.06</v>
      </c>
      <c r="C39" s="13" t="s">
        <v>503</v>
      </c>
      <c r="D39" s="9">
        <v>0.15</v>
      </c>
      <c r="G39" s="15"/>
      <c r="H39" t="s">
        <v>1953</v>
      </c>
    </row>
    <row r="40" spans="1:8">
      <c r="A40" s="87" t="s">
        <v>1977</v>
      </c>
      <c r="B40" s="88">
        <v>0.05</v>
      </c>
      <c r="C40" s="13" t="s">
        <v>254</v>
      </c>
      <c r="D40" s="9">
        <f>SUM(D34:D39)</f>
        <v>1</v>
      </c>
      <c r="G40" s="15"/>
      <c r="H40" t="s">
        <v>1954</v>
      </c>
    </row>
    <row r="41" spans="1:8">
      <c r="A41" s="87" t="s">
        <v>1867</v>
      </c>
      <c r="B41" s="88">
        <v>0.05</v>
      </c>
      <c r="G41" s="14" t="s">
        <v>215</v>
      </c>
      <c r="H41" t="s">
        <v>1955</v>
      </c>
    </row>
    <row r="42" spans="1:8">
      <c r="A42" s="87" t="s">
        <v>1980</v>
      </c>
      <c r="B42" s="88">
        <v>0.04</v>
      </c>
      <c r="G42" s="15"/>
      <c r="H42" t="s">
        <v>1956</v>
      </c>
    </row>
    <row r="43" spans="1:8">
      <c r="A43" s="87" t="s">
        <v>1997</v>
      </c>
      <c r="B43" s="88">
        <v>0.06</v>
      </c>
      <c r="G43" s="15"/>
      <c r="H43" t="s">
        <v>1957</v>
      </c>
    </row>
    <row r="44" spans="1:8">
      <c r="A44" s="89" t="s">
        <v>2094</v>
      </c>
      <c r="B44" s="88">
        <v>0.02</v>
      </c>
      <c r="G44" s="15"/>
      <c r="H44" t="s">
        <v>1958</v>
      </c>
    </row>
    <row r="45" spans="1:8">
      <c r="A45" s="87" t="s">
        <v>402</v>
      </c>
      <c r="B45" s="88">
        <v>0.04</v>
      </c>
      <c r="G45" s="15"/>
      <c r="H45" t="s">
        <v>1959</v>
      </c>
    </row>
    <row r="46" spans="1:8">
      <c r="A46" s="87" t="s">
        <v>1606</v>
      </c>
      <c r="B46" s="88">
        <v>0.04</v>
      </c>
      <c r="G46" s="15"/>
      <c r="H46" t="s">
        <v>1960</v>
      </c>
    </row>
    <row r="47" spans="1:8">
      <c r="A47" s="87" t="s">
        <v>1610</v>
      </c>
      <c r="B47" s="88">
        <v>0.04</v>
      </c>
      <c r="G47" s="15"/>
      <c r="H47" t="s">
        <v>1961</v>
      </c>
    </row>
    <row r="48" spans="1:8">
      <c r="A48" s="87" t="s">
        <v>387</v>
      </c>
      <c r="B48" s="88">
        <v>0.04</v>
      </c>
      <c r="G48" s="15"/>
      <c r="H48" t="s">
        <v>1962</v>
      </c>
    </row>
    <row r="49" spans="1:8">
      <c r="A49" s="87" t="s">
        <v>1417</v>
      </c>
      <c r="B49" s="88">
        <v>0.03</v>
      </c>
      <c r="G49" s="15"/>
      <c r="H49" t="s">
        <v>1963</v>
      </c>
    </row>
    <row r="50" spans="1:8">
      <c r="A50" s="87" t="s">
        <v>1635</v>
      </c>
      <c r="B50" s="88">
        <v>0.03</v>
      </c>
      <c r="G50" s="15"/>
      <c r="H50" t="s">
        <v>1964</v>
      </c>
    </row>
    <row r="51" spans="1:8">
      <c r="A51" s="87" t="s">
        <v>1631</v>
      </c>
      <c r="B51" s="88">
        <v>0.03</v>
      </c>
      <c r="G51" s="15"/>
      <c r="H51" t="s">
        <v>1965</v>
      </c>
    </row>
    <row r="52" spans="1:8">
      <c r="A52" s="87" t="s">
        <v>1643</v>
      </c>
      <c r="B52" s="88">
        <v>0.04</v>
      </c>
      <c r="G52" s="15"/>
      <c r="H52" t="s">
        <v>1966</v>
      </c>
    </row>
    <row r="53" spans="1:8">
      <c r="A53" s="87" t="s">
        <v>1724</v>
      </c>
      <c r="B53" s="88">
        <v>0.04</v>
      </c>
      <c r="G53" s="15"/>
      <c r="H53" t="s">
        <v>1967</v>
      </c>
    </row>
    <row r="54" spans="1:8">
      <c r="A54" s="89" t="s">
        <v>2093</v>
      </c>
      <c r="B54" s="88">
        <v>0.04</v>
      </c>
      <c r="G54" s="15"/>
      <c r="H54" t="s">
        <v>1968</v>
      </c>
    </row>
    <row r="55" spans="1:8">
      <c r="A55" s="87" t="s">
        <v>2002</v>
      </c>
      <c r="B55" s="88">
        <v>0.06</v>
      </c>
      <c r="G55" s="15"/>
      <c r="H55" t="s">
        <v>1969</v>
      </c>
    </row>
    <row r="56" spans="1:8">
      <c r="A56" s="87" t="s">
        <v>2003</v>
      </c>
      <c r="B56" s="88">
        <v>0.03</v>
      </c>
      <c r="G56" s="15"/>
      <c r="H56" t="s">
        <v>1970</v>
      </c>
    </row>
    <row r="57" spans="1:8">
      <c r="A57" s="87" t="s">
        <v>2005</v>
      </c>
      <c r="B57" s="88">
        <v>0.03</v>
      </c>
      <c r="G57" s="15"/>
      <c r="H57" t="s">
        <v>1971</v>
      </c>
    </row>
    <row r="58" spans="1:8">
      <c r="A58" s="87" t="s">
        <v>2096</v>
      </c>
      <c r="B58" s="88">
        <v>0.04</v>
      </c>
      <c r="G58" s="15"/>
      <c r="H58" t="s">
        <v>1972</v>
      </c>
    </row>
    <row r="59" spans="1:8">
      <c r="A59" s="87" t="s">
        <v>1694</v>
      </c>
      <c r="B59" s="88">
        <v>0.03</v>
      </c>
      <c r="H59" t="s">
        <v>2093</v>
      </c>
    </row>
    <row r="60" spans="1:8">
      <c r="A60" s="86"/>
      <c r="B60" s="86"/>
      <c r="G60" s="14" t="s">
        <v>503</v>
      </c>
      <c r="H60" t="s">
        <v>1973</v>
      </c>
    </row>
    <row r="61" spans="1:8">
      <c r="G61" s="15"/>
      <c r="H61" t="s">
        <v>1974</v>
      </c>
    </row>
    <row r="62" spans="1:8">
      <c r="G62" s="15"/>
      <c r="H62" t="s">
        <v>1975</v>
      </c>
    </row>
    <row r="63" spans="1:8">
      <c r="H63" t="s">
        <v>2002</v>
      </c>
    </row>
    <row r="64" spans="1:8">
      <c r="H64" t="s">
        <v>2003</v>
      </c>
    </row>
    <row r="65" spans="8:8">
      <c r="H65" t="s">
        <v>2005</v>
      </c>
    </row>
  </sheetData>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6054-FBC9-D74A-9CC7-CA0EC08CDB07}">
  <dimension ref="A1:H65"/>
  <sheetViews>
    <sheetView workbookViewId="0">
      <selection activeCell="J32" sqref="J32"/>
    </sheetView>
  </sheetViews>
  <sheetFormatPr baseColWidth="10" defaultRowHeight="15"/>
  <cols>
    <col min="1" max="1" width="29.33203125" customWidth="1"/>
    <col min="3" max="3" width="19.1640625" bestFit="1" customWidth="1"/>
    <col min="4" max="4" width="17.5" bestFit="1" customWidth="1"/>
  </cols>
  <sheetData>
    <row r="1" spans="1:8">
      <c r="A1" s="56" t="s">
        <v>1412</v>
      </c>
      <c r="B1" s="6"/>
      <c r="C1" s="6"/>
      <c r="H1" t="s">
        <v>2095</v>
      </c>
    </row>
    <row r="2" spans="1:8">
      <c r="A2" s="72" t="s">
        <v>62</v>
      </c>
      <c r="B2" s="72" t="s">
        <v>521</v>
      </c>
      <c r="C2" s="13" t="s">
        <v>157</v>
      </c>
      <c r="D2" s="13" t="s">
        <v>158</v>
      </c>
      <c r="G2" s="14" t="s">
        <v>157</v>
      </c>
      <c r="H2" s="14" t="s">
        <v>1868</v>
      </c>
    </row>
    <row r="3" spans="1:8">
      <c r="A3" s="72" t="s">
        <v>1454</v>
      </c>
      <c r="B3" s="74">
        <v>0.5</v>
      </c>
      <c r="C3" s="13" t="s">
        <v>505</v>
      </c>
      <c r="D3" s="24">
        <v>0.8</v>
      </c>
      <c r="G3" s="14" t="s">
        <v>505</v>
      </c>
      <c r="H3" s="15" t="s">
        <v>1422</v>
      </c>
    </row>
    <row r="4" spans="1:8">
      <c r="A4" s="72" t="s">
        <v>2194</v>
      </c>
      <c r="B4" s="74">
        <v>0.05</v>
      </c>
      <c r="C4" s="13" t="s">
        <v>501</v>
      </c>
      <c r="D4" s="24">
        <v>0.12</v>
      </c>
      <c r="G4" s="15"/>
      <c r="H4" t="s">
        <v>1926</v>
      </c>
    </row>
    <row r="5" spans="1:8">
      <c r="A5" s="75" t="s">
        <v>410</v>
      </c>
      <c r="B5" s="74">
        <v>0.05</v>
      </c>
      <c r="C5" s="13" t="s">
        <v>502</v>
      </c>
      <c r="D5" s="24">
        <v>0.03</v>
      </c>
      <c r="G5" s="15"/>
      <c r="H5" t="s">
        <v>1928</v>
      </c>
    </row>
    <row r="6" spans="1:8">
      <c r="A6" s="72" t="s">
        <v>2197</v>
      </c>
      <c r="B6" s="74">
        <v>0.08</v>
      </c>
      <c r="C6" s="13" t="s">
        <v>168</v>
      </c>
      <c r="D6" s="24">
        <v>0.05</v>
      </c>
      <c r="G6" s="15"/>
      <c r="H6" t="s">
        <v>1929</v>
      </c>
    </row>
    <row r="7" spans="1:8">
      <c r="A7" s="72" t="s">
        <v>1455</v>
      </c>
      <c r="B7" s="74">
        <v>0.08</v>
      </c>
      <c r="C7" s="13" t="s">
        <v>215</v>
      </c>
      <c r="D7" s="24">
        <v>0</v>
      </c>
      <c r="G7" s="15"/>
      <c r="H7" t="s">
        <v>1930</v>
      </c>
    </row>
    <row r="8" spans="1:8">
      <c r="A8" s="72" t="s">
        <v>1450</v>
      </c>
      <c r="B8" s="74">
        <v>0.08</v>
      </c>
      <c r="C8" s="13" t="s">
        <v>503</v>
      </c>
      <c r="D8" s="24">
        <v>0</v>
      </c>
      <c r="G8" s="15"/>
      <c r="H8" t="s">
        <v>1931</v>
      </c>
    </row>
    <row r="9" spans="1:8">
      <c r="A9" s="72" t="s">
        <v>1452</v>
      </c>
      <c r="B9" s="74">
        <v>0.08</v>
      </c>
      <c r="C9" s="13" t="s">
        <v>254</v>
      </c>
      <c r="D9" s="24">
        <v>1</v>
      </c>
      <c r="G9" s="15"/>
      <c r="H9" t="s">
        <v>1932</v>
      </c>
    </row>
    <row r="10" spans="1:8">
      <c r="A10" s="72" t="s">
        <v>1979</v>
      </c>
      <c r="B10" s="74">
        <v>0.08</v>
      </c>
      <c r="G10" s="15"/>
      <c r="H10" t="s">
        <v>1933</v>
      </c>
    </row>
    <row r="11" spans="1:8">
      <c r="G11" s="15"/>
      <c r="H11" t="s">
        <v>1934</v>
      </c>
    </row>
    <row r="12" spans="1:8">
      <c r="A12" t="s">
        <v>1433</v>
      </c>
      <c r="G12" s="15"/>
      <c r="H12" t="s">
        <v>2269</v>
      </c>
    </row>
    <row r="13" spans="1:8">
      <c r="A13" s="83" t="s">
        <v>2042</v>
      </c>
      <c r="B13" s="83" t="s">
        <v>3</v>
      </c>
      <c r="C13" s="13" t="s">
        <v>157</v>
      </c>
      <c r="D13" s="13" t="s">
        <v>159</v>
      </c>
      <c r="G13" s="14" t="s">
        <v>501</v>
      </c>
      <c r="H13" t="s">
        <v>1979</v>
      </c>
    </row>
    <row r="14" spans="1:8">
      <c r="A14" s="82" t="s">
        <v>1454</v>
      </c>
      <c r="B14" s="84">
        <v>0.18</v>
      </c>
      <c r="C14" s="13" t="s">
        <v>505</v>
      </c>
      <c r="D14" s="24">
        <v>0.38</v>
      </c>
      <c r="G14" s="15"/>
      <c r="H14" t="s">
        <v>1867</v>
      </c>
    </row>
    <row r="15" spans="1:8">
      <c r="A15" s="82" t="s">
        <v>2058</v>
      </c>
      <c r="B15" s="84">
        <v>0.03</v>
      </c>
      <c r="C15" s="13" t="s">
        <v>501</v>
      </c>
      <c r="D15" s="24">
        <v>0.27</v>
      </c>
      <c r="G15" s="15"/>
      <c r="H15" t="s">
        <v>1980</v>
      </c>
    </row>
    <row r="16" spans="1:8">
      <c r="A16" s="82" t="s">
        <v>1455</v>
      </c>
      <c r="B16" s="84">
        <v>0.06</v>
      </c>
      <c r="C16" s="13" t="s">
        <v>502</v>
      </c>
      <c r="D16" s="24">
        <v>0.1</v>
      </c>
      <c r="G16" s="15"/>
      <c r="H16" t="s">
        <v>1981</v>
      </c>
    </row>
    <row r="17" spans="1:8">
      <c r="A17" s="82" t="s">
        <v>1450</v>
      </c>
      <c r="B17" s="84">
        <v>0.06</v>
      </c>
      <c r="C17" s="13" t="s">
        <v>168</v>
      </c>
      <c r="D17" s="24">
        <v>0.1</v>
      </c>
      <c r="G17" s="15"/>
      <c r="H17" t="s">
        <v>1982</v>
      </c>
    </row>
    <row r="18" spans="1:8">
      <c r="A18" s="82" t="s">
        <v>2197</v>
      </c>
      <c r="B18" s="84">
        <v>0.06</v>
      </c>
      <c r="C18" s="13" t="s">
        <v>215</v>
      </c>
      <c r="D18" s="24">
        <v>7.0000000000000007E-2</v>
      </c>
      <c r="G18" s="15"/>
      <c r="H18" t="s">
        <v>1983</v>
      </c>
    </row>
    <row r="19" spans="1:8">
      <c r="A19" s="82" t="s">
        <v>2045</v>
      </c>
      <c r="B19" s="84">
        <v>0.09</v>
      </c>
      <c r="C19" s="13" t="s">
        <v>503</v>
      </c>
      <c r="D19" s="24">
        <v>0.08</v>
      </c>
      <c r="H19" s="15" t="s">
        <v>1984</v>
      </c>
    </row>
    <row r="20" spans="1:8">
      <c r="A20" s="82" t="s">
        <v>2005</v>
      </c>
      <c r="B20" s="84">
        <v>0.05</v>
      </c>
      <c r="C20" s="13" t="s">
        <v>254</v>
      </c>
      <c r="D20" s="24">
        <v>1</v>
      </c>
      <c r="G20" s="20" t="s">
        <v>1996</v>
      </c>
      <c r="H20" t="s">
        <v>1997</v>
      </c>
    </row>
    <row r="21" spans="1:8">
      <c r="A21" s="82" t="s">
        <v>2006</v>
      </c>
      <c r="B21" s="84">
        <v>7.0000000000000007E-2</v>
      </c>
      <c r="G21" s="14" t="s">
        <v>168</v>
      </c>
      <c r="H21" t="s">
        <v>1935</v>
      </c>
    </row>
    <row r="22" spans="1:8">
      <c r="A22" s="82" t="s">
        <v>1606</v>
      </c>
      <c r="B22" s="84">
        <v>0.04</v>
      </c>
      <c r="G22" s="15"/>
      <c r="H22" t="s">
        <v>1936</v>
      </c>
    </row>
    <row r="23" spans="1:8">
      <c r="A23" s="82" t="s">
        <v>2007</v>
      </c>
      <c r="B23" s="84">
        <v>7.0000000000000007E-2</v>
      </c>
      <c r="G23" s="15"/>
      <c r="H23" t="s">
        <v>1937</v>
      </c>
    </row>
    <row r="24" spans="1:8">
      <c r="A24" s="82" t="s">
        <v>1635</v>
      </c>
      <c r="B24" s="84">
        <v>0.05</v>
      </c>
      <c r="G24" s="15"/>
      <c r="H24" t="s">
        <v>1938</v>
      </c>
    </row>
    <row r="25" spans="1:8">
      <c r="A25" s="82" t="s">
        <v>1632</v>
      </c>
      <c r="B25" s="84">
        <v>0.04</v>
      </c>
      <c r="G25" s="15"/>
      <c r="H25" t="s">
        <v>1939</v>
      </c>
    </row>
    <row r="26" spans="1:8">
      <c r="A26" s="82" t="s">
        <v>1631</v>
      </c>
      <c r="B26" s="84">
        <v>0.04</v>
      </c>
      <c r="G26" s="15"/>
      <c r="H26" t="s">
        <v>1940</v>
      </c>
    </row>
    <row r="27" spans="1:8">
      <c r="A27" s="82" t="s">
        <v>2048</v>
      </c>
      <c r="B27" s="84">
        <v>0.06</v>
      </c>
      <c r="G27" s="15"/>
      <c r="H27" t="s">
        <v>1941</v>
      </c>
    </row>
    <row r="28" spans="1:8">
      <c r="A28" s="82" t="s">
        <v>2003</v>
      </c>
      <c r="B28" s="84">
        <v>0.03</v>
      </c>
      <c r="G28" s="15"/>
      <c r="H28" t="s">
        <v>1942</v>
      </c>
    </row>
    <row r="29" spans="1:8">
      <c r="A29" s="82" t="s">
        <v>2053</v>
      </c>
      <c r="B29" s="84">
        <v>0.04</v>
      </c>
      <c r="G29" s="15"/>
      <c r="H29" t="s">
        <v>1943</v>
      </c>
    </row>
    <row r="30" spans="1:8">
      <c r="A30" s="82" t="s">
        <v>1694</v>
      </c>
      <c r="B30" s="84">
        <v>0.03</v>
      </c>
      <c r="G30" s="15"/>
      <c r="H30" t="s">
        <v>1944</v>
      </c>
    </row>
    <row r="31" spans="1:8">
      <c r="G31" s="15"/>
      <c r="H31" t="s">
        <v>1945</v>
      </c>
    </row>
    <row r="32" spans="1:8">
      <c r="A32" t="s">
        <v>1434</v>
      </c>
      <c r="G32" s="15"/>
      <c r="H32" t="s">
        <v>1946</v>
      </c>
    </row>
    <row r="33" spans="1:8">
      <c r="A33" s="87" t="s">
        <v>2042</v>
      </c>
      <c r="B33" s="87" t="s">
        <v>3</v>
      </c>
      <c r="C33" s="13" t="s">
        <v>157</v>
      </c>
      <c r="D33" s="13" t="s">
        <v>504</v>
      </c>
      <c r="G33" s="15"/>
      <c r="H33" t="s">
        <v>1947</v>
      </c>
    </row>
    <row r="34" spans="1:8">
      <c r="A34" s="86" t="s">
        <v>1454</v>
      </c>
      <c r="B34" s="88">
        <v>0.04</v>
      </c>
      <c r="C34" s="13" t="s">
        <v>505</v>
      </c>
      <c r="D34" s="9">
        <v>0.12</v>
      </c>
      <c r="G34" s="15"/>
      <c r="H34" t="s">
        <v>1948</v>
      </c>
    </row>
    <row r="35" spans="1:8">
      <c r="A35" s="87" t="s">
        <v>1420</v>
      </c>
      <c r="B35" s="88">
        <v>0.03</v>
      </c>
      <c r="C35" s="13" t="s">
        <v>501</v>
      </c>
      <c r="D35" s="9">
        <v>0.25</v>
      </c>
      <c r="G35" s="15"/>
      <c r="H35" t="s">
        <v>1949</v>
      </c>
    </row>
    <row r="36" spans="1:8">
      <c r="A36" s="87" t="s">
        <v>1423</v>
      </c>
      <c r="B36" s="88">
        <v>0.04</v>
      </c>
      <c r="C36" s="13" t="s">
        <v>502</v>
      </c>
      <c r="D36" s="9">
        <v>0.08</v>
      </c>
      <c r="G36" s="15"/>
      <c r="H36" t="s">
        <v>1950</v>
      </c>
    </row>
    <row r="37" spans="1:8">
      <c r="A37" s="87" t="s">
        <v>1599</v>
      </c>
      <c r="B37" s="88">
        <v>0.03</v>
      </c>
      <c r="C37" s="13" t="s">
        <v>168</v>
      </c>
      <c r="D37" s="9">
        <f>22%</f>
        <v>0.22</v>
      </c>
      <c r="G37" s="15"/>
      <c r="H37" t="s">
        <v>1951</v>
      </c>
    </row>
    <row r="38" spans="1:8">
      <c r="A38" s="87" t="s">
        <v>1602</v>
      </c>
      <c r="B38" s="88">
        <v>0.03</v>
      </c>
      <c r="C38" s="13" t="s">
        <v>215</v>
      </c>
      <c r="D38" s="9">
        <v>0.18</v>
      </c>
      <c r="G38" s="15"/>
      <c r="H38" t="s">
        <v>1952</v>
      </c>
    </row>
    <row r="39" spans="1:8">
      <c r="A39" s="87" t="s">
        <v>1978</v>
      </c>
      <c r="B39" s="88">
        <v>0.06</v>
      </c>
      <c r="C39" s="13" t="s">
        <v>503</v>
      </c>
      <c r="D39" s="9">
        <v>0.15</v>
      </c>
      <c r="G39" s="15"/>
      <c r="H39" t="s">
        <v>1953</v>
      </c>
    </row>
    <row r="40" spans="1:8">
      <c r="A40" s="87" t="s">
        <v>1977</v>
      </c>
      <c r="B40" s="88">
        <v>0.05</v>
      </c>
      <c r="C40" s="13" t="s">
        <v>254</v>
      </c>
      <c r="D40" s="9">
        <f>SUM(D34:D39)</f>
        <v>1</v>
      </c>
      <c r="G40" s="15"/>
      <c r="H40" t="s">
        <v>1954</v>
      </c>
    </row>
    <row r="41" spans="1:8">
      <c r="A41" s="87" t="s">
        <v>2197</v>
      </c>
      <c r="B41" s="88">
        <v>0.05</v>
      </c>
      <c r="G41" s="14" t="s">
        <v>215</v>
      </c>
      <c r="H41" t="s">
        <v>1955</v>
      </c>
    </row>
    <row r="42" spans="1:8">
      <c r="A42" s="87" t="s">
        <v>1980</v>
      </c>
      <c r="B42" s="88">
        <v>0.04</v>
      </c>
      <c r="G42" s="15"/>
      <c r="H42" t="s">
        <v>1956</v>
      </c>
    </row>
    <row r="43" spans="1:8">
      <c r="A43" s="87" t="s">
        <v>1997</v>
      </c>
      <c r="B43" s="88">
        <v>0.06</v>
      </c>
      <c r="G43" s="15"/>
      <c r="H43" t="s">
        <v>1957</v>
      </c>
    </row>
    <row r="44" spans="1:8">
      <c r="A44" s="89" t="s">
        <v>2094</v>
      </c>
      <c r="B44" s="88">
        <v>0.02</v>
      </c>
      <c r="G44" s="15"/>
      <c r="H44" t="s">
        <v>1958</v>
      </c>
    </row>
    <row r="45" spans="1:8">
      <c r="A45" s="87" t="s">
        <v>402</v>
      </c>
      <c r="B45" s="88">
        <v>0.04</v>
      </c>
      <c r="G45" s="15"/>
      <c r="H45" t="s">
        <v>1959</v>
      </c>
    </row>
    <row r="46" spans="1:8">
      <c r="A46" s="87" t="s">
        <v>1606</v>
      </c>
      <c r="B46" s="88">
        <v>0.04</v>
      </c>
      <c r="G46" s="15"/>
      <c r="H46" t="s">
        <v>1960</v>
      </c>
    </row>
    <row r="47" spans="1:8">
      <c r="A47" s="87" t="s">
        <v>1610</v>
      </c>
      <c r="B47" s="88">
        <v>0.04</v>
      </c>
      <c r="G47" s="15"/>
      <c r="H47" t="s">
        <v>1961</v>
      </c>
    </row>
    <row r="48" spans="1:8">
      <c r="A48" s="87" t="s">
        <v>387</v>
      </c>
      <c r="B48" s="88">
        <v>0.04</v>
      </c>
      <c r="G48" s="15"/>
      <c r="H48" t="s">
        <v>1962</v>
      </c>
    </row>
    <row r="49" spans="1:8">
      <c r="A49" s="87" t="s">
        <v>1417</v>
      </c>
      <c r="B49" s="88">
        <v>0.03</v>
      </c>
      <c r="G49" s="15"/>
      <c r="H49" t="s">
        <v>1963</v>
      </c>
    </row>
    <row r="50" spans="1:8">
      <c r="A50" s="87" t="s">
        <v>1635</v>
      </c>
      <c r="B50" s="88">
        <v>0.03</v>
      </c>
      <c r="G50" s="15"/>
      <c r="H50" t="s">
        <v>1964</v>
      </c>
    </row>
    <row r="51" spans="1:8">
      <c r="A51" s="87" t="s">
        <v>1631</v>
      </c>
      <c r="B51" s="88">
        <v>0.03</v>
      </c>
      <c r="G51" s="15"/>
      <c r="H51" t="s">
        <v>1965</v>
      </c>
    </row>
    <row r="52" spans="1:8">
      <c r="A52" s="87" t="s">
        <v>1643</v>
      </c>
      <c r="B52" s="88">
        <v>0.04</v>
      </c>
      <c r="G52" s="15"/>
      <c r="H52" t="s">
        <v>1966</v>
      </c>
    </row>
    <row r="53" spans="1:8">
      <c r="A53" s="87" t="s">
        <v>1724</v>
      </c>
      <c r="B53" s="88">
        <v>0.04</v>
      </c>
      <c r="G53" s="15"/>
      <c r="H53" t="s">
        <v>1967</v>
      </c>
    </row>
    <row r="54" spans="1:8">
      <c r="A54" s="89" t="s">
        <v>2093</v>
      </c>
      <c r="B54" s="88">
        <v>0.04</v>
      </c>
      <c r="G54" s="15"/>
      <c r="H54" t="s">
        <v>1968</v>
      </c>
    </row>
    <row r="55" spans="1:8">
      <c r="A55" s="87" t="s">
        <v>2002</v>
      </c>
      <c r="B55" s="88">
        <v>0.06</v>
      </c>
      <c r="G55" s="15"/>
      <c r="H55" t="s">
        <v>1969</v>
      </c>
    </row>
    <row r="56" spans="1:8">
      <c r="A56" s="87" t="s">
        <v>2003</v>
      </c>
      <c r="B56" s="88">
        <v>0.03</v>
      </c>
      <c r="G56" s="15"/>
      <c r="H56" t="s">
        <v>1970</v>
      </c>
    </row>
    <row r="57" spans="1:8">
      <c r="A57" s="87" t="s">
        <v>2005</v>
      </c>
      <c r="B57" s="88">
        <v>0.03</v>
      </c>
      <c r="G57" s="15"/>
      <c r="H57" t="s">
        <v>1971</v>
      </c>
    </row>
    <row r="58" spans="1:8">
      <c r="A58" s="87" t="s">
        <v>2096</v>
      </c>
      <c r="B58" s="88">
        <v>0.04</v>
      </c>
      <c r="G58" s="15"/>
      <c r="H58" t="s">
        <v>1972</v>
      </c>
    </row>
    <row r="59" spans="1:8">
      <c r="A59" s="87" t="s">
        <v>1694</v>
      </c>
      <c r="B59" s="88">
        <v>0.03</v>
      </c>
      <c r="H59" t="s">
        <v>2093</v>
      </c>
    </row>
    <row r="60" spans="1:8">
      <c r="A60" s="86"/>
      <c r="B60" s="86"/>
      <c r="G60" s="14" t="s">
        <v>503</v>
      </c>
      <c r="H60" t="s">
        <v>1973</v>
      </c>
    </row>
    <row r="61" spans="1:8">
      <c r="G61" s="15"/>
      <c r="H61" t="s">
        <v>1974</v>
      </c>
    </row>
    <row r="62" spans="1:8">
      <c r="G62" s="15"/>
      <c r="H62" t="s">
        <v>1975</v>
      </c>
    </row>
    <row r="63" spans="1:8">
      <c r="H63" t="s">
        <v>2002</v>
      </c>
    </row>
    <row r="64" spans="1:8">
      <c r="H64" t="s">
        <v>2003</v>
      </c>
    </row>
    <row r="65" spans="8:8">
      <c r="H65" t="s">
        <v>2005</v>
      </c>
    </row>
  </sheetData>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0C10-0ABB-4742-8EB1-3E7A4103A5EC}">
  <dimension ref="A1:L146"/>
  <sheetViews>
    <sheetView topLeftCell="A81" workbookViewId="0">
      <selection activeCell="E96" sqref="E96:F122"/>
    </sheetView>
  </sheetViews>
  <sheetFormatPr baseColWidth="10" defaultRowHeight="15"/>
  <cols>
    <col min="1" max="1" width="29.33203125" customWidth="1"/>
    <col min="3" max="3" width="19.1640625" bestFit="1" customWidth="1"/>
    <col min="4" max="4" width="17.5" bestFit="1" customWidth="1"/>
  </cols>
  <sheetData>
    <row r="1" spans="1:12">
      <c r="A1" s="56" t="s">
        <v>1412</v>
      </c>
      <c r="B1" s="6"/>
      <c r="C1" s="6"/>
      <c r="H1" t="s">
        <v>2095</v>
      </c>
    </row>
    <row r="2" spans="1:12">
      <c r="A2" s="72" t="s">
        <v>62</v>
      </c>
      <c r="B2" s="72" t="s">
        <v>521</v>
      </c>
      <c r="C2" s="13" t="s">
        <v>157</v>
      </c>
      <c r="D2" s="13" t="s">
        <v>158</v>
      </c>
      <c r="G2" s="14" t="s">
        <v>157</v>
      </c>
      <c r="H2" s="14" t="s">
        <v>1868</v>
      </c>
    </row>
    <row r="3" spans="1:12">
      <c r="A3" s="72" t="s">
        <v>1454</v>
      </c>
      <c r="B3" s="74">
        <v>0.5</v>
      </c>
      <c r="C3" s="13" t="s">
        <v>505</v>
      </c>
      <c r="D3" s="24">
        <v>0.8</v>
      </c>
      <c r="G3" s="14" t="s">
        <v>505</v>
      </c>
      <c r="H3" s="15" t="s">
        <v>1422</v>
      </c>
    </row>
    <row r="4" spans="1:12">
      <c r="A4" s="72" t="s">
        <v>2194</v>
      </c>
      <c r="B4" s="74">
        <v>0.05</v>
      </c>
      <c r="C4" s="13" t="s">
        <v>501</v>
      </c>
      <c r="D4" s="24">
        <v>0.05</v>
      </c>
      <c r="G4" s="15"/>
      <c r="H4" t="s">
        <v>1926</v>
      </c>
    </row>
    <row r="5" spans="1:12">
      <c r="A5" s="75" t="s">
        <v>1602</v>
      </c>
      <c r="B5" s="74">
        <v>0.1</v>
      </c>
      <c r="C5" s="13" t="s">
        <v>502</v>
      </c>
      <c r="D5" s="24">
        <v>0.03</v>
      </c>
      <c r="G5" s="15"/>
      <c r="H5" t="s">
        <v>1928</v>
      </c>
    </row>
    <row r="6" spans="1:12">
      <c r="A6" s="72" t="s">
        <v>2197</v>
      </c>
      <c r="B6" s="74">
        <v>0.08</v>
      </c>
      <c r="C6" s="13" t="s">
        <v>168</v>
      </c>
      <c r="D6" s="24">
        <v>0.05</v>
      </c>
      <c r="G6" s="15"/>
      <c r="H6" t="s">
        <v>1929</v>
      </c>
      <c r="L6" t="s">
        <v>2892</v>
      </c>
    </row>
    <row r="7" spans="1:12">
      <c r="A7" s="72" t="s">
        <v>1455</v>
      </c>
      <c r="B7" s="74">
        <v>0.08</v>
      </c>
      <c r="C7" s="13" t="s">
        <v>215</v>
      </c>
      <c r="D7" s="24">
        <v>0</v>
      </c>
      <c r="G7" s="15"/>
      <c r="H7" t="s">
        <v>1930</v>
      </c>
      <c r="L7" t="s">
        <v>2893</v>
      </c>
    </row>
    <row r="8" spans="1:12">
      <c r="A8" s="72" t="s">
        <v>1450</v>
      </c>
      <c r="B8" s="74">
        <v>0.08</v>
      </c>
      <c r="C8" s="13" t="s">
        <v>503</v>
      </c>
      <c r="D8" s="24">
        <v>0</v>
      </c>
      <c r="G8" s="15"/>
      <c r="H8" t="s">
        <v>1931</v>
      </c>
      <c r="L8" t="s">
        <v>2269</v>
      </c>
    </row>
    <row r="9" spans="1:12">
      <c r="A9" s="72" t="s">
        <v>1452</v>
      </c>
      <c r="B9" s="74">
        <v>0.08</v>
      </c>
      <c r="C9" s="13" t="s">
        <v>254</v>
      </c>
      <c r="D9" s="24">
        <v>1</v>
      </c>
      <c r="G9" s="15"/>
      <c r="H9" t="s">
        <v>1932</v>
      </c>
    </row>
    <row r="10" spans="1:12">
      <c r="A10" s="72" t="s">
        <v>1997</v>
      </c>
      <c r="B10" s="74">
        <v>0</v>
      </c>
      <c r="G10" s="15"/>
      <c r="H10" t="s">
        <v>1933</v>
      </c>
    </row>
    <row r="11" spans="1:12">
      <c r="G11" s="15"/>
      <c r="H11" t="s">
        <v>1934</v>
      </c>
    </row>
    <row r="12" spans="1:12">
      <c r="A12" t="s">
        <v>1433</v>
      </c>
      <c r="G12" s="15"/>
      <c r="H12" t="s">
        <v>2269</v>
      </c>
    </row>
    <row r="13" spans="1:12">
      <c r="A13" s="83" t="s">
        <v>2042</v>
      </c>
      <c r="B13" s="83" t="s">
        <v>3</v>
      </c>
      <c r="C13" s="13" t="s">
        <v>157</v>
      </c>
      <c r="D13" s="13" t="s">
        <v>159</v>
      </c>
      <c r="H13" t="s">
        <v>506</v>
      </c>
    </row>
    <row r="14" spans="1:12">
      <c r="A14" s="82" t="s">
        <v>1454</v>
      </c>
      <c r="B14" s="84">
        <v>0.18</v>
      </c>
      <c r="C14" s="13" t="s">
        <v>505</v>
      </c>
      <c r="D14" s="24">
        <v>0.38</v>
      </c>
      <c r="H14" t="s">
        <v>2272</v>
      </c>
    </row>
    <row r="15" spans="1:12">
      <c r="A15" s="82" t="s">
        <v>2058</v>
      </c>
      <c r="B15" s="84">
        <v>0.03</v>
      </c>
      <c r="C15" s="13" t="s">
        <v>501</v>
      </c>
      <c r="D15" s="24">
        <v>0.27</v>
      </c>
      <c r="H15" t="s">
        <v>2273</v>
      </c>
    </row>
    <row r="16" spans="1:12">
      <c r="A16" s="82" t="s">
        <v>1455</v>
      </c>
      <c r="B16" s="84">
        <v>0.06</v>
      </c>
      <c r="C16" s="13" t="s">
        <v>502</v>
      </c>
      <c r="D16" s="24">
        <v>0.1</v>
      </c>
      <c r="H16" t="s">
        <v>2274</v>
      </c>
    </row>
    <row r="17" spans="1:8">
      <c r="A17" s="82" t="s">
        <v>1450</v>
      </c>
      <c r="B17" s="84">
        <v>0.06</v>
      </c>
      <c r="C17" s="13" t="s">
        <v>168</v>
      </c>
      <c r="D17" s="24">
        <v>0.1</v>
      </c>
      <c r="H17" t="s">
        <v>2275</v>
      </c>
    </row>
    <row r="18" spans="1:8">
      <c r="A18" s="82" t="s">
        <v>2197</v>
      </c>
      <c r="B18" s="84">
        <v>0.06</v>
      </c>
      <c r="C18" s="13" t="s">
        <v>215</v>
      </c>
      <c r="D18" s="24">
        <v>7.0000000000000007E-2</v>
      </c>
      <c r="H18" t="s">
        <v>2276</v>
      </c>
    </row>
    <row r="19" spans="1:8">
      <c r="A19" s="82" t="s">
        <v>2045</v>
      </c>
      <c r="B19" s="84">
        <v>0.09</v>
      </c>
      <c r="C19" s="13" t="s">
        <v>503</v>
      </c>
      <c r="D19" s="24">
        <v>0.08</v>
      </c>
      <c r="H19" t="s">
        <v>2277</v>
      </c>
    </row>
    <row r="20" spans="1:8">
      <c r="A20" s="82" t="s">
        <v>2005</v>
      </c>
      <c r="B20" s="84">
        <v>0.05</v>
      </c>
      <c r="C20" s="13" t="s">
        <v>254</v>
      </c>
      <c r="D20" s="24">
        <v>1</v>
      </c>
      <c r="H20" t="s">
        <v>350</v>
      </c>
    </row>
    <row r="21" spans="1:8">
      <c r="A21" s="82" t="s">
        <v>2006</v>
      </c>
      <c r="B21" s="84">
        <v>7.0000000000000007E-2</v>
      </c>
    </row>
    <row r="22" spans="1:8">
      <c r="A22" s="82" t="s">
        <v>1606</v>
      </c>
      <c r="B22" s="84">
        <v>0.04</v>
      </c>
      <c r="G22" s="14" t="s">
        <v>501</v>
      </c>
      <c r="H22" t="s">
        <v>1979</v>
      </c>
    </row>
    <row r="23" spans="1:8">
      <c r="A23" s="82" t="s">
        <v>2007</v>
      </c>
      <c r="B23" s="84">
        <v>7.0000000000000007E-2</v>
      </c>
      <c r="G23" s="15"/>
      <c r="H23" t="s">
        <v>1867</v>
      </c>
    </row>
    <row r="24" spans="1:8">
      <c r="A24" s="82" t="s">
        <v>1635</v>
      </c>
      <c r="B24" s="84">
        <v>0.05</v>
      </c>
      <c r="G24" s="15"/>
      <c r="H24" t="s">
        <v>1980</v>
      </c>
    </row>
    <row r="25" spans="1:8">
      <c r="A25" s="82" t="s">
        <v>1632</v>
      </c>
      <c r="B25" s="84">
        <v>0.04</v>
      </c>
      <c r="G25" s="15"/>
      <c r="H25" t="s">
        <v>1981</v>
      </c>
    </row>
    <row r="26" spans="1:8">
      <c r="A26" s="82" t="s">
        <v>1631</v>
      </c>
      <c r="B26" s="84">
        <v>0.04</v>
      </c>
      <c r="G26" s="15"/>
      <c r="H26" t="s">
        <v>1982</v>
      </c>
    </row>
    <row r="27" spans="1:8">
      <c r="A27" s="82" t="s">
        <v>2048</v>
      </c>
      <c r="B27" s="84">
        <v>0.06</v>
      </c>
      <c r="G27" s="15"/>
      <c r="H27" t="s">
        <v>1983</v>
      </c>
    </row>
    <row r="28" spans="1:8">
      <c r="A28" s="82" t="s">
        <v>2003</v>
      </c>
      <c r="B28" s="84">
        <v>0.03</v>
      </c>
      <c r="H28" s="15" t="s">
        <v>1984</v>
      </c>
    </row>
    <row r="29" spans="1:8">
      <c r="A29" s="82" t="s">
        <v>2053</v>
      </c>
      <c r="B29" s="84">
        <v>0.04</v>
      </c>
      <c r="G29" s="20" t="s">
        <v>1996</v>
      </c>
      <c r="H29" t="s">
        <v>1997</v>
      </c>
    </row>
    <row r="30" spans="1:8">
      <c r="A30" s="82" t="s">
        <v>1694</v>
      </c>
      <c r="B30" s="84">
        <v>0.03</v>
      </c>
      <c r="G30" s="14" t="s">
        <v>168</v>
      </c>
      <c r="H30" t="s">
        <v>1935</v>
      </c>
    </row>
    <row r="31" spans="1:8">
      <c r="G31" s="15"/>
      <c r="H31" t="s">
        <v>1936</v>
      </c>
    </row>
    <row r="32" spans="1:8">
      <c r="A32" t="s">
        <v>1434</v>
      </c>
      <c r="G32" s="15"/>
      <c r="H32" t="s">
        <v>1937</v>
      </c>
    </row>
    <row r="33" spans="1:8">
      <c r="A33" s="87" t="s">
        <v>2042</v>
      </c>
      <c r="B33" s="87" t="s">
        <v>3</v>
      </c>
      <c r="C33" s="13" t="s">
        <v>157</v>
      </c>
      <c r="D33" s="13" t="s">
        <v>504</v>
      </c>
      <c r="G33" s="15"/>
      <c r="H33" t="s">
        <v>1938</v>
      </c>
    </row>
    <row r="34" spans="1:8">
      <c r="A34" s="86" t="s">
        <v>1454</v>
      </c>
      <c r="B34" s="88">
        <v>0.04</v>
      </c>
      <c r="C34" s="13" t="s">
        <v>505</v>
      </c>
      <c r="D34" s="9">
        <v>0.12</v>
      </c>
      <c r="G34" s="15"/>
      <c r="H34" t="s">
        <v>1939</v>
      </c>
    </row>
    <row r="35" spans="1:8">
      <c r="A35" s="87" t="s">
        <v>1420</v>
      </c>
      <c r="B35" s="88">
        <v>0.03</v>
      </c>
      <c r="C35" s="13" t="s">
        <v>501</v>
      </c>
      <c r="D35" s="9">
        <v>0.25</v>
      </c>
      <c r="G35" s="15"/>
      <c r="H35" t="s">
        <v>1940</v>
      </c>
    </row>
    <row r="36" spans="1:8">
      <c r="A36" s="87" t="s">
        <v>1423</v>
      </c>
      <c r="B36" s="88">
        <v>0.04</v>
      </c>
      <c r="C36" s="13" t="s">
        <v>502</v>
      </c>
      <c r="D36" s="9">
        <v>0.08</v>
      </c>
      <c r="G36" s="15"/>
      <c r="H36" t="s">
        <v>1941</v>
      </c>
    </row>
    <row r="37" spans="1:8">
      <c r="A37" s="87" t="s">
        <v>1599</v>
      </c>
      <c r="B37" s="88">
        <v>0.03</v>
      </c>
      <c r="C37" s="13" t="s">
        <v>168</v>
      </c>
      <c r="D37" s="9">
        <f>22%</f>
        <v>0.22</v>
      </c>
      <c r="G37" s="15"/>
      <c r="H37" t="s">
        <v>1942</v>
      </c>
    </row>
    <row r="38" spans="1:8">
      <c r="A38" s="87" t="s">
        <v>1602</v>
      </c>
      <c r="B38" s="88">
        <v>0.03</v>
      </c>
      <c r="C38" s="13" t="s">
        <v>215</v>
      </c>
      <c r="D38" s="9">
        <v>0.18</v>
      </c>
      <c r="G38" s="15"/>
      <c r="H38" t="s">
        <v>1943</v>
      </c>
    </row>
    <row r="39" spans="1:8">
      <c r="A39" s="87" t="s">
        <v>1978</v>
      </c>
      <c r="B39" s="88">
        <v>0.06</v>
      </c>
      <c r="C39" s="13" t="s">
        <v>503</v>
      </c>
      <c r="D39" s="9">
        <v>0.15</v>
      </c>
      <c r="G39" s="15"/>
      <c r="H39" t="s">
        <v>1944</v>
      </c>
    </row>
    <row r="40" spans="1:8">
      <c r="A40" s="87" t="s">
        <v>1977</v>
      </c>
      <c r="B40" s="88">
        <v>0.05</v>
      </c>
      <c r="C40" s="13" t="s">
        <v>254</v>
      </c>
      <c r="D40" s="9">
        <f>SUM(D34:D39)</f>
        <v>1</v>
      </c>
      <c r="G40" s="15"/>
      <c r="H40" t="s">
        <v>1945</v>
      </c>
    </row>
    <row r="41" spans="1:8">
      <c r="A41" s="87" t="s">
        <v>2197</v>
      </c>
      <c r="B41" s="88">
        <v>0.05</v>
      </c>
      <c r="G41" s="15"/>
      <c r="H41" t="s">
        <v>1946</v>
      </c>
    </row>
    <row r="42" spans="1:8">
      <c r="A42" s="87" t="s">
        <v>1980</v>
      </c>
      <c r="B42" s="88">
        <v>0.04</v>
      </c>
      <c r="G42" s="15"/>
      <c r="H42" t="s">
        <v>1947</v>
      </c>
    </row>
    <row r="43" spans="1:8">
      <c r="A43" s="87" t="s">
        <v>1997</v>
      </c>
      <c r="B43" s="88">
        <v>0.06</v>
      </c>
      <c r="G43" s="15"/>
      <c r="H43" t="s">
        <v>1948</v>
      </c>
    </row>
    <row r="44" spans="1:8">
      <c r="A44" s="89" t="s">
        <v>2094</v>
      </c>
      <c r="B44" s="88">
        <v>0.02</v>
      </c>
      <c r="G44" s="15"/>
      <c r="H44" t="s">
        <v>1949</v>
      </c>
    </row>
    <row r="45" spans="1:8">
      <c r="A45" s="87" t="s">
        <v>402</v>
      </c>
      <c r="B45" s="88">
        <v>0.04</v>
      </c>
      <c r="G45" s="15"/>
      <c r="H45" t="s">
        <v>1950</v>
      </c>
    </row>
    <row r="46" spans="1:8">
      <c r="A46" s="87" t="s">
        <v>1606</v>
      </c>
      <c r="B46" s="88">
        <v>0.04</v>
      </c>
      <c r="G46" s="15"/>
      <c r="H46" t="s">
        <v>1951</v>
      </c>
    </row>
    <row r="47" spans="1:8">
      <c r="A47" s="87" t="s">
        <v>1610</v>
      </c>
      <c r="B47" s="88">
        <v>0.04</v>
      </c>
      <c r="G47" s="15"/>
      <c r="H47" t="s">
        <v>1952</v>
      </c>
    </row>
    <row r="48" spans="1:8">
      <c r="A48" s="87" t="s">
        <v>387</v>
      </c>
      <c r="B48" s="88">
        <v>0.04</v>
      </c>
      <c r="G48" s="15"/>
      <c r="H48" t="s">
        <v>1953</v>
      </c>
    </row>
    <row r="49" spans="1:8">
      <c r="A49" s="87" t="s">
        <v>1417</v>
      </c>
      <c r="B49" s="88">
        <v>0.03</v>
      </c>
      <c r="G49" s="15"/>
      <c r="H49" t="s">
        <v>1954</v>
      </c>
    </row>
    <row r="50" spans="1:8">
      <c r="A50" s="87" t="s">
        <v>1635</v>
      </c>
      <c r="B50" s="88">
        <v>0.03</v>
      </c>
      <c r="G50" s="14" t="s">
        <v>215</v>
      </c>
      <c r="H50" t="s">
        <v>1955</v>
      </c>
    </row>
    <row r="51" spans="1:8">
      <c r="A51" s="87" t="s">
        <v>1631</v>
      </c>
      <c r="B51" s="88">
        <v>0.03</v>
      </c>
      <c r="G51" s="15"/>
      <c r="H51" t="s">
        <v>1956</v>
      </c>
    </row>
    <row r="52" spans="1:8">
      <c r="A52" s="87" t="s">
        <v>1643</v>
      </c>
      <c r="B52" s="88">
        <v>0.04</v>
      </c>
      <c r="G52" s="15"/>
      <c r="H52" t="s">
        <v>1957</v>
      </c>
    </row>
    <row r="53" spans="1:8">
      <c r="A53" s="87" t="s">
        <v>1724</v>
      </c>
      <c r="B53" s="88">
        <v>0.04</v>
      </c>
      <c r="G53" s="15"/>
      <c r="H53" t="s">
        <v>1958</v>
      </c>
    </row>
    <row r="54" spans="1:8">
      <c r="A54" s="89" t="s">
        <v>2093</v>
      </c>
      <c r="B54" s="88">
        <v>0.04</v>
      </c>
      <c r="G54" s="15"/>
      <c r="H54" t="s">
        <v>1959</v>
      </c>
    </row>
    <row r="55" spans="1:8">
      <c r="A55" s="87" t="s">
        <v>2002</v>
      </c>
      <c r="B55" s="88">
        <v>0.06</v>
      </c>
      <c r="G55" s="15"/>
      <c r="H55" t="s">
        <v>1960</v>
      </c>
    </row>
    <row r="56" spans="1:8">
      <c r="A56" s="87" t="s">
        <v>2003</v>
      </c>
      <c r="B56" s="88">
        <v>0.03</v>
      </c>
      <c r="G56" s="15"/>
      <c r="H56" t="s">
        <v>1961</v>
      </c>
    </row>
    <row r="57" spans="1:8">
      <c r="A57" s="87" t="s">
        <v>2005</v>
      </c>
      <c r="B57" s="88">
        <v>0.03</v>
      </c>
      <c r="G57" s="15"/>
      <c r="H57" t="s">
        <v>1962</v>
      </c>
    </row>
    <row r="58" spans="1:8">
      <c r="A58" s="87" t="s">
        <v>2096</v>
      </c>
      <c r="B58" s="88">
        <v>0.04</v>
      </c>
      <c r="G58" s="15"/>
      <c r="H58" t="s">
        <v>1963</v>
      </c>
    </row>
    <row r="59" spans="1:8">
      <c r="A59" s="87" t="s">
        <v>1694</v>
      </c>
      <c r="B59" s="88">
        <v>0.03</v>
      </c>
      <c r="G59" s="15"/>
      <c r="H59" t="s">
        <v>1964</v>
      </c>
    </row>
    <row r="60" spans="1:8">
      <c r="A60" s="86"/>
      <c r="B60" s="86"/>
      <c r="G60" s="15"/>
      <c r="H60" t="s">
        <v>1965</v>
      </c>
    </row>
    <row r="61" spans="1:8">
      <c r="G61" s="15"/>
      <c r="H61" t="s">
        <v>1966</v>
      </c>
    </row>
    <row r="62" spans="1:8">
      <c r="G62" s="15"/>
      <c r="H62" t="s">
        <v>1967</v>
      </c>
    </row>
    <row r="63" spans="1:8">
      <c r="G63" s="15"/>
      <c r="H63" t="s">
        <v>1968</v>
      </c>
    </row>
    <row r="64" spans="1:8">
      <c r="G64" s="15"/>
      <c r="H64" t="s">
        <v>1969</v>
      </c>
    </row>
    <row r="65" spans="1:8">
      <c r="G65" s="15"/>
      <c r="H65" t="s">
        <v>1970</v>
      </c>
    </row>
    <row r="66" spans="1:8">
      <c r="G66" s="15"/>
      <c r="H66" t="s">
        <v>1971</v>
      </c>
    </row>
    <row r="67" spans="1:8">
      <c r="G67" s="15"/>
      <c r="H67" t="s">
        <v>1972</v>
      </c>
    </row>
    <row r="68" spans="1:8">
      <c r="A68" s="14" t="s">
        <v>1868</v>
      </c>
      <c r="H68" t="s">
        <v>2093</v>
      </c>
    </row>
    <row r="69" spans="1:8">
      <c r="A69" s="15" t="s">
        <v>1422</v>
      </c>
      <c r="G69" s="14" t="s">
        <v>503</v>
      </c>
      <c r="H69" t="s">
        <v>1973</v>
      </c>
    </row>
    <row r="70" spans="1:8">
      <c r="A70" t="s">
        <v>1926</v>
      </c>
      <c r="G70" s="15"/>
      <c r="H70" t="s">
        <v>1974</v>
      </c>
    </row>
    <row r="71" spans="1:8">
      <c r="A71" t="s">
        <v>1928</v>
      </c>
      <c r="G71" s="15"/>
      <c r="H71" t="s">
        <v>1975</v>
      </c>
    </row>
    <row r="72" spans="1:8">
      <c r="A72" t="s">
        <v>1929</v>
      </c>
      <c r="H72" t="s">
        <v>2002</v>
      </c>
    </row>
    <row r="73" spans="1:8">
      <c r="A73" t="s">
        <v>1930</v>
      </c>
      <c r="H73" t="s">
        <v>2003</v>
      </c>
    </row>
    <row r="74" spans="1:8">
      <c r="A74" t="s">
        <v>1931</v>
      </c>
      <c r="H74" t="s">
        <v>2005</v>
      </c>
    </row>
    <row r="75" spans="1:8">
      <c r="A75" t="s">
        <v>1932</v>
      </c>
    </row>
    <row r="76" spans="1:8">
      <c r="A76" t="s">
        <v>1933</v>
      </c>
    </row>
    <row r="77" spans="1:8">
      <c r="A77" t="s">
        <v>1934</v>
      </c>
    </row>
    <row r="78" spans="1:8">
      <c r="A78" t="s">
        <v>2269</v>
      </c>
    </row>
    <row r="79" spans="1:8">
      <c r="A79" t="s">
        <v>506</v>
      </c>
    </row>
    <row r="80" spans="1:8">
      <c r="A80" t="s">
        <v>2272</v>
      </c>
    </row>
    <row r="81" spans="1:6">
      <c r="A81" t="s">
        <v>2273</v>
      </c>
    </row>
    <row r="82" spans="1:6">
      <c r="A82" t="s">
        <v>2274</v>
      </c>
    </row>
    <row r="83" spans="1:6">
      <c r="A83" t="s">
        <v>2275</v>
      </c>
    </row>
    <row r="84" spans="1:6">
      <c r="A84" t="s">
        <v>2276</v>
      </c>
    </row>
    <row r="85" spans="1:6">
      <c r="A85" t="s">
        <v>2277</v>
      </c>
    </row>
    <row r="86" spans="1:6">
      <c r="A86" t="s">
        <v>350</v>
      </c>
    </row>
    <row r="87" spans="1:6">
      <c r="A87" t="s">
        <v>1979</v>
      </c>
    </row>
    <row r="88" spans="1:6">
      <c r="A88" t="s">
        <v>1867</v>
      </c>
    </row>
    <row r="89" spans="1:6">
      <c r="A89" t="s">
        <v>1980</v>
      </c>
    </row>
    <row r="90" spans="1:6">
      <c r="A90" t="s">
        <v>1981</v>
      </c>
    </row>
    <row r="91" spans="1:6">
      <c r="A91" t="s">
        <v>1982</v>
      </c>
    </row>
    <row r="92" spans="1:6">
      <c r="A92" t="s">
        <v>1983</v>
      </c>
    </row>
    <row r="93" spans="1:6">
      <c r="A93" s="15" t="s">
        <v>1984</v>
      </c>
    </row>
    <row r="94" spans="1:6">
      <c r="A94" t="s">
        <v>1997</v>
      </c>
    </row>
    <row r="95" spans="1:6">
      <c r="A95" t="s">
        <v>1935</v>
      </c>
    </row>
    <row r="96" spans="1:6">
      <c r="A96" t="s">
        <v>1936</v>
      </c>
      <c r="E96" s="13" t="s">
        <v>157</v>
      </c>
      <c r="F96" s="13" t="s">
        <v>158</v>
      </c>
    </row>
    <row r="97" spans="1:6">
      <c r="A97" t="s">
        <v>1937</v>
      </c>
      <c r="E97" s="13" t="s">
        <v>505</v>
      </c>
      <c r="F97" s="24">
        <v>0.8</v>
      </c>
    </row>
    <row r="98" spans="1:6">
      <c r="A98" t="s">
        <v>1938</v>
      </c>
      <c r="E98" s="13" t="s">
        <v>501</v>
      </c>
      <c r="F98" s="24">
        <v>0.05</v>
      </c>
    </row>
    <row r="99" spans="1:6">
      <c r="A99" t="s">
        <v>1939</v>
      </c>
      <c r="E99" s="13" t="s">
        <v>502</v>
      </c>
      <c r="F99" s="24">
        <v>0.03</v>
      </c>
    </row>
    <row r="100" spans="1:6">
      <c r="A100" t="s">
        <v>1940</v>
      </c>
      <c r="E100" s="13" t="s">
        <v>168</v>
      </c>
      <c r="F100" s="24">
        <v>0.05</v>
      </c>
    </row>
    <row r="101" spans="1:6">
      <c r="A101" t="s">
        <v>1941</v>
      </c>
      <c r="E101" s="13" t="s">
        <v>215</v>
      </c>
      <c r="F101" s="24">
        <v>0</v>
      </c>
    </row>
    <row r="102" spans="1:6">
      <c r="A102" t="s">
        <v>1942</v>
      </c>
      <c r="E102" s="13" t="s">
        <v>503</v>
      </c>
      <c r="F102" s="24">
        <v>0</v>
      </c>
    </row>
    <row r="103" spans="1:6">
      <c r="A103" t="s">
        <v>1943</v>
      </c>
      <c r="E103" s="13" t="s">
        <v>254</v>
      </c>
      <c r="F103" s="24">
        <v>1</v>
      </c>
    </row>
    <row r="104" spans="1:6">
      <c r="A104" t="s">
        <v>1944</v>
      </c>
    </row>
    <row r="105" spans="1:6">
      <c r="A105" t="s">
        <v>1945</v>
      </c>
    </row>
    <row r="106" spans="1:6">
      <c r="A106" t="s">
        <v>1946</v>
      </c>
      <c r="E106" s="13" t="s">
        <v>157</v>
      </c>
      <c r="F106" s="13" t="s">
        <v>159</v>
      </c>
    </row>
    <row r="107" spans="1:6">
      <c r="A107" t="s">
        <v>1947</v>
      </c>
      <c r="E107" s="13" t="s">
        <v>505</v>
      </c>
      <c r="F107" s="24">
        <v>0.38</v>
      </c>
    </row>
    <row r="108" spans="1:6">
      <c r="A108" t="s">
        <v>1948</v>
      </c>
      <c r="E108" s="13" t="s">
        <v>501</v>
      </c>
      <c r="F108" s="24">
        <v>0.27</v>
      </c>
    </row>
    <row r="109" spans="1:6">
      <c r="A109" t="s">
        <v>1949</v>
      </c>
      <c r="E109" s="13" t="s">
        <v>502</v>
      </c>
      <c r="F109" s="24">
        <v>0.1</v>
      </c>
    </row>
    <row r="110" spans="1:6">
      <c r="A110" t="s">
        <v>1950</v>
      </c>
      <c r="E110" s="13" t="s">
        <v>168</v>
      </c>
      <c r="F110" s="24">
        <v>0.1</v>
      </c>
    </row>
    <row r="111" spans="1:6">
      <c r="A111" t="s">
        <v>1951</v>
      </c>
      <c r="E111" s="13" t="s">
        <v>215</v>
      </c>
      <c r="F111" s="24">
        <v>7.0000000000000007E-2</v>
      </c>
    </row>
    <row r="112" spans="1:6">
      <c r="A112" t="s">
        <v>1952</v>
      </c>
      <c r="E112" s="13" t="s">
        <v>503</v>
      </c>
      <c r="F112" s="24">
        <v>0.08</v>
      </c>
    </row>
    <row r="113" spans="1:6">
      <c r="A113" t="s">
        <v>1953</v>
      </c>
      <c r="E113" s="13" t="s">
        <v>254</v>
      </c>
      <c r="F113" s="24">
        <v>1</v>
      </c>
    </row>
    <row r="114" spans="1:6">
      <c r="A114" t="s">
        <v>1954</v>
      </c>
    </row>
    <row r="115" spans="1:6">
      <c r="A115" t="s">
        <v>1955</v>
      </c>
      <c r="E115" s="13" t="s">
        <v>157</v>
      </c>
      <c r="F115" s="13" t="s">
        <v>504</v>
      </c>
    </row>
    <row r="116" spans="1:6">
      <c r="A116" t="s">
        <v>1956</v>
      </c>
      <c r="E116" s="13" t="s">
        <v>505</v>
      </c>
      <c r="F116" s="9">
        <v>0.12</v>
      </c>
    </row>
    <row r="117" spans="1:6">
      <c r="A117" t="s">
        <v>1957</v>
      </c>
      <c r="E117" s="13" t="s">
        <v>501</v>
      </c>
      <c r="F117" s="9">
        <v>0.25</v>
      </c>
    </row>
    <row r="118" spans="1:6">
      <c r="A118" t="s">
        <v>1958</v>
      </c>
      <c r="E118" s="13" t="s">
        <v>502</v>
      </c>
      <c r="F118" s="9">
        <v>0.08</v>
      </c>
    </row>
    <row r="119" spans="1:6">
      <c r="A119" t="s">
        <v>1959</v>
      </c>
      <c r="E119" s="13" t="s">
        <v>168</v>
      </c>
      <c r="F119" s="9">
        <v>0.22</v>
      </c>
    </row>
    <row r="120" spans="1:6">
      <c r="A120" t="s">
        <v>1960</v>
      </c>
      <c r="E120" s="13" t="s">
        <v>215</v>
      </c>
      <c r="F120" s="9">
        <v>0.18</v>
      </c>
    </row>
    <row r="121" spans="1:6">
      <c r="A121" t="s">
        <v>1961</v>
      </c>
      <c r="E121" s="13" t="s">
        <v>503</v>
      </c>
      <c r="F121" s="9">
        <v>0.15</v>
      </c>
    </row>
    <row r="122" spans="1:6">
      <c r="A122" t="s">
        <v>1962</v>
      </c>
      <c r="E122" s="13" t="s">
        <v>254</v>
      </c>
      <c r="F122" s="9">
        <v>1</v>
      </c>
    </row>
    <row r="123" spans="1:6">
      <c r="A123" t="s">
        <v>1963</v>
      </c>
    </row>
    <row r="124" spans="1:6">
      <c r="A124" t="s">
        <v>1964</v>
      </c>
    </row>
    <row r="125" spans="1:6">
      <c r="A125" t="s">
        <v>1965</v>
      </c>
    </row>
    <row r="126" spans="1:6">
      <c r="A126" t="s">
        <v>1966</v>
      </c>
    </row>
    <row r="127" spans="1:6">
      <c r="A127" t="s">
        <v>1967</v>
      </c>
    </row>
    <row r="128" spans="1:6">
      <c r="A128" t="s">
        <v>1968</v>
      </c>
    </row>
    <row r="129" spans="1:1">
      <c r="A129" t="s">
        <v>1969</v>
      </c>
    </row>
    <row r="130" spans="1:1">
      <c r="A130" t="s">
        <v>1970</v>
      </c>
    </row>
    <row r="131" spans="1:1">
      <c r="A131" t="s">
        <v>1971</v>
      </c>
    </row>
    <row r="132" spans="1:1">
      <c r="A132" t="s">
        <v>1972</v>
      </c>
    </row>
    <row r="133" spans="1:1">
      <c r="A133" t="s">
        <v>2093</v>
      </c>
    </row>
    <row r="134" spans="1:1">
      <c r="A134" t="s">
        <v>1973</v>
      </c>
    </row>
    <row r="135" spans="1:1">
      <c r="A135" t="s">
        <v>1974</v>
      </c>
    </row>
    <row r="136" spans="1:1">
      <c r="A136" t="s">
        <v>1975</v>
      </c>
    </row>
    <row r="137" spans="1:1">
      <c r="A137" t="s">
        <v>2002</v>
      </c>
    </row>
    <row r="138" spans="1:1">
      <c r="A138" t="s">
        <v>2003</v>
      </c>
    </row>
    <row r="139" spans="1:1">
      <c r="A139" t="s">
        <v>2005</v>
      </c>
    </row>
    <row r="140" spans="1:1">
      <c r="A140" s="6" t="s">
        <v>1454</v>
      </c>
    </row>
    <row r="141" spans="1:1">
      <c r="A141" s="6" t="s">
        <v>506</v>
      </c>
    </row>
    <row r="142" spans="1:1">
      <c r="A142" s="6" t="s">
        <v>1602</v>
      </c>
    </row>
    <row r="143" spans="1:1">
      <c r="A143" s="6" t="s">
        <v>1452</v>
      </c>
    </row>
    <row r="144" spans="1:1">
      <c r="A144" s="6" t="s">
        <v>2280</v>
      </c>
    </row>
    <row r="145" spans="1:1">
      <c r="A145" s="6" t="s">
        <v>2285</v>
      </c>
    </row>
    <row r="146" spans="1:1">
      <c r="A146" s="6" t="s">
        <v>2288</v>
      </c>
    </row>
  </sheetData>
  <pageMargins left="0.511811024" right="0.511811024" top="0.78740157499999996" bottom="0.78740157499999996" header="0.31496062000000002" footer="0.31496062000000002"/>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69CDF-A307-BB45-83BF-82BCAD081908}">
  <dimension ref="A1:R139"/>
  <sheetViews>
    <sheetView topLeftCell="A27" workbookViewId="0">
      <selection activeCell="H3" sqref="H3:H64"/>
    </sheetView>
  </sheetViews>
  <sheetFormatPr baseColWidth="10" defaultRowHeight="15"/>
  <cols>
    <col min="7" max="7" width="6.83203125" customWidth="1"/>
    <col min="8" max="8" width="43.6640625" customWidth="1"/>
  </cols>
  <sheetData>
    <row r="1" spans="1:18">
      <c r="A1" s="6" t="s">
        <v>2289</v>
      </c>
      <c r="B1" s="6"/>
      <c r="C1" s="6"/>
      <c r="D1" s="6"/>
      <c r="E1" s="6"/>
      <c r="F1" s="6"/>
      <c r="G1" s="6"/>
      <c r="H1" s="6"/>
      <c r="I1" s="6"/>
      <c r="J1" s="6"/>
      <c r="K1" s="6"/>
      <c r="L1" s="6"/>
      <c r="M1" s="6"/>
      <c r="N1" s="6"/>
      <c r="O1" s="6"/>
      <c r="P1" s="6"/>
      <c r="Q1" s="6"/>
      <c r="R1" s="6"/>
    </row>
    <row r="2" spans="1:18">
      <c r="A2" s="6"/>
      <c r="B2" s="6"/>
      <c r="C2" s="6"/>
      <c r="D2" s="6"/>
      <c r="E2" s="6"/>
      <c r="F2" s="6"/>
      <c r="G2" s="6"/>
      <c r="H2" s="150" t="s">
        <v>1849</v>
      </c>
      <c r="I2" s="8" t="s">
        <v>1424</v>
      </c>
      <c r="J2" s="8" t="s">
        <v>2334</v>
      </c>
      <c r="K2" s="6" t="s">
        <v>2335</v>
      </c>
      <c r="L2" s="6" t="s">
        <v>2336</v>
      </c>
      <c r="M2" s="8" t="s">
        <v>1266</v>
      </c>
      <c r="N2" s="8" t="s">
        <v>255</v>
      </c>
      <c r="O2" s="8" t="s">
        <v>138</v>
      </c>
      <c r="P2" s="8" t="s">
        <v>2814</v>
      </c>
      <c r="Q2" s="8" t="s">
        <v>2815</v>
      </c>
      <c r="R2" s="8" t="s">
        <v>2816</v>
      </c>
    </row>
    <row r="3" spans="1:18">
      <c r="A3" s="6" t="s">
        <v>2813</v>
      </c>
      <c r="B3" s="10">
        <v>1</v>
      </c>
      <c r="C3" s="6"/>
      <c r="D3" s="6"/>
      <c r="E3" s="6"/>
      <c r="F3" s="6"/>
      <c r="G3" s="6"/>
      <c r="H3" s="122" t="s">
        <v>1494</v>
      </c>
      <c r="I3" s="8">
        <v>1.2200000000000001E-2</v>
      </c>
      <c r="J3" s="8">
        <v>1.1599999999999999E-2</v>
      </c>
      <c r="K3" s="8">
        <v>1.0200000000000001E-2</v>
      </c>
      <c r="L3" s="8">
        <v>1.01E-2</v>
      </c>
      <c r="M3" s="6">
        <v>1</v>
      </c>
      <c r="N3" s="8" t="s">
        <v>2811</v>
      </c>
      <c r="O3" s="10"/>
      <c r="P3" s="151">
        <v>0</v>
      </c>
      <c r="Q3" s="8">
        <v>0</v>
      </c>
      <c r="R3" s="8">
        <v>0</v>
      </c>
    </row>
    <row r="4" spans="1:18">
      <c r="A4" s="6" t="s">
        <v>2264</v>
      </c>
      <c r="B4" s="6" t="s">
        <v>1494</v>
      </c>
      <c r="C4" s="6" t="s">
        <v>1412</v>
      </c>
      <c r="D4" s="6" t="s">
        <v>2268</v>
      </c>
      <c r="E4" s="6"/>
      <c r="F4" s="6"/>
      <c r="G4" s="6"/>
      <c r="H4" s="122" t="s">
        <v>2464</v>
      </c>
      <c r="I4" s="8">
        <v>5.7000000000000002E-3</v>
      </c>
      <c r="J4" s="8">
        <v>3.3E-3</v>
      </c>
      <c r="K4" s="8">
        <v>3.8999999999999998E-3</v>
      </c>
      <c r="L4" s="8">
        <v>3.5999999999999999E-3</v>
      </c>
      <c r="M4" s="6">
        <v>2</v>
      </c>
      <c r="N4" s="8" t="s">
        <v>2811</v>
      </c>
      <c r="O4" s="10"/>
      <c r="P4" s="151">
        <v>0</v>
      </c>
      <c r="Q4" s="8">
        <v>0</v>
      </c>
      <c r="R4" s="8">
        <v>0</v>
      </c>
    </row>
    <row r="5" spans="1:18">
      <c r="A5" s="6" t="s">
        <v>2265</v>
      </c>
      <c r="B5" s="8">
        <v>1.1599999999999999E-2</v>
      </c>
      <c r="C5" s="8">
        <v>1.66E-2</v>
      </c>
      <c r="D5" s="8">
        <v>1.4376</v>
      </c>
      <c r="E5" s="6"/>
      <c r="F5" s="6"/>
      <c r="G5" s="6"/>
      <c r="H5" s="122" t="s">
        <v>2465</v>
      </c>
      <c r="I5" s="8">
        <v>1.23E-2</v>
      </c>
      <c r="J5" s="8">
        <v>1.1599999999999999E-2</v>
      </c>
      <c r="K5" s="8">
        <v>1.03E-2</v>
      </c>
      <c r="L5" s="8">
        <v>1.01E-2</v>
      </c>
      <c r="M5" s="6">
        <v>3</v>
      </c>
      <c r="N5" s="8" t="s">
        <v>2811</v>
      </c>
      <c r="O5" s="10"/>
      <c r="P5" s="151">
        <v>0</v>
      </c>
      <c r="Q5" s="8">
        <v>0</v>
      </c>
      <c r="R5" s="8">
        <v>0</v>
      </c>
    </row>
    <row r="6" spans="1:18">
      <c r="A6" s="6" t="s">
        <v>2266</v>
      </c>
      <c r="B6" s="8">
        <v>1.0200000000000001E-2</v>
      </c>
      <c r="C6" s="8">
        <v>1.23E-2</v>
      </c>
      <c r="D6" s="8">
        <v>1.2013</v>
      </c>
      <c r="E6" s="6"/>
      <c r="F6" s="6"/>
      <c r="G6" s="6"/>
      <c r="H6" s="122" t="s">
        <v>2466</v>
      </c>
      <c r="I6" s="8">
        <v>1.38E-2</v>
      </c>
      <c r="J6" s="8">
        <v>3.1600000000000003E-2</v>
      </c>
      <c r="K6" s="8">
        <v>1.6799999999999999E-2</v>
      </c>
      <c r="L6" s="8">
        <v>1.8100000000000002E-2</v>
      </c>
      <c r="M6" s="6">
        <v>4</v>
      </c>
      <c r="N6" s="8" t="s">
        <v>2811</v>
      </c>
      <c r="O6" s="10"/>
      <c r="P6" s="151">
        <v>0</v>
      </c>
      <c r="Q6" s="8">
        <v>0</v>
      </c>
      <c r="R6" s="8">
        <v>0</v>
      </c>
    </row>
    <row r="7" spans="1:18">
      <c r="A7" s="6" t="s">
        <v>2267</v>
      </c>
      <c r="B7" s="8">
        <v>1.01E-2</v>
      </c>
      <c r="C7" s="8">
        <v>1.32E-2</v>
      </c>
      <c r="D7" s="8">
        <v>1.3105</v>
      </c>
      <c r="E7" s="6"/>
      <c r="F7" s="6"/>
      <c r="G7" s="6"/>
      <c r="H7" s="122" t="s">
        <v>2467</v>
      </c>
      <c r="I7" s="8">
        <v>5.8999999999999999E-3</v>
      </c>
      <c r="J7" s="8">
        <v>-7.6E-3</v>
      </c>
      <c r="K7" s="8">
        <v>2.3E-3</v>
      </c>
      <c r="L7" s="8">
        <v>1.1999999999999999E-3</v>
      </c>
      <c r="M7" s="6">
        <v>5</v>
      </c>
      <c r="N7" s="8" t="s">
        <v>2811</v>
      </c>
      <c r="O7" s="6"/>
      <c r="P7" s="6"/>
      <c r="Q7" s="6"/>
      <c r="R7" s="6"/>
    </row>
    <row r="8" spans="1:18" ht="16">
      <c r="A8" s="6"/>
      <c r="B8" s="6"/>
      <c r="C8" s="6"/>
      <c r="D8" s="6"/>
      <c r="E8" s="6"/>
      <c r="F8" s="6"/>
      <c r="G8" s="152"/>
      <c r="H8" s="153" t="s">
        <v>2860</v>
      </c>
      <c r="I8" s="8">
        <v>8.6999999999999994E-3</v>
      </c>
      <c r="J8" s="8">
        <v>1.15E-2</v>
      </c>
      <c r="K8" s="8">
        <v>1.0200000000000001E-2</v>
      </c>
      <c r="L8" s="8">
        <v>1.01E-2</v>
      </c>
      <c r="M8" s="6">
        <v>6</v>
      </c>
      <c r="N8" s="8" t="s">
        <v>2812</v>
      </c>
      <c r="O8" s="10">
        <v>0.7</v>
      </c>
      <c r="P8" s="151">
        <v>2.2000000000000001E-3</v>
      </c>
      <c r="Q8" s="8">
        <v>2E-3</v>
      </c>
      <c r="R8" s="8">
        <v>1.9E-3</v>
      </c>
    </row>
    <row r="9" spans="1:18" ht="16">
      <c r="A9" s="6"/>
      <c r="B9" s="6"/>
      <c r="C9" s="6"/>
      <c r="D9" s="6"/>
      <c r="E9" s="6"/>
      <c r="F9" s="6"/>
      <c r="G9" s="152"/>
      <c r="H9" s="153" t="s">
        <v>2861</v>
      </c>
      <c r="I9" s="8">
        <v>1.0800000000000001E-2</v>
      </c>
      <c r="J9" s="8">
        <v>1.2E-2</v>
      </c>
      <c r="K9" s="8">
        <v>1.09E-2</v>
      </c>
      <c r="L9" s="8">
        <v>1.0800000000000001E-2</v>
      </c>
      <c r="M9" s="6">
        <v>7</v>
      </c>
      <c r="N9" s="8" t="s">
        <v>2812</v>
      </c>
      <c r="O9" s="10"/>
      <c r="P9" s="151">
        <v>0</v>
      </c>
      <c r="Q9" s="8">
        <v>0</v>
      </c>
      <c r="R9" s="8">
        <v>0</v>
      </c>
    </row>
    <row r="10" spans="1:18" ht="24">
      <c r="A10" s="154" t="s">
        <v>2818</v>
      </c>
      <c r="B10" s="154"/>
      <c r="C10" s="154"/>
      <c r="D10" s="154"/>
      <c r="E10" s="154"/>
      <c r="F10" s="6"/>
      <c r="G10" s="152"/>
      <c r="H10" s="153" t="s">
        <v>2834</v>
      </c>
      <c r="I10" s="8">
        <v>1.0500000000000001E-2</v>
      </c>
      <c r="J10" s="8">
        <v>1.2800000000000001E-2</v>
      </c>
      <c r="K10" s="8">
        <v>1.1599999999999999E-2</v>
      </c>
      <c r="L10" s="8">
        <v>1.15E-2</v>
      </c>
      <c r="M10" s="6">
        <v>8</v>
      </c>
      <c r="N10" s="8" t="s">
        <v>2812</v>
      </c>
      <c r="O10" s="10">
        <v>0</v>
      </c>
      <c r="P10" s="151">
        <v>0</v>
      </c>
      <c r="Q10" s="8">
        <v>0</v>
      </c>
      <c r="R10" s="8">
        <v>0</v>
      </c>
    </row>
    <row r="11" spans="1:18" ht="16">
      <c r="A11" s="6"/>
      <c r="B11" s="6"/>
      <c r="C11" s="6"/>
      <c r="D11" s="6"/>
      <c r="E11" s="6"/>
      <c r="F11" s="6"/>
      <c r="G11" s="152"/>
      <c r="H11" s="153" t="s">
        <v>2835</v>
      </c>
      <c r="I11" s="8">
        <v>0.01</v>
      </c>
      <c r="J11" s="8">
        <v>1.2E-2</v>
      </c>
      <c r="K11" s="8">
        <v>1.11E-2</v>
      </c>
      <c r="L11" s="8">
        <v>1.0999999999999999E-2</v>
      </c>
      <c r="M11" s="6">
        <v>9</v>
      </c>
      <c r="N11" s="8" t="s">
        <v>2812</v>
      </c>
      <c r="O11" s="10"/>
      <c r="P11" s="151">
        <v>0</v>
      </c>
      <c r="Q11" s="8">
        <v>0</v>
      </c>
      <c r="R11" s="8">
        <v>0</v>
      </c>
    </row>
    <row r="12" spans="1:18" ht="19">
      <c r="A12" s="155" t="s">
        <v>2819</v>
      </c>
      <c r="B12" s="155"/>
      <c r="C12" s="155"/>
      <c r="D12" s="155"/>
      <c r="E12" s="6"/>
      <c r="F12" s="6"/>
      <c r="G12" s="152"/>
      <c r="H12" s="153" t="s">
        <v>2836</v>
      </c>
      <c r="I12" s="8">
        <v>1.0200000000000001E-2</v>
      </c>
      <c r="J12" s="8">
        <v>1.2699999999999999E-2</v>
      </c>
      <c r="K12" s="8">
        <v>1.15E-2</v>
      </c>
      <c r="L12" s="8">
        <v>1.14E-2</v>
      </c>
      <c r="M12" s="6">
        <v>10</v>
      </c>
      <c r="N12" s="8" t="s">
        <v>2812</v>
      </c>
      <c r="O12" s="10">
        <v>0.1</v>
      </c>
      <c r="P12" s="151">
        <v>6.9999999999999999E-4</v>
      </c>
      <c r="Q12" s="8">
        <v>5.9999999999999995E-4</v>
      </c>
      <c r="R12" s="8">
        <v>6.9999999999999999E-4</v>
      </c>
    </row>
    <row r="13" spans="1:18" ht="16">
      <c r="A13" s="6"/>
      <c r="B13" s="6"/>
      <c r="C13" s="6"/>
      <c r="D13" s="6"/>
      <c r="E13" s="6"/>
      <c r="F13" s="6"/>
      <c r="G13" s="152"/>
      <c r="H13" s="153" t="s">
        <v>2862</v>
      </c>
      <c r="I13" s="8">
        <v>0.01</v>
      </c>
      <c r="J13" s="8">
        <v>1.14E-2</v>
      </c>
      <c r="K13" s="8">
        <v>1.0200000000000001E-2</v>
      </c>
      <c r="L13" s="8">
        <v>1.2200000000000001E-2</v>
      </c>
      <c r="M13" s="6">
        <v>11</v>
      </c>
      <c r="N13" s="8" t="s">
        <v>2812</v>
      </c>
      <c r="O13" s="10"/>
      <c r="P13" s="151">
        <v>5.0000000000000001E-4</v>
      </c>
      <c r="Q13" s="8">
        <v>5.0000000000000001E-4</v>
      </c>
      <c r="R13" s="8">
        <v>5.9999999999999995E-4</v>
      </c>
    </row>
    <row r="14" spans="1:18" ht="16">
      <c r="A14" s="78" t="s">
        <v>2332</v>
      </c>
      <c r="B14" s="78" t="s">
        <v>2820</v>
      </c>
      <c r="C14" s="159">
        <v>0.7</v>
      </c>
      <c r="D14" s="6"/>
      <c r="E14" s="6"/>
      <c r="F14" s="6"/>
      <c r="G14" s="152"/>
      <c r="H14" s="153" t="s">
        <v>2863</v>
      </c>
      <c r="I14" s="8">
        <v>9.5999999999999992E-3</v>
      </c>
      <c r="J14" s="8">
        <v>1.0800000000000001E-2</v>
      </c>
      <c r="K14" s="8">
        <v>1.04E-2</v>
      </c>
      <c r="L14" s="8">
        <v>1.0999999999999999E-2</v>
      </c>
      <c r="M14" s="6">
        <v>12</v>
      </c>
      <c r="N14" s="8" t="s">
        <v>2812</v>
      </c>
      <c r="O14" s="10"/>
      <c r="P14" s="151">
        <v>0</v>
      </c>
      <c r="Q14" s="8">
        <v>0</v>
      </c>
      <c r="R14" s="8">
        <v>0</v>
      </c>
    </row>
    <row r="15" spans="1:18" ht="16">
      <c r="A15" s="6" t="s">
        <v>506</v>
      </c>
      <c r="B15" s="10" t="s">
        <v>2821</v>
      </c>
      <c r="C15" s="160">
        <v>0.05</v>
      </c>
      <c r="D15" s="6"/>
      <c r="E15" s="6"/>
      <c r="F15" s="6"/>
      <c r="G15" s="152"/>
      <c r="H15" s="153" t="s">
        <v>2864</v>
      </c>
      <c r="I15" s="8">
        <v>9.4999999999999998E-3</v>
      </c>
      <c r="J15" s="8">
        <v>1.01E-2</v>
      </c>
      <c r="K15" s="8">
        <v>1.0200000000000001E-2</v>
      </c>
      <c r="L15" s="8">
        <v>1.0800000000000001E-2</v>
      </c>
      <c r="M15" s="6">
        <v>13</v>
      </c>
      <c r="N15" s="8" t="s">
        <v>2812</v>
      </c>
      <c r="O15" s="10"/>
      <c r="P15" s="151">
        <v>5.9999999999999995E-4</v>
      </c>
      <c r="Q15" s="8">
        <v>5.0000000000000001E-4</v>
      </c>
      <c r="R15" s="8">
        <v>5.9999999999999995E-4</v>
      </c>
    </row>
    <row r="16" spans="1:18" ht="16">
      <c r="A16" s="6" t="s">
        <v>2346</v>
      </c>
      <c r="B16" s="10" t="s">
        <v>2821</v>
      </c>
      <c r="C16" s="160">
        <v>0.05</v>
      </c>
      <c r="D16" s="6"/>
      <c r="E16" s="6"/>
      <c r="F16" s="6"/>
      <c r="G16" s="152"/>
      <c r="H16" s="153" t="s">
        <v>2837</v>
      </c>
      <c r="I16" s="8">
        <v>0.01</v>
      </c>
      <c r="J16" s="8">
        <v>1.15E-2</v>
      </c>
      <c r="K16" s="8">
        <v>1.0699999999999999E-2</v>
      </c>
      <c r="L16" s="8">
        <v>1.12E-2</v>
      </c>
      <c r="M16" s="6">
        <v>14</v>
      </c>
      <c r="N16" s="8" t="s">
        <v>2812</v>
      </c>
      <c r="O16" s="10">
        <v>0.05</v>
      </c>
      <c r="P16" s="151">
        <v>5.9999999999999995E-4</v>
      </c>
      <c r="Q16" s="8">
        <v>5.0000000000000001E-4</v>
      </c>
      <c r="R16" s="8">
        <v>5.0000000000000001E-4</v>
      </c>
    </row>
    <row r="17" spans="1:18" ht="16">
      <c r="A17" s="6" t="s">
        <v>2340</v>
      </c>
      <c r="B17" s="10" t="s">
        <v>2821</v>
      </c>
      <c r="C17" s="160">
        <v>0.05</v>
      </c>
      <c r="D17" s="6"/>
      <c r="E17" s="6"/>
      <c r="F17" s="6"/>
      <c r="G17" s="152"/>
      <c r="H17" s="153" t="s">
        <v>2865</v>
      </c>
      <c r="I17" s="8">
        <v>9.5999999999999992E-3</v>
      </c>
      <c r="J17" s="8">
        <v>1.18E-2</v>
      </c>
      <c r="K17" s="8">
        <v>1.0699999999999999E-2</v>
      </c>
      <c r="L17" s="8">
        <v>1.0800000000000001E-2</v>
      </c>
      <c r="M17" s="6">
        <v>15</v>
      </c>
      <c r="N17" s="8" t="s">
        <v>2812</v>
      </c>
      <c r="O17" s="10"/>
      <c r="P17" s="151">
        <v>0</v>
      </c>
      <c r="Q17" s="8">
        <v>0</v>
      </c>
      <c r="R17" s="8">
        <v>0</v>
      </c>
    </row>
    <row r="18" spans="1:18" ht="16">
      <c r="A18" s="6" t="s">
        <v>2474</v>
      </c>
      <c r="B18" s="10" t="s">
        <v>2822</v>
      </c>
      <c r="C18" s="160">
        <v>7.0000000000000007E-2</v>
      </c>
      <c r="D18" s="6"/>
      <c r="E18" s="6"/>
      <c r="F18" s="6"/>
      <c r="G18" s="152"/>
      <c r="H18" s="153" t="s">
        <v>2866</v>
      </c>
      <c r="I18" s="8">
        <v>8.6999999999999994E-3</v>
      </c>
      <c r="J18" s="8">
        <v>1.14E-2</v>
      </c>
      <c r="K18" s="8">
        <v>1.01E-2</v>
      </c>
      <c r="L18" s="8">
        <v>1.0200000000000001E-2</v>
      </c>
      <c r="M18" s="6">
        <v>16</v>
      </c>
      <c r="N18" s="8" t="s">
        <v>2812</v>
      </c>
      <c r="O18" s="10"/>
      <c r="P18" s="151">
        <v>0</v>
      </c>
      <c r="Q18" s="8">
        <v>0</v>
      </c>
      <c r="R18" s="8">
        <v>0</v>
      </c>
    </row>
    <row r="19" spans="1:18" ht="16">
      <c r="A19" s="6" t="s">
        <v>1610</v>
      </c>
      <c r="B19" s="10" t="s">
        <v>2829</v>
      </c>
      <c r="C19" s="160">
        <v>0.05</v>
      </c>
      <c r="D19" s="6"/>
      <c r="E19" s="6"/>
      <c r="F19" s="6"/>
      <c r="G19" s="152"/>
      <c r="H19" s="153" t="s">
        <v>2867</v>
      </c>
      <c r="I19" s="8">
        <v>9.4000000000000004E-3</v>
      </c>
      <c r="J19" s="8">
        <v>1.0999999999999999E-2</v>
      </c>
      <c r="K19" s="8">
        <v>1.04E-2</v>
      </c>
      <c r="L19" s="8">
        <v>1.0999999999999999E-2</v>
      </c>
      <c r="M19" s="6">
        <v>17</v>
      </c>
      <c r="N19" s="8" t="s">
        <v>2812</v>
      </c>
      <c r="O19" s="10"/>
      <c r="P19" s="151">
        <v>0</v>
      </c>
      <c r="Q19" s="8">
        <v>0</v>
      </c>
      <c r="R19" s="8">
        <v>0</v>
      </c>
    </row>
    <row r="20" spans="1:18" ht="16">
      <c r="A20" s="6" t="s">
        <v>2824</v>
      </c>
      <c r="B20" s="10" t="s">
        <v>498</v>
      </c>
      <c r="C20" s="160">
        <v>0.03</v>
      </c>
      <c r="D20" s="6"/>
      <c r="E20" s="6"/>
      <c r="F20" s="6"/>
      <c r="G20" s="152"/>
      <c r="H20" s="153" t="s">
        <v>2838</v>
      </c>
      <c r="I20" s="8">
        <v>9.7000000000000003E-3</v>
      </c>
      <c r="J20" s="8">
        <v>1.1599999999999999E-2</v>
      </c>
      <c r="K20" s="8">
        <v>1.12E-2</v>
      </c>
      <c r="L20" s="8">
        <v>1.11E-2</v>
      </c>
      <c r="M20" s="6">
        <v>18</v>
      </c>
      <c r="N20" s="8" t="s">
        <v>2812</v>
      </c>
      <c r="O20" s="10"/>
      <c r="P20" s="151">
        <v>0</v>
      </c>
      <c r="Q20" s="8">
        <v>0</v>
      </c>
      <c r="R20" s="8">
        <v>0</v>
      </c>
    </row>
    <row r="21" spans="1:18" ht="16">
      <c r="A21" s="6"/>
      <c r="B21" s="6"/>
      <c r="C21" s="6"/>
      <c r="D21" s="6"/>
      <c r="E21" s="6"/>
      <c r="F21" s="6"/>
      <c r="G21" s="152"/>
      <c r="H21" s="153" t="s">
        <v>2868</v>
      </c>
      <c r="I21" s="8">
        <v>8.5000000000000006E-3</v>
      </c>
      <c r="J21" s="8">
        <v>8.5000000000000006E-3</v>
      </c>
      <c r="K21" s="8">
        <v>8.0999999999999996E-3</v>
      </c>
      <c r="L21" s="8">
        <v>8.9999999999999993E-3</v>
      </c>
      <c r="M21" s="6">
        <v>19</v>
      </c>
      <c r="N21" s="8" t="s">
        <v>2812</v>
      </c>
      <c r="O21" s="10"/>
      <c r="P21" s="151">
        <v>0</v>
      </c>
      <c r="Q21" s="8">
        <v>0</v>
      </c>
      <c r="R21" s="8">
        <v>0</v>
      </c>
    </row>
    <row r="22" spans="1:18" ht="16">
      <c r="A22" s="6" t="s">
        <v>2813</v>
      </c>
      <c r="B22" s="6">
        <v>1</v>
      </c>
      <c r="C22" s="6"/>
      <c r="D22" s="6"/>
      <c r="E22" s="6"/>
      <c r="F22" s="6"/>
      <c r="G22" s="152"/>
      <c r="H22" s="153" t="s">
        <v>2839</v>
      </c>
      <c r="I22" s="8">
        <v>8.0999999999999996E-3</v>
      </c>
      <c r="J22" s="8">
        <v>6.4000000000000003E-3</v>
      </c>
      <c r="K22" s="8">
        <v>6.1999999999999998E-3</v>
      </c>
      <c r="L22" s="8">
        <v>8.0000000000000002E-3</v>
      </c>
      <c r="M22" s="6">
        <v>20</v>
      </c>
      <c r="N22" s="8" t="s">
        <v>2812</v>
      </c>
      <c r="O22" s="10"/>
      <c r="P22" s="151">
        <v>0</v>
      </c>
      <c r="Q22" s="8">
        <v>0</v>
      </c>
      <c r="R22" s="8">
        <v>0</v>
      </c>
    </row>
    <row r="23" spans="1:18" ht="16">
      <c r="A23" s="6" t="s">
        <v>2264</v>
      </c>
      <c r="B23" s="6" t="s">
        <v>1494</v>
      </c>
      <c r="C23" s="6" t="s">
        <v>1412</v>
      </c>
      <c r="D23" s="6" t="s">
        <v>2268</v>
      </c>
      <c r="E23" s="6"/>
      <c r="F23" s="6"/>
      <c r="G23" s="152"/>
      <c r="H23" s="153" t="s">
        <v>2840</v>
      </c>
      <c r="I23" s="8">
        <v>1.2200000000000001E-2</v>
      </c>
      <c r="J23" s="8">
        <v>1.35E-2</v>
      </c>
      <c r="K23" s="8">
        <v>1.23E-2</v>
      </c>
      <c r="L23" s="8">
        <v>1.2200000000000001E-2</v>
      </c>
      <c r="M23" s="6">
        <v>21</v>
      </c>
      <c r="N23" s="8" t="s">
        <v>2812</v>
      </c>
      <c r="O23" s="10"/>
      <c r="P23" s="151">
        <v>0</v>
      </c>
      <c r="Q23" s="8">
        <v>0</v>
      </c>
      <c r="R23" s="8">
        <v>0</v>
      </c>
    </row>
    <row r="24" spans="1:18" ht="16">
      <c r="A24" s="6" t="s">
        <v>2265</v>
      </c>
      <c r="B24" s="8">
        <v>1.1599999999999999E-2</v>
      </c>
      <c r="C24" s="8">
        <v>1.1900000000000001E-2</v>
      </c>
      <c r="D24" s="8">
        <v>1.0335000000000001</v>
      </c>
      <c r="E24" s="6"/>
      <c r="F24" s="6"/>
      <c r="G24" s="152"/>
      <c r="H24" s="153" t="s">
        <v>2869</v>
      </c>
      <c r="I24" s="8">
        <v>9.7000000000000003E-3</v>
      </c>
      <c r="J24" s="8">
        <v>1.18E-2</v>
      </c>
      <c r="K24" s="8">
        <v>1.06E-2</v>
      </c>
      <c r="L24" s="8">
        <v>1.0699999999999999E-2</v>
      </c>
      <c r="M24" s="6">
        <v>22</v>
      </c>
      <c r="N24" s="8" t="s">
        <v>2812</v>
      </c>
      <c r="O24" s="10">
        <v>0.05</v>
      </c>
      <c r="P24" s="151">
        <v>5.9999999999999995E-4</v>
      </c>
      <c r="Q24" s="8">
        <v>5.9999999999999995E-4</v>
      </c>
      <c r="R24" s="8">
        <v>5.9999999999999995E-4</v>
      </c>
    </row>
    <row r="25" spans="1:18" ht="16">
      <c r="A25" s="6" t="s">
        <v>2266</v>
      </c>
      <c r="B25" s="8">
        <v>1.0200000000000001E-2</v>
      </c>
      <c r="C25" s="8">
        <v>1.0999999999999999E-2</v>
      </c>
      <c r="D25" s="8">
        <v>1.0827</v>
      </c>
      <c r="E25" s="6"/>
      <c r="F25" s="6"/>
      <c r="G25" s="152"/>
      <c r="H25" s="153" t="s">
        <v>2870</v>
      </c>
      <c r="I25" s="8">
        <v>1.01E-2</v>
      </c>
      <c r="J25" s="8">
        <v>1.17E-2</v>
      </c>
      <c r="K25" s="8">
        <v>1.1599999999999999E-2</v>
      </c>
      <c r="L25" s="8">
        <v>1.1900000000000001E-2</v>
      </c>
      <c r="M25" s="6">
        <v>23</v>
      </c>
      <c r="N25" s="8" t="s">
        <v>2812</v>
      </c>
      <c r="O25" s="10"/>
      <c r="P25" s="151">
        <v>0</v>
      </c>
      <c r="Q25" s="8">
        <v>0</v>
      </c>
      <c r="R25" s="8">
        <v>0</v>
      </c>
    </row>
    <row r="26" spans="1:18" ht="16">
      <c r="A26" s="6" t="s">
        <v>2267</v>
      </c>
      <c r="B26" s="8">
        <v>1.01E-2</v>
      </c>
      <c r="C26" s="8">
        <v>1.12E-2</v>
      </c>
      <c r="D26" s="8">
        <v>1.1129</v>
      </c>
      <c r="E26" s="6"/>
      <c r="F26" s="6"/>
      <c r="G26" s="152"/>
      <c r="H26" s="153" t="s">
        <v>2871</v>
      </c>
      <c r="I26" s="8">
        <v>1.09E-2</v>
      </c>
      <c r="J26" s="8">
        <v>1.17E-2</v>
      </c>
      <c r="K26" s="8">
        <v>1.06E-2</v>
      </c>
      <c r="L26" s="8">
        <v>9.5999999999999992E-3</v>
      </c>
      <c r="M26" s="6">
        <v>24</v>
      </c>
      <c r="N26" s="8" t="s">
        <v>2812</v>
      </c>
      <c r="O26" s="10"/>
      <c r="P26" s="151">
        <v>5.0000000000000001E-4</v>
      </c>
      <c r="Q26" s="8">
        <v>5.0000000000000001E-4</v>
      </c>
      <c r="R26" s="8">
        <v>5.0000000000000001E-4</v>
      </c>
    </row>
    <row r="27" spans="1:18" ht="16">
      <c r="A27" s="6"/>
      <c r="B27" s="6"/>
      <c r="C27" s="6"/>
      <c r="D27" s="6"/>
      <c r="E27" s="6"/>
      <c r="F27" s="6"/>
      <c r="G27" s="152"/>
      <c r="H27" s="153" t="s">
        <v>2841</v>
      </c>
      <c r="I27" s="8">
        <v>1.04E-2</v>
      </c>
      <c r="J27" s="8">
        <v>9.5999999999999992E-3</v>
      </c>
      <c r="K27" s="8">
        <v>9.9000000000000008E-3</v>
      </c>
      <c r="L27" s="8">
        <v>1.04E-2</v>
      </c>
      <c r="M27" s="6">
        <v>25</v>
      </c>
      <c r="N27" s="8" t="s">
        <v>2812</v>
      </c>
      <c r="O27" s="10"/>
      <c r="P27" s="151">
        <v>0</v>
      </c>
      <c r="Q27" s="8">
        <v>0</v>
      </c>
      <c r="R27" s="8">
        <v>0</v>
      </c>
    </row>
    <row r="28" spans="1:18" ht="16">
      <c r="A28" s="6"/>
      <c r="B28" s="6"/>
      <c r="C28" s="6"/>
      <c r="D28" s="6"/>
      <c r="E28" s="6"/>
      <c r="F28" s="6"/>
      <c r="G28" s="152"/>
      <c r="H28" s="156" t="s">
        <v>2872</v>
      </c>
      <c r="I28" s="8">
        <v>7.9000000000000008E-3</v>
      </c>
      <c r="J28" s="8">
        <v>1.1599999999999999E-2</v>
      </c>
      <c r="K28" s="8">
        <v>1.0200000000000001E-2</v>
      </c>
      <c r="L28" s="8">
        <v>0.01</v>
      </c>
      <c r="M28" s="6">
        <v>27</v>
      </c>
      <c r="N28" s="8" t="s">
        <v>2812</v>
      </c>
      <c r="O28" s="10"/>
      <c r="P28" s="151">
        <v>0</v>
      </c>
      <c r="Q28" s="8">
        <v>0</v>
      </c>
      <c r="R28" s="8">
        <v>0</v>
      </c>
    </row>
    <row r="29" spans="1:18" ht="19">
      <c r="A29" s="155" t="s">
        <v>2825</v>
      </c>
      <c r="B29" s="155"/>
      <c r="C29" s="155"/>
      <c r="D29" s="155"/>
      <c r="E29" s="155"/>
      <c r="F29" s="155"/>
      <c r="G29" s="155"/>
      <c r="H29" s="156" t="s">
        <v>2873</v>
      </c>
      <c r="I29" s="8">
        <v>8.9999999999999993E-3</v>
      </c>
      <c r="J29" s="8">
        <v>1.3299999999999999E-2</v>
      </c>
      <c r="K29" s="8">
        <v>1.24E-2</v>
      </c>
      <c r="L29" s="8">
        <v>1.3899999999999999E-2</v>
      </c>
      <c r="M29" s="6">
        <v>28</v>
      </c>
      <c r="N29" s="8" t="s">
        <v>2812</v>
      </c>
      <c r="O29" s="10">
        <v>7.0000000000000007E-2</v>
      </c>
      <c r="P29" s="151">
        <v>8.9999999999999998E-4</v>
      </c>
      <c r="Q29" s="8">
        <v>8.0000000000000004E-4</v>
      </c>
      <c r="R29" s="8">
        <v>8.0000000000000004E-4</v>
      </c>
    </row>
    <row r="30" spans="1:18" ht="16">
      <c r="A30" s="6"/>
      <c r="B30" s="6"/>
      <c r="C30" s="6"/>
      <c r="D30" s="6"/>
      <c r="E30" s="6"/>
      <c r="F30" s="6"/>
      <c r="G30" s="152"/>
      <c r="H30" s="156" t="s">
        <v>2874</v>
      </c>
      <c r="I30" s="8">
        <v>9.5999999999999992E-3</v>
      </c>
      <c r="J30" s="8">
        <v>1.09E-2</v>
      </c>
      <c r="K30" s="8">
        <v>0.01</v>
      </c>
      <c r="L30" s="8">
        <v>9.9000000000000008E-3</v>
      </c>
      <c r="M30" s="6">
        <v>29</v>
      </c>
      <c r="N30" s="8" t="s">
        <v>2812</v>
      </c>
      <c r="O30" s="10"/>
      <c r="P30" s="151">
        <v>0</v>
      </c>
      <c r="Q30" s="8">
        <v>0</v>
      </c>
      <c r="R30" s="8">
        <v>0</v>
      </c>
    </row>
    <row r="31" spans="1:18" ht="16">
      <c r="A31" s="78" t="s">
        <v>62</v>
      </c>
      <c r="B31" s="78" t="s">
        <v>138</v>
      </c>
      <c r="C31" s="78" t="s">
        <v>255</v>
      </c>
      <c r="D31" s="6"/>
      <c r="E31" s="6"/>
      <c r="F31" s="6"/>
      <c r="G31" s="152"/>
      <c r="H31" s="156" t="s">
        <v>2875</v>
      </c>
      <c r="I31" s="8">
        <v>6.4000000000000003E-3</v>
      </c>
      <c r="J31" s="8">
        <v>1.06E-2</v>
      </c>
      <c r="K31" s="8">
        <v>6.0000000000000001E-3</v>
      </c>
      <c r="L31" s="8">
        <v>6.7000000000000002E-3</v>
      </c>
      <c r="M31" s="6">
        <v>30</v>
      </c>
      <c r="N31" s="8" t="s">
        <v>2812</v>
      </c>
      <c r="O31" s="10"/>
      <c r="P31" s="151">
        <v>0</v>
      </c>
      <c r="Q31" s="8">
        <v>0</v>
      </c>
      <c r="R31" s="8">
        <v>0</v>
      </c>
    </row>
    <row r="32" spans="1:18" ht="16">
      <c r="A32" s="6" t="s">
        <v>2332</v>
      </c>
      <c r="B32" s="10">
        <v>0.4</v>
      </c>
      <c r="C32" s="6" t="s">
        <v>2820</v>
      </c>
      <c r="D32" s="6"/>
      <c r="E32" s="6"/>
      <c r="F32" s="6"/>
      <c r="G32" s="152"/>
      <c r="H32" s="156" t="s">
        <v>2876</v>
      </c>
      <c r="I32" s="8">
        <v>6.6E-3</v>
      </c>
      <c r="J32" s="8">
        <v>1.18E-2</v>
      </c>
      <c r="K32" s="8">
        <v>7.7000000000000002E-3</v>
      </c>
      <c r="L32" s="8">
        <v>8.6999999999999994E-3</v>
      </c>
      <c r="M32" s="6">
        <v>31</v>
      </c>
      <c r="N32" s="8" t="s">
        <v>2812</v>
      </c>
      <c r="O32" s="10">
        <v>0.03</v>
      </c>
      <c r="P32" s="151">
        <v>1.2999999999999999E-3</v>
      </c>
      <c r="Q32" s="8">
        <v>1.6000000000000001E-3</v>
      </c>
      <c r="R32" s="8">
        <v>1.6999999999999999E-3</v>
      </c>
    </row>
    <row r="33" spans="1:18" ht="16">
      <c r="A33" s="6" t="s">
        <v>2350</v>
      </c>
      <c r="B33" s="10">
        <v>7.0000000000000007E-2</v>
      </c>
      <c r="C33" s="6" t="s">
        <v>2821</v>
      </c>
      <c r="D33" s="6"/>
      <c r="E33" s="6"/>
      <c r="F33" s="6"/>
      <c r="G33" s="152"/>
      <c r="H33" s="156" t="s">
        <v>2842</v>
      </c>
      <c r="I33" s="8">
        <v>2.07E-2</v>
      </c>
      <c r="J33" s="8">
        <v>1.6500000000000001E-2</v>
      </c>
      <c r="K33" s="8">
        <v>2.0400000000000001E-2</v>
      </c>
      <c r="L33" s="8">
        <v>2.07E-2</v>
      </c>
      <c r="M33" s="6">
        <v>32</v>
      </c>
      <c r="N33" s="8" t="s">
        <v>2812</v>
      </c>
      <c r="O33" s="10"/>
      <c r="P33" s="151">
        <v>1.2999999999999999E-3</v>
      </c>
      <c r="Q33" s="8">
        <v>1.6000000000000001E-3</v>
      </c>
      <c r="R33" s="8">
        <v>1.6999999999999999E-3</v>
      </c>
    </row>
    <row r="34" spans="1:18" ht="16">
      <c r="A34" s="6" t="s">
        <v>2340</v>
      </c>
      <c r="B34" s="10">
        <v>0.05</v>
      </c>
      <c r="C34" s="6" t="s">
        <v>2821</v>
      </c>
      <c r="D34" s="6"/>
      <c r="E34" s="6"/>
      <c r="F34" s="6"/>
      <c r="G34" s="152"/>
      <c r="H34" s="157" t="s">
        <v>2877</v>
      </c>
      <c r="I34" s="8">
        <v>8.0999999999999996E-3</v>
      </c>
      <c r="J34" s="8">
        <v>3.0000000000000001E-3</v>
      </c>
      <c r="K34" s="8">
        <v>3.7000000000000002E-3</v>
      </c>
      <c r="L34" s="8">
        <v>4.8999999999999998E-3</v>
      </c>
      <c r="M34" s="6">
        <v>33</v>
      </c>
      <c r="N34" s="8" t="s">
        <v>37</v>
      </c>
      <c r="O34" s="10"/>
      <c r="P34" s="151">
        <v>0</v>
      </c>
      <c r="Q34" s="8">
        <v>0</v>
      </c>
      <c r="R34" s="8">
        <v>0</v>
      </c>
    </row>
    <row r="35" spans="1:18" ht="16">
      <c r="A35" s="6" t="s">
        <v>2826</v>
      </c>
      <c r="B35" s="10">
        <v>0.04</v>
      </c>
      <c r="C35" s="6" t="s">
        <v>2821</v>
      </c>
      <c r="D35" s="6"/>
      <c r="E35" s="6"/>
      <c r="F35" s="6"/>
      <c r="G35" s="152"/>
      <c r="H35" s="157" t="s">
        <v>2843</v>
      </c>
      <c r="I35" s="8">
        <v>8.2000000000000007E-3</v>
      </c>
      <c r="J35" s="8">
        <v>-5.0000000000000001E-4</v>
      </c>
      <c r="K35" s="8">
        <v>1.1999999999999999E-3</v>
      </c>
      <c r="L35" s="8">
        <v>3.0999999999999999E-3</v>
      </c>
      <c r="M35" s="6">
        <v>34</v>
      </c>
      <c r="N35" s="8" t="s">
        <v>37</v>
      </c>
      <c r="O35" s="10"/>
      <c r="P35" s="151">
        <v>0</v>
      </c>
      <c r="Q35" s="8">
        <v>0</v>
      </c>
      <c r="R35" s="8">
        <v>0</v>
      </c>
    </row>
    <row r="36" spans="1:18" ht="16">
      <c r="A36" s="6" t="s">
        <v>2474</v>
      </c>
      <c r="B36" s="10">
        <v>0.1</v>
      </c>
      <c r="C36" s="6" t="s">
        <v>2822</v>
      </c>
      <c r="D36" s="6"/>
      <c r="E36" s="6"/>
      <c r="F36" s="6"/>
      <c r="G36" s="152"/>
      <c r="H36" s="157" t="s">
        <v>2878</v>
      </c>
      <c r="I36" s="8">
        <v>8.0999999999999996E-3</v>
      </c>
      <c r="J36" s="8">
        <v>6.7000000000000002E-3</v>
      </c>
      <c r="K36" s="8">
        <v>6.1999999999999998E-3</v>
      </c>
      <c r="L36" s="8">
        <v>7.0000000000000001E-3</v>
      </c>
      <c r="M36" s="6">
        <v>35</v>
      </c>
      <c r="N36" s="8" t="s">
        <v>37</v>
      </c>
      <c r="O36" s="10"/>
      <c r="P36" s="151">
        <v>0</v>
      </c>
      <c r="Q36" s="8">
        <v>0</v>
      </c>
      <c r="R36" s="8">
        <v>0</v>
      </c>
    </row>
    <row r="37" spans="1:18" ht="16">
      <c r="A37" s="6" t="s">
        <v>2341</v>
      </c>
      <c r="B37" s="10">
        <v>0.1</v>
      </c>
      <c r="C37" s="6" t="s">
        <v>2827</v>
      </c>
      <c r="D37" s="6"/>
      <c r="E37" s="6"/>
      <c r="F37" s="6"/>
      <c r="G37" s="152"/>
      <c r="H37" s="157" t="s">
        <v>2879</v>
      </c>
      <c r="I37" s="8">
        <v>8.6999999999999994E-3</v>
      </c>
      <c r="J37" s="8">
        <v>1.1900000000000001E-2</v>
      </c>
      <c r="K37" s="8">
        <v>9.2999999999999992E-3</v>
      </c>
      <c r="L37" s="8">
        <v>9.4999999999999998E-3</v>
      </c>
      <c r="M37" s="6">
        <v>36</v>
      </c>
      <c r="N37" s="8" t="s">
        <v>37</v>
      </c>
      <c r="O37" s="10"/>
      <c r="P37" s="151">
        <v>0</v>
      </c>
      <c r="Q37" s="8">
        <v>0</v>
      </c>
      <c r="R37" s="8">
        <v>0</v>
      </c>
    </row>
    <row r="38" spans="1:18" ht="16">
      <c r="A38" s="6" t="s">
        <v>2828</v>
      </c>
      <c r="B38" s="10">
        <v>0.06</v>
      </c>
      <c r="C38" s="6" t="s">
        <v>2822</v>
      </c>
      <c r="D38" s="6"/>
      <c r="E38" s="6"/>
      <c r="F38" s="6"/>
      <c r="G38" s="152"/>
      <c r="H38" s="157" t="s">
        <v>2844</v>
      </c>
      <c r="I38" s="8">
        <v>9.7999999999999997E-3</v>
      </c>
      <c r="J38" s="8">
        <v>1.2699999999999999E-2</v>
      </c>
      <c r="K38" s="8">
        <v>8.8999999999999999E-3</v>
      </c>
      <c r="L38" s="8">
        <v>9.1999999999999998E-3</v>
      </c>
      <c r="M38" s="6">
        <v>37</v>
      </c>
      <c r="N38" s="8" t="s">
        <v>37</v>
      </c>
      <c r="O38" s="10"/>
      <c r="P38" s="151">
        <v>0</v>
      </c>
      <c r="Q38" s="8">
        <v>0</v>
      </c>
      <c r="R38" s="8">
        <v>0</v>
      </c>
    </row>
    <row r="39" spans="1:18" ht="16">
      <c r="A39" s="6" t="s">
        <v>2824</v>
      </c>
      <c r="B39" s="10">
        <v>0.05</v>
      </c>
      <c r="C39" s="6" t="s">
        <v>498</v>
      </c>
      <c r="D39" s="6"/>
      <c r="E39" s="6"/>
      <c r="F39" s="6"/>
      <c r="G39" s="152"/>
      <c r="H39" s="157" t="s">
        <v>2845</v>
      </c>
      <c r="I39" s="8">
        <v>9.9000000000000008E-3</v>
      </c>
      <c r="J39" s="8">
        <v>1.3599999999999999E-2</v>
      </c>
      <c r="K39" s="8">
        <v>8.8000000000000005E-3</v>
      </c>
      <c r="L39" s="8">
        <v>9.7000000000000003E-3</v>
      </c>
      <c r="M39" s="6">
        <v>38</v>
      </c>
      <c r="N39" s="8" t="s">
        <v>37</v>
      </c>
      <c r="O39" s="10"/>
      <c r="P39" s="151">
        <v>0</v>
      </c>
      <c r="Q39" s="8">
        <v>0</v>
      </c>
      <c r="R39" s="8">
        <v>0</v>
      </c>
    </row>
    <row r="40" spans="1:18" ht="16">
      <c r="A40" s="6" t="s">
        <v>1452</v>
      </c>
      <c r="B40" s="10">
        <v>0.05</v>
      </c>
      <c r="C40" s="6" t="s">
        <v>2829</v>
      </c>
      <c r="D40" s="6"/>
      <c r="E40" s="6"/>
      <c r="F40" s="6"/>
      <c r="G40" s="152"/>
      <c r="H40" s="157" t="s">
        <v>2846</v>
      </c>
      <c r="I40" s="8">
        <v>1.0699999999999999E-2</v>
      </c>
      <c r="J40" s="8">
        <v>1.17E-2</v>
      </c>
      <c r="K40" s="8">
        <v>1.09E-2</v>
      </c>
      <c r="L40" s="8">
        <v>1.1299999999999999E-2</v>
      </c>
      <c r="M40" s="6">
        <v>39</v>
      </c>
      <c r="N40" s="8" t="s">
        <v>37</v>
      </c>
      <c r="O40" s="10"/>
      <c r="P40" s="151">
        <v>0</v>
      </c>
      <c r="Q40" s="8">
        <v>0</v>
      </c>
      <c r="R40" s="8">
        <v>0</v>
      </c>
    </row>
    <row r="41" spans="1:18" ht="16">
      <c r="A41" s="6" t="s">
        <v>1646</v>
      </c>
      <c r="B41" s="10">
        <v>0.04</v>
      </c>
      <c r="C41" s="6" t="s">
        <v>2830</v>
      </c>
      <c r="D41" s="6"/>
      <c r="E41" s="6"/>
      <c r="F41" s="6"/>
      <c r="G41" s="152"/>
      <c r="H41" s="157" t="s">
        <v>2880</v>
      </c>
      <c r="I41" s="8">
        <v>7.3000000000000001E-3</v>
      </c>
      <c r="J41" s="8">
        <v>1E-4</v>
      </c>
      <c r="K41" s="8">
        <v>3.8999999999999998E-3</v>
      </c>
      <c r="L41" s="8">
        <v>4.4000000000000003E-3</v>
      </c>
      <c r="M41" s="6">
        <v>40</v>
      </c>
      <c r="N41" s="8" t="s">
        <v>37</v>
      </c>
      <c r="O41" s="10"/>
      <c r="P41" s="151">
        <v>0</v>
      </c>
      <c r="Q41" s="8">
        <v>0</v>
      </c>
      <c r="R41" s="8">
        <v>0</v>
      </c>
    </row>
    <row r="42" spans="1:18" ht="16">
      <c r="A42" s="6" t="s">
        <v>1289</v>
      </c>
      <c r="B42" s="10">
        <v>0.04</v>
      </c>
      <c r="C42" s="6" t="s">
        <v>60</v>
      </c>
      <c r="D42" s="6"/>
      <c r="E42" s="6"/>
      <c r="F42" s="6"/>
      <c r="G42" s="152"/>
      <c r="H42" s="157" t="s">
        <v>2847</v>
      </c>
      <c r="I42" s="8">
        <v>1.0200000000000001E-2</v>
      </c>
      <c r="J42" s="8">
        <v>7.7999999999999996E-3</v>
      </c>
      <c r="K42" s="8">
        <v>9.4000000000000004E-3</v>
      </c>
      <c r="L42" s="8">
        <v>6.1999999999999998E-3</v>
      </c>
      <c r="M42" s="6">
        <v>41</v>
      </c>
      <c r="N42" s="8" t="s">
        <v>37</v>
      </c>
      <c r="O42" s="10"/>
      <c r="P42" s="151">
        <v>0</v>
      </c>
      <c r="Q42" s="8">
        <v>0</v>
      </c>
      <c r="R42" s="8">
        <v>0</v>
      </c>
    </row>
    <row r="43" spans="1:18" ht="16">
      <c r="A43" s="6"/>
      <c r="B43" s="6"/>
      <c r="C43" s="6"/>
      <c r="D43" s="6"/>
      <c r="E43" s="6"/>
      <c r="F43" s="6"/>
      <c r="G43" s="152"/>
      <c r="H43" s="157" t="s">
        <v>2848</v>
      </c>
      <c r="I43" s="8">
        <v>4.7000000000000002E-3</v>
      </c>
      <c r="J43" s="8">
        <v>4.5999999999999999E-3</v>
      </c>
      <c r="K43" s="8">
        <v>8.9999999999999993E-3</v>
      </c>
      <c r="L43" s="8">
        <v>2.8E-3</v>
      </c>
      <c r="M43" s="6">
        <v>42</v>
      </c>
      <c r="N43" s="8" t="s">
        <v>37</v>
      </c>
      <c r="O43" s="10"/>
      <c r="P43" s="151">
        <v>0</v>
      </c>
      <c r="Q43" s="8">
        <v>0</v>
      </c>
      <c r="R43" s="8">
        <v>0</v>
      </c>
    </row>
    <row r="44" spans="1:18" ht="16">
      <c r="A44" s="6" t="s">
        <v>2813</v>
      </c>
      <c r="B44" s="6">
        <v>1</v>
      </c>
      <c r="C44" s="6"/>
      <c r="D44" s="6"/>
      <c r="E44" s="6"/>
      <c r="F44" s="6"/>
      <c r="G44" s="152"/>
      <c r="H44" s="157" t="s">
        <v>2849</v>
      </c>
      <c r="I44" s="8">
        <v>7.7999999999999996E-3</v>
      </c>
      <c r="J44" s="8">
        <v>1.0800000000000001E-2</v>
      </c>
      <c r="K44" s="8">
        <v>7.1000000000000004E-3</v>
      </c>
      <c r="L44" s="8">
        <v>8.0000000000000002E-3</v>
      </c>
      <c r="M44" s="6">
        <v>44</v>
      </c>
      <c r="N44" s="8" t="s">
        <v>37</v>
      </c>
      <c r="O44" s="10"/>
      <c r="P44" s="151">
        <v>0</v>
      </c>
      <c r="Q44" s="8">
        <v>0</v>
      </c>
      <c r="R44" s="8">
        <v>0</v>
      </c>
    </row>
    <row r="45" spans="1:18" ht="16">
      <c r="A45" s="6" t="s">
        <v>2264</v>
      </c>
      <c r="B45" s="6" t="s">
        <v>1494</v>
      </c>
      <c r="C45" s="6" t="s">
        <v>1412</v>
      </c>
      <c r="D45" s="6" t="s">
        <v>2268</v>
      </c>
      <c r="E45" s="6"/>
      <c r="F45" s="6"/>
      <c r="G45" s="152"/>
      <c r="H45" s="157" t="s">
        <v>2881</v>
      </c>
      <c r="I45" s="8">
        <v>8.3000000000000001E-3</v>
      </c>
      <c r="J45" s="8">
        <v>1.35E-2</v>
      </c>
      <c r="K45" s="8">
        <v>1.17E-2</v>
      </c>
      <c r="L45" s="8">
        <v>1.14E-2</v>
      </c>
      <c r="M45" s="6">
        <v>45</v>
      </c>
      <c r="N45" s="8" t="s">
        <v>37</v>
      </c>
      <c r="O45" s="10"/>
      <c r="P45" s="151">
        <v>0</v>
      </c>
      <c r="Q45" s="8">
        <v>0</v>
      </c>
      <c r="R45" s="8">
        <v>0</v>
      </c>
    </row>
    <row r="46" spans="1:18" ht="16">
      <c r="A46" s="6" t="s">
        <v>2265</v>
      </c>
      <c r="B46" s="8">
        <v>1.1599999999999999E-2</v>
      </c>
      <c r="C46" s="8">
        <v>1.2999999999999999E-2</v>
      </c>
      <c r="D46" s="8">
        <v>1.1241000000000001</v>
      </c>
      <c r="E46" s="6"/>
      <c r="F46" s="6"/>
      <c r="G46" s="152"/>
      <c r="H46" s="157" t="s">
        <v>2882</v>
      </c>
      <c r="I46" s="8">
        <v>1.54E-2</v>
      </c>
      <c r="J46" s="8">
        <v>1.03E-2</v>
      </c>
      <c r="K46" s="8">
        <v>-1E-4</v>
      </c>
      <c r="L46" s="8">
        <v>4.4999999999999997E-3</v>
      </c>
      <c r="M46" s="6">
        <v>46</v>
      </c>
      <c r="N46" s="8" t="s">
        <v>37</v>
      </c>
      <c r="O46" s="10"/>
      <c r="P46" s="151">
        <v>0</v>
      </c>
      <c r="Q46" s="8">
        <v>0</v>
      </c>
      <c r="R46" s="8">
        <v>0</v>
      </c>
    </row>
    <row r="47" spans="1:18" ht="16">
      <c r="A47" s="6" t="s">
        <v>2266</v>
      </c>
      <c r="B47" s="8">
        <v>1.0200000000000001E-2</v>
      </c>
      <c r="C47" s="8">
        <v>1.1900000000000001E-2</v>
      </c>
      <c r="D47" s="8">
        <v>1.1674</v>
      </c>
      <c r="E47" s="6"/>
      <c r="F47" s="6"/>
      <c r="G47" s="152"/>
      <c r="H47" s="157" t="s">
        <v>2883</v>
      </c>
      <c r="I47" s="8">
        <v>7.9000000000000008E-3</v>
      </c>
      <c r="J47" s="8">
        <v>9.7000000000000003E-3</v>
      </c>
      <c r="K47" s="8">
        <v>4.0000000000000001E-3</v>
      </c>
      <c r="L47" s="8">
        <v>6.4000000000000003E-3</v>
      </c>
      <c r="M47" s="6">
        <v>47</v>
      </c>
      <c r="N47" s="8" t="s">
        <v>37</v>
      </c>
      <c r="O47" s="10"/>
      <c r="P47" s="151">
        <v>0</v>
      </c>
      <c r="Q47" s="8">
        <v>0</v>
      </c>
      <c r="R47" s="8">
        <v>0</v>
      </c>
    </row>
    <row r="48" spans="1:18" ht="16">
      <c r="A48" s="6" t="s">
        <v>2267</v>
      </c>
      <c r="B48" s="8">
        <v>1.01E-2</v>
      </c>
      <c r="C48" s="8">
        <v>1.24E-2</v>
      </c>
      <c r="D48" s="8">
        <v>1.23</v>
      </c>
      <c r="E48" s="6"/>
      <c r="F48" s="6"/>
      <c r="G48" s="152"/>
      <c r="H48" s="157" t="s">
        <v>2850</v>
      </c>
      <c r="I48" s="8">
        <v>6.6E-3</v>
      </c>
      <c r="J48" s="8">
        <v>2.18E-2</v>
      </c>
      <c r="K48" s="8">
        <v>1.01E-2</v>
      </c>
      <c r="L48" s="8">
        <v>1.23E-2</v>
      </c>
      <c r="M48" s="6">
        <v>48</v>
      </c>
      <c r="N48" s="8" t="s">
        <v>37</v>
      </c>
      <c r="O48" s="10"/>
      <c r="P48" s="151">
        <v>0</v>
      </c>
      <c r="Q48" s="8">
        <v>0</v>
      </c>
      <c r="R48" s="8">
        <v>0</v>
      </c>
    </row>
    <row r="49" spans="1:18" ht="16">
      <c r="A49" s="6"/>
      <c r="B49" s="6"/>
      <c r="C49" s="6"/>
      <c r="D49" s="6"/>
      <c r="E49" s="6"/>
      <c r="F49" s="6"/>
      <c r="G49" s="152"/>
      <c r="H49" s="157" t="s">
        <v>2884</v>
      </c>
      <c r="I49" s="8">
        <v>5.4999999999999997E-3</v>
      </c>
      <c r="J49" s="8">
        <v>2.0299999999999999E-2</v>
      </c>
      <c r="K49" s="8">
        <v>7.9000000000000008E-3</v>
      </c>
      <c r="L49" s="8">
        <v>1.1599999999999999E-2</v>
      </c>
      <c r="M49" s="6">
        <v>49</v>
      </c>
      <c r="N49" s="8" t="s">
        <v>37</v>
      </c>
      <c r="O49" s="10"/>
      <c r="P49" s="151">
        <v>0</v>
      </c>
      <c r="Q49" s="8">
        <v>0</v>
      </c>
      <c r="R49" s="8">
        <v>0</v>
      </c>
    </row>
    <row r="50" spans="1:18" ht="16">
      <c r="A50" s="6"/>
      <c r="B50" s="6"/>
      <c r="C50" s="6"/>
      <c r="D50" s="6"/>
      <c r="E50" s="6"/>
      <c r="F50" s="6"/>
      <c r="G50" s="152"/>
      <c r="H50" s="157" t="s">
        <v>2851</v>
      </c>
      <c r="I50" s="8">
        <v>1.0800000000000001E-2</v>
      </c>
      <c r="J50" s="8">
        <v>3.4500000000000003E-2</v>
      </c>
      <c r="K50" s="8">
        <v>1.7299999999999999E-2</v>
      </c>
      <c r="L50" s="8">
        <v>1.8200000000000001E-2</v>
      </c>
      <c r="M50" s="6">
        <v>50</v>
      </c>
      <c r="N50" s="8" t="s">
        <v>37</v>
      </c>
      <c r="O50" s="10"/>
      <c r="P50" s="151">
        <v>0</v>
      </c>
      <c r="Q50" s="8">
        <v>0</v>
      </c>
      <c r="R50" s="8">
        <v>0</v>
      </c>
    </row>
    <row r="51" spans="1:18" ht="19">
      <c r="A51" s="155" t="s">
        <v>2831</v>
      </c>
      <c r="B51" s="155"/>
      <c r="C51" s="155"/>
      <c r="D51" s="155"/>
      <c r="E51" s="155"/>
      <c r="F51" s="155"/>
      <c r="G51" s="152"/>
      <c r="H51" s="158" t="s">
        <v>2885</v>
      </c>
      <c r="I51" s="8">
        <v>1.3899999999999999E-2</v>
      </c>
      <c r="J51" s="8">
        <v>1.4800000000000001E-2</v>
      </c>
      <c r="K51" s="8">
        <v>6.1999999999999998E-3</v>
      </c>
      <c r="L51" s="8">
        <v>1.2999999999999999E-2</v>
      </c>
      <c r="M51" s="6">
        <v>51</v>
      </c>
      <c r="N51" s="8" t="s">
        <v>60</v>
      </c>
      <c r="O51" s="10"/>
      <c r="P51" s="151">
        <v>0</v>
      </c>
      <c r="Q51" s="8">
        <v>0</v>
      </c>
      <c r="R51" s="8">
        <v>0</v>
      </c>
    </row>
    <row r="52" spans="1:18" ht="16">
      <c r="A52" s="6"/>
      <c r="B52" s="6"/>
      <c r="C52" s="6"/>
      <c r="D52" s="6"/>
      <c r="E52" s="6"/>
      <c r="F52" s="6"/>
      <c r="G52" s="152"/>
      <c r="H52" s="158" t="s">
        <v>2886</v>
      </c>
      <c r="I52" s="8">
        <v>1.15E-2</v>
      </c>
      <c r="J52" s="8">
        <v>2.6499999999999999E-2</v>
      </c>
      <c r="K52" s="8">
        <v>6.4000000000000003E-3</v>
      </c>
      <c r="L52" s="8">
        <v>1.29E-2</v>
      </c>
      <c r="M52" s="6">
        <v>52</v>
      </c>
      <c r="N52" s="8" t="s">
        <v>60</v>
      </c>
      <c r="O52" s="10"/>
      <c r="P52" s="151">
        <v>0</v>
      </c>
      <c r="Q52" s="8">
        <v>0</v>
      </c>
      <c r="R52" s="8">
        <v>0</v>
      </c>
    </row>
    <row r="53" spans="1:18" ht="16">
      <c r="A53" s="78" t="s">
        <v>62</v>
      </c>
      <c r="B53" s="78" t="s">
        <v>138</v>
      </c>
      <c r="C53" s="78" t="s">
        <v>255</v>
      </c>
      <c r="D53" s="6"/>
      <c r="E53" s="6"/>
      <c r="F53" s="6"/>
      <c r="G53" s="152"/>
      <c r="H53" s="158" t="s">
        <v>2853</v>
      </c>
      <c r="I53" s="8">
        <v>7.0000000000000001E-3</v>
      </c>
      <c r="J53" s="8">
        <v>2.7400000000000001E-2</v>
      </c>
      <c r="K53" s="8">
        <v>7.1000000000000004E-3</v>
      </c>
      <c r="L53" s="8">
        <v>1.3599999999999999E-2</v>
      </c>
      <c r="M53" s="6">
        <v>53</v>
      </c>
      <c r="N53" s="8" t="s">
        <v>60</v>
      </c>
      <c r="O53" s="10"/>
      <c r="P53" s="151">
        <v>0</v>
      </c>
      <c r="Q53" s="8">
        <v>0</v>
      </c>
      <c r="R53" s="8">
        <v>0</v>
      </c>
    </row>
    <row r="54" spans="1:18" ht="16">
      <c r="A54" s="6" t="s">
        <v>2332</v>
      </c>
      <c r="B54" s="10">
        <v>0.18</v>
      </c>
      <c r="C54" s="6" t="s">
        <v>2820</v>
      </c>
      <c r="D54" s="6"/>
      <c r="E54" s="6"/>
      <c r="F54" s="6"/>
      <c r="G54" s="152"/>
      <c r="H54" s="158" t="s">
        <v>2887</v>
      </c>
      <c r="I54" s="8">
        <v>5.4000000000000003E-3</v>
      </c>
      <c r="J54" s="8">
        <v>1.5299999999999999E-2</v>
      </c>
      <c r="K54" s="8">
        <v>2.0999999999999999E-3</v>
      </c>
      <c r="L54" s="8">
        <v>5.5999999999999999E-3</v>
      </c>
      <c r="M54" s="6">
        <v>54</v>
      </c>
      <c r="N54" s="8" t="s">
        <v>60</v>
      </c>
      <c r="O54" s="10"/>
      <c r="P54" s="151">
        <v>0</v>
      </c>
      <c r="Q54" s="8">
        <v>0</v>
      </c>
      <c r="R54" s="8">
        <v>0</v>
      </c>
    </row>
    <row r="55" spans="1:18" ht="16">
      <c r="A55" s="6" t="s">
        <v>2350</v>
      </c>
      <c r="B55" s="10">
        <v>0.06</v>
      </c>
      <c r="C55" s="6" t="s">
        <v>2821</v>
      </c>
      <c r="D55" s="6"/>
      <c r="E55" s="6"/>
      <c r="F55" s="6"/>
      <c r="G55" s="152"/>
      <c r="H55" s="158" t="s">
        <v>2888</v>
      </c>
      <c r="I55" s="8">
        <v>9.2999999999999992E-3</v>
      </c>
      <c r="J55" s="8">
        <v>1.5800000000000002E-2</v>
      </c>
      <c r="K55" s="8">
        <v>3.2000000000000002E-3</v>
      </c>
      <c r="L55" s="8">
        <v>9.7999999999999997E-3</v>
      </c>
      <c r="M55" s="6">
        <v>55</v>
      </c>
      <c r="N55" s="8" t="s">
        <v>60</v>
      </c>
      <c r="O55" s="10"/>
      <c r="P55" s="151">
        <v>0</v>
      </c>
      <c r="Q55" s="8">
        <v>0</v>
      </c>
      <c r="R55" s="8">
        <v>0</v>
      </c>
    </row>
    <row r="56" spans="1:18" ht="16">
      <c r="A56" s="6" t="s">
        <v>2340</v>
      </c>
      <c r="B56" s="10">
        <v>0.04</v>
      </c>
      <c r="C56" s="6" t="s">
        <v>2821</v>
      </c>
      <c r="D56" s="6"/>
      <c r="E56" s="6"/>
      <c r="F56" s="6"/>
      <c r="G56" s="152"/>
      <c r="H56" s="158" t="s">
        <v>2854</v>
      </c>
      <c r="I56" s="8">
        <v>1.8599999999999998E-2</v>
      </c>
      <c r="J56" s="8">
        <v>3.5000000000000003E-2</v>
      </c>
      <c r="K56" s="8">
        <v>1.3100000000000001E-2</v>
      </c>
      <c r="L56" s="8">
        <v>1.7500000000000002E-2</v>
      </c>
      <c r="M56" s="6">
        <v>56</v>
      </c>
      <c r="N56" s="8" t="s">
        <v>60</v>
      </c>
      <c r="O56" s="10">
        <v>0.05</v>
      </c>
      <c r="P56" s="151">
        <v>1.6000000000000001E-3</v>
      </c>
      <c r="Q56" s="8">
        <v>6.9999999999999999E-4</v>
      </c>
      <c r="R56" s="8">
        <v>8.0000000000000004E-4</v>
      </c>
    </row>
    <row r="57" spans="1:18" ht="16">
      <c r="A57" s="6" t="s">
        <v>2826</v>
      </c>
      <c r="B57" s="10">
        <v>0.05</v>
      </c>
      <c r="C57" s="6" t="s">
        <v>2821</v>
      </c>
      <c r="D57" s="6"/>
      <c r="E57" s="6"/>
      <c r="F57" s="6"/>
      <c r="G57" s="152"/>
      <c r="H57" s="158" t="s">
        <v>2855</v>
      </c>
      <c r="I57" s="8">
        <v>1.11E-2</v>
      </c>
      <c r="J57" s="8">
        <v>3.2800000000000003E-2</v>
      </c>
      <c r="K57" s="8">
        <v>1.3299999999999999E-2</v>
      </c>
      <c r="L57" s="8">
        <v>1.7000000000000001E-2</v>
      </c>
      <c r="M57" s="6">
        <v>57</v>
      </c>
      <c r="N57" s="8" t="s">
        <v>60</v>
      </c>
      <c r="O57" s="10">
        <v>0.04</v>
      </c>
      <c r="P57" s="151">
        <v>1.9E-3</v>
      </c>
      <c r="Q57" s="8">
        <v>8.0000000000000004E-4</v>
      </c>
      <c r="R57" s="8">
        <v>8.0000000000000004E-4</v>
      </c>
    </row>
    <row r="58" spans="1:18" ht="16">
      <c r="A58" s="6" t="s">
        <v>2474</v>
      </c>
      <c r="B58" s="10">
        <v>0.09</v>
      </c>
      <c r="C58" s="6" t="s">
        <v>2822</v>
      </c>
      <c r="D58" s="6"/>
      <c r="E58" s="6"/>
      <c r="F58" s="6"/>
      <c r="G58" s="152"/>
      <c r="H58" s="158" t="s">
        <v>2856</v>
      </c>
      <c r="I58" s="8">
        <v>1.6299999999999999E-2</v>
      </c>
      <c r="J58" s="8">
        <v>4.8300000000000003E-2</v>
      </c>
      <c r="K58" s="8">
        <v>1.9800000000000002E-2</v>
      </c>
      <c r="L58" s="8">
        <v>2.0400000000000001E-2</v>
      </c>
      <c r="M58" s="6">
        <v>58</v>
      </c>
      <c r="N58" s="8" t="s">
        <v>60</v>
      </c>
      <c r="O58" s="10"/>
      <c r="P58" s="151">
        <v>0</v>
      </c>
      <c r="Q58" s="8">
        <v>0</v>
      </c>
      <c r="R58" s="8">
        <v>0</v>
      </c>
    </row>
    <row r="59" spans="1:18" ht="16">
      <c r="A59" s="6" t="s">
        <v>2341</v>
      </c>
      <c r="B59" s="10">
        <v>0.1</v>
      </c>
      <c r="C59" s="6" t="s">
        <v>2827</v>
      </c>
      <c r="D59" s="6"/>
      <c r="E59" s="6"/>
      <c r="F59" s="6"/>
      <c r="G59" s="152"/>
      <c r="H59" s="158" t="s">
        <v>2857</v>
      </c>
      <c r="I59" s="8">
        <v>1.47E-2</v>
      </c>
      <c r="J59" s="8">
        <v>3.7499999999999999E-2</v>
      </c>
      <c r="K59" s="8">
        <v>2.2700000000000001E-2</v>
      </c>
      <c r="L59" s="8">
        <v>2.3599999999999999E-2</v>
      </c>
      <c r="M59" s="6">
        <v>43</v>
      </c>
      <c r="N59" s="8" t="s">
        <v>60</v>
      </c>
      <c r="O59" s="10">
        <v>0.1</v>
      </c>
      <c r="P59" s="151">
        <v>3.0000000000000001E-3</v>
      </c>
      <c r="Q59" s="8">
        <v>8.9999999999999998E-4</v>
      </c>
      <c r="R59" s="8">
        <v>8.9999999999999998E-4</v>
      </c>
    </row>
    <row r="60" spans="1:18" ht="16">
      <c r="A60" s="6" t="s">
        <v>2828</v>
      </c>
      <c r="B60" s="10">
        <v>7.0000000000000007E-2</v>
      </c>
      <c r="C60" s="6" t="s">
        <v>2822</v>
      </c>
      <c r="D60" s="6"/>
      <c r="E60" s="6"/>
      <c r="F60" s="6"/>
      <c r="G60" s="152"/>
      <c r="H60" s="158" t="s">
        <v>2889</v>
      </c>
      <c r="I60" s="8">
        <v>1.7299999999999999E-2</v>
      </c>
      <c r="J60" s="8">
        <v>2.9600000000000001E-2</v>
      </c>
      <c r="K60" s="8">
        <v>8.9999999999999993E-3</v>
      </c>
      <c r="L60" s="8">
        <v>9.1000000000000004E-3</v>
      </c>
      <c r="M60" s="6">
        <v>59</v>
      </c>
      <c r="N60" s="8" t="s">
        <v>60</v>
      </c>
      <c r="O60" s="10"/>
      <c r="P60" s="151">
        <v>0</v>
      </c>
      <c r="Q60" s="8">
        <v>0</v>
      </c>
      <c r="R60" s="8">
        <v>0</v>
      </c>
    </row>
    <row r="61" spans="1:18" ht="16">
      <c r="A61" s="6" t="s">
        <v>2824</v>
      </c>
      <c r="B61" s="10">
        <v>0.09</v>
      </c>
      <c r="C61" s="6" t="s">
        <v>498</v>
      </c>
      <c r="D61" s="6"/>
      <c r="E61" s="6"/>
      <c r="F61" s="6"/>
      <c r="G61" s="152"/>
      <c r="H61" s="158" t="s">
        <v>2890</v>
      </c>
      <c r="I61" s="8">
        <v>1.4E-2</v>
      </c>
      <c r="J61" s="8">
        <v>2.7799999999999998E-2</v>
      </c>
      <c r="K61" s="8">
        <v>1.38E-2</v>
      </c>
      <c r="L61" s="8">
        <v>2.01E-2</v>
      </c>
      <c r="M61" s="6">
        <v>60</v>
      </c>
      <c r="N61" s="8" t="s">
        <v>60</v>
      </c>
      <c r="O61" s="10">
        <v>0.08</v>
      </c>
      <c r="P61" s="151">
        <v>1E-3</v>
      </c>
      <c r="Q61" s="8">
        <v>5.9999999999999995E-4</v>
      </c>
      <c r="R61" s="8">
        <v>1.1000000000000001E-3</v>
      </c>
    </row>
    <row r="62" spans="1:18" ht="16">
      <c r="A62" s="6" t="s">
        <v>1452</v>
      </c>
      <c r="B62" s="10">
        <v>0.05</v>
      </c>
      <c r="C62" s="6" t="s">
        <v>2829</v>
      </c>
      <c r="D62" s="6"/>
      <c r="E62" s="6"/>
      <c r="F62" s="6"/>
      <c r="G62" s="152"/>
      <c r="H62" s="158" t="s">
        <v>2891</v>
      </c>
      <c r="I62" s="8">
        <v>1.55E-2</v>
      </c>
      <c r="J62" s="8">
        <v>1.2E-2</v>
      </c>
      <c r="K62" s="8">
        <v>7.6E-3</v>
      </c>
      <c r="L62" s="8">
        <v>1.3899999999999999E-2</v>
      </c>
      <c r="M62" s="6">
        <v>61</v>
      </c>
      <c r="N62" s="8" t="s">
        <v>60</v>
      </c>
      <c r="O62" s="10"/>
      <c r="P62" s="151">
        <v>0</v>
      </c>
      <c r="Q62" s="8">
        <v>0</v>
      </c>
      <c r="R62" s="8">
        <v>0</v>
      </c>
    </row>
    <row r="63" spans="1:18" ht="16">
      <c r="A63" s="6" t="s">
        <v>1646</v>
      </c>
      <c r="B63" s="10">
        <v>0.08</v>
      </c>
      <c r="C63" s="6" t="s">
        <v>2830</v>
      </c>
      <c r="D63" s="6"/>
      <c r="E63" s="6"/>
      <c r="F63" s="6"/>
      <c r="G63" s="152"/>
      <c r="H63" s="158" t="s">
        <v>2858</v>
      </c>
      <c r="I63" s="8">
        <v>1.24E-2</v>
      </c>
      <c r="J63" s="8">
        <v>3.4299999999999997E-2</v>
      </c>
      <c r="K63" s="8">
        <v>5.5999999999999999E-3</v>
      </c>
      <c r="L63" s="8">
        <v>1.4800000000000001E-2</v>
      </c>
      <c r="M63" s="6">
        <v>62</v>
      </c>
      <c r="N63" s="8" t="s">
        <v>60</v>
      </c>
      <c r="O63" s="10"/>
      <c r="P63" s="151">
        <v>0</v>
      </c>
      <c r="Q63" s="8">
        <v>0</v>
      </c>
      <c r="R63" s="8">
        <v>0</v>
      </c>
    </row>
    <row r="64" spans="1:18" ht="16">
      <c r="A64" s="6" t="s">
        <v>1289</v>
      </c>
      <c r="B64" s="10">
        <v>7.0000000000000007E-2</v>
      </c>
      <c r="C64" s="6" t="s">
        <v>60</v>
      </c>
      <c r="D64" s="6"/>
      <c r="E64" s="6"/>
      <c r="F64" s="6"/>
      <c r="G64" s="152"/>
      <c r="H64" s="158" t="s">
        <v>2859</v>
      </c>
      <c r="I64" s="8">
        <v>9.7999999999999997E-3</v>
      </c>
      <c r="J64" s="8">
        <v>2.5499999999999998E-2</v>
      </c>
      <c r="K64" s="8">
        <v>8.3999999999999995E-3</v>
      </c>
      <c r="L64" s="8">
        <v>1.24E-2</v>
      </c>
      <c r="M64" s="6">
        <v>63</v>
      </c>
      <c r="N64" s="8" t="s">
        <v>60</v>
      </c>
      <c r="O64" s="10"/>
      <c r="P64" s="151">
        <v>0</v>
      </c>
      <c r="Q64" s="8">
        <v>0</v>
      </c>
      <c r="R64" s="8">
        <v>0</v>
      </c>
    </row>
    <row r="65" spans="1:18">
      <c r="A65" s="6" t="s">
        <v>1297</v>
      </c>
      <c r="B65" s="10">
        <v>0.03</v>
      </c>
      <c r="C65" s="6" t="s">
        <v>60</v>
      </c>
      <c r="D65" s="6"/>
      <c r="E65" s="6"/>
      <c r="F65" s="6"/>
      <c r="G65" s="6"/>
      <c r="H65" s="6"/>
      <c r="I65" s="6"/>
      <c r="J65" s="6"/>
      <c r="K65" s="6"/>
      <c r="L65" s="6"/>
      <c r="M65" s="6"/>
      <c r="N65" s="6"/>
      <c r="O65" s="10"/>
      <c r="P65" s="151"/>
      <c r="Q65" s="8">
        <v>0</v>
      </c>
      <c r="R65" s="8">
        <v>0</v>
      </c>
    </row>
    <row r="66" spans="1:18">
      <c r="A66" s="6" t="s">
        <v>2487</v>
      </c>
      <c r="B66" s="10">
        <v>0.04</v>
      </c>
      <c r="C66" s="6" t="s">
        <v>2832</v>
      </c>
      <c r="D66" s="6"/>
      <c r="E66" s="6"/>
      <c r="F66" s="6"/>
      <c r="G66" s="6"/>
      <c r="H66" s="6"/>
      <c r="I66" s="6"/>
      <c r="J66" s="6"/>
      <c r="K66" s="6"/>
      <c r="L66" s="6"/>
      <c r="M66" s="6"/>
      <c r="N66" s="6"/>
      <c r="O66" s="6"/>
      <c r="P66" s="6"/>
      <c r="Q66" s="6"/>
      <c r="R66" s="6"/>
    </row>
    <row r="67" spans="1:18">
      <c r="A67" s="6" t="s">
        <v>1635</v>
      </c>
      <c r="B67" s="10">
        <v>0.05</v>
      </c>
      <c r="C67" s="6" t="s">
        <v>60</v>
      </c>
      <c r="D67" s="6"/>
      <c r="E67" s="6"/>
      <c r="F67" s="6"/>
      <c r="G67" s="6"/>
      <c r="H67" s="6"/>
      <c r="I67" s="6"/>
      <c r="J67" s="6"/>
      <c r="K67" s="6"/>
      <c r="L67" s="6"/>
      <c r="M67" s="6"/>
      <c r="N67" s="6"/>
      <c r="O67" s="6"/>
      <c r="P67" s="6"/>
      <c r="Q67" s="6"/>
      <c r="R67" s="6"/>
    </row>
    <row r="68" spans="1:18">
      <c r="A68" s="6"/>
      <c r="B68" s="6"/>
      <c r="C68" s="6"/>
      <c r="D68" s="6"/>
      <c r="E68" s="6"/>
      <c r="F68" s="6"/>
      <c r="G68" s="6"/>
      <c r="H68" s="6"/>
      <c r="I68" s="6"/>
      <c r="J68" s="6"/>
      <c r="K68" s="6"/>
      <c r="L68" s="6"/>
      <c r="M68" s="6"/>
      <c r="N68" s="6"/>
      <c r="O68" s="6"/>
      <c r="P68" s="6"/>
      <c r="Q68" s="6"/>
      <c r="R68" s="6"/>
    </row>
    <row r="69" spans="1:18">
      <c r="A69" s="6"/>
      <c r="B69" s="6"/>
      <c r="C69" s="6"/>
      <c r="D69" s="6"/>
      <c r="E69" s="6"/>
      <c r="F69" s="6"/>
      <c r="G69" s="6"/>
      <c r="H69" s="6"/>
      <c r="I69" s="6"/>
      <c r="J69" s="6"/>
      <c r="K69" s="6"/>
      <c r="L69" s="6"/>
      <c r="M69" s="6"/>
      <c r="N69" s="6"/>
      <c r="O69" s="6"/>
      <c r="P69" s="6"/>
      <c r="Q69" s="6"/>
      <c r="R69" s="6"/>
    </row>
    <row r="70" spans="1:18">
      <c r="A70" s="6" t="s">
        <v>2813</v>
      </c>
      <c r="B70" s="6">
        <v>1</v>
      </c>
      <c r="C70" s="6"/>
      <c r="D70" s="6"/>
      <c r="E70" s="6"/>
      <c r="F70" s="6"/>
      <c r="G70" s="6"/>
      <c r="H70" s="6"/>
      <c r="I70" s="6"/>
      <c r="J70" s="6"/>
      <c r="K70" s="6"/>
      <c r="L70" s="6"/>
      <c r="M70" s="6"/>
      <c r="N70" s="6"/>
      <c r="O70" s="6"/>
      <c r="P70" s="6"/>
      <c r="Q70" s="6"/>
      <c r="R70" s="6"/>
    </row>
    <row r="71" spans="1:18">
      <c r="A71" s="6" t="s">
        <v>2264</v>
      </c>
      <c r="B71" s="6" t="s">
        <v>1494</v>
      </c>
      <c r="C71" s="6" t="s">
        <v>1412</v>
      </c>
      <c r="D71" s="6" t="s">
        <v>2268</v>
      </c>
      <c r="E71" s="6"/>
      <c r="F71" s="6"/>
      <c r="G71" s="6"/>
      <c r="H71" s="6"/>
      <c r="I71" s="6"/>
      <c r="J71" s="6"/>
      <c r="K71" s="6"/>
      <c r="L71" s="6"/>
      <c r="M71" s="6"/>
      <c r="N71" s="6"/>
      <c r="O71" s="6"/>
      <c r="P71" s="6"/>
      <c r="Q71" s="6"/>
      <c r="R71" s="6"/>
    </row>
    <row r="72" spans="1:18">
      <c r="A72" s="6" t="s">
        <v>2265</v>
      </c>
      <c r="B72" s="8">
        <v>1.1599999999999999E-2</v>
      </c>
      <c r="C72" s="8">
        <v>1.6400000000000001E-2</v>
      </c>
      <c r="D72" s="8">
        <v>1.4189000000000001</v>
      </c>
      <c r="E72" s="6"/>
      <c r="F72" s="6"/>
      <c r="G72" s="6"/>
      <c r="H72" s="6"/>
      <c r="I72" s="6"/>
      <c r="J72" s="6"/>
      <c r="K72" s="6"/>
      <c r="L72" s="6"/>
      <c r="M72" s="6"/>
      <c r="N72" s="6"/>
      <c r="O72" s="6"/>
      <c r="P72" s="6"/>
      <c r="Q72" s="6"/>
      <c r="R72" s="6"/>
    </row>
    <row r="73" spans="1:18">
      <c r="A73" s="6" t="s">
        <v>2266</v>
      </c>
      <c r="B73" s="8">
        <v>1.0200000000000001E-2</v>
      </c>
      <c r="C73" s="8">
        <v>1.26E-2</v>
      </c>
      <c r="D73" s="8">
        <v>1.2361</v>
      </c>
      <c r="E73" s="6"/>
      <c r="F73" s="6"/>
      <c r="G73" s="6"/>
      <c r="H73" s="6"/>
      <c r="I73" s="6"/>
      <c r="J73" s="6"/>
      <c r="K73" s="6"/>
      <c r="L73" s="6"/>
      <c r="M73" s="6"/>
      <c r="N73" s="6"/>
      <c r="O73" s="6"/>
      <c r="P73" s="6"/>
      <c r="Q73" s="6"/>
      <c r="R73" s="6"/>
    </row>
    <row r="74" spans="1:18">
      <c r="A74" s="6" t="s">
        <v>2267</v>
      </c>
      <c r="B74" s="8">
        <v>1.01E-2</v>
      </c>
      <c r="C74" s="8">
        <v>1.35E-2</v>
      </c>
      <c r="D74" s="8">
        <v>1.3402000000000001</v>
      </c>
      <c r="E74" s="6"/>
      <c r="F74" s="6"/>
      <c r="G74" s="6"/>
      <c r="H74" s="6"/>
      <c r="I74" s="6"/>
      <c r="J74" s="6"/>
      <c r="K74" s="6"/>
      <c r="L74" s="6"/>
      <c r="M74" s="6"/>
      <c r="N74" s="6"/>
      <c r="O74" s="6"/>
      <c r="P74" s="6"/>
      <c r="Q74" s="6"/>
      <c r="R74" s="6"/>
    </row>
    <row r="75" spans="1:18">
      <c r="A75" s="6"/>
      <c r="B75" s="6"/>
      <c r="C75" s="6"/>
      <c r="D75" s="6"/>
      <c r="E75" s="6"/>
      <c r="F75" s="6"/>
      <c r="G75" s="6"/>
      <c r="H75" s="6"/>
      <c r="I75" s="6"/>
      <c r="J75" s="6"/>
      <c r="K75" s="6"/>
      <c r="L75" s="6"/>
      <c r="M75" s="6"/>
      <c r="N75" s="6"/>
      <c r="O75" s="6"/>
      <c r="P75" s="6"/>
      <c r="Q75" s="6"/>
      <c r="R75" s="6"/>
    </row>
    <row r="76" spans="1:18">
      <c r="A76" s="6"/>
      <c r="B76" s="6"/>
      <c r="C76" s="6"/>
      <c r="D76" s="6"/>
      <c r="E76" s="6"/>
      <c r="F76" s="6"/>
      <c r="G76" s="6"/>
      <c r="H76" s="6"/>
      <c r="I76" s="6"/>
      <c r="J76" s="6"/>
      <c r="K76" s="6"/>
      <c r="L76" s="6"/>
      <c r="M76" s="6"/>
      <c r="N76" s="6"/>
      <c r="O76" s="6"/>
      <c r="P76" s="6"/>
      <c r="Q76" s="6"/>
      <c r="R76" s="6"/>
    </row>
    <row r="77" spans="1:18" ht="19">
      <c r="A77" s="155" t="s">
        <v>2833</v>
      </c>
      <c r="B77" s="155"/>
      <c r="C77" s="155"/>
      <c r="D77" s="155"/>
      <c r="E77" s="155"/>
      <c r="F77" s="155"/>
      <c r="G77" s="155"/>
      <c r="H77" s="155"/>
      <c r="I77" s="6"/>
      <c r="J77" s="6"/>
      <c r="K77" s="6"/>
      <c r="L77" s="6"/>
      <c r="M77" s="6"/>
      <c r="N77" s="6"/>
      <c r="O77" s="6"/>
      <c r="P77" s="6"/>
      <c r="Q77" s="6"/>
      <c r="R77" s="6"/>
    </row>
    <row r="78" spans="1:18">
      <c r="A78" s="6"/>
      <c r="B78" s="6"/>
      <c r="C78" s="6"/>
      <c r="D78" s="6"/>
      <c r="E78" s="6"/>
      <c r="F78" s="6"/>
      <c r="G78" s="6"/>
      <c r="H78" s="6"/>
      <c r="I78" s="6"/>
      <c r="J78" s="6"/>
      <c r="K78" s="6"/>
      <c r="L78" s="6"/>
      <c r="M78" s="6"/>
      <c r="N78" s="6"/>
      <c r="O78" s="6"/>
      <c r="P78" s="6"/>
      <c r="Q78" s="6"/>
      <c r="R78" s="6"/>
    </row>
    <row r="79" spans="1:18">
      <c r="A79" s="78" t="s">
        <v>62</v>
      </c>
      <c r="B79" s="78" t="s">
        <v>138</v>
      </c>
      <c r="C79" s="78" t="s">
        <v>255</v>
      </c>
      <c r="D79" s="6"/>
      <c r="E79" s="6"/>
      <c r="F79" s="6"/>
      <c r="G79" s="6"/>
      <c r="H79" s="6"/>
      <c r="I79" s="6"/>
      <c r="J79" s="6"/>
      <c r="K79" s="6"/>
      <c r="L79" s="6"/>
      <c r="M79" s="6"/>
      <c r="N79" s="6"/>
      <c r="O79" s="6"/>
      <c r="P79" s="6"/>
      <c r="Q79" s="6"/>
      <c r="R79" s="6"/>
    </row>
    <row r="80" spans="1:18">
      <c r="A80" s="6" t="s">
        <v>2332</v>
      </c>
      <c r="B80" s="10">
        <v>0.05</v>
      </c>
      <c r="C80" s="6" t="s">
        <v>2820</v>
      </c>
      <c r="D80" s="6"/>
      <c r="E80" s="6"/>
      <c r="F80" s="6"/>
      <c r="G80" s="6"/>
      <c r="H80" s="6"/>
      <c r="I80" s="6"/>
      <c r="J80" s="6"/>
      <c r="K80" s="6"/>
      <c r="L80" s="6"/>
      <c r="M80" s="6"/>
      <c r="N80" s="6"/>
      <c r="O80" s="6"/>
      <c r="P80" s="6"/>
      <c r="Q80" s="6"/>
      <c r="R80" s="6"/>
    </row>
    <row r="81" spans="1:18">
      <c r="A81" s="6" t="s">
        <v>2350</v>
      </c>
      <c r="B81" s="10">
        <v>0.04</v>
      </c>
      <c r="C81" s="6" t="s">
        <v>2821</v>
      </c>
      <c r="D81" s="6"/>
      <c r="E81" s="6"/>
      <c r="F81" s="6"/>
      <c r="G81" s="6"/>
      <c r="H81" s="6"/>
      <c r="I81" s="6"/>
      <c r="J81" s="6"/>
      <c r="K81" s="6"/>
      <c r="L81" s="6"/>
      <c r="M81" s="6"/>
      <c r="N81" s="6"/>
      <c r="O81" s="6"/>
      <c r="P81" s="6"/>
      <c r="Q81" s="6"/>
      <c r="R81" s="6"/>
    </row>
    <row r="82" spans="1:18">
      <c r="A82" s="6" t="s">
        <v>2340</v>
      </c>
      <c r="B82" s="10">
        <v>0.03</v>
      </c>
      <c r="C82" s="6" t="s">
        <v>2821</v>
      </c>
      <c r="D82" s="6"/>
      <c r="E82" s="6"/>
      <c r="F82" s="6"/>
      <c r="G82" s="6"/>
      <c r="H82" s="6"/>
      <c r="I82" s="6"/>
      <c r="J82" s="6"/>
      <c r="K82" s="6"/>
      <c r="L82" s="6"/>
      <c r="M82" s="6"/>
      <c r="N82" s="6"/>
      <c r="O82" s="6"/>
      <c r="P82" s="6"/>
      <c r="Q82" s="6"/>
      <c r="R82" s="6"/>
    </row>
    <row r="83" spans="1:18">
      <c r="A83" s="6" t="s">
        <v>2474</v>
      </c>
      <c r="B83" s="10">
        <v>7.0000000000000007E-2</v>
      </c>
      <c r="C83" s="6" t="s">
        <v>2822</v>
      </c>
      <c r="D83" s="6"/>
      <c r="E83" s="6"/>
      <c r="F83" s="6"/>
      <c r="G83" s="6"/>
      <c r="H83" s="6"/>
      <c r="I83" s="6"/>
      <c r="J83" s="6"/>
      <c r="K83" s="6"/>
      <c r="L83" s="6"/>
      <c r="M83" s="6"/>
      <c r="N83" s="6"/>
      <c r="O83" s="6"/>
      <c r="P83" s="6"/>
      <c r="Q83" s="6"/>
      <c r="R83" s="6"/>
    </row>
    <row r="84" spans="1:18">
      <c r="A84" s="6" t="s">
        <v>2341</v>
      </c>
      <c r="B84" s="10">
        <v>0.13</v>
      </c>
      <c r="C84" s="6" t="s">
        <v>2827</v>
      </c>
      <c r="D84" s="6"/>
      <c r="E84" s="6"/>
      <c r="F84" s="6"/>
      <c r="G84" s="6"/>
      <c r="H84" s="6"/>
      <c r="I84" s="6"/>
      <c r="J84" s="6"/>
      <c r="K84" s="6"/>
      <c r="L84" s="6"/>
      <c r="M84" s="6"/>
      <c r="N84" s="6"/>
      <c r="O84" s="6"/>
      <c r="P84" s="6"/>
      <c r="Q84" s="6"/>
      <c r="R84" s="6"/>
    </row>
    <row r="85" spans="1:18">
      <c r="A85" s="6" t="s">
        <v>2828</v>
      </c>
      <c r="B85" s="10">
        <v>7.0000000000000007E-2</v>
      </c>
      <c r="C85" s="6" t="s">
        <v>2822</v>
      </c>
      <c r="D85" s="6"/>
      <c r="E85" s="6"/>
      <c r="F85" s="6"/>
      <c r="G85" s="6"/>
      <c r="H85" s="6"/>
      <c r="I85" s="6"/>
      <c r="J85" s="6"/>
      <c r="K85" s="6"/>
      <c r="L85" s="6"/>
      <c r="M85" s="6"/>
      <c r="N85" s="6"/>
      <c r="O85" s="6"/>
      <c r="P85" s="6"/>
      <c r="Q85" s="6"/>
      <c r="R85" s="6"/>
    </row>
    <row r="86" spans="1:18">
      <c r="A86" s="6" t="s">
        <v>2824</v>
      </c>
      <c r="B86" s="10">
        <v>0.08</v>
      </c>
      <c r="C86" s="6" t="s">
        <v>498</v>
      </c>
      <c r="D86" s="6"/>
      <c r="E86" s="6"/>
      <c r="F86" s="6"/>
      <c r="G86" s="6"/>
      <c r="H86" s="6"/>
      <c r="I86" s="6"/>
      <c r="J86" s="6"/>
      <c r="K86" s="6"/>
      <c r="L86" s="6"/>
      <c r="M86" s="6"/>
      <c r="N86" s="6"/>
      <c r="O86" s="6"/>
      <c r="P86" s="6"/>
      <c r="Q86" s="6"/>
      <c r="R86" s="6"/>
    </row>
    <row r="87" spans="1:18">
      <c r="A87" s="6" t="s">
        <v>1452</v>
      </c>
      <c r="B87" s="10">
        <v>0.04</v>
      </c>
      <c r="C87" s="6" t="s">
        <v>2829</v>
      </c>
      <c r="D87" s="6"/>
      <c r="E87" s="6"/>
      <c r="F87" s="6"/>
      <c r="G87" s="6"/>
      <c r="H87" s="6"/>
      <c r="I87" s="6"/>
      <c r="J87" s="6"/>
      <c r="K87" s="6"/>
      <c r="L87" s="6"/>
      <c r="M87" s="6"/>
      <c r="N87" s="6"/>
      <c r="O87" s="6"/>
      <c r="P87" s="6"/>
      <c r="Q87" s="6"/>
      <c r="R87" s="6"/>
    </row>
    <row r="88" spans="1:18">
      <c r="A88" s="6" t="s">
        <v>1646</v>
      </c>
      <c r="B88" s="10">
        <v>0.18</v>
      </c>
      <c r="C88" s="6" t="s">
        <v>2830</v>
      </c>
      <c r="D88" s="6"/>
      <c r="E88" s="6"/>
      <c r="F88" s="6"/>
      <c r="G88" s="6"/>
      <c r="H88" s="6"/>
      <c r="I88" s="6"/>
      <c r="J88" s="6"/>
      <c r="K88" s="6"/>
      <c r="L88" s="6"/>
      <c r="M88" s="6"/>
      <c r="N88" s="6"/>
      <c r="O88" s="6"/>
      <c r="P88" s="6"/>
      <c r="Q88" s="6"/>
      <c r="R88" s="6"/>
    </row>
    <row r="89" spans="1:18">
      <c r="A89" s="6" t="s">
        <v>1610</v>
      </c>
      <c r="B89" s="10">
        <v>0.03</v>
      </c>
      <c r="C89" s="6" t="s">
        <v>2830</v>
      </c>
      <c r="D89" s="6"/>
      <c r="E89" s="6"/>
      <c r="F89" s="6"/>
      <c r="G89" s="6"/>
      <c r="H89" s="6"/>
      <c r="I89" s="6"/>
      <c r="J89" s="6"/>
      <c r="K89" s="6"/>
      <c r="L89" s="6"/>
      <c r="M89" s="6"/>
      <c r="N89" s="6"/>
      <c r="O89" s="6"/>
      <c r="P89" s="6"/>
      <c r="Q89" s="6"/>
      <c r="R89" s="6"/>
    </row>
    <row r="90" spans="1:18">
      <c r="A90" s="6" t="s">
        <v>1289</v>
      </c>
      <c r="B90" s="10">
        <v>0.08</v>
      </c>
      <c r="C90" s="6" t="s">
        <v>60</v>
      </c>
      <c r="D90" s="6"/>
      <c r="E90" s="6"/>
      <c r="F90" s="6"/>
      <c r="G90" s="6"/>
      <c r="H90" s="6"/>
      <c r="I90" s="6"/>
      <c r="J90" s="6"/>
      <c r="K90" s="6"/>
      <c r="L90" s="6"/>
      <c r="M90" s="6"/>
      <c r="N90" s="6"/>
      <c r="O90" s="6"/>
      <c r="P90" s="6"/>
      <c r="Q90" s="6"/>
      <c r="R90" s="6"/>
    </row>
    <row r="91" spans="1:18">
      <c r="A91" s="6" t="s">
        <v>1297</v>
      </c>
      <c r="B91" s="10">
        <v>0.05</v>
      </c>
      <c r="C91" s="6" t="s">
        <v>60</v>
      </c>
      <c r="D91" s="6"/>
      <c r="E91" s="6"/>
      <c r="F91" s="6"/>
      <c r="G91" s="6"/>
      <c r="H91" s="6"/>
      <c r="I91" s="6"/>
      <c r="J91" s="6"/>
      <c r="K91" s="6"/>
      <c r="L91" s="6"/>
      <c r="M91" s="6"/>
      <c r="N91" s="6"/>
      <c r="O91" s="6"/>
      <c r="P91" s="6"/>
      <c r="Q91" s="6"/>
      <c r="R91" s="6"/>
    </row>
    <row r="92" spans="1:18">
      <c r="A92" s="6" t="s">
        <v>1635</v>
      </c>
      <c r="B92" s="10">
        <v>0.05</v>
      </c>
      <c r="C92" s="6" t="s">
        <v>60</v>
      </c>
      <c r="D92" s="6"/>
      <c r="E92" s="6"/>
      <c r="F92" s="6"/>
      <c r="G92" s="6"/>
      <c r="H92" s="6"/>
      <c r="I92" s="6"/>
      <c r="J92" s="6"/>
      <c r="K92" s="6"/>
      <c r="L92" s="6"/>
      <c r="M92" s="6"/>
      <c r="N92" s="6"/>
      <c r="O92" s="6"/>
      <c r="P92" s="6"/>
      <c r="Q92" s="6"/>
      <c r="R92" s="6"/>
    </row>
    <row r="93" spans="1:18">
      <c r="A93" s="6" t="s">
        <v>2487</v>
      </c>
      <c r="B93" s="10">
        <v>0.1</v>
      </c>
      <c r="C93" s="6" t="s">
        <v>2832</v>
      </c>
      <c r="D93" s="6"/>
      <c r="E93" s="6"/>
      <c r="F93" s="6"/>
      <c r="G93" s="6"/>
      <c r="H93" s="6"/>
      <c r="I93" s="6"/>
      <c r="J93" s="6"/>
      <c r="K93" s="6"/>
      <c r="L93" s="6"/>
      <c r="M93" s="6"/>
      <c r="N93" s="6"/>
      <c r="O93" s="6"/>
      <c r="P93" s="6"/>
      <c r="Q93" s="6"/>
      <c r="R93" s="6"/>
    </row>
    <row r="94" spans="1:18">
      <c r="A94" s="6"/>
      <c r="B94" s="6"/>
      <c r="C94" s="6"/>
      <c r="D94" s="6"/>
      <c r="E94" s="6"/>
      <c r="F94" s="6"/>
      <c r="G94" s="6"/>
      <c r="H94" s="6"/>
      <c r="I94" s="6"/>
      <c r="J94" s="6"/>
      <c r="K94" s="6"/>
      <c r="L94" s="6"/>
      <c r="M94" s="6"/>
      <c r="N94" s="6"/>
      <c r="O94" s="6"/>
      <c r="P94" s="6"/>
      <c r="Q94" s="6"/>
      <c r="R94" s="6"/>
    </row>
    <row r="95" spans="1:18">
      <c r="A95" s="6"/>
      <c r="B95" s="6"/>
      <c r="C95" s="6"/>
      <c r="D95" s="6"/>
      <c r="E95" s="6"/>
      <c r="F95" s="6"/>
      <c r="G95" s="6"/>
      <c r="H95" s="6"/>
      <c r="I95" s="6"/>
      <c r="J95" s="6"/>
      <c r="K95" s="6"/>
      <c r="L95" s="6"/>
      <c r="M95" s="6"/>
      <c r="N95" s="6"/>
      <c r="O95" s="6"/>
      <c r="P95" s="6"/>
      <c r="Q95" s="6"/>
      <c r="R95" s="6"/>
    </row>
    <row r="96" spans="1:18">
      <c r="A96" s="6" t="s">
        <v>2813</v>
      </c>
      <c r="B96" s="6">
        <v>1</v>
      </c>
      <c r="C96" s="6"/>
      <c r="D96" s="6"/>
      <c r="E96" s="6"/>
      <c r="F96" s="6"/>
      <c r="G96" s="6"/>
      <c r="H96" s="6"/>
      <c r="I96" s="6"/>
      <c r="J96" s="6"/>
      <c r="K96" s="6"/>
      <c r="L96" s="6"/>
      <c r="M96" s="6"/>
      <c r="N96" s="6"/>
      <c r="O96" s="6"/>
      <c r="P96" s="6"/>
      <c r="Q96" s="6"/>
      <c r="R96" s="6"/>
    </row>
    <row r="97" spans="1:18">
      <c r="A97" s="6" t="s">
        <v>2264</v>
      </c>
      <c r="B97" s="6" t="s">
        <v>1494</v>
      </c>
      <c r="C97" s="6" t="s">
        <v>1412</v>
      </c>
      <c r="D97" s="6" t="s">
        <v>2268</v>
      </c>
      <c r="E97" s="6"/>
      <c r="F97" s="6"/>
      <c r="G97" s="6"/>
      <c r="H97" s="6"/>
      <c r="I97" s="6"/>
      <c r="J97" s="6"/>
      <c r="K97" s="6"/>
      <c r="L97" s="6"/>
      <c r="M97" s="6"/>
      <c r="N97" s="6"/>
      <c r="O97" s="6"/>
      <c r="P97" s="6"/>
      <c r="Q97" s="6"/>
      <c r="R97" s="6"/>
    </row>
    <row r="98" spans="1:18">
      <c r="A98" s="6" t="s">
        <v>2265</v>
      </c>
      <c r="B98" s="8">
        <v>1.1599999999999999E-2</v>
      </c>
      <c r="C98" s="8">
        <v>1.66E-2</v>
      </c>
      <c r="D98" s="8">
        <v>1.4376</v>
      </c>
      <c r="E98" s="6"/>
      <c r="F98" s="6"/>
      <c r="G98" s="6"/>
      <c r="H98" s="6"/>
      <c r="I98" s="6"/>
      <c r="J98" s="6"/>
      <c r="K98" s="6"/>
      <c r="L98" s="6"/>
      <c r="M98" s="6"/>
      <c r="N98" s="6"/>
      <c r="O98" s="6"/>
      <c r="P98" s="6"/>
      <c r="Q98" s="6"/>
      <c r="R98" s="6"/>
    </row>
    <row r="99" spans="1:18">
      <c r="A99" s="6" t="s">
        <v>2266</v>
      </c>
      <c r="B99" s="8">
        <v>1.0200000000000001E-2</v>
      </c>
      <c r="C99" s="8">
        <v>1.23E-2</v>
      </c>
      <c r="D99" s="8">
        <v>1.2013</v>
      </c>
      <c r="E99" s="6"/>
      <c r="F99" s="6"/>
      <c r="G99" s="6"/>
      <c r="H99" s="6"/>
      <c r="I99" s="6"/>
      <c r="J99" s="6"/>
      <c r="K99" s="6"/>
      <c r="L99" s="6"/>
      <c r="M99" s="6"/>
      <c r="N99" s="6"/>
      <c r="O99" s="6"/>
      <c r="P99" s="6"/>
      <c r="Q99" s="6"/>
      <c r="R99" s="6"/>
    </row>
    <row r="100" spans="1:18">
      <c r="A100" s="6" t="s">
        <v>2267</v>
      </c>
      <c r="B100" s="8">
        <v>1.01E-2</v>
      </c>
      <c r="C100" s="8">
        <v>1.32E-2</v>
      </c>
      <c r="D100" s="8">
        <v>1.3105</v>
      </c>
      <c r="E100" s="6"/>
      <c r="F100" s="6"/>
      <c r="G100" s="6"/>
      <c r="H100" s="6"/>
      <c r="I100" s="6"/>
      <c r="J100" s="6"/>
      <c r="K100" s="6"/>
      <c r="L100" s="6"/>
      <c r="M100" s="6"/>
      <c r="N100" s="6"/>
      <c r="O100" s="6"/>
      <c r="P100" s="6"/>
      <c r="Q100" s="6"/>
      <c r="R100" s="6"/>
    </row>
    <row r="101" spans="1:18">
      <c r="A101" s="6"/>
      <c r="B101" s="6"/>
      <c r="C101" s="6"/>
      <c r="D101" s="6"/>
      <c r="E101" s="6"/>
      <c r="F101" s="6"/>
      <c r="G101" s="6"/>
      <c r="H101" s="6"/>
      <c r="I101" s="6"/>
      <c r="J101" s="6"/>
      <c r="K101" s="6"/>
      <c r="L101" s="6"/>
      <c r="M101" s="6"/>
      <c r="N101" s="6"/>
      <c r="O101" s="6"/>
      <c r="P101" s="6"/>
      <c r="Q101" s="6"/>
      <c r="R101" s="6"/>
    </row>
    <row r="102" spans="1:18">
      <c r="A102" s="6"/>
      <c r="B102" s="6"/>
      <c r="C102" s="6"/>
      <c r="D102" s="6"/>
      <c r="E102" s="6"/>
      <c r="F102" s="6"/>
      <c r="G102" s="6"/>
      <c r="H102" s="6"/>
      <c r="I102" s="6"/>
      <c r="J102" s="6"/>
      <c r="K102" s="6"/>
      <c r="L102" s="6"/>
      <c r="M102" s="6"/>
      <c r="N102" s="6"/>
      <c r="O102" s="6"/>
      <c r="P102" s="6"/>
      <c r="Q102" s="6"/>
      <c r="R102" s="6"/>
    </row>
    <row r="103" spans="1:18">
      <c r="A103" s="6"/>
      <c r="B103" s="6"/>
      <c r="C103" s="6"/>
      <c r="D103" s="6"/>
      <c r="E103" s="6"/>
      <c r="F103" s="6"/>
      <c r="G103" s="6"/>
      <c r="H103" s="6"/>
      <c r="I103" s="6"/>
      <c r="J103" s="6"/>
      <c r="K103" s="6"/>
      <c r="L103" s="6"/>
      <c r="M103" s="6"/>
      <c r="N103" s="6"/>
      <c r="O103" s="6"/>
      <c r="P103" s="6"/>
      <c r="Q103" s="6"/>
      <c r="R103" s="6"/>
    </row>
    <row r="104" spans="1:18">
      <c r="A104" s="6"/>
      <c r="B104" s="6"/>
      <c r="C104" s="6"/>
      <c r="D104" s="6"/>
      <c r="E104" s="6"/>
      <c r="F104" s="6"/>
      <c r="G104" s="6"/>
      <c r="H104" s="6"/>
      <c r="I104" s="6"/>
      <c r="J104" s="6"/>
      <c r="K104" s="6"/>
      <c r="L104" s="6"/>
      <c r="M104" s="6"/>
      <c r="N104" s="6"/>
      <c r="O104" s="6"/>
      <c r="P104" s="6"/>
      <c r="Q104" s="6"/>
      <c r="R104" s="6"/>
    </row>
    <row r="105" spans="1:18">
      <c r="A105" s="6"/>
      <c r="B105" s="6"/>
      <c r="C105" s="6"/>
      <c r="D105" s="6"/>
      <c r="E105" s="6"/>
      <c r="F105" s="6"/>
      <c r="G105" s="6"/>
      <c r="H105" s="6"/>
      <c r="I105" s="6"/>
      <c r="J105" s="6"/>
      <c r="K105" s="6"/>
      <c r="L105" s="6"/>
      <c r="M105" s="6"/>
      <c r="N105" s="6"/>
      <c r="O105" s="6"/>
      <c r="P105" s="6"/>
      <c r="Q105" s="6"/>
      <c r="R105" s="6"/>
    </row>
    <row r="106" spans="1:18">
      <c r="A106" s="6"/>
      <c r="B106" s="6"/>
      <c r="C106" s="6"/>
      <c r="D106" s="6"/>
      <c r="E106" s="6"/>
      <c r="F106" s="6"/>
      <c r="G106" s="6"/>
      <c r="H106" s="6"/>
      <c r="I106" s="6"/>
      <c r="J106" s="6"/>
      <c r="K106" s="6"/>
      <c r="L106" s="6"/>
      <c r="M106" s="6"/>
      <c r="N106" s="6"/>
      <c r="O106" s="6"/>
      <c r="P106" s="6"/>
      <c r="Q106" s="6"/>
      <c r="R106" s="6"/>
    </row>
    <row r="107" spans="1:18">
      <c r="A107" s="6"/>
      <c r="B107" s="6"/>
      <c r="C107" s="6"/>
      <c r="D107" s="6"/>
      <c r="E107" s="6"/>
      <c r="F107" s="6"/>
      <c r="G107" s="6"/>
      <c r="H107" s="6"/>
      <c r="I107" s="6"/>
      <c r="J107" s="6"/>
      <c r="K107" s="6"/>
      <c r="L107" s="6"/>
      <c r="M107" s="6"/>
      <c r="N107" s="6"/>
      <c r="O107" s="6"/>
      <c r="P107" s="6"/>
      <c r="Q107" s="6"/>
      <c r="R107" s="6"/>
    </row>
    <row r="108" spans="1:18">
      <c r="A108" s="6"/>
      <c r="B108" s="78"/>
      <c r="C108" s="15"/>
      <c r="D108" s="6"/>
      <c r="E108" s="6"/>
      <c r="F108" s="6"/>
      <c r="G108" s="6"/>
      <c r="H108" s="6"/>
      <c r="I108" s="6"/>
      <c r="J108" s="6"/>
      <c r="K108" s="6"/>
      <c r="L108" s="6"/>
      <c r="M108" s="6"/>
      <c r="N108" s="6"/>
      <c r="O108" s="6"/>
      <c r="P108" s="6"/>
      <c r="Q108" s="6"/>
      <c r="R108" s="6"/>
    </row>
    <row r="109" spans="1:18">
      <c r="A109" s="6"/>
      <c r="B109" s="78"/>
      <c r="C109" s="15"/>
      <c r="D109" s="6"/>
      <c r="E109" s="6"/>
      <c r="F109" s="6"/>
      <c r="G109" s="6"/>
      <c r="H109" s="6"/>
      <c r="I109" s="6"/>
      <c r="J109" s="6"/>
      <c r="K109" s="6"/>
      <c r="L109" s="6"/>
      <c r="M109" s="6"/>
      <c r="N109" s="6"/>
      <c r="O109" s="6"/>
      <c r="P109" s="6"/>
      <c r="Q109" s="6"/>
      <c r="R109" s="6"/>
    </row>
    <row r="110" spans="1:18">
      <c r="A110" s="6"/>
      <c r="B110" s="78"/>
      <c r="C110" s="15"/>
      <c r="D110" s="6"/>
      <c r="E110" s="6"/>
      <c r="F110" s="6"/>
      <c r="G110" s="6"/>
      <c r="H110" s="6"/>
      <c r="I110" s="6"/>
      <c r="J110" s="6"/>
      <c r="K110" s="6"/>
      <c r="L110" s="6"/>
      <c r="M110" s="6"/>
      <c r="N110" s="6"/>
      <c r="O110" s="6"/>
      <c r="P110" s="6"/>
      <c r="Q110" s="6"/>
      <c r="R110" s="6"/>
    </row>
    <row r="111" spans="1:18">
      <c r="A111" s="6"/>
      <c r="B111" s="78"/>
      <c r="C111" s="15"/>
      <c r="D111" s="6"/>
      <c r="E111" s="6"/>
      <c r="F111" s="6"/>
      <c r="G111" s="6"/>
      <c r="H111" s="6"/>
      <c r="I111" s="6"/>
      <c r="J111" s="6"/>
      <c r="K111" s="6"/>
      <c r="L111" s="6"/>
      <c r="M111" s="6"/>
      <c r="N111" s="6"/>
      <c r="O111" s="6"/>
      <c r="P111" s="6"/>
      <c r="Q111" s="6"/>
      <c r="R111" s="6"/>
    </row>
    <row r="112" spans="1:18">
      <c r="A112" s="6"/>
      <c r="B112" s="78"/>
      <c r="C112" s="15"/>
      <c r="D112" s="6"/>
      <c r="E112" s="6"/>
      <c r="F112" s="6"/>
      <c r="G112" s="6"/>
      <c r="H112" s="6"/>
      <c r="I112" s="6"/>
      <c r="J112" s="6"/>
      <c r="K112" s="6"/>
      <c r="L112" s="6"/>
      <c r="M112" s="6"/>
      <c r="N112" s="6"/>
      <c r="O112" s="6"/>
      <c r="P112" s="6"/>
      <c r="Q112" s="6"/>
      <c r="R112" s="6"/>
    </row>
    <row r="113" spans="1:18">
      <c r="A113" s="6"/>
      <c r="B113" s="78"/>
      <c r="C113" s="15"/>
      <c r="D113" s="6"/>
      <c r="E113" s="6"/>
      <c r="F113" s="6"/>
      <c r="G113" s="6"/>
      <c r="H113" s="6"/>
      <c r="I113" s="6"/>
      <c r="J113" s="6"/>
      <c r="K113" s="6"/>
      <c r="L113" s="6"/>
      <c r="M113" s="6"/>
      <c r="N113" s="6"/>
      <c r="O113" s="6"/>
      <c r="P113" s="6"/>
      <c r="Q113" s="6"/>
      <c r="R113" s="6"/>
    </row>
    <row r="114" spans="1:18">
      <c r="A114" s="6"/>
      <c r="B114" s="78"/>
      <c r="C114" s="15"/>
      <c r="D114" s="6"/>
      <c r="E114" s="6"/>
      <c r="F114" s="6"/>
      <c r="G114" s="6"/>
      <c r="H114" s="6"/>
      <c r="I114" s="6"/>
      <c r="J114" s="6"/>
      <c r="K114" s="6"/>
      <c r="L114" s="6"/>
      <c r="M114" s="6"/>
      <c r="N114" s="6"/>
      <c r="O114" s="6"/>
      <c r="P114" s="6"/>
      <c r="Q114" s="6"/>
      <c r="R114" s="6"/>
    </row>
    <row r="115" spans="1:18">
      <c r="A115" s="6"/>
      <c r="B115" s="78"/>
      <c r="C115" s="15"/>
      <c r="D115" s="6"/>
      <c r="E115" s="6"/>
      <c r="F115" s="6"/>
      <c r="G115" s="6"/>
      <c r="H115" s="6"/>
      <c r="I115" s="6"/>
      <c r="J115" s="6"/>
      <c r="K115" s="6"/>
      <c r="L115" s="6"/>
      <c r="M115" s="6"/>
      <c r="N115" s="6"/>
      <c r="O115" s="6"/>
      <c r="P115" s="6"/>
      <c r="Q115" s="6"/>
      <c r="R115" s="6"/>
    </row>
    <row r="116" spans="1:18">
      <c r="A116" s="6"/>
      <c r="B116" s="78"/>
      <c r="C116" s="15"/>
      <c r="D116" s="6"/>
      <c r="E116" s="6"/>
      <c r="F116" s="6"/>
      <c r="G116" s="6"/>
      <c r="H116" s="6"/>
      <c r="I116" s="6"/>
      <c r="J116" s="6"/>
      <c r="K116" s="6"/>
      <c r="L116" s="6"/>
      <c r="M116" s="6"/>
      <c r="N116" s="6"/>
      <c r="O116" s="6"/>
      <c r="P116" s="6"/>
      <c r="Q116" s="6"/>
      <c r="R116" s="6"/>
    </row>
    <row r="117" spans="1:18">
      <c r="A117" s="6"/>
      <c r="B117" s="78"/>
      <c r="C117" s="15"/>
      <c r="D117" s="6"/>
      <c r="E117" s="6"/>
      <c r="F117" s="6"/>
      <c r="G117" s="6"/>
      <c r="H117" s="6"/>
      <c r="I117" s="6"/>
      <c r="J117" s="6"/>
      <c r="K117" s="6"/>
      <c r="L117" s="6"/>
      <c r="M117" s="6"/>
      <c r="N117" s="6"/>
      <c r="O117" s="6"/>
      <c r="P117" s="6"/>
      <c r="Q117" s="6"/>
      <c r="R117" s="6"/>
    </row>
    <row r="118" spans="1:18">
      <c r="A118" s="6"/>
      <c r="B118" s="78"/>
      <c r="C118" s="15"/>
      <c r="D118" s="6"/>
      <c r="E118" s="6"/>
      <c r="F118" s="6"/>
      <c r="G118" s="6"/>
      <c r="H118" s="6"/>
      <c r="I118" s="6"/>
      <c r="J118" s="6"/>
      <c r="K118" s="6"/>
      <c r="L118" s="6"/>
      <c r="M118" s="6"/>
      <c r="N118" s="6"/>
      <c r="O118" s="6"/>
      <c r="P118" s="6"/>
      <c r="Q118" s="6"/>
      <c r="R118" s="6"/>
    </row>
    <row r="119" spans="1:18">
      <c r="A119" s="6"/>
      <c r="B119" s="78"/>
      <c r="C119" s="15"/>
      <c r="D119" s="6"/>
      <c r="E119" s="6"/>
      <c r="F119" s="6"/>
      <c r="G119" s="6"/>
      <c r="H119" s="6"/>
      <c r="I119" s="6"/>
      <c r="J119" s="6"/>
      <c r="K119" s="6"/>
      <c r="L119" s="6"/>
      <c r="M119" s="6"/>
      <c r="N119" s="6"/>
      <c r="O119" s="6"/>
      <c r="P119" s="6"/>
      <c r="Q119" s="6"/>
      <c r="R119" s="6"/>
    </row>
    <row r="120" spans="1:18">
      <c r="A120" s="6"/>
      <c r="B120" s="78"/>
      <c r="C120" s="15"/>
      <c r="D120" s="6"/>
      <c r="E120" s="6"/>
      <c r="F120" s="6"/>
      <c r="G120" s="6"/>
      <c r="H120" s="6"/>
      <c r="I120" s="6"/>
      <c r="J120" s="6"/>
      <c r="K120" s="6"/>
      <c r="L120" s="6"/>
      <c r="M120" s="6"/>
      <c r="N120" s="6"/>
      <c r="O120" s="6"/>
      <c r="P120" s="6"/>
      <c r="Q120" s="6"/>
      <c r="R120" s="6"/>
    </row>
    <row r="121" spans="1:18">
      <c r="A121" s="6"/>
      <c r="B121" s="78"/>
      <c r="C121" s="15"/>
      <c r="D121" s="6"/>
      <c r="E121" s="6"/>
      <c r="F121" s="6"/>
      <c r="G121" s="6"/>
      <c r="H121" s="6"/>
      <c r="I121" s="6"/>
      <c r="J121" s="6"/>
      <c r="K121" s="6"/>
      <c r="L121" s="6"/>
      <c r="M121" s="6"/>
      <c r="N121" s="6"/>
      <c r="O121" s="6"/>
      <c r="P121" s="6"/>
      <c r="Q121" s="6"/>
      <c r="R121" s="6"/>
    </row>
    <row r="122" spans="1:18">
      <c r="A122" s="6"/>
      <c r="B122" s="78"/>
      <c r="C122" s="15"/>
      <c r="D122" s="6"/>
      <c r="E122" s="6"/>
      <c r="F122" s="6"/>
      <c r="G122" s="6"/>
      <c r="H122" s="6"/>
      <c r="I122" s="6"/>
      <c r="J122" s="6"/>
      <c r="K122" s="6"/>
      <c r="L122" s="6"/>
      <c r="M122" s="6"/>
      <c r="N122" s="6"/>
      <c r="O122" s="6"/>
      <c r="P122" s="6"/>
      <c r="Q122" s="6"/>
      <c r="R122" s="6"/>
    </row>
    <row r="123" spans="1:18">
      <c r="A123" s="6"/>
      <c r="B123" s="78"/>
      <c r="C123" s="15"/>
      <c r="D123" s="6"/>
      <c r="E123" s="6"/>
      <c r="F123" s="6"/>
      <c r="G123" s="6"/>
      <c r="H123" s="6"/>
      <c r="I123" s="6"/>
      <c r="J123" s="6"/>
      <c r="K123" s="6"/>
      <c r="L123" s="6"/>
      <c r="M123" s="6"/>
      <c r="N123" s="6"/>
      <c r="O123" s="6"/>
      <c r="P123" s="6"/>
      <c r="Q123" s="6"/>
      <c r="R123" s="6"/>
    </row>
    <row r="124" spans="1:18">
      <c r="A124" s="6"/>
      <c r="B124" s="78"/>
      <c r="C124" s="15"/>
      <c r="D124" s="6"/>
      <c r="E124" s="6"/>
      <c r="F124" s="6"/>
      <c r="G124" s="6"/>
      <c r="H124" s="6"/>
      <c r="I124" s="6"/>
      <c r="J124" s="6"/>
      <c r="K124" s="6"/>
      <c r="L124" s="6"/>
      <c r="M124" s="6"/>
      <c r="N124" s="6"/>
      <c r="O124" s="6"/>
      <c r="P124" s="6"/>
      <c r="Q124" s="6"/>
      <c r="R124" s="6"/>
    </row>
    <row r="125" spans="1:18">
      <c r="A125" s="6"/>
      <c r="B125" s="78"/>
      <c r="C125" s="15"/>
      <c r="D125" s="6"/>
      <c r="E125" s="6"/>
      <c r="F125" s="6"/>
      <c r="G125" s="6"/>
      <c r="H125" s="6"/>
      <c r="I125" s="6"/>
      <c r="J125" s="6"/>
      <c r="K125" s="6"/>
      <c r="L125" s="6"/>
      <c r="M125" s="6"/>
      <c r="N125" s="6"/>
      <c r="O125" s="6"/>
      <c r="P125" s="6"/>
      <c r="Q125" s="6"/>
      <c r="R125" s="6"/>
    </row>
    <row r="126" spans="1:18">
      <c r="A126" s="6"/>
      <c r="B126" s="78"/>
      <c r="C126" s="15"/>
      <c r="D126" s="6"/>
      <c r="E126" s="6"/>
      <c r="F126" s="6"/>
      <c r="G126" s="6"/>
      <c r="H126" s="6"/>
      <c r="I126" s="6"/>
      <c r="J126" s="6"/>
      <c r="K126" s="6"/>
      <c r="L126" s="6"/>
      <c r="M126" s="6"/>
      <c r="N126" s="6"/>
      <c r="O126" s="6"/>
      <c r="P126" s="6"/>
      <c r="Q126" s="6"/>
      <c r="R126" s="6"/>
    </row>
    <row r="127" spans="1:18">
      <c r="A127" s="6"/>
      <c r="B127" s="78"/>
      <c r="C127" s="15"/>
      <c r="D127" s="6"/>
      <c r="E127" s="6"/>
      <c r="F127" s="6"/>
      <c r="G127" s="6"/>
      <c r="H127" s="6"/>
      <c r="I127" s="6"/>
      <c r="J127" s="6"/>
      <c r="K127" s="6"/>
      <c r="L127" s="6"/>
      <c r="M127" s="6"/>
      <c r="N127" s="6"/>
      <c r="O127" s="6"/>
      <c r="P127" s="6"/>
      <c r="Q127" s="6"/>
      <c r="R127" s="6"/>
    </row>
    <row r="128" spans="1:18">
      <c r="A128" s="6"/>
      <c r="B128" s="78"/>
      <c r="C128" s="15"/>
      <c r="D128" s="6"/>
      <c r="E128" s="6"/>
      <c r="F128" s="6"/>
      <c r="G128" s="6"/>
      <c r="H128" s="6"/>
      <c r="I128" s="6"/>
      <c r="J128" s="6"/>
      <c r="K128" s="6"/>
      <c r="L128" s="6"/>
      <c r="M128" s="6"/>
      <c r="N128" s="6"/>
      <c r="O128" s="6"/>
      <c r="P128" s="6"/>
      <c r="Q128" s="6"/>
      <c r="R128" s="6"/>
    </row>
    <row r="129" spans="1:18">
      <c r="A129" s="6"/>
      <c r="B129" s="78"/>
      <c r="C129" s="15"/>
      <c r="D129" s="6"/>
      <c r="E129" s="6"/>
      <c r="F129" s="6"/>
      <c r="G129" s="6"/>
      <c r="H129" s="6"/>
      <c r="I129" s="6"/>
      <c r="J129" s="6"/>
      <c r="K129" s="6"/>
      <c r="L129" s="6"/>
      <c r="M129" s="6"/>
      <c r="N129" s="6"/>
      <c r="O129" s="6"/>
      <c r="P129" s="6"/>
      <c r="Q129" s="6"/>
      <c r="R129" s="6"/>
    </row>
    <row r="130" spans="1:18">
      <c r="A130" s="6"/>
      <c r="B130" s="78"/>
      <c r="C130" s="15"/>
      <c r="D130" s="6"/>
      <c r="E130" s="6"/>
      <c r="F130" s="6"/>
      <c r="G130" s="6"/>
      <c r="H130" s="6"/>
      <c r="I130" s="6"/>
      <c r="J130" s="6"/>
      <c r="K130" s="6"/>
      <c r="L130" s="6"/>
      <c r="M130" s="6"/>
      <c r="N130" s="6"/>
      <c r="O130" s="6"/>
      <c r="P130" s="6"/>
      <c r="Q130" s="6"/>
      <c r="R130" s="6"/>
    </row>
    <row r="131" spans="1:18">
      <c r="A131" s="6"/>
      <c r="B131" s="78"/>
      <c r="C131" s="15"/>
      <c r="D131" s="6"/>
      <c r="E131" s="6"/>
      <c r="F131" s="6"/>
      <c r="G131" s="6"/>
      <c r="H131" s="6"/>
      <c r="I131" s="6"/>
      <c r="J131" s="6"/>
      <c r="K131" s="6"/>
      <c r="L131" s="6"/>
      <c r="M131" s="6"/>
      <c r="N131" s="6"/>
      <c r="O131" s="6"/>
      <c r="P131" s="6"/>
      <c r="Q131" s="6"/>
      <c r="R131" s="6"/>
    </row>
    <row r="132" spans="1:18">
      <c r="A132" s="6"/>
      <c r="B132" s="78"/>
      <c r="C132" s="15"/>
      <c r="D132" s="6"/>
      <c r="E132" s="6"/>
      <c r="F132" s="6"/>
      <c r="G132" s="6"/>
      <c r="H132" s="6"/>
      <c r="I132" s="6"/>
      <c r="J132" s="6"/>
      <c r="K132" s="6"/>
      <c r="L132" s="6"/>
      <c r="M132" s="6"/>
      <c r="N132" s="6"/>
      <c r="O132" s="6"/>
      <c r="P132" s="6"/>
      <c r="Q132" s="6"/>
      <c r="R132" s="6"/>
    </row>
    <row r="133" spans="1:18">
      <c r="A133" s="6"/>
      <c r="B133" s="78"/>
      <c r="C133" s="15"/>
      <c r="D133" s="6"/>
      <c r="E133" s="6"/>
      <c r="F133" s="6"/>
      <c r="G133" s="6"/>
      <c r="H133" s="6"/>
      <c r="I133" s="6"/>
      <c r="J133" s="6"/>
      <c r="K133" s="6"/>
      <c r="L133" s="6"/>
      <c r="M133" s="6"/>
      <c r="N133" s="6"/>
      <c r="O133" s="6"/>
      <c r="P133" s="6"/>
      <c r="Q133" s="6"/>
      <c r="R133" s="6"/>
    </row>
    <row r="134" spans="1:18">
      <c r="A134" s="6"/>
      <c r="B134" s="78"/>
      <c r="C134" s="15"/>
      <c r="D134" s="6"/>
      <c r="E134" s="6"/>
      <c r="F134" s="6"/>
      <c r="G134" s="6"/>
      <c r="H134" s="6"/>
      <c r="I134" s="6"/>
      <c r="J134" s="6"/>
      <c r="K134" s="6"/>
      <c r="L134" s="6"/>
      <c r="M134" s="6"/>
      <c r="N134" s="6"/>
      <c r="O134" s="6"/>
      <c r="P134" s="6"/>
      <c r="Q134" s="6"/>
      <c r="R134" s="6"/>
    </row>
    <row r="135" spans="1:18">
      <c r="A135" s="6"/>
      <c r="B135" s="78"/>
      <c r="C135" s="15"/>
      <c r="D135" s="6"/>
      <c r="E135" s="6"/>
      <c r="F135" s="6"/>
      <c r="G135" s="6"/>
      <c r="H135" s="6"/>
      <c r="I135" s="6"/>
      <c r="J135" s="6"/>
      <c r="K135" s="6"/>
      <c r="L135" s="6"/>
      <c r="M135" s="6"/>
      <c r="N135" s="6"/>
      <c r="O135" s="6"/>
      <c r="P135" s="6"/>
      <c r="Q135" s="6"/>
      <c r="R135" s="6"/>
    </row>
    <row r="136" spans="1:18">
      <c r="A136" s="6"/>
      <c r="B136" s="78"/>
      <c r="C136" s="15"/>
      <c r="D136" s="6"/>
      <c r="E136" s="6"/>
      <c r="F136" s="6"/>
      <c r="G136" s="6"/>
      <c r="H136" s="6"/>
      <c r="I136" s="6"/>
      <c r="J136" s="6"/>
      <c r="K136" s="6"/>
      <c r="L136" s="6"/>
      <c r="M136" s="6"/>
      <c r="N136" s="6"/>
      <c r="O136" s="6"/>
      <c r="P136" s="6"/>
      <c r="Q136" s="6"/>
      <c r="R136" s="6"/>
    </row>
    <row r="137" spans="1:18">
      <c r="A137" s="6"/>
      <c r="B137" s="78"/>
      <c r="C137" s="15"/>
      <c r="D137" s="6"/>
      <c r="E137" s="6"/>
      <c r="F137" s="6"/>
      <c r="G137" s="6"/>
      <c r="H137" s="6"/>
      <c r="I137" s="6"/>
      <c r="J137" s="6"/>
      <c r="K137" s="6"/>
      <c r="L137" s="6"/>
      <c r="M137" s="6"/>
      <c r="N137" s="6"/>
      <c r="O137" s="6"/>
      <c r="P137" s="6"/>
      <c r="Q137" s="6"/>
      <c r="R137" s="6"/>
    </row>
    <row r="138" spans="1:18">
      <c r="A138" s="6"/>
      <c r="B138" s="78"/>
      <c r="C138" s="15"/>
      <c r="D138" s="6"/>
      <c r="E138" s="6"/>
      <c r="F138" s="6"/>
      <c r="G138" s="6"/>
      <c r="H138" s="6"/>
      <c r="I138" s="6"/>
      <c r="J138" s="6"/>
      <c r="K138" s="6"/>
      <c r="L138" s="6"/>
      <c r="M138" s="6"/>
      <c r="N138" s="6"/>
      <c r="O138" s="6"/>
      <c r="P138" s="6"/>
      <c r="Q138" s="6"/>
      <c r="R138" s="6"/>
    </row>
    <row r="139" spans="1:18">
      <c r="A139" s="6"/>
      <c r="B139" s="6"/>
      <c r="C139" s="15" t="s">
        <v>2492</v>
      </c>
      <c r="D139" s="15"/>
      <c r="E139" s="15"/>
      <c r="F139" s="6"/>
      <c r="G139" s="6"/>
      <c r="H139" s="6"/>
      <c r="I139" s="6"/>
      <c r="J139" s="6"/>
      <c r="K139" s="6"/>
      <c r="L139" s="6"/>
      <c r="M139" s="6"/>
      <c r="N139" s="6"/>
      <c r="O139" s="6"/>
      <c r="P139" s="6"/>
      <c r="Q139" s="6"/>
      <c r="R139" s="6"/>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E3D85-3834-A34D-ABE0-660B9845CA42}">
  <dimension ref="A1:R139"/>
  <sheetViews>
    <sheetView workbookViewId="0">
      <selection activeCell="A3" sqref="A3:D7"/>
    </sheetView>
  </sheetViews>
  <sheetFormatPr baseColWidth="10" defaultRowHeight="15"/>
  <cols>
    <col min="8" max="8" width="43.1640625" customWidth="1"/>
    <col min="9" max="9" width="8.1640625" bestFit="1" customWidth="1"/>
    <col min="10" max="14" width="14" customWidth="1"/>
  </cols>
  <sheetData>
    <row r="1" spans="1:18">
      <c r="A1" s="6" t="s">
        <v>2289</v>
      </c>
      <c r="B1" s="6"/>
      <c r="C1" s="6"/>
      <c r="D1" s="6"/>
    </row>
    <row r="2" spans="1:18">
      <c r="H2" s="143" t="s">
        <v>1849</v>
      </c>
      <c r="I2" s="3" t="s">
        <v>1424</v>
      </c>
      <c r="J2" s="3" t="s">
        <v>2334</v>
      </c>
      <c r="K2" t="s">
        <v>2335</v>
      </c>
      <c r="L2" t="s">
        <v>2336</v>
      </c>
      <c r="M2" s="3" t="s">
        <v>1266</v>
      </c>
      <c r="N2" s="3" t="s">
        <v>255</v>
      </c>
      <c r="O2" s="3" t="s">
        <v>138</v>
      </c>
      <c r="P2" s="3" t="s">
        <v>2814</v>
      </c>
      <c r="Q2" s="3" t="s">
        <v>2815</v>
      </c>
      <c r="R2" s="3" t="s">
        <v>2816</v>
      </c>
    </row>
    <row r="3" spans="1:18">
      <c r="A3" s="6" t="s">
        <v>2813</v>
      </c>
      <c r="B3" s="2">
        <f>SUM(O:O)</f>
        <v>0.99999999999999989</v>
      </c>
      <c r="H3" s="131" t="s">
        <v>1494</v>
      </c>
      <c r="I3" s="5">
        <v>1.2207217643979047E-2</v>
      </c>
      <c r="J3" s="5">
        <v>1.1559474166666665E-2</v>
      </c>
      <c r="K3" s="5">
        <v>1.024659625E-2</v>
      </c>
      <c r="L3" s="5">
        <v>1.0084723888888888E-2</v>
      </c>
      <c r="M3">
        <v>1</v>
      </c>
      <c r="N3" s="3" t="s">
        <v>2811</v>
      </c>
      <c r="O3" s="9"/>
      <c r="P3" s="99">
        <f>J4*O3</f>
        <v>0</v>
      </c>
      <c r="Q3" s="3">
        <f>O3*K4</f>
        <v>0</v>
      </c>
      <c r="R3" s="3">
        <f>O3*L4</f>
        <v>0</v>
      </c>
    </row>
    <row r="4" spans="1:18">
      <c r="A4" s="6" t="s">
        <v>2264</v>
      </c>
      <c r="B4" s="6" t="s">
        <v>1494</v>
      </c>
      <c r="C4" s="6" t="s">
        <v>1412</v>
      </c>
      <c r="D4" s="6" t="s">
        <v>2268</v>
      </c>
      <c r="H4" s="131" t="s">
        <v>2464</v>
      </c>
      <c r="I4" s="5">
        <v>5.718557591623037E-3</v>
      </c>
      <c r="J4" s="5">
        <v>3.2499999999999999E-3</v>
      </c>
      <c r="K4" s="5">
        <v>3.8541666666666655E-3</v>
      </c>
      <c r="L4" s="5">
        <v>3.6416666666666659E-3</v>
      </c>
      <c r="M4">
        <v>2</v>
      </c>
      <c r="N4" s="3" t="s">
        <v>2811</v>
      </c>
      <c r="O4" s="9"/>
      <c r="P4" s="99">
        <f>J5*O4</f>
        <v>0</v>
      </c>
      <c r="Q4" s="3">
        <f>O4*K5</f>
        <v>0</v>
      </c>
      <c r="R4" s="3">
        <f>O4*L5</f>
        <v>0</v>
      </c>
    </row>
    <row r="5" spans="1:18">
      <c r="A5" s="6" t="s">
        <v>2265</v>
      </c>
      <c r="B5" s="5">
        <v>1.1559474166666665E-2</v>
      </c>
      <c r="C5" s="8">
        <f>SUM(P3:P64)</f>
        <v>1.6618193848320594E-2</v>
      </c>
      <c r="D5" s="8">
        <f>C5/B5</f>
        <v>1.4376254151976431</v>
      </c>
      <c r="H5" s="131" t="s">
        <v>2465</v>
      </c>
      <c r="I5" s="5">
        <v>1.2252024267015696E-2</v>
      </c>
      <c r="J5" s="5">
        <v>1.1560935000000001E-2</v>
      </c>
      <c r="K5" s="5">
        <v>1.0252523750000001E-2</v>
      </c>
      <c r="L5" s="5">
        <v>1.0085699722222221E-2</v>
      </c>
      <c r="M5">
        <v>3</v>
      </c>
      <c r="N5" s="3" t="s">
        <v>2811</v>
      </c>
      <c r="O5" s="9"/>
      <c r="P5" s="99">
        <f>J6*O5</f>
        <v>0</v>
      </c>
      <c r="Q5" s="3">
        <f>O5*K6</f>
        <v>0</v>
      </c>
      <c r="R5" s="3">
        <f>O5*L6</f>
        <v>0</v>
      </c>
    </row>
    <row r="6" spans="1:18">
      <c r="A6" s="6" t="s">
        <v>2266</v>
      </c>
      <c r="B6" s="8">
        <v>1.0200000000000001E-2</v>
      </c>
      <c r="C6" s="8">
        <f>SUM(Q3:Q64)</f>
        <v>1.2253041279138378E-2</v>
      </c>
      <c r="D6" s="8">
        <f t="shared" ref="D6:D7" si="0">C6/B6</f>
        <v>1.2012785567782722</v>
      </c>
      <c r="H6" s="131" t="s">
        <v>2466</v>
      </c>
      <c r="I6" s="5">
        <v>1.3768930732984292E-2</v>
      </c>
      <c r="J6" s="5">
        <v>3.1555072499999996E-2</v>
      </c>
      <c r="K6" s="5">
        <v>1.6828640416666669E-2</v>
      </c>
      <c r="L6" s="5">
        <v>1.8055224444444448E-2</v>
      </c>
      <c r="M6">
        <v>4</v>
      </c>
      <c r="N6" s="3" t="s">
        <v>2811</v>
      </c>
      <c r="O6" s="9"/>
      <c r="P6" s="99">
        <f>J7*O6</f>
        <v>0</v>
      </c>
      <c r="Q6" s="3">
        <f>O6*K7</f>
        <v>0</v>
      </c>
      <c r="R6" s="3">
        <f>O6*L7</f>
        <v>0</v>
      </c>
    </row>
    <row r="7" spans="1:18">
      <c r="A7" s="6" t="s">
        <v>2267</v>
      </c>
      <c r="B7" s="8">
        <v>1.01E-2</v>
      </c>
      <c r="C7" s="8">
        <f>SUM(R3:R64)</f>
        <v>1.3235610153745999E-2</v>
      </c>
      <c r="D7" s="8">
        <f t="shared" si="0"/>
        <v>1.3104564508659404</v>
      </c>
      <c r="H7" s="131" t="s">
        <v>2467</v>
      </c>
      <c r="I7" s="5">
        <v>5.8584725916230301E-3</v>
      </c>
      <c r="J7" s="5">
        <v>-7.5988341666666645E-3</v>
      </c>
      <c r="K7" s="5">
        <v>2.3489791666666654E-3</v>
      </c>
      <c r="L7" s="5">
        <v>1.2027438888888883E-3</v>
      </c>
      <c r="M7">
        <v>5</v>
      </c>
      <c r="N7" s="3" t="s">
        <v>2811</v>
      </c>
    </row>
    <row r="8" spans="1:18" ht="16">
      <c r="G8" s="149"/>
      <c r="H8" s="144" t="s">
        <v>2860</v>
      </c>
      <c r="I8" s="5">
        <v>8.6937499999999966E-3</v>
      </c>
      <c r="J8" s="5">
        <v>1.1525000000000001E-2</v>
      </c>
      <c r="K8" s="5">
        <v>1.0216666666666667E-2</v>
      </c>
      <c r="L8" s="5">
        <v>1.0061111111111109E-2</v>
      </c>
      <c r="M8">
        <v>6</v>
      </c>
      <c r="N8" s="3" t="s">
        <v>2812</v>
      </c>
      <c r="O8" s="9">
        <v>0.18</v>
      </c>
      <c r="P8" s="99">
        <f t="shared" ref="P8:P32" si="1">J9*O8</f>
        <v>2.1518796201325254E-3</v>
      </c>
      <c r="Q8" s="3">
        <f t="shared" ref="Q8:Q32" si="2">O8*K9</f>
        <v>1.9548000743105009E-3</v>
      </c>
      <c r="R8" s="3">
        <f t="shared" ref="R8:R32" si="3">O8*L9</f>
        <v>1.947158018834217E-3</v>
      </c>
    </row>
    <row r="9" spans="1:18" ht="16">
      <c r="G9" s="149"/>
      <c r="H9" s="144" t="s">
        <v>2861</v>
      </c>
      <c r="I9" s="5">
        <v>1.0817544549078984E-2</v>
      </c>
      <c r="J9" s="5">
        <v>1.1954886778514031E-2</v>
      </c>
      <c r="K9" s="5">
        <v>1.0860000412836116E-2</v>
      </c>
      <c r="L9" s="5">
        <v>1.0817544549078984E-2</v>
      </c>
      <c r="M9">
        <v>7</v>
      </c>
      <c r="N9" s="3" t="s">
        <v>2812</v>
      </c>
      <c r="O9" s="9"/>
      <c r="P9" s="99">
        <f t="shared" si="1"/>
        <v>0</v>
      </c>
      <c r="Q9" s="3">
        <f t="shared" si="2"/>
        <v>0</v>
      </c>
      <c r="R9" s="3">
        <f t="shared" si="3"/>
        <v>0</v>
      </c>
    </row>
    <row r="10" spans="1:18" ht="20" customHeight="1">
      <c r="A10" s="21" t="s">
        <v>2818</v>
      </c>
      <c r="G10" s="149"/>
      <c r="H10" s="144" t="s">
        <v>2834</v>
      </c>
      <c r="I10" s="5">
        <v>1.0464062499999996E-2</v>
      </c>
      <c r="J10" s="5">
        <v>1.2800000000000001E-2</v>
      </c>
      <c r="K10" s="5">
        <v>1.1641666666666666E-2</v>
      </c>
      <c r="L10" s="5">
        <v>1.1516666666666668E-2</v>
      </c>
      <c r="M10">
        <v>8</v>
      </c>
      <c r="N10" s="3" t="s">
        <v>2812</v>
      </c>
      <c r="O10" s="9">
        <v>0</v>
      </c>
      <c r="P10" s="99">
        <f t="shared" si="1"/>
        <v>0</v>
      </c>
      <c r="Q10" s="3">
        <f t="shared" si="2"/>
        <v>0</v>
      </c>
      <c r="R10" s="3">
        <f t="shared" si="3"/>
        <v>0</v>
      </c>
    </row>
    <row r="11" spans="1:18" ht="16">
      <c r="G11" s="149"/>
      <c r="H11" s="144" t="s">
        <v>2835</v>
      </c>
      <c r="I11" s="5">
        <v>1.0046466571220911E-2</v>
      </c>
      <c r="J11" s="5">
        <v>1.2029482162697039E-2</v>
      </c>
      <c r="K11" s="5">
        <v>1.1094310851525796E-2</v>
      </c>
      <c r="L11" s="5">
        <v>1.1045491479113675E-2</v>
      </c>
      <c r="M11">
        <v>9</v>
      </c>
      <c r="N11" s="3" t="s">
        <v>2812</v>
      </c>
      <c r="O11" s="9"/>
      <c r="P11" s="99">
        <f t="shared" si="1"/>
        <v>0</v>
      </c>
      <c r="Q11" s="3">
        <f t="shared" si="2"/>
        <v>0</v>
      </c>
      <c r="R11" s="3">
        <f t="shared" si="3"/>
        <v>0</v>
      </c>
    </row>
    <row r="12" spans="1:18" ht="19">
      <c r="A12" s="12" t="s">
        <v>2819</v>
      </c>
      <c r="G12" s="149"/>
      <c r="H12" s="144" t="s">
        <v>2836</v>
      </c>
      <c r="I12" s="5">
        <v>1.0247974137909389E-2</v>
      </c>
      <c r="J12" s="5">
        <v>1.2733329517927938E-2</v>
      </c>
      <c r="K12" s="5">
        <v>1.1510414839226898E-2</v>
      </c>
      <c r="L12" s="5">
        <v>1.1351320380995499E-2</v>
      </c>
      <c r="M12">
        <v>10</v>
      </c>
      <c r="N12" s="3" t="s">
        <v>2812</v>
      </c>
      <c r="O12" s="9">
        <v>0.06</v>
      </c>
      <c r="P12" s="99">
        <f t="shared" si="1"/>
        <v>6.8599999999999987E-4</v>
      </c>
      <c r="Q12" s="3">
        <f t="shared" si="2"/>
        <v>6.1075000000000007E-4</v>
      </c>
      <c r="R12" s="3">
        <f t="shared" si="3"/>
        <v>7.3083333333333344E-4</v>
      </c>
    </row>
    <row r="13" spans="1:18" ht="16">
      <c r="G13" s="149"/>
      <c r="H13" s="144" t="s">
        <v>2862</v>
      </c>
      <c r="I13" s="5">
        <v>1.0034375000000002E-2</v>
      </c>
      <c r="J13" s="5">
        <v>1.1433333333333332E-2</v>
      </c>
      <c r="K13" s="5">
        <v>1.0179166666666668E-2</v>
      </c>
      <c r="L13" s="5">
        <v>1.2180555555555557E-2</v>
      </c>
      <c r="M13">
        <v>11</v>
      </c>
      <c r="N13" s="3" t="s">
        <v>2812</v>
      </c>
      <c r="O13" s="9">
        <v>0.05</v>
      </c>
      <c r="P13" s="99">
        <f t="shared" si="1"/>
        <v>5.3791666666666679E-4</v>
      </c>
      <c r="Q13" s="3">
        <f t="shared" si="2"/>
        <v>5.2041666666666501E-4</v>
      </c>
      <c r="R13" s="3">
        <f t="shared" si="3"/>
        <v>5.508333333333334E-4</v>
      </c>
    </row>
    <row r="14" spans="1:18" ht="16">
      <c r="A14" s="13" t="s">
        <v>62</v>
      </c>
      <c r="B14" s="13" t="s">
        <v>138</v>
      </c>
      <c r="C14" s="13" t="s">
        <v>255</v>
      </c>
      <c r="G14" s="149"/>
      <c r="H14" s="144" t="s">
        <v>2863</v>
      </c>
      <c r="I14" s="5">
        <v>9.6421874999999997E-3</v>
      </c>
      <c r="J14" s="5">
        <v>1.0758333333333335E-2</v>
      </c>
      <c r="K14" s="5">
        <v>1.0408333333333301E-2</v>
      </c>
      <c r="L14" s="5">
        <v>1.1016666666666668E-2</v>
      </c>
      <c r="M14">
        <v>12</v>
      </c>
      <c r="N14" s="3" t="s">
        <v>2812</v>
      </c>
      <c r="O14" s="9"/>
      <c r="P14" s="99">
        <f t="shared" si="1"/>
        <v>0</v>
      </c>
      <c r="Q14" s="3">
        <f t="shared" si="2"/>
        <v>0</v>
      </c>
      <c r="R14" s="3">
        <f t="shared" si="3"/>
        <v>0</v>
      </c>
    </row>
    <row r="15" spans="1:18" ht="16">
      <c r="A15" t="s">
        <v>2332</v>
      </c>
      <c r="B15" s="9">
        <v>0.7</v>
      </c>
      <c r="C15" t="s">
        <v>2820</v>
      </c>
      <c r="G15" s="149"/>
      <c r="H15" s="144" t="s">
        <v>2864</v>
      </c>
      <c r="I15" s="5">
        <v>9.489062500000001E-3</v>
      </c>
      <c r="J15" s="5">
        <v>1.0058333333333334E-2</v>
      </c>
      <c r="K15" s="5">
        <v>1.0162499999999998E-2</v>
      </c>
      <c r="L15" s="5">
        <v>1.0836111111111109E-2</v>
      </c>
      <c r="M15">
        <v>13</v>
      </c>
      <c r="N15" s="3" t="s">
        <v>2812</v>
      </c>
      <c r="O15" s="9">
        <v>0.05</v>
      </c>
      <c r="P15" s="99">
        <f t="shared" si="1"/>
        <v>5.7333333333333336E-4</v>
      </c>
      <c r="Q15" s="3">
        <f t="shared" si="2"/>
        <v>5.3625000000000005E-4</v>
      </c>
      <c r="R15" s="3">
        <f t="shared" si="3"/>
        <v>5.5944444444444433E-4</v>
      </c>
    </row>
    <row r="16" spans="1:18" ht="16">
      <c r="A16" t="s">
        <v>2350</v>
      </c>
      <c r="B16" s="9">
        <v>0.1</v>
      </c>
      <c r="C16" t="s">
        <v>2821</v>
      </c>
      <c r="G16" s="149"/>
      <c r="H16" s="144" t="s">
        <v>2837</v>
      </c>
      <c r="I16" s="5">
        <v>9.9625000000000026E-3</v>
      </c>
      <c r="J16" s="5">
        <v>1.1466666666666667E-2</v>
      </c>
      <c r="K16" s="5">
        <v>1.0725E-2</v>
      </c>
      <c r="L16" s="5">
        <v>1.1188888888888887E-2</v>
      </c>
      <c r="M16">
        <v>14</v>
      </c>
      <c r="N16" s="3" t="s">
        <v>2812</v>
      </c>
      <c r="O16" s="9">
        <v>0.05</v>
      </c>
      <c r="P16" s="99">
        <f t="shared" si="1"/>
        <v>5.9208333333333335E-4</v>
      </c>
      <c r="Q16" s="3">
        <f t="shared" si="2"/>
        <v>5.3437500000000002E-4</v>
      </c>
      <c r="R16" s="3">
        <f t="shared" si="3"/>
        <v>5.3902777777777749E-4</v>
      </c>
    </row>
    <row r="17" spans="1:18" ht="16">
      <c r="A17" t="s">
        <v>2340</v>
      </c>
      <c r="B17" s="9">
        <v>0.05</v>
      </c>
      <c r="C17" t="s">
        <v>2821</v>
      </c>
      <c r="G17" s="149"/>
      <c r="H17" s="144" t="s">
        <v>2865</v>
      </c>
      <c r="I17" s="5">
        <v>9.6218749999999985E-3</v>
      </c>
      <c r="J17" s="5">
        <v>1.1841666666666667E-2</v>
      </c>
      <c r="K17" s="5">
        <v>1.0687500000000001E-2</v>
      </c>
      <c r="L17" s="5">
        <v>1.078055555555555E-2</v>
      </c>
      <c r="M17">
        <v>15</v>
      </c>
      <c r="N17" s="3" t="s">
        <v>2812</v>
      </c>
      <c r="O17" s="9"/>
      <c r="P17" s="99">
        <f t="shared" si="1"/>
        <v>0</v>
      </c>
      <c r="Q17" s="3">
        <f t="shared" si="2"/>
        <v>0</v>
      </c>
      <c r="R17" s="3">
        <f t="shared" si="3"/>
        <v>0</v>
      </c>
    </row>
    <row r="18" spans="1:18" ht="16">
      <c r="A18" t="s">
        <v>2474</v>
      </c>
      <c r="B18" s="9">
        <v>7.0000000000000007E-2</v>
      </c>
      <c r="C18" t="s">
        <v>2822</v>
      </c>
      <c r="G18" s="149"/>
      <c r="H18" s="144" t="s">
        <v>2866</v>
      </c>
      <c r="I18" s="5">
        <v>8.6515624999999995E-3</v>
      </c>
      <c r="J18" s="5">
        <v>1.14E-2</v>
      </c>
      <c r="K18" s="5">
        <v>1.0062499999999999E-2</v>
      </c>
      <c r="L18" s="5">
        <v>1.023333333333333E-2</v>
      </c>
      <c r="M18">
        <v>16</v>
      </c>
      <c r="N18" s="3" t="s">
        <v>2812</v>
      </c>
      <c r="O18" s="9"/>
      <c r="P18" s="99">
        <f t="shared" si="1"/>
        <v>0</v>
      </c>
      <c r="Q18" s="3">
        <f t="shared" si="2"/>
        <v>0</v>
      </c>
      <c r="R18" s="3">
        <f t="shared" si="3"/>
        <v>0</v>
      </c>
    </row>
    <row r="19" spans="1:18" ht="16">
      <c r="A19" t="s">
        <v>1452</v>
      </c>
      <c r="B19" s="9">
        <v>0.05</v>
      </c>
      <c r="C19" t="s">
        <v>2823</v>
      </c>
      <c r="G19" s="149"/>
      <c r="H19" s="144" t="s">
        <v>2867</v>
      </c>
      <c r="I19" s="5">
        <v>9.3817624599437828E-3</v>
      </c>
      <c r="J19" s="5">
        <v>1.099930220591964E-2</v>
      </c>
      <c r="K19" s="5">
        <v>1.037722286422163E-2</v>
      </c>
      <c r="L19" s="5">
        <v>1.0966010260016356E-2</v>
      </c>
      <c r="M19">
        <v>17</v>
      </c>
      <c r="N19" s="3" t="s">
        <v>2812</v>
      </c>
      <c r="O19" s="9"/>
      <c r="P19" s="99">
        <f t="shared" si="1"/>
        <v>0</v>
      </c>
      <c r="Q19" s="3">
        <f t="shared" si="2"/>
        <v>0</v>
      </c>
      <c r="R19" s="3">
        <f t="shared" si="3"/>
        <v>0</v>
      </c>
    </row>
    <row r="20" spans="1:18" ht="16">
      <c r="A20" t="s">
        <v>2824</v>
      </c>
      <c r="B20" s="9">
        <v>0.03</v>
      </c>
      <c r="C20" t="s">
        <v>498</v>
      </c>
      <c r="G20" s="149"/>
      <c r="H20" s="144" t="s">
        <v>2838</v>
      </c>
      <c r="I20" s="5">
        <v>9.7201306068155375E-3</v>
      </c>
      <c r="J20" s="5">
        <v>1.1637556781030992E-2</v>
      </c>
      <c r="K20" s="5">
        <v>1.1173544883824243E-2</v>
      </c>
      <c r="L20" s="5">
        <v>1.1127518836035959E-2</v>
      </c>
      <c r="M20">
        <v>18</v>
      </c>
      <c r="N20" s="3" t="s">
        <v>2812</v>
      </c>
      <c r="O20" s="9"/>
      <c r="P20" s="99">
        <f t="shared" si="1"/>
        <v>0</v>
      </c>
      <c r="Q20" s="3">
        <f t="shared" si="2"/>
        <v>0</v>
      </c>
      <c r="R20" s="3">
        <f t="shared" si="3"/>
        <v>0</v>
      </c>
    </row>
    <row r="21" spans="1:18" ht="16">
      <c r="G21" s="149"/>
      <c r="H21" s="144" t="s">
        <v>2868</v>
      </c>
      <c r="I21" s="5">
        <v>8.5115135305431147E-3</v>
      </c>
      <c r="J21" s="5">
        <v>8.5288831180598459E-3</v>
      </c>
      <c r="K21" s="5">
        <v>8.1306715117077377E-3</v>
      </c>
      <c r="L21" s="5">
        <v>8.979085729735381E-3</v>
      </c>
      <c r="M21">
        <v>19</v>
      </c>
      <c r="N21" s="3" t="s">
        <v>2812</v>
      </c>
      <c r="O21" s="9"/>
      <c r="P21" s="99">
        <f t="shared" si="1"/>
        <v>0</v>
      </c>
      <c r="Q21" s="3">
        <f t="shared" si="2"/>
        <v>0</v>
      </c>
      <c r="R21" s="3">
        <f t="shared" si="3"/>
        <v>0</v>
      </c>
    </row>
    <row r="22" spans="1:18" ht="16">
      <c r="A22" t="s">
        <v>2813</v>
      </c>
      <c r="B22">
        <v>1</v>
      </c>
      <c r="G22" s="149"/>
      <c r="H22" s="144" t="s">
        <v>2839</v>
      </c>
      <c r="I22" s="5">
        <v>8.1218173798459931E-3</v>
      </c>
      <c r="J22" s="5">
        <v>6.3759014493910693E-3</v>
      </c>
      <c r="K22" s="5">
        <v>6.1697799189643771E-3</v>
      </c>
      <c r="L22" s="5">
        <v>8.0280472480837497E-3</v>
      </c>
      <c r="M22">
        <v>20</v>
      </c>
      <c r="N22" s="3" t="s">
        <v>2812</v>
      </c>
      <c r="O22" s="9"/>
      <c r="P22" s="99">
        <f t="shared" si="1"/>
        <v>0</v>
      </c>
      <c r="Q22" s="3">
        <f t="shared" si="2"/>
        <v>0</v>
      </c>
      <c r="R22" s="3">
        <f t="shared" si="3"/>
        <v>0</v>
      </c>
    </row>
    <row r="23" spans="1:18" ht="16">
      <c r="A23" t="s">
        <v>2264</v>
      </c>
      <c r="B23" t="s">
        <v>1494</v>
      </c>
      <c r="C23" t="s">
        <v>1412</v>
      </c>
      <c r="D23" t="s">
        <v>2268</v>
      </c>
      <c r="G23" s="149"/>
      <c r="H23" s="144" t="s">
        <v>2840</v>
      </c>
      <c r="I23" s="5">
        <v>1.2185115102923397E-2</v>
      </c>
      <c r="J23" s="5">
        <v>1.3469004076635279E-2</v>
      </c>
      <c r="K23" s="5">
        <v>1.2309798916088641E-2</v>
      </c>
      <c r="L23" s="5">
        <v>1.2183874694833681E-2</v>
      </c>
      <c r="M23">
        <v>21</v>
      </c>
      <c r="N23" s="3" t="s">
        <v>2812</v>
      </c>
      <c r="O23" s="9"/>
      <c r="P23" s="99">
        <f t="shared" si="1"/>
        <v>0</v>
      </c>
      <c r="Q23" s="3">
        <f t="shared" si="2"/>
        <v>0</v>
      </c>
      <c r="R23" s="3">
        <f t="shared" si="3"/>
        <v>0</v>
      </c>
    </row>
    <row r="24" spans="1:18" ht="16">
      <c r="A24" t="s">
        <v>2265</v>
      </c>
      <c r="B24" s="5">
        <v>1.1559474166666665E-2</v>
      </c>
      <c r="C24" s="5">
        <v>1.1946333806919951E-2</v>
      </c>
      <c r="D24" s="5">
        <v>1.0334668891227639</v>
      </c>
      <c r="G24" s="149"/>
      <c r="H24" s="144" t="s">
        <v>2869</v>
      </c>
      <c r="I24" s="5">
        <v>9.7277262696818419E-3</v>
      </c>
      <c r="J24" s="5">
        <v>1.1842087403104348E-2</v>
      </c>
      <c r="K24" s="5">
        <v>1.0601451490001365E-2</v>
      </c>
      <c r="L24" s="5">
        <v>1.067160092307259E-2</v>
      </c>
      <c r="M24">
        <v>22</v>
      </c>
      <c r="N24" s="3" t="s">
        <v>2812</v>
      </c>
      <c r="O24" s="9">
        <v>0.05</v>
      </c>
      <c r="P24" s="99">
        <f t="shared" si="1"/>
        <v>5.8325122862679568E-4</v>
      </c>
      <c r="Q24" s="3">
        <f t="shared" si="2"/>
        <v>5.781167751269116E-4</v>
      </c>
      <c r="R24" s="3">
        <f t="shared" si="3"/>
        <v>5.9497741163047288E-4</v>
      </c>
    </row>
    <row r="25" spans="1:18" ht="16">
      <c r="A25" t="s">
        <v>2266</v>
      </c>
      <c r="B25" s="5">
        <v>1.0200000000000001E-2</v>
      </c>
      <c r="C25" s="5">
        <v>1.1043811189112194E-2</v>
      </c>
      <c r="D25" s="5">
        <v>1.082726587167862</v>
      </c>
      <c r="G25" s="149"/>
      <c r="H25" s="144" t="s">
        <v>2870</v>
      </c>
      <c r="I25" s="5">
        <v>1.0069314378300366E-2</v>
      </c>
      <c r="J25" s="5">
        <v>1.1665024572535912E-2</v>
      </c>
      <c r="K25" s="5">
        <v>1.1562335502538231E-2</v>
      </c>
      <c r="L25" s="5">
        <v>1.1899548232609457E-2</v>
      </c>
      <c r="M25">
        <v>23</v>
      </c>
      <c r="N25" s="3" t="s">
        <v>2812</v>
      </c>
      <c r="O25" s="9"/>
      <c r="P25" s="99">
        <f t="shared" si="1"/>
        <v>0</v>
      </c>
      <c r="Q25" s="3">
        <f t="shared" si="2"/>
        <v>0</v>
      </c>
      <c r="R25" s="3">
        <f t="shared" si="3"/>
        <v>0</v>
      </c>
    </row>
    <row r="26" spans="1:18" ht="16">
      <c r="A26" t="s">
        <v>2267</v>
      </c>
      <c r="B26" s="5">
        <v>1.01E-2</v>
      </c>
      <c r="C26" s="5">
        <v>1.1240123832096872E-2</v>
      </c>
      <c r="D26" s="5">
        <v>1.1128835477323635</v>
      </c>
      <c r="G26" s="149"/>
      <c r="H26" s="144" t="s">
        <v>2871</v>
      </c>
      <c r="I26" s="5">
        <v>1.0889925769667467E-2</v>
      </c>
      <c r="J26" s="5">
        <v>1.1684993593134926E-2</v>
      </c>
      <c r="K26" s="5">
        <v>1.0563768165925478E-2</v>
      </c>
      <c r="L26" s="5">
        <v>9.6349376581632007E-3</v>
      </c>
      <c r="M26">
        <v>24</v>
      </c>
      <c r="N26" s="3" t="s">
        <v>2812</v>
      </c>
      <c r="O26" s="9">
        <v>0.05</v>
      </c>
      <c r="P26" s="99">
        <f t="shared" si="1"/>
        <v>4.8164883289460408E-4</v>
      </c>
      <c r="Q26" s="3">
        <f t="shared" si="2"/>
        <v>4.959360547009677E-4</v>
      </c>
      <c r="R26" s="3">
        <f t="shared" si="3"/>
        <v>5.211738899479775E-4</v>
      </c>
    </row>
    <row r="27" spans="1:18" ht="16">
      <c r="G27" s="149"/>
      <c r="H27" s="144" t="s">
        <v>2841</v>
      </c>
      <c r="I27" s="5">
        <v>1.04216718144242E-2</v>
      </c>
      <c r="J27" s="5">
        <v>9.6329766578920808E-3</v>
      </c>
      <c r="K27" s="5">
        <v>9.9187210940193532E-3</v>
      </c>
      <c r="L27" s="5">
        <v>1.042347779895955E-2</v>
      </c>
      <c r="M27">
        <v>25</v>
      </c>
      <c r="N27" s="3" t="s">
        <v>2812</v>
      </c>
      <c r="O27" s="9"/>
      <c r="P27" s="99">
        <f t="shared" si="1"/>
        <v>0</v>
      </c>
      <c r="Q27" s="3">
        <f t="shared" si="2"/>
        <v>0</v>
      </c>
      <c r="R27" s="3">
        <f t="shared" si="3"/>
        <v>0</v>
      </c>
    </row>
    <row r="28" spans="1:18" ht="16">
      <c r="G28" s="149"/>
      <c r="H28" s="145" t="s">
        <v>2872</v>
      </c>
      <c r="I28" s="5">
        <v>7.9450868312757241E-3</v>
      </c>
      <c r="J28" s="5">
        <v>1.1550025E-2</v>
      </c>
      <c r="K28" s="5">
        <v>1.0216849999999998E-2</v>
      </c>
      <c r="L28" s="5">
        <v>1.0030483333333333E-2</v>
      </c>
      <c r="M28">
        <v>27</v>
      </c>
      <c r="N28" s="3" t="s">
        <v>2812</v>
      </c>
      <c r="O28" s="9"/>
      <c r="P28" s="99">
        <f t="shared" si="1"/>
        <v>0</v>
      </c>
      <c r="Q28" s="3">
        <f t="shared" si="2"/>
        <v>0</v>
      </c>
      <c r="R28" s="3">
        <f t="shared" si="3"/>
        <v>0</v>
      </c>
    </row>
    <row r="29" spans="1:18" ht="19">
      <c r="A29" s="12" t="s">
        <v>2825</v>
      </c>
      <c r="G29" s="149"/>
      <c r="H29" s="145" t="s">
        <v>2873</v>
      </c>
      <c r="I29" s="5">
        <v>8.974055056179776E-3</v>
      </c>
      <c r="J29" s="5">
        <v>1.3298358333333331E-2</v>
      </c>
      <c r="K29" s="5">
        <v>1.2380370833333333E-2</v>
      </c>
      <c r="L29" s="5">
        <v>1.3871086111111106E-2</v>
      </c>
      <c r="M29">
        <v>28</v>
      </c>
      <c r="N29" s="3" t="s">
        <v>2812</v>
      </c>
      <c r="O29" s="9">
        <v>0.08</v>
      </c>
      <c r="P29" s="99">
        <f t="shared" si="1"/>
        <v>8.7205533333333321E-4</v>
      </c>
      <c r="Q29" s="3">
        <f t="shared" si="2"/>
        <v>8.0038066666666659E-4</v>
      </c>
      <c r="R29" s="3">
        <f t="shared" si="3"/>
        <v>7.9387988888888897E-4</v>
      </c>
    </row>
    <row r="30" spans="1:18" ht="16">
      <c r="G30" s="149"/>
      <c r="H30" s="145" t="s">
        <v>2874</v>
      </c>
      <c r="I30" s="5">
        <v>9.5877283783783792E-3</v>
      </c>
      <c r="J30" s="5">
        <v>1.0900691666666665E-2</v>
      </c>
      <c r="K30" s="5">
        <v>1.0004758333333332E-2</v>
      </c>
      <c r="L30" s="5">
        <v>9.9234986111111124E-3</v>
      </c>
      <c r="M30">
        <v>29</v>
      </c>
      <c r="N30" s="3" t="s">
        <v>2812</v>
      </c>
      <c r="O30" s="9"/>
      <c r="P30" s="99">
        <f t="shared" si="1"/>
        <v>0</v>
      </c>
      <c r="Q30" s="3">
        <f t="shared" si="2"/>
        <v>0</v>
      </c>
      <c r="R30" s="3">
        <f t="shared" si="3"/>
        <v>0</v>
      </c>
    </row>
    <row r="31" spans="1:18" ht="16">
      <c r="A31" s="13" t="s">
        <v>62</v>
      </c>
      <c r="B31" s="13" t="s">
        <v>138</v>
      </c>
      <c r="C31" s="13" t="s">
        <v>255</v>
      </c>
      <c r="G31" s="149"/>
      <c r="H31" s="145" t="s">
        <v>2875</v>
      </c>
      <c r="I31" s="5">
        <v>6.4471702702702692E-3</v>
      </c>
      <c r="J31" s="5">
        <v>1.0611366666666665E-2</v>
      </c>
      <c r="K31" s="5">
        <v>6.0201666666666667E-3</v>
      </c>
      <c r="L31" s="5">
        <v>6.6651472222222213E-3</v>
      </c>
      <c r="M31">
        <v>30</v>
      </c>
      <c r="N31" s="3" t="s">
        <v>2812</v>
      </c>
      <c r="O31" s="9"/>
      <c r="P31" s="99">
        <f t="shared" si="1"/>
        <v>0</v>
      </c>
      <c r="Q31" s="3">
        <f t="shared" si="2"/>
        <v>0</v>
      </c>
      <c r="R31" s="3">
        <f t="shared" si="3"/>
        <v>0</v>
      </c>
    </row>
    <row r="32" spans="1:18" ht="16">
      <c r="A32" t="s">
        <v>2332</v>
      </c>
      <c r="B32" s="9">
        <v>0.4</v>
      </c>
      <c r="C32" t="s">
        <v>2820</v>
      </c>
      <c r="G32" s="149"/>
      <c r="H32" s="145" t="s">
        <v>2876</v>
      </c>
      <c r="I32" s="5">
        <v>6.6030381578947375E-3</v>
      </c>
      <c r="J32" s="5">
        <v>1.1835650000000001E-2</v>
      </c>
      <c r="K32" s="5">
        <v>7.7475500000000015E-3</v>
      </c>
      <c r="L32" s="5">
        <v>8.7136888888888903E-3</v>
      </c>
      <c r="M32">
        <v>31</v>
      </c>
      <c r="N32" s="3" t="s">
        <v>2812</v>
      </c>
      <c r="O32" s="9">
        <v>0.08</v>
      </c>
      <c r="P32" s="99">
        <f t="shared" si="1"/>
        <v>1.3231913333333334E-3</v>
      </c>
      <c r="Q32" s="3">
        <f t="shared" si="2"/>
        <v>1.6295183333333333E-3</v>
      </c>
      <c r="R32" s="3">
        <f t="shared" si="3"/>
        <v>1.6563653333333333E-3</v>
      </c>
    </row>
    <row r="33" spans="1:18" ht="16">
      <c r="A33" t="s">
        <v>2350</v>
      </c>
      <c r="B33" s="9">
        <v>7.0000000000000007E-2</v>
      </c>
      <c r="C33" t="s">
        <v>2821</v>
      </c>
      <c r="G33" s="149"/>
      <c r="H33" s="145" t="s">
        <v>2842</v>
      </c>
      <c r="I33" s="5">
        <v>2.0671082608695657E-2</v>
      </c>
      <c r="J33" s="5">
        <v>1.6539891666666667E-2</v>
      </c>
      <c r="K33" s="5">
        <v>2.0368979166666665E-2</v>
      </c>
      <c r="L33" s="5">
        <v>2.0704566666666667E-2</v>
      </c>
      <c r="M33">
        <v>32</v>
      </c>
      <c r="N33" s="3" t="s">
        <v>2812</v>
      </c>
      <c r="O33" s="9">
        <v>0.08</v>
      </c>
      <c r="P33" s="99">
        <f>J33*O33</f>
        <v>1.3231913333333334E-3</v>
      </c>
      <c r="Q33" s="3">
        <f>O33*K33</f>
        <v>1.6295183333333333E-3</v>
      </c>
      <c r="R33" s="3">
        <f>O33*L33</f>
        <v>1.6563653333333333E-3</v>
      </c>
    </row>
    <row r="34" spans="1:18" ht="16">
      <c r="A34" t="s">
        <v>2340</v>
      </c>
      <c r="B34" s="9">
        <v>0.05</v>
      </c>
      <c r="C34" t="s">
        <v>2821</v>
      </c>
      <c r="G34" s="149"/>
      <c r="H34" s="146" t="s">
        <v>2877</v>
      </c>
      <c r="I34" s="5">
        <v>8.1024280373831765E-3</v>
      </c>
      <c r="J34" s="5">
        <v>2.9592666666666662E-3</v>
      </c>
      <c r="K34" s="5">
        <v>3.6570916666666662E-3</v>
      </c>
      <c r="L34" s="5">
        <v>4.8730416666666644E-3</v>
      </c>
      <c r="M34">
        <v>33</v>
      </c>
      <c r="N34" s="3" t="s">
        <v>37</v>
      </c>
      <c r="O34" s="9"/>
      <c r="P34" s="99">
        <f t="shared" ref="P34:P42" si="4">J35*O34</f>
        <v>0</v>
      </c>
      <c r="Q34" s="3">
        <f t="shared" ref="Q34:Q42" si="5">O34*K35</f>
        <v>0</v>
      </c>
      <c r="R34" s="3">
        <f t="shared" ref="R34:R42" si="6">O34*L35</f>
        <v>0</v>
      </c>
    </row>
    <row r="35" spans="1:18" ht="16">
      <c r="A35" t="s">
        <v>2826</v>
      </c>
      <c r="B35" s="9">
        <v>0.04</v>
      </c>
      <c r="C35" t="s">
        <v>2821</v>
      </c>
      <c r="G35" s="149"/>
      <c r="H35" s="146" t="s">
        <v>2843</v>
      </c>
      <c r="I35" s="5">
        <v>8.1740380165289239E-3</v>
      </c>
      <c r="J35" s="5">
        <v>-4.9754166666666751E-4</v>
      </c>
      <c r="K35" s="5">
        <v>1.1615166666666674E-3</v>
      </c>
      <c r="L35" s="5">
        <v>3.0757527777777777E-3</v>
      </c>
      <c r="M35">
        <v>34</v>
      </c>
      <c r="N35" s="3" t="s">
        <v>37</v>
      </c>
      <c r="O35" s="9"/>
      <c r="P35" s="99">
        <f t="shared" si="4"/>
        <v>0</v>
      </c>
      <c r="Q35" s="3">
        <f t="shared" si="5"/>
        <v>0</v>
      </c>
      <c r="R35" s="3">
        <f t="shared" si="6"/>
        <v>0</v>
      </c>
    </row>
    <row r="36" spans="1:18" ht="16">
      <c r="A36" t="s">
        <v>2474</v>
      </c>
      <c r="B36" s="9">
        <v>0.1</v>
      </c>
      <c r="C36" t="s">
        <v>2822</v>
      </c>
      <c r="G36" s="149"/>
      <c r="H36" s="146" t="s">
        <v>2878</v>
      </c>
      <c r="I36" s="5">
        <v>8.0851488372093057E-3</v>
      </c>
      <c r="J36" s="5">
        <v>6.7325083333333322E-3</v>
      </c>
      <c r="K36" s="5">
        <v>6.2287166666666642E-3</v>
      </c>
      <c r="L36" s="5">
        <v>6.9851916666666663E-3</v>
      </c>
      <c r="M36">
        <v>35</v>
      </c>
      <c r="N36" s="3" t="s">
        <v>37</v>
      </c>
      <c r="O36" s="9"/>
      <c r="P36" s="99">
        <f t="shared" si="4"/>
        <v>0</v>
      </c>
      <c r="Q36" s="3">
        <f t="shared" si="5"/>
        <v>0</v>
      </c>
      <c r="R36" s="3">
        <f t="shared" si="6"/>
        <v>0</v>
      </c>
    </row>
    <row r="37" spans="1:18" ht="16">
      <c r="A37" t="s">
        <v>2341</v>
      </c>
      <c r="B37" s="9">
        <v>0.1</v>
      </c>
      <c r="C37" t="s">
        <v>2827</v>
      </c>
      <c r="G37" s="149"/>
      <c r="H37" s="146" t="s">
        <v>2879</v>
      </c>
      <c r="I37" s="5">
        <v>8.6592183486238483E-3</v>
      </c>
      <c r="J37" s="5">
        <v>1.1897599999999999E-2</v>
      </c>
      <c r="K37" s="5">
        <v>9.3129375E-3</v>
      </c>
      <c r="L37" s="5">
        <v>9.5276833333333352E-3</v>
      </c>
      <c r="M37">
        <v>36</v>
      </c>
      <c r="N37" s="3" t="s">
        <v>37</v>
      </c>
      <c r="O37" s="9"/>
      <c r="P37" s="99">
        <f t="shared" si="4"/>
        <v>0</v>
      </c>
      <c r="Q37" s="3">
        <f t="shared" si="5"/>
        <v>0</v>
      </c>
      <c r="R37" s="3">
        <f t="shared" si="6"/>
        <v>0</v>
      </c>
    </row>
    <row r="38" spans="1:18" ht="16">
      <c r="A38" t="s">
        <v>2828</v>
      </c>
      <c r="B38" s="9">
        <v>0.06</v>
      </c>
      <c r="C38" t="s">
        <v>2822</v>
      </c>
      <c r="G38" s="149"/>
      <c r="H38" s="146" t="s">
        <v>2844</v>
      </c>
      <c r="I38" s="5">
        <v>9.8115227722772261E-3</v>
      </c>
      <c r="J38" s="5">
        <v>1.2685525000000003E-2</v>
      </c>
      <c r="K38" s="5">
        <v>8.9065333333333344E-3</v>
      </c>
      <c r="L38" s="5">
        <v>9.1825333333333328E-3</v>
      </c>
      <c r="M38">
        <v>37</v>
      </c>
      <c r="N38" s="3" t="s">
        <v>37</v>
      </c>
      <c r="O38" s="9"/>
      <c r="P38" s="99">
        <f t="shared" si="4"/>
        <v>0</v>
      </c>
      <c r="Q38" s="3">
        <f t="shared" si="5"/>
        <v>0</v>
      </c>
      <c r="R38" s="3">
        <f t="shared" si="6"/>
        <v>0</v>
      </c>
    </row>
    <row r="39" spans="1:18" ht="16">
      <c r="A39" t="s">
        <v>2824</v>
      </c>
      <c r="B39" s="9">
        <v>0.05</v>
      </c>
      <c r="C39" t="s">
        <v>498</v>
      </c>
      <c r="G39" s="149"/>
      <c r="H39" s="146" t="s">
        <v>2845</v>
      </c>
      <c r="I39" s="5">
        <v>9.9101288888888903E-3</v>
      </c>
      <c r="J39" s="5">
        <v>1.3630199999999997E-2</v>
      </c>
      <c r="K39" s="5">
        <v>8.8311583333333336E-3</v>
      </c>
      <c r="L39" s="5">
        <v>9.7336833333333331E-3</v>
      </c>
      <c r="M39">
        <v>38</v>
      </c>
      <c r="N39" s="3" t="s">
        <v>37</v>
      </c>
      <c r="O39" s="9"/>
      <c r="P39" s="99">
        <f t="shared" si="4"/>
        <v>0</v>
      </c>
      <c r="Q39" s="3">
        <f t="shared" si="5"/>
        <v>0</v>
      </c>
      <c r="R39" s="3">
        <f t="shared" si="6"/>
        <v>0</v>
      </c>
    </row>
    <row r="40" spans="1:18" ht="16">
      <c r="A40" t="s">
        <v>1452</v>
      </c>
      <c r="B40" s="9">
        <v>0.05</v>
      </c>
      <c r="C40" t="s">
        <v>2829</v>
      </c>
      <c r="G40" s="149"/>
      <c r="H40" s="146" t="s">
        <v>2846</v>
      </c>
      <c r="I40" s="5">
        <v>1.0744228888888893E-2</v>
      </c>
      <c r="J40" s="5">
        <v>1.1726983333333335E-2</v>
      </c>
      <c r="K40" s="5">
        <v>1.0862549999999999E-2</v>
      </c>
      <c r="L40" s="5">
        <v>1.1284708333333334E-2</v>
      </c>
      <c r="M40">
        <v>39</v>
      </c>
      <c r="N40" s="3" t="s">
        <v>37</v>
      </c>
      <c r="O40" s="9"/>
      <c r="P40" s="99">
        <f t="shared" si="4"/>
        <v>0</v>
      </c>
      <c r="Q40" s="3">
        <f t="shared" si="5"/>
        <v>0</v>
      </c>
      <c r="R40" s="3">
        <f t="shared" si="6"/>
        <v>0</v>
      </c>
    </row>
    <row r="41" spans="1:18" ht="16">
      <c r="A41" t="s">
        <v>1646</v>
      </c>
      <c r="B41" s="9">
        <v>0.04</v>
      </c>
      <c r="C41" t="s">
        <v>2830</v>
      </c>
      <c r="G41" s="149"/>
      <c r="H41" s="146" t="s">
        <v>2880</v>
      </c>
      <c r="I41" s="5">
        <v>7.293271111111087E-3</v>
      </c>
      <c r="J41" s="5">
        <v>1.1405833333333569E-4</v>
      </c>
      <c r="K41" s="5">
        <v>3.9107083333333329E-3</v>
      </c>
      <c r="L41" s="5">
        <v>4.3894833333333301E-3</v>
      </c>
      <c r="M41">
        <v>40</v>
      </c>
      <c r="N41" s="3" t="s">
        <v>37</v>
      </c>
      <c r="O41" s="9"/>
      <c r="P41" s="99">
        <f t="shared" si="4"/>
        <v>0</v>
      </c>
      <c r="Q41" s="3">
        <f t="shared" si="5"/>
        <v>0</v>
      </c>
      <c r="R41" s="3">
        <f t="shared" si="6"/>
        <v>0</v>
      </c>
    </row>
    <row r="42" spans="1:18" ht="16">
      <c r="A42" t="s">
        <v>1289</v>
      </c>
      <c r="B42" s="9">
        <v>0.04</v>
      </c>
      <c r="C42" t="s">
        <v>60</v>
      </c>
      <c r="G42" s="149"/>
      <c r="H42" s="146" t="s">
        <v>2847</v>
      </c>
      <c r="I42" s="5">
        <v>1.0156200000000002E-2</v>
      </c>
      <c r="J42" s="5">
        <v>7.813200000000001E-3</v>
      </c>
      <c r="K42" s="5">
        <v>9.3805249999999989E-3</v>
      </c>
      <c r="L42" s="5">
        <v>6.2113944444444442E-3</v>
      </c>
      <c r="M42">
        <v>41</v>
      </c>
      <c r="N42" s="3" t="s">
        <v>37</v>
      </c>
      <c r="O42" s="9"/>
      <c r="P42" s="99">
        <f t="shared" si="4"/>
        <v>0</v>
      </c>
      <c r="Q42" s="3">
        <f t="shared" si="5"/>
        <v>0</v>
      </c>
      <c r="R42" s="3">
        <f t="shared" si="6"/>
        <v>0</v>
      </c>
    </row>
    <row r="43" spans="1:18" ht="16">
      <c r="G43" s="149"/>
      <c r="H43" s="146" t="s">
        <v>2848</v>
      </c>
      <c r="I43" s="5">
        <v>4.6807428571404757E-3</v>
      </c>
      <c r="J43" s="5">
        <v>4.5964833333333342E-3</v>
      </c>
      <c r="K43" s="5">
        <v>8.9595916666666674E-3</v>
      </c>
      <c r="L43" s="5">
        <v>2.7505666666666675E-3</v>
      </c>
      <c r="M43">
        <v>42</v>
      </c>
      <c r="N43" s="3" t="s">
        <v>37</v>
      </c>
      <c r="O43" s="9"/>
      <c r="P43" s="99">
        <f t="shared" ref="P43:P64" si="7">J44*O43</f>
        <v>0</v>
      </c>
      <c r="Q43" s="3">
        <f t="shared" ref="Q43:Q65" si="8">O43*K44</f>
        <v>0</v>
      </c>
      <c r="R43" s="3">
        <f t="shared" ref="R43:R65" si="9">O43*L44</f>
        <v>0</v>
      </c>
    </row>
    <row r="44" spans="1:18" ht="16">
      <c r="A44" t="s">
        <v>2813</v>
      </c>
      <c r="B44">
        <v>1.0000000000000002</v>
      </c>
      <c r="G44" s="149"/>
      <c r="H44" s="146" t="s">
        <v>2849</v>
      </c>
      <c r="I44" s="5">
        <v>7.8254589189189188E-3</v>
      </c>
      <c r="J44" s="5">
        <v>1.0800366666666667E-2</v>
      </c>
      <c r="K44" s="5">
        <v>7.1290970833333342E-3</v>
      </c>
      <c r="L44" s="5">
        <v>8.0063911111111115E-3</v>
      </c>
      <c r="M44">
        <v>44</v>
      </c>
      <c r="N44" s="3" t="s">
        <v>37</v>
      </c>
      <c r="O44" s="9"/>
      <c r="P44" s="99">
        <f t="shared" si="7"/>
        <v>0</v>
      </c>
      <c r="Q44" s="3">
        <f t="shared" si="8"/>
        <v>0</v>
      </c>
      <c r="R44" s="3">
        <f t="shared" si="9"/>
        <v>0</v>
      </c>
    </row>
    <row r="45" spans="1:18" ht="16">
      <c r="A45" t="s">
        <v>2264</v>
      </c>
      <c r="B45" t="s">
        <v>1494</v>
      </c>
      <c r="C45" t="s">
        <v>1412</v>
      </c>
      <c r="D45" t="s">
        <v>2268</v>
      </c>
      <c r="G45" s="149"/>
      <c r="H45" s="146" t="s">
        <v>2881</v>
      </c>
      <c r="I45" s="5">
        <v>8.295782608695651E-3</v>
      </c>
      <c r="J45" s="5">
        <v>1.3499241666666667E-2</v>
      </c>
      <c r="K45" s="5">
        <v>1.1664233333333334E-2</v>
      </c>
      <c r="L45" s="5">
        <v>1.1384169444444444E-2</v>
      </c>
      <c r="M45">
        <v>45</v>
      </c>
      <c r="N45" s="3" t="s">
        <v>37</v>
      </c>
      <c r="O45" s="9"/>
      <c r="P45" s="99">
        <f t="shared" si="7"/>
        <v>0</v>
      </c>
      <c r="Q45" s="3">
        <f t="shared" si="8"/>
        <v>0</v>
      </c>
      <c r="R45" s="3">
        <f t="shared" si="9"/>
        <v>0</v>
      </c>
    </row>
    <row r="46" spans="1:18" ht="16">
      <c r="A46" t="s">
        <v>2265</v>
      </c>
      <c r="B46" s="5">
        <v>1.1559474166666665E-2</v>
      </c>
      <c r="C46" s="5">
        <v>1.2993499022927013E-2</v>
      </c>
      <c r="D46" s="5">
        <v>1.1240562360868938</v>
      </c>
      <c r="G46" s="149"/>
      <c r="H46" s="146" t="s">
        <v>2882</v>
      </c>
      <c r="I46" s="5">
        <v>1.5422550370370365E-2</v>
      </c>
      <c r="J46" s="5">
        <v>1.0345558333333333E-2</v>
      </c>
      <c r="K46" s="5">
        <v>-1.3012083333333325E-4</v>
      </c>
      <c r="L46" s="5">
        <v>4.493486111111113E-3</v>
      </c>
      <c r="M46">
        <v>46</v>
      </c>
      <c r="N46" s="3" t="s">
        <v>37</v>
      </c>
      <c r="O46" s="9"/>
      <c r="P46" s="99">
        <f t="shared" si="7"/>
        <v>0</v>
      </c>
      <c r="Q46" s="3">
        <f t="shared" si="8"/>
        <v>0</v>
      </c>
      <c r="R46" s="3">
        <f t="shared" si="9"/>
        <v>0</v>
      </c>
    </row>
    <row r="47" spans="1:18" ht="16">
      <c r="A47" t="s">
        <v>2266</v>
      </c>
      <c r="B47" s="5">
        <v>1.0200000000000001E-2</v>
      </c>
      <c r="C47" s="5">
        <v>1.1907104203295658E-2</v>
      </c>
      <c r="D47" s="5">
        <v>1.1673631571858487</v>
      </c>
      <c r="G47" s="149"/>
      <c r="H47" s="146" t="s">
        <v>2883</v>
      </c>
      <c r="I47" s="5">
        <v>7.8622802083333342E-3</v>
      </c>
      <c r="J47" s="5">
        <v>9.7067333333333353E-3</v>
      </c>
      <c r="K47" s="5">
        <v>3.9578458333333335E-3</v>
      </c>
      <c r="L47" s="5">
        <v>6.4311972222222229E-3</v>
      </c>
      <c r="M47">
        <v>47</v>
      </c>
      <c r="N47" s="3" t="s">
        <v>37</v>
      </c>
      <c r="O47" s="9"/>
      <c r="P47" s="99">
        <f t="shared" si="7"/>
        <v>0</v>
      </c>
      <c r="Q47" s="3">
        <f t="shared" si="8"/>
        <v>0</v>
      </c>
      <c r="R47" s="3">
        <f t="shared" si="9"/>
        <v>0</v>
      </c>
    </row>
    <row r="48" spans="1:18" ht="16">
      <c r="A48" t="s">
        <v>2267</v>
      </c>
      <c r="B48" s="5">
        <v>1.01E-2</v>
      </c>
      <c r="C48" s="5">
        <v>1.2422754760098933E-2</v>
      </c>
      <c r="D48" s="5">
        <v>1.2299757188216767</v>
      </c>
      <c r="G48" s="149"/>
      <c r="H48" s="146" t="s">
        <v>2850</v>
      </c>
      <c r="I48" s="5">
        <v>6.5904184210526309E-3</v>
      </c>
      <c r="J48" s="5">
        <v>2.1847733333333331E-2</v>
      </c>
      <c r="K48" s="5">
        <v>1.00712375E-2</v>
      </c>
      <c r="L48" s="5">
        <v>1.2269494444444442E-2</v>
      </c>
      <c r="M48">
        <v>48</v>
      </c>
      <c r="N48" s="3" t="s">
        <v>37</v>
      </c>
      <c r="O48" s="9"/>
      <c r="P48" s="99">
        <f t="shared" si="7"/>
        <v>0</v>
      </c>
      <c r="Q48" s="3">
        <f t="shared" si="8"/>
        <v>0</v>
      </c>
      <c r="R48" s="3">
        <f t="shared" si="9"/>
        <v>0</v>
      </c>
    </row>
    <row r="49" spans="1:18" ht="16">
      <c r="G49" s="149"/>
      <c r="H49" s="146" t="s">
        <v>2884</v>
      </c>
      <c r="I49" s="5">
        <v>5.5489666666666652E-3</v>
      </c>
      <c r="J49" s="5">
        <v>2.0252541666666665E-2</v>
      </c>
      <c r="K49" s="5">
        <v>7.8961041666666659E-3</v>
      </c>
      <c r="L49" s="5">
        <v>1.1623749999999997E-2</v>
      </c>
      <c r="M49">
        <v>49</v>
      </c>
      <c r="N49" s="3" t="s">
        <v>37</v>
      </c>
      <c r="O49" s="9"/>
      <c r="P49" s="99">
        <f t="shared" si="7"/>
        <v>0</v>
      </c>
      <c r="Q49" s="3">
        <f t="shared" si="8"/>
        <v>0</v>
      </c>
      <c r="R49" s="3">
        <f t="shared" si="9"/>
        <v>0</v>
      </c>
    </row>
    <row r="50" spans="1:18" ht="16">
      <c r="G50" s="149"/>
      <c r="H50" s="146" t="s">
        <v>2851</v>
      </c>
      <c r="I50" s="5">
        <v>1.0750535714285718E-2</v>
      </c>
      <c r="J50" s="5">
        <v>3.4500416666666665E-2</v>
      </c>
      <c r="K50" s="5">
        <v>1.7345545833333333E-2</v>
      </c>
      <c r="L50" s="5">
        <v>1.8245566666666668E-2</v>
      </c>
      <c r="M50">
        <v>50</v>
      </c>
      <c r="N50" s="3" t="s">
        <v>37</v>
      </c>
      <c r="O50" s="9"/>
      <c r="P50" s="99">
        <f t="shared" si="7"/>
        <v>0</v>
      </c>
      <c r="Q50" s="3">
        <f t="shared" si="8"/>
        <v>0</v>
      </c>
      <c r="R50" s="3">
        <f t="shared" si="9"/>
        <v>0</v>
      </c>
    </row>
    <row r="51" spans="1:18" ht="19">
      <c r="A51" s="12" t="s">
        <v>2831</v>
      </c>
      <c r="G51" s="149"/>
      <c r="H51" s="147" t="s">
        <v>2885</v>
      </c>
      <c r="I51" s="5">
        <v>1.3932008542713569E-2</v>
      </c>
      <c r="J51" s="5">
        <v>1.484969166666667E-2</v>
      </c>
      <c r="K51" s="5">
        <v>6.1681958333333342E-3</v>
      </c>
      <c r="L51" s="5">
        <v>1.2984983333333332E-2</v>
      </c>
      <c r="M51">
        <v>51</v>
      </c>
      <c r="N51" s="3" t="s">
        <v>60</v>
      </c>
      <c r="O51" s="9"/>
      <c r="P51" s="99">
        <f t="shared" si="7"/>
        <v>0</v>
      </c>
      <c r="Q51" s="3">
        <f t="shared" si="8"/>
        <v>0</v>
      </c>
      <c r="R51" s="3">
        <f t="shared" si="9"/>
        <v>0</v>
      </c>
    </row>
    <row r="52" spans="1:18" ht="16">
      <c r="G52" s="149"/>
      <c r="H52" s="147" t="s">
        <v>2886</v>
      </c>
      <c r="I52" s="5">
        <v>1.1468059813084115E-2</v>
      </c>
      <c r="J52" s="5">
        <v>2.6490074999999998E-2</v>
      </c>
      <c r="K52" s="5">
        <v>6.353079166666665E-3</v>
      </c>
      <c r="L52" s="5">
        <v>1.2861013888888891E-2</v>
      </c>
      <c r="M52">
        <v>52</v>
      </c>
      <c r="N52" s="3" t="s">
        <v>60</v>
      </c>
      <c r="O52" s="9"/>
      <c r="P52" s="99">
        <f t="shared" si="7"/>
        <v>0</v>
      </c>
      <c r="Q52" s="3">
        <f t="shared" si="8"/>
        <v>0</v>
      </c>
      <c r="R52" s="3">
        <f t="shared" si="9"/>
        <v>0</v>
      </c>
    </row>
    <row r="53" spans="1:18" ht="16">
      <c r="A53" s="13" t="s">
        <v>62</v>
      </c>
      <c r="B53" s="13" t="s">
        <v>138</v>
      </c>
      <c r="C53" s="13" t="s">
        <v>255</v>
      </c>
      <c r="G53" s="149"/>
      <c r="H53" s="147" t="s">
        <v>2853</v>
      </c>
      <c r="I53" s="5">
        <v>7.0073836734693843E-3</v>
      </c>
      <c r="J53" s="5">
        <v>2.74399E-2</v>
      </c>
      <c r="K53" s="5">
        <v>7.1322666666666654E-3</v>
      </c>
      <c r="L53" s="5">
        <v>1.3574969444444447E-2</v>
      </c>
      <c r="M53">
        <v>53</v>
      </c>
      <c r="N53" s="3" t="s">
        <v>60</v>
      </c>
      <c r="O53" s="9"/>
      <c r="P53" s="99">
        <f t="shared" si="7"/>
        <v>0</v>
      </c>
      <c r="Q53" s="3">
        <f t="shared" si="8"/>
        <v>0</v>
      </c>
      <c r="R53" s="3">
        <f t="shared" si="9"/>
        <v>0</v>
      </c>
    </row>
    <row r="54" spans="1:18" ht="16">
      <c r="A54" t="s">
        <v>2332</v>
      </c>
      <c r="B54" s="9">
        <v>0.18</v>
      </c>
      <c r="C54" t="s">
        <v>2820</v>
      </c>
      <c r="G54" s="149"/>
      <c r="H54" s="147" t="s">
        <v>2887</v>
      </c>
      <c r="I54" s="5">
        <v>5.3620627027027032E-3</v>
      </c>
      <c r="J54" s="5">
        <v>1.5283333333333335E-2</v>
      </c>
      <c r="K54" s="5">
        <v>2.0878208333333322E-3</v>
      </c>
      <c r="L54" s="5">
        <v>5.5637866666666674E-3</v>
      </c>
      <c r="M54">
        <v>54</v>
      </c>
      <c r="N54" s="3" t="s">
        <v>60</v>
      </c>
      <c r="O54" s="9"/>
      <c r="P54" s="99">
        <f t="shared" si="7"/>
        <v>0</v>
      </c>
      <c r="Q54" s="3">
        <f t="shared" si="8"/>
        <v>0</v>
      </c>
      <c r="R54" s="3">
        <f t="shared" si="9"/>
        <v>0</v>
      </c>
    </row>
    <row r="55" spans="1:18" ht="16">
      <c r="A55" t="s">
        <v>2350</v>
      </c>
      <c r="B55" s="9">
        <v>0.06</v>
      </c>
      <c r="C55" t="s">
        <v>2821</v>
      </c>
      <c r="G55" s="149"/>
      <c r="H55" s="147" t="s">
        <v>2888</v>
      </c>
      <c r="I55" s="5">
        <v>9.3405351515151516E-3</v>
      </c>
      <c r="J55" s="5">
        <v>1.5757858333333329E-2</v>
      </c>
      <c r="K55" s="5">
        <v>3.2465791666666673E-3</v>
      </c>
      <c r="L55" s="5">
        <v>9.8020916666666669E-3</v>
      </c>
      <c r="M55">
        <v>55</v>
      </c>
      <c r="N55" s="3" t="s">
        <v>60</v>
      </c>
      <c r="O55" s="9"/>
      <c r="P55" s="99">
        <f t="shared" si="7"/>
        <v>0</v>
      </c>
      <c r="Q55" s="3">
        <f t="shared" si="8"/>
        <v>0</v>
      </c>
      <c r="R55" s="3">
        <f t="shared" si="9"/>
        <v>0</v>
      </c>
    </row>
    <row r="56" spans="1:18" ht="16">
      <c r="A56" t="s">
        <v>2340</v>
      </c>
      <c r="B56" s="9">
        <v>0.04</v>
      </c>
      <c r="C56" t="s">
        <v>2821</v>
      </c>
      <c r="G56" s="149"/>
      <c r="H56" s="147" t="s">
        <v>2854</v>
      </c>
      <c r="I56" s="5">
        <v>1.8624573901098899E-2</v>
      </c>
      <c r="J56" s="5">
        <v>3.4993208333333331E-2</v>
      </c>
      <c r="K56" s="5">
        <v>1.3145870833333332E-2</v>
      </c>
      <c r="L56" s="5">
        <v>1.7462441666666665E-2</v>
      </c>
      <c r="M56">
        <v>56</v>
      </c>
      <c r="N56" s="3" t="s">
        <v>60</v>
      </c>
      <c r="O56" s="9">
        <v>0.05</v>
      </c>
      <c r="P56" s="99">
        <f t="shared" si="7"/>
        <v>1.6409166666666666E-3</v>
      </c>
      <c r="Q56" s="3">
        <f t="shared" si="8"/>
        <v>6.6406687500000013E-4</v>
      </c>
      <c r="R56" s="3">
        <f t="shared" si="9"/>
        <v>8.4998416666666682E-4</v>
      </c>
    </row>
    <row r="57" spans="1:18" ht="16">
      <c r="A57" t="s">
        <v>2826</v>
      </c>
      <c r="B57" s="9">
        <v>0.05</v>
      </c>
      <c r="C57" t="s">
        <v>2821</v>
      </c>
      <c r="G57" s="149"/>
      <c r="H57" s="147" t="s">
        <v>2855</v>
      </c>
      <c r="I57" s="5">
        <v>1.1053866060606059E-2</v>
      </c>
      <c r="J57" s="5">
        <v>3.2818333333333331E-2</v>
      </c>
      <c r="K57" s="5">
        <v>1.3281337500000002E-2</v>
      </c>
      <c r="L57" s="5">
        <v>1.6999683333333335E-2</v>
      </c>
      <c r="M57">
        <v>57</v>
      </c>
      <c r="N57" s="3" t="s">
        <v>60</v>
      </c>
      <c r="O57" s="9">
        <v>0.04</v>
      </c>
      <c r="P57" s="99">
        <f t="shared" si="7"/>
        <v>1.932214666666667E-3</v>
      </c>
      <c r="Q57" s="3">
        <f t="shared" si="8"/>
        <v>7.9125149999999993E-4</v>
      </c>
      <c r="R57" s="3">
        <f t="shared" si="9"/>
        <v>8.1603655555555546E-4</v>
      </c>
    </row>
    <row r="58" spans="1:18" ht="16">
      <c r="A58" t="s">
        <v>2474</v>
      </c>
      <c r="B58" s="9">
        <v>0.09</v>
      </c>
      <c r="C58" t="s">
        <v>2822</v>
      </c>
      <c r="G58" s="149"/>
      <c r="H58" s="147" t="s">
        <v>2856</v>
      </c>
      <c r="I58" s="5">
        <v>1.6301487499999996E-2</v>
      </c>
      <c r="J58" s="5">
        <v>4.8305366666666676E-2</v>
      </c>
      <c r="K58" s="5">
        <v>1.9781287499999998E-2</v>
      </c>
      <c r="L58" s="5">
        <v>2.0400913888888886E-2</v>
      </c>
      <c r="M58">
        <v>58</v>
      </c>
      <c r="N58" s="3" t="s">
        <v>60</v>
      </c>
      <c r="O58" s="9"/>
      <c r="P58" s="99">
        <f t="shared" si="7"/>
        <v>0</v>
      </c>
      <c r="Q58" s="3">
        <f t="shared" si="8"/>
        <v>0</v>
      </c>
      <c r="R58" s="3">
        <f t="shared" si="9"/>
        <v>0</v>
      </c>
    </row>
    <row r="59" spans="1:18" ht="16">
      <c r="A59" t="s">
        <v>2341</v>
      </c>
      <c r="B59" s="9">
        <v>0.1</v>
      </c>
      <c r="C59" t="s">
        <v>2827</v>
      </c>
      <c r="G59" s="149"/>
      <c r="H59" s="148" t="s">
        <v>2857</v>
      </c>
      <c r="I59" s="5">
        <v>1.465710182926829E-2</v>
      </c>
      <c r="J59" s="5">
        <v>3.7542775E-2</v>
      </c>
      <c r="K59" s="5">
        <v>2.2724112500000004E-2</v>
      </c>
      <c r="L59" s="5">
        <v>2.3624666666666669E-2</v>
      </c>
      <c r="M59">
        <v>43</v>
      </c>
      <c r="N59" s="3" t="s">
        <v>60</v>
      </c>
      <c r="O59" s="9">
        <v>0.1</v>
      </c>
      <c r="P59" s="99">
        <f t="shared" si="7"/>
        <v>2.9624775000000004E-3</v>
      </c>
      <c r="Q59" s="3">
        <f t="shared" si="8"/>
        <v>8.9810333333333351E-4</v>
      </c>
      <c r="R59" s="3">
        <f t="shared" si="9"/>
        <v>9.1131222222222213E-4</v>
      </c>
    </row>
    <row r="60" spans="1:18" ht="16">
      <c r="A60" t="s">
        <v>2828</v>
      </c>
      <c r="B60" s="9">
        <v>7.0000000000000007E-2</v>
      </c>
      <c r="C60" t="s">
        <v>2822</v>
      </c>
      <c r="G60" s="149"/>
      <c r="H60" s="147" t="s">
        <v>2889</v>
      </c>
      <c r="I60" s="5">
        <v>1.7276471641791039E-2</v>
      </c>
      <c r="J60" s="5">
        <v>2.9624775000000002E-2</v>
      </c>
      <c r="K60" s="5">
        <v>8.9810333333333343E-3</v>
      </c>
      <c r="L60" s="5">
        <v>9.1131222222222211E-3</v>
      </c>
      <c r="M60">
        <v>59</v>
      </c>
      <c r="N60" s="3" t="s">
        <v>60</v>
      </c>
      <c r="O60" s="9"/>
      <c r="P60" s="99">
        <f t="shared" si="7"/>
        <v>0</v>
      </c>
      <c r="Q60" s="3">
        <f t="shared" si="8"/>
        <v>0</v>
      </c>
      <c r="R60" s="3">
        <f t="shared" si="9"/>
        <v>0</v>
      </c>
    </row>
    <row r="61" spans="1:18" ht="16">
      <c r="A61" t="s">
        <v>2824</v>
      </c>
      <c r="B61" s="9">
        <v>0.09</v>
      </c>
      <c r="C61" t="s">
        <v>498</v>
      </c>
      <c r="G61" s="149"/>
      <c r="H61" s="147" t="s">
        <v>2890</v>
      </c>
      <c r="I61" s="5">
        <v>1.4006615294117645E-2</v>
      </c>
      <c r="J61" s="5">
        <v>2.7766833333333327E-2</v>
      </c>
      <c r="K61" s="5">
        <v>1.3750499999999997E-2</v>
      </c>
      <c r="L61" s="5">
        <v>2.0145408333333337E-2</v>
      </c>
      <c r="M61">
        <v>60</v>
      </c>
      <c r="N61" s="3" t="s">
        <v>60</v>
      </c>
      <c r="O61" s="9">
        <v>0.08</v>
      </c>
      <c r="P61" s="99">
        <f t="shared" si="7"/>
        <v>9.5803400000000029E-4</v>
      </c>
      <c r="Q61" s="3">
        <f t="shared" si="8"/>
        <v>6.0955766666666669E-4</v>
      </c>
      <c r="R61" s="3">
        <f t="shared" si="9"/>
        <v>1.1082184444444448E-3</v>
      </c>
    </row>
    <row r="62" spans="1:18" ht="16">
      <c r="A62" t="s">
        <v>1452</v>
      </c>
      <c r="B62" s="9">
        <v>0.05</v>
      </c>
      <c r="C62" t="s">
        <v>2829</v>
      </c>
      <c r="G62" s="149"/>
      <c r="H62" s="147" t="s">
        <v>2891</v>
      </c>
      <c r="I62" s="5">
        <v>1.5546468956043955E-2</v>
      </c>
      <c r="J62" s="5">
        <v>1.1975425000000003E-2</v>
      </c>
      <c r="K62" s="5">
        <v>7.6194708333333335E-3</v>
      </c>
      <c r="L62" s="5">
        <v>1.3852730555555559E-2</v>
      </c>
      <c r="M62">
        <v>61</v>
      </c>
      <c r="N62" s="3" t="s">
        <v>60</v>
      </c>
      <c r="O62" s="9"/>
      <c r="P62" s="99">
        <f t="shared" si="7"/>
        <v>0</v>
      </c>
      <c r="Q62" s="3">
        <f t="shared" si="8"/>
        <v>0</v>
      </c>
      <c r="R62" s="3">
        <f t="shared" si="9"/>
        <v>0</v>
      </c>
    </row>
    <row r="63" spans="1:18" ht="16">
      <c r="A63" t="s">
        <v>1646</v>
      </c>
      <c r="B63" s="9">
        <v>0.08</v>
      </c>
      <c r="C63" t="s">
        <v>2830</v>
      </c>
      <c r="G63" s="149"/>
      <c r="H63" s="147" t="s">
        <v>2858</v>
      </c>
      <c r="I63" s="5">
        <v>1.2401705978260865E-2</v>
      </c>
      <c r="J63" s="5">
        <v>3.4270241666666666E-2</v>
      </c>
      <c r="K63" s="5">
        <v>5.5559916666666695E-3</v>
      </c>
      <c r="L63" s="5">
        <v>1.4822113888888893E-2</v>
      </c>
      <c r="M63">
        <v>62</v>
      </c>
      <c r="N63" s="3" t="s">
        <v>60</v>
      </c>
      <c r="O63" s="9"/>
      <c r="P63" s="99">
        <f t="shared" si="7"/>
        <v>0</v>
      </c>
      <c r="Q63" s="3">
        <f t="shared" si="8"/>
        <v>0</v>
      </c>
      <c r="R63" s="3">
        <f t="shared" si="9"/>
        <v>0</v>
      </c>
    </row>
    <row r="64" spans="1:18" ht="16">
      <c r="A64" t="s">
        <v>1289</v>
      </c>
      <c r="B64" s="9">
        <v>7.0000000000000007E-2</v>
      </c>
      <c r="C64" t="s">
        <v>60</v>
      </c>
      <c r="G64" s="149"/>
      <c r="H64" s="147" t="s">
        <v>2859</v>
      </c>
      <c r="I64" s="5">
        <v>9.8458415178571419E-3</v>
      </c>
      <c r="J64" s="5">
        <v>2.5539216666666659E-2</v>
      </c>
      <c r="K64" s="5">
        <v>8.425358333333334E-3</v>
      </c>
      <c r="L64" s="5">
        <v>1.2447855555555557E-2</v>
      </c>
      <c r="M64">
        <v>63</v>
      </c>
      <c r="N64" s="3" t="s">
        <v>60</v>
      </c>
      <c r="O64" s="9"/>
      <c r="P64" s="99">
        <f t="shared" si="7"/>
        <v>0</v>
      </c>
      <c r="Q64" s="3">
        <f t="shared" si="8"/>
        <v>0</v>
      </c>
      <c r="R64" s="3">
        <f t="shared" si="9"/>
        <v>0</v>
      </c>
    </row>
    <row r="65" spans="1:18">
      <c r="A65" t="s">
        <v>1297</v>
      </c>
      <c r="B65" s="9">
        <v>0.03</v>
      </c>
      <c r="C65" t="s">
        <v>60</v>
      </c>
      <c r="O65" s="9"/>
      <c r="P65" s="99"/>
      <c r="Q65" s="3">
        <f t="shared" si="8"/>
        <v>0</v>
      </c>
      <c r="R65" s="3">
        <f t="shared" si="9"/>
        <v>0</v>
      </c>
    </row>
    <row r="66" spans="1:18">
      <c r="A66" t="s">
        <v>2487</v>
      </c>
      <c r="B66" s="9">
        <v>0.04</v>
      </c>
      <c r="C66" t="s">
        <v>2832</v>
      </c>
    </row>
    <row r="67" spans="1:18">
      <c r="A67" t="s">
        <v>1635</v>
      </c>
      <c r="B67" s="9">
        <v>0.05</v>
      </c>
      <c r="C67" t="s">
        <v>60</v>
      </c>
    </row>
    <row r="70" spans="1:18">
      <c r="A70" t="s">
        <v>2813</v>
      </c>
      <c r="B70">
        <v>1</v>
      </c>
    </row>
    <row r="71" spans="1:18">
      <c r="A71" t="s">
        <v>2264</v>
      </c>
      <c r="B71" t="s">
        <v>1494</v>
      </c>
      <c r="C71" t="s">
        <v>1412</v>
      </c>
      <c r="D71" t="s">
        <v>2268</v>
      </c>
    </row>
    <row r="72" spans="1:18">
      <c r="A72" t="s">
        <v>2265</v>
      </c>
      <c r="B72" s="5">
        <v>1.1559474166666665E-2</v>
      </c>
      <c r="C72" s="5">
        <v>1.6402140848320593E-2</v>
      </c>
      <c r="D72" s="5">
        <v>1.4189348591321242</v>
      </c>
    </row>
    <row r="73" spans="1:18">
      <c r="A73" t="s">
        <v>2266</v>
      </c>
      <c r="B73" s="5">
        <v>1.0200000000000001E-2</v>
      </c>
      <c r="C73" s="5">
        <v>1.2608295279138381E-2</v>
      </c>
      <c r="D73" s="5">
        <v>1.2361073803076843</v>
      </c>
    </row>
    <row r="74" spans="1:18">
      <c r="A74" t="s">
        <v>2267</v>
      </c>
      <c r="B74" s="5">
        <v>1.01E-2</v>
      </c>
      <c r="C74" s="5">
        <v>1.3535957403746E-2</v>
      </c>
      <c r="D74" s="5">
        <v>1.3401938023510891</v>
      </c>
    </row>
    <row r="77" spans="1:18" ht="19">
      <c r="A77" s="12" t="s">
        <v>2833</v>
      </c>
    </row>
    <row r="79" spans="1:18">
      <c r="A79" s="13" t="s">
        <v>62</v>
      </c>
      <c r="B79" s="13" t="s">
        <v>138</v>
      </c>
      <c r="C79" s="13" t="s">
        <v>255</v>
      </c>
    </row>
    <row r="80" spans="1:18">
      <c r="A80" t="s">
        <v>2332</v>
      </c>
      <c r="B80" s="9">
        <v>0.05</v>
      </c>
      <c r="C80" t="s">
        <v>2820</v>
      </c>
    </row>
    <row r="81" spans="1:3">
      <c r="A81" t="s">
        <v>2350</v>
      </c>
      <c r="B81" s="9">
        <v>0.04</v>
      </c>
      <c r="C81" t="s">
        <v>2821</v>
      </c>
    </row>
    <row r="82" spans="1:3">
      <c r="A82" t="s">
        <v>2340</v>
      </c>
      <c r="B82" s="9">
        <v>0.03</v>
      </c>
      <c r="C82" t="s">
        <v>2821</v>
      </c>
    </row>
    <row r="83" spans="1:3">
      <c r="A83" t="s">
        <v>2474</v>
      </c>
      <c r="B83" s="9">
        <v>7.0000000000000007E-2</v>
      </c>
      <c r="C83" t="s">
        <v>2822</v>
      </c>
    </row>
    <row r="84" spans="1:3">
      <c r="A84" t="s">
        <v>2341</v>
      </c>
      <c r="B84" s="9">
        <v>0.13</v>
      </c>
      <c r="C84" t="s">
        <v>2827</v>
      </c>
    </row>
    <row r="85" spans="1:3">
      <c r="A85" t="s">
        <v>2828</v>
      </c>
      <c r="B85" s="9">
        <v>7.0000000000000007E-2</v>
      </c>
      <c r="C85" t="s">
        <v>2822</v>
      </c>
    </row>
    <row r="86" spans="1:3">
      <c r="A86" t="s">
        <v>2824</v>
      </c>
      <c r="B86" s="9">
        <v>0.08</v>
      </c>
      <c r="C86" t="s">
        <v>498</v>
      </c>
    </row>
    <row r="87" spans="1:3">
      <c r="A87" t="s">
        <v>1452</v>
      </c>
      <c r="B87" s="9">
        <v>0.04</v>
      </c>
      <c r="C87" t="s">
        <v>2829</v>
      </c>
    </row>
    <row r="88" spans="1:3">
      <c r="A88" t="s">
        <v>1646</v>
      </c>
      <c r="B88" s="9">
        <v>0.18</v>
      </c>
      <c r="C88" t="s">
        <v>2830</v>
      </c>
    </row>
    <row r="89" spans="1:3">
      <c r="A89" t="s">
        <v>1610</v>
      </c>
      <c r="B89" s="9">
        <v>0.03</v>
      </c>
      <c r="C89" t="s">
        <v>2830</v>
      </c>
    </row>
    <row r="90" spans="1:3">
      <c r="A90" t="s">
        <v>1289</v>
      </c>
      <c r="B90" s="9">
        <v>0.08</v>
      </c>
      <c r="C90" t="s">
        <v>60</v>
      </c>
    </row>
    <row r="91" spans="1:3">
      <c r="A91" t="s">
        <v>1297</v>
      </c>
      <c r="B91" s="9">
        <v>0.05</v>
      </c>
      <c r="C91" t="s">
        <v>60</v>
      </c>
    </row>
    <row r="92" spans="1:3">
      <c r="A92" t="s">
        <v>1635</v>
      </c>
      <c r="B92" s="9">
        <v>0.05</v>
      </c>
      <c r="C92" t="s">
        <v>60</v>
      </c>
    </row>
    <row r="93" spans="1:3">
      <c r="A93" t="s">
        <v>2487</v>
      </c>
      <c r="B93" s="9">
        <v>0.1</v>
      </c>
      <c r="C93" t="s">
        <v>2832</v>
      </c>
    </row>
    <row r="96" spans="1:3">
      <c r="A96" t="s">
        <v>2813</v>
      </c>
      <c r="B96">
        <v>0.99999999999999989</v>
      </c>
    </row>
    <row r="97" spans="1:4">
      <c r="A97" t="s">
        <v>2264</v>
      </c>
      <c r="B97" t="s">
        <v>1494</v>
      </c>
      <c r="C97" t="s">
        <v>1412</v>
      </c>
      <c r="D97" t="s">
        <v>2268</v>
      </c>
    </row>
    <row r="98" spans="1:4">
      <c r="A98" t="s">
        <v>2265</v>
      </c>
      <c r="B98" s="5">
        <v>1.1559474166666665E-2</v>
      </c>
      <c r="C98" s="5">
        <v>1.6618193848320594E-2</v>
      </c>
      <c r="D98" s="5">
        <v>1.4376254151976431</v>
      </c>
    </row>
    <row r="99" spans="1:4">
      <c r="A99" t="s">
        <v>2266</v>
      </c>
      <c r="B99" s="5">
        <v>1.0200000000000001E-2</v>
      </c>
      <c r="C99" s="5">
        <v>1.225304127913838E-2</v>
      </c>
      <c r="D99" s="5">
        <v>1.2012785567782724</v>
      </c>
    </row>
    <row r="100" spans="1:4">
      <c r="A100" t="s">
        <v>2267</v>
      </c>
      <c r="B100" s="5">
        <v>1.01E-2</v>
      </c>
      <c r="C100" s="5">
        <v>1.3235610153745999E-2</v>
      </c>
      <c r="D100" s="5">
        <v>1.3104564508659404</v>
      </c>
    </row>
    <row r="108" spans="1:4">
      <c r="B108" s="13"/>
      <c r="C108" s="15"/>
    </row>
    <row r="109" spans="1:4">
      <c r="B109" s="13"/>
      <c r="C109" s="15"/>
    </row>
    <row r="110" spans="1:4">
      <c r="B110" s="13"/>
      <c r="C110" s="15"/>
    </row>
    <row r="111" spans="1:4">
      <c r="B111" s="13"/>
      <c r="C111" s="15"/>
    </row>
    <row r="112" spans="1:4">
      <c r="B112" s="13"/>
      <c r="C112" s="15"/>
    </row>
    <row r="113" spans="2:3">
      <c r="B113" s="13"/>
      <c r="C113" s="15"/>
    </row>
    <row r="114" spans="2:3">
      <c r="B114" s="13"/>
      <c r="C114" s="15"/>
    </row>
    <row r="115" spans="2:3">
      <c r="B115" s="13"/>
      <c r="C115" s="15"/>
    </row>
    <row r="116" spans="2:3">
      <c r="B116" s="13"/>
      <c r="C116" s="15"/>
    </row>
    <row r="117" spans="2:3">
      <c r="B117" s="13"/>
      <c r="C117" s="15"/>
    </row>
    <row r="118" spans="2:3">
      <c r="B118" s="13"/>
      <c r="C118" s="15"/>
    </row>
    <row r="119" spans="2:3">
      <c r="B119" s="13"/>
      <c r="C119" s="15"/>
    </row>
    <row r="120" spans="2:3">
      <c r="B120" s="13"/>
      <c r="C120" s="15"/>
    </row>
    <row r="121" spans="2:3">
      <c r="B121" s="13"/>
      <c r="C121" s="15"/>
    </row>
    <row r="122" spans="2:3">
      <c r="B122" s="13"/>
      <c r="C122" s="15"/>
    </row>
    <row r="123" spans="2:3">
      <c r="B123" s="13"/>
      <c r="C123" s="15"/>
    </row>
    <row r="124" spans="2:3">
      <c r="B124" s="13"/>
      <c r="C124" s="15"/>
    </row>
    <row r="125" spans="2:3">
      <c r="B125" s="13"/>
      <c r="C125" s="15"/>
    </row>
    <row r="126" spans="2:3">
      <c r="B126" s="13"/>
      <c r="C126" s="15"/>
    </row>
    <row r="127" spans="2:3">
      <c r="B127" s="13"/>
      <c r="C127" s="15"/>
    </row>
    <row r="128" spans="2:3">
      <c r="B128" s="13"/>
      <c r="C128" s="15"/>
    </row>
    <row r="129" spans="2:3">
      <c r="B129" s="13"/>
      <c r="C129" s="15"/>
    </row>
    <row r="130" spans="2:3">
      <c r="B130" s="13"/>
      <c r="C130" s="15"/>
    </row>
    <row r="131" spans="2:3">
      <c r="B131" s="13"/>
      <c r="C131" s="15"/>
    </row>
    <row r="132" spans="2:3">
      <c r="B132" s="13"/>
      <c r="C132" s="15"/>
    </row>
    <row r="133" spans="2:3">
      <c r="B133" s="13"/>
      <c r="C133" s="15"/>
    </row>
    <row r="134" spans="2:3">
      <c r="B134" s="13"/>
      <c r="C134" s="15"/>
    </row>
    <row r="135" spans="2:3">
      <c r="B135" s="13"/>
      <c r="C135" s="15"/>
    </row>
    <row r="136" spans="2:3">
      <c r="B136" s="13"/>
      <c r="C136" s="15"/>
    </row>
    <row r="137" spans="2:3">
      <c r="B137" s="13"/>
      <c r="C137" s="15"/>
    </row>
    <row r="138" spans="2:3">
      <c r="B138" s="13"/>
      <c r="C138" s="15"/>
    </row>
    <row r="139" spans="2:3">
      <c r="C139" s="15" t="s">
        <v>2492</v>
      </c>
    </row>
  </sheetData>
  <autoFilter ref="H2:R64" xr:uid="{51CE3D85-3834-A34D-ABE0-660B9845CA42}">
    <sortState xmlns:xlrd2="http://schemas.microsoft.com/office/spreadsheetml/2017/richdata2" ref="H3:R65">
      <sortCondition ref="M2:M65"/>
    </sortState>
  </autoFilter>
  <pageMargins left="0.511811024" right="0.511811024" top="0.78740157499999996" bottom="0.78740157499999996" header="0.31496062000000002" footer="0.31496062000000002"/>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F3877-908B-1344-A6CC-179AC6729749}">
  <dimension ref="A1:G46"/>
  <sheetViews>
    <sheetView workbookViewId="0">
      <selection activeCell="A4" sqref="A4"/>
    </sheetView>
  </sheetViews>
  <sheetFormatPr baseColWidth="10" defaultRowHeight="15"/>
  <cols>
    <col min="1" max="1" width="25.33203125" bestFit="1" customWidth="1"/>
  </cols>
  <sheetData>
    <row r="1" spans="1:7">
      <c r="A1" t="s">
        <v>2915</v>
      </c>
    </row>
    <row r="2" spans="1:7">
      <c r="A2" s="169" t="s">
        <v>2860</v>
      </c>
      <c r="B2" s="9">
        <v>1</v>
      </c>
    </row>
    <row r="4" spans="1:7">
      <c r="A4" t="s">
        <v>1412</v>
      </c>
    </row>
    <row r="5" spans="1:7" ht="17" customHeight="1">
      <c r="A5" s="169" t="s">
        <v>2860</v>
      </c>
      <c r="B5" s="10">
        <v>0.8</v>
      </c>
      <c r="C5" t="s">
        <v>2813</v>
      </c>
      <c r="D5" s="5">
        <v>1.0000000000000002</v>
      </c>
      <c r="E5" s="5"/>
      <c r="F5" s="5"/>
    </row>
    <row r="6" spans="1:7">
      <c r="A6" s="170" t="s">
        <v>2861</v>
      </c>
      <c r="B6" s="10">
        <v>0.04</v>
      </c>
      <c r="C6" t="s">
        <v>2264</v>
      </c>
      <c r="D6" s="5" t="s">
        <v>1494</v>
      </c>
      <c r="E6" s="5" t="s">
        <v>1412</v>
      </c>
      <c r="F6" s="5" t="s">
        <v>2268</v>
      </c>
      <c r="G6" s="6" t="s">
        <v>2916</v>
      </c>
    </row>
    <row r="7" spans="1:7">
      <c r="A7" s="170" t="s">
        <v>2865</v>
      </c>
      <c r="B7" s="10">
        <v>0.04</v>
      </c>
      <c r="C7" t="s">
        <v>2265</v>
      </c>
      <c r="D7" s="5">
        <v>1.15594741666667E-2</v>
      </c>
      <c r="E7" s="5">
        <v>1.1703905614411356E-2</v>
      </c>
      <c r="F7" s="5">
        <v>1.0124946382216193</v>
      </c>
      <c r="G7" s="5">
        <f>(E7+1)^12-1</f>
        <v>0.14984981251470786</v>
      </c>
    </row>
    <row r="8" spans="1:7">
      <c r="A8" s="170" t="s">
        <v>2869</v>
      </c>
      <c r="B8" s="10">
        <v>0.04</v>
      </c>
      <c r="C8" t="s">
        <v>2266</v>
      </c>
      <c r="D8" s="5">
        <v>1.0200000000000001E-2</v>
      </c>
      <c r="E8" s="5">
        <v>1.0445811222251297E-2</v>
      </c>
      <c r="F8" s="5">
        <v>1.0240991394364016</v>
      </c>
      <c r="G8" s="5">
        <f t="shared" ref="G8:G9" si="0">(E8+1)^12-1</f>
        <v>0.13280807081236556</v>
      </c>
    </row>
    <row r="9" spans="1:7">
      <c r="A9" s="171" t="s">
        <v>2873</v>
      </c>
      <c r="B9" s="10">
        <v>0.08</v>
      </c>
      <c r="C9" t="s">
        <v>2267</v>
      </c>
      <c r="D9" s="5">
        <v>1.01E-2</v>
      </c>
      <c r="E9" s="5">
        <v>1.0445576775320991E-2</v>
      </c>
      <c r="F9" s="5">
        <v>1.034215522309009</v>
      </c>
      <c r="G9" s="5">
        <f t="shared" si="0"/>
        <v>0.13280491676254647</v>
      </c>
    </row>
    <row r="11" spans="1:7">
      <c r="A11" t="s">
        <v>1433</v>
      </c>
    </row>
    <row r="12" spans="1:7">
      <c r="A12" s="163" t="s">
        <v>2860</v>
      </c>
      <c r="B12" s="10">
        <v>0.5</v>
      </c>
      <c r="C12" s="2" t="s">
        <v>2813</v>
      </c>
      <c r="D12" s="5">
        <v>1</v>
      </c>
      <c r="E12" s="5"/>
      <c r="F12" s="5"/>
      <c r="G12" s="5"/>
    </row>
    <row r="13" spans="1:7">
      <c r="A13" s="163" t="s">
        <v>2861</v>
      </c>
      <c r="B13" s="10">
        <v>0.05</v>
      </c>
      <c r="C13" s="2" t="s">
        <v>2264</v>
      </c>
      <c r="D13" s="5" t="s">
        <v>1494</v>
      </c>
      <c r="E13" s="5" t="s">
        <v>1412</v>
      </c>
      <c r="F13" s="5" t="s">
        <v>2268</v>
      </c>
      <c r="G13" s="5" t="s">
        <v>2916</v>
      </c>
    </row>
    <row r="14" spans="1:7">
      <c r="A14" s="163" t="s">
        <v>2863</v>
      </c>
      <c r="B14" s="10">
        <v>0.06</v>
      </c>
      <c r="C14" s="2" t="s">
        <v>2265</v>
      </c>
      <c r="D14" s="5">
        <v>1.15594741666667E-2</v>
      </c>
      <c r="E14" s="5">
        <v>1.2339820534278515E-2</v>
      </c>
      <c r="F14" s="5">
        <v>1.0675070817548129</v>
      </c>
      <c r="G14" s="5">
        <v>0.15855283067206116</v>
      </c>
    </row>
    <row r="15" spans="1:7">
      <c r="A15" s="163" t="s">
        <v>2865</v>
      </c>
      <c r="B15" s="10">
        <v>0.1</v>
      </c>
      <c r="C15" s="2" t="s">
        <v>2266</v>
      </c>
      <c r="D15" s="5">
        <v>1.0200000000000001E-2</v>
      </c>
      <c r="E15" s="5">
        <v>1.0431218153066111E-2</v>
      </c>
      <c r="F15" s="5">
        <v>1.0226684463790303</v>
      </c>
      <c r="G15" s="5">
        <v>0.13261176340041914</v>
      </c>
    </row>
    <row r="16" spans="1:7">
      <c r="A16" s="163" t="s">
        <v>2869</v>
      </c>
      <c r="B16" s="10">
        <v>0.08</v>
      </c>
      <c r="C16" s="2" t="s">
        <v>2267</v>
      </c>
      <c r="D16" s="5">
        <v>1.01E-2</v>
      </c>
      <c r="E16" s="5">
        <v>1.0716477744356257E-2</v>
      </c>
      <c r="F16" s="5">
        <v>1.0610374004313126</v>
      </c>
      <c r="G16" s="5">
        <v>0.13645476236465726</v>
      </c>
    </row>
    <row r="17" spans="1:7">
      <c r="A17" s="164" t="s">
        <v>2873</v>
      </c>
      <c r="B17" s="10">
        <v>0.1</v>
      </c>
    </row>
    <row r="18" spans="1:7">
      <c r="A18" s="165" t="s">
        <v>2845</v>
      </c>
      <c r="B18" s="10">
        <v>0.06</v>
      </c>
    </row>
    <row r="19" spans="1:7">
      <c r="A19" s="165" t="s">
        <v>2905</v>
      </c>
      <c r="B19" s="10">
        <v>0.05</v>
      </c>
    </row>
    <row r="21" spans="1:7">
      <c r="A21" t="s">
        <v>2060</v>
      </c>
    </row>
    <row r="22" spans="1:7">
      <c r="A22" s="163" t="s">
        <v>2860</v>
      </c>
      <c r="B22" s="10">
        <v>0.3</v>
      </c>
      <c r="C22" s="172" t="s">
        <v>2813</v>
      </c>
      <c r="D22" s="5">
        <v>1</v>
      </c>
      <c r="E22" s="5"/>
      <c r="F22" s="5"/>
      <c r="G22" s="5"/>
    </row>
    <row r="23" spans="1:7">
      <c r="A23" s="163" t="s">
        <v>2861</v>
      </c>
      <c r="B23" s="10">
        <v>0.05</v>
      </c>
      <c r="C23" s="172" t="s">
        <v>2264</v>
      </c>
      <c r="D23" s="172" t="s">
        <v>1494</v>
      </c>
      <c r="E23" s="172" t="s">
        <v>1412</v>
      </c>
      <c r="F23" s="172" t="s">
        <v>2268</v>
      </c>
      <c r="G23" s="172" t="s">
        <v>2916</v>
      </c>
    </row>
    <row r="24" spans="1:7">
      <c r="A24" s="163" t="s">
        <v>2862</v>
      </c>
      <c r="B24" s="10">
        <v>0.08</v>
      </c>
      <c r="C24" s="172" t="s">
        <v>2265</v>
      </c>
      <c r="D24" s="5">
        <v>1.15594741666667E-2</v>
      </c>
      <c r="E24" s="172">
        <v>1.4810727594027831E-2</v>
      </c>
      <c r="F24" s="172">
        <v>1.2812630903866336</v>
      </c>
      <c r="G24" s="5">
        <v>0.19294547497021775</v>
      </c>
    </row>
    <row r="25" spans="1:7">
      <c r="A25" s="163" t="s">
        <v>2863</v>
      </c>
      <c r="B25" s="10">
        <v>0.08</v>
      </c>
      <c r="C25" s="172" t="s">
        <v>2266</v>
      </c>
      <c r="D25" s="172">
        <v>1.0200000000000001E-2</v>
      </c>
      <c r="E25" s="172">
        <v>1.0935315613478125E-2</v>
      </c>
      <c r="F25" s="172">
        <v>1.072089766027267</v>
      </c>
      <c r="G25" s="5">
        <v>0.13941103016848744</v>
      </c>
    </row>
    <row r="26" spans="1:7">
      <c r="A26" s="163" t="s">
        <v>2865</v>
      </c>
      <c r="B26" s="10">
        <v>0.1</v>
      </c>
      <c r="C26" s="172" t="s">
        <v>2267</v>
      </c>
      <c r="D26" s="172">
        <v>1.01E-2</v>
      </c>
      <c r="E26" s="172">
        <v>1.1766946433129036E-2</v>
      </c>
      <c r="F26" s="172">
        <v>1.1650442012999047</v>
      </c>
      <c r="G26" s="5">
        <v>0.15070989405562041</v>
      </c>
    </row>
    <row r="27" spans="1:7">
      <c r="A27" s="163" t="s">
        <v>2869</v>
      </c>
      <c r="B27" s="10">
        <v>0.08</v>
      </c>
    </row>
    <row r="28" spans="1:7">
      <c r="A28" s="164" t="s">
        <v>2873</v>
      </c>
      <c r="B28" s="10">
        <v>0.1</v>
      </c>
    </row>
    <row r="29" spans="1:7">
      <c r="A29" s="165" t="s">
        <v>2845</v>
      </c>
      <c r="B29" s="10">
        <v>0.06</v>
      </c>
    </row>
    <row r="30" spans="1:7">
      <c r="A30" s="165" t="s">
        <v>2905</v>
      </c>
      <c r="B30" s="10">
        <v>0.05</v>
      </c>
    </row>
    <row r="31" spans="1:7">
      <c r="A31" s="166" t="s">
        <v>2917</v>
      </c>
      <c r="B31" s="10">
        <v>0.05</v>
      </c>
    </row>
    <row r="32" spans="1:7">
      <c r="A32" s="166" t="s">
        <v>2890</v>
      </c>
      <c r="B32" s="10">
        <v>0.05</v>
      </c>
    </row>
    <row r="34" spans="1:7">
      <c r="A34" t="s">
        <v>2918</v>
      </c>
    </row>
    <row r="35" spans="1:7">
      <c r="A35" s="163" t="s">
        <v>2860</v>
      </c>
      <c r="B35" s="10">
        <v>0.2</v>
      </c>
      <c r="C35" s="5" t="s">
        <v>2813</v>
      </c>
      <c r="D35" s="5">
        <v>0.99999999999999989</v>
      </c>
      <c r="E35" s="5"/>
      <c r="F35" s="5"/>
      <c r="G35" s="5"/>
    </row>
    <row r="36" spans="1:7">
      <c r="A36" s="163" t="s">
        <v>2861</v>
      </c>
      <c r="B36" s="10">
        <v>0.05</v>
      </c>
      <c r="C36" s="5" t="s">
        <v>2264</v>
      </c>
      <c r="D36" s="5" t="s">
        <v>1494</v>
      </c>
      <c r="E36" s="5" t="s">
        <v>1412</v>
      </c>
      <c r="F36" s="5" t="s">
        <v>2268</v>
      </c>
      <c r="G36" s="5" t="s">
        <v>2916</v>
      </c>
    </row>
    <row r="37" spans="1:7">
      <c r="A37" s="163" t="s">
        <v>2862</v>
      </c>
      <c r="B37" s="10">
        <v>7.0000000000000007E-2</v>
      </c>
      <c r="C37" s="5" t="s">
        <v>2265</v>
      </c>
      <c r="D37" s="5">
        <v>1.15594741666667E-2</v>
      </c>
      <c r="E37" s="5">
        <v>1.713919522497007E-2</v>
      </c>
      <c r="F37" s="5">
        <v>1.4826967886128632</v>
      </c>
      <c r="G37" s="5">
        <v>0.22620951240184017</v>
      </c>
    </row>
    <row r="38" spans="1:7">
      <c r="A38" s="163" t="s">
        <v>2863</v>
      </c>
      <c r="B38" s="10">
        <v>7.0000000000000007E-2</v>
      </c>
      <c r="C38" s="5" t="s">
        <v>2266</v>
      </c>
      <c r="D38" s="5">
        <v>1.0200000000000001E-2</v>
      </c>
      <c r="E38" s="5">
        <v>1.1105646355267031E-2</v>
      </c>
      <c r="F38" s="5">
        <v>1.0887888583595129</v>
      </c>
      <c r="G38" s="5">
        <v>0.14171689491098127</v>
      </c>
    </row>
    <row r="39" spans="1:7">
      <c r="A39" s="163" t="s">
        <v>2865</v>
      </c>
      <c r="B39" s="10">
        <v>0.08</v>
      </c>
      <c r="C39" s="5" t="s">
        <v>2267</v>
      </c>
      <c r="D39" s="5">
        <v>1.01E-2</v>
      </c>
      <c r="E39" s="5">
        <v>1.2216082541067297E-2</v>
      </c>
      <c r="F39" s="5">
        <v>1.2095131228779501</v>
      </c>
      <c r="G39" s="5">
        <v>0.15685465780575791</v>
      </c>
    </row>
    <row r="40" spans="1:7">
      <c r="A40" s="163" t="s">
        <v>2869</v>
      </c>
      <c r="B40" s="10">
        <v>0.08</v>
      </c>
    </row>
    <row r="41" spans="1:7">
      <c r="A41" s="164" t="s">
        <v>2873</v>
      </c>
      <c r="B41" s="10">
        <v>0.1</v>
      </c>
    </row>
    <row r="42" spans="1:7">
      <c r="A42" s="165" t="s">
        <v>2919</v>
      </c>
      <c r="B42" s="10">
        <v>0.08</v>
      </c>
    </row>
    <row r="43" spans="1:7">
      <c r="A43" s="165" t="s">
        <v>2905</v>
      </c>
      <c r="B43" s="10">
        <v>0.08</v>
      </c>
    </row>
    <row r="44" spans="1:7">
      <c r="A44" s="166" t="s">
        <v>2917</v>
      </c>
      <c r="B44" s="10">
        <v>0.08</v>
      </c>
    </row>
    <row r="45" spans="1:7">
      <c r="A45" s="166" t="s">
        <v>2889</v>
      </c>
      <c r="B45" s="10">
        <v>0.03</v>
      </c>
    </row>
    <row r="46" spans="1:7">
      <c r="A46" s="166" t="s">
        <v>2890</v>
      </c>
      <c r="B46" s="10">
        <v>0.08</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0F121-C6D2-DF49-B13C-43481BFFEAF0}">
  <dimension ref="A1:G53"/>
  <sheetViews>
    <sheetView workbookViewId="0">
      <selection activeCell="B53" sqref="A1:B53"/>
    </sheetView>
  </sheetViews>
  <sheetFormatPr baseColWidth="10" defaultRowHeight="15"/>
  <cols>
    <col min="1" max="1" width="33.83203125" customWidth="1"/>
  </cols>
  <sheetData>
    <row r="1" spans="1:7">
      <c r="A1" s="6" t="s">
        <v>2915</v>
      </c>
      <c r="B1" s="6"/>
      <c r="C1" s="6"/>
      <c r="D1" s="6"/>
      <c r="E1" s="6"/>
      <c r="F1" s="6"/>
      <c r="G1" s="6"/>
    </row>
    <row r="2" spans="1:7">
      <c r="A2" s="169" t="s">
        <v>2860</v>
      </c>
      <c r="B2" s="10">
        <v>1</v>
      </c>
      <c r="C2" s="6"/>
      <c r="D2" s="6"/>
      <c r="E2" s="6"/>
      <c r="F2" s="6"/>
      <c r="G2" s="6"/>
    </row>
    <row r="3" spans="1:7">
      <c r="A3" s="6"/>
      <c r="B3" s="6"/>
      <c r="C3" s="6"/>
      <c r="D3" s="6"/>
      <c r="E3" s="6"/>
      <c r="F3" s="6"/>
      <c r="G3" s="6"/>
    </row>
    <row r="4" spans="1:7">
      <c r="A4" s="6" t="s">
        <v>1412</v>
      </c>
      <c r="B4" s="6"/>
      <c r="C4" s="6"/>
      <c r="D4" s="6"/>
      <c r="E4" s="6"/>
      <c r="F4" s="6"/>
      <c r="G4" s="6"/>
    </row>
    <row r="5" spans="1:7">
      <c r="A5" s="163" t="s">
        <v>2860</v>
      </c>
      <c r="B5" s="10">
        <v>0.8</v>
      </c>
      <c r="C5" s="6" t="s">
        <v>2813</v>
      </c>
      <c r="D5" s="8">
        <v>1.0000000000000002</v>
      </c>
      <c r="E5" s="8"/>
      <c r="F5" s="8"/>
      <c r="G5" s="6"/>
    </row>
    <row r="6" spans="1:7">
      <c r="A6" s="163" t="s">
        <v>2861</v>
      </c>
      <c r="B6" s="10">
        <v>0.04</v>
      </c>
      <c r="C6" s="6" t="s">
        <v>2264</v>
      </c>
      <c r="D6" s="8" t="s">
        <v>1494</v>
      </c>
      <c r="E6" s="8" t="s">
        <v>1412</v>
      </c>
      <c r="F6" s="8" t="s">
        <v>2268</v>
      </c>
      <c r="G6" s="6" t="s">
        <v>2916</v>
      </c>
    </row>
    <row r="7" spans="1:7">
      <c r="A7" s="163" t="s">
        <v>2834</v>
      </c>
      <c r="B7" s="10">
        <v>0.05</v>
      </c>
      <c r="C7" s="6" t="s">
        <v>2265</v>
      </c>
      <c r="D7" s="8">
        <v>1.15594741666667E-2</v>
      </c>
      <c r="E7" s="8">
        <v>1.1719317858291008E-2</v>
      </c>
      <c r="F7" s="8">
        <v>1.0138279379597765</v>
      </c>
      <c r="G7" s="8">
        <v>0.1500600311436302</v>
      </c>
    </row>
    <row r="8" spans="1:7">
      <c r="A8" s="163" t="s">
        <v>2863</v>
      </c>
      <c r="B8" s="10">
        <v>0.03</v>
      </c>
      <c r="C8" s="6" t="s">
        <v>2266</v>
      </c>
      <c r="D8" s="8">
        <v>1.0200000000000001E-2</v>
      </c>
      <c r="E8" s="8">
        <v>1.0488633566837893E-2</v>
      </c>
      <c r="F8" s="8">
        <v>1.0282974085135188</v>
      </c>
      <c r="G8" s="8">
        <v>0.13338430129128054</v>
      </c>
    </row>
    <row r="9" spans="1:7">
      <c r="A9" s="164" t="s">
        <v>2873</v>
      </c>
      <c r="B9" s="10">
        <v>0.08</v>
      </c>
      <c r="C9" s="6" t="s">
        <v>2267</v>
      </c>
      <c r="D9" s="8">
        <v>1.01E-2</v>
      </c>
      <c r="E9" s="8">
        <v>1.049386620948466E-2</v>
      </c>
      <c r="F9" s="8">
        <v>1.0389966544044218</v>
      </c>
      <c r="G9" s="8">
        <v>0.13345473173941125</v>
      </c>
    </row>
    <row r="10" spans="1:7">
      <c r="A10" s="6"/>
      <c r="B10" s="6"/>
      <c r="C10" s="6"/>
      <c r="D10" s="6"/>
      <c r="E10" s="6"/>
      <c r="F10" s="6"/>
      <c r="G10" s="6"/>
    </row>
    <row r="11" spans="1:7">
      <c r="A11" s="6" t="s">
        <v>1433</v>
      </c>
      <c r="B11" s="6"/>
      <c r="C11" s="6"/>
      <c r="D11" s="6"/>
      <c r="E11" s="6"/>
      <c r="F11" s="6"/>
      <c r="G11" s="6"/>
    </row>
    <row r="12" spans="1:7">
      <c r="A12" s="163" t="s">
        <v>2860</v>
      </c>
      <c r="B12" s="10">
        <v>0.5</v>
      </c>
      <c r="C12" s="5" t="s">
        <v>2813</v>
      </c>
      <c r="D12" s="5">
        <v>1.0000000000000002</v>
      </c>
      <c r="E12" s="5"/>
      <c r="F12" s="5"/>
      <c r="G12" s="5"/>
    </row>
    <row r="13" spans="1:7">
      <c r="A13" s="163" t="s">
        <v>2861</v>
      </c>
      <c r="B13" s="10">
        <v>0.05</v>
      </c>
      <c r="C13" s="5" t="s">
        <v>2264</v>
      </c>
      <c r="D13" s="5" t="s">
        <v>1494</v>
      </c>
      <c r="E13" s="5" t="s">
        <v>1412</v>
      </c>
      <c r="F13" s="5" t="s">
        <v>2268</v>
      </c>
      <c r="G13" s="5" t="s">
        <v>2916</v>
      </c>
    </row>
    <row r="14" spans="1:7">
      <c r="A14" s="163" t="s">
        <v>2834</v>
      </c>
      <c r="B14" s="10">
        <v>0.06</v>
      </c>
      <c r="C14" s="5" t="s">
        <v>2265</v>
      </c>
      <c r="D14" s="5">
        <v>1.15594741666667E-2</v>
      </c>
      <c r="E14" s="5">
        <v>1.3710201168275222E-2</v>
      </c>
      <c r="F14" s="5">
        <v>1.186057511838249</v>
      </c>
      <c r="G14" s="5">
        <v>0.17751325044809474</v>
      </c>
    </row>
    <row r="15" spans="1:7">
      <c r="A15" s="163" t="s">
        <v>2863</v>
      </c>
      <c r="B15" s="10">
        <v>0.05</v>
      </c>
      <c r="C15" s="5" t="s">
        <v>2266</v>
      </c>
      <c r="D15" s="5">
        <v>1.0200000000000001E-2</v>
      </c>
      <c r="E15" s="5">
        <v>1.1317637685506301E-2</v>
      </c>
      <c r="F15" s="5">
        <v>1.1095723221084608</v>
      </c>
      <c r="G15" s="5">
        <v>0.14459271759010672</v>
      </c>
    </row>
    <row r="16" spans="1:7">
      <c r="A16" s="163" t="s">
        <v>2840</v>
      </c>
      <c r="B16" s="10">
        <v>0.04</v>
      </c>
      <c r="C16" s="5" t="s">
        <v>2267</v>
      </c>
      <c r="D16" s="5">
        <v>1.01E-2</v>
      </c>
      <c r="E16" s="5">
        <v>1.1625586031860232E-2</v>
      </c>
      <c r="F16" s="5">
        <v>1.1510481219663595</v>
      </c>
      <c r="G16" s="5">
        <v>0.14878209983795565</v>
      </c>
    </row>
    <row r="17" spans="1:7">
      <c r="A17" s="164" t="s">
        <v>2873</v>
      </c>
      <c r="B17" s="10">
        <v>0.1</v>
      </c>
    </row>
    <row r="18" spans="1:7">
      <c r="A18" s="164" t="s">
        <v>2842</v>
      </c>
      <c r="B18" s="10">
        <v>0.05</v>
      </c>
    </row>
    <row r="19" spans="1:7">
      <c r="A19" s="165" t="s">
        <v>2919</v>
      </c>
      <c r="B19" s="10">
        <v>0.05</v>
      </c>
    </row>
    <row r="20" spans="1:7">
      <c r="A20" s="165" t="s">
        <v>2905</v>
      </c>
      <c r="B20" s="10">
        <v>0.05</v>
      </c>
    </row>
    <row r="21" spans="1:7">
      <c r="A21" s="165" t="s">
        <v>2851</v>
      </c>
      <c r="B21" s="10">
        <v>0.05</v>
      </c>
    </row>
    <row r="23" spans="1:7">
      <c r="A23" s="6" t="s">
        <v>1434</v>
      </c>
    </row>
    <row r="24" spans="1:7">
      <c r="A24" s="163" t="s">
        <v>2860</v>
      </c>
      <c r="B24" s="10">
        <v>0.3</v>
      </c>
      <c r="C24" s="5" t="s">
        <v>2813</v>
      </c>
      <c r="D24" s="5">
        <v>1</v>
      </c>
      <c r="E24" s="5"/>
      <c r="F24" s="5"/>
      <c r="G24" s="5"/>
    </row>
    <row r="25" spans="1:7">
      <c r="A25" s="163" t="s">
        <v>2861</v>
      </c>
      <c r="B25" s="10">
        <v>0.05</v>
      </c>
      <c r="C25" s="5" t="s">
        <v>2264</v>
      </c>
      <c r="D25" s="5" t="s">
        <v>1494</v>
      </c>
      <c r="E25" s="5" t="s">
        <v>1412</v>
      </c>
      <c r="F25" s="5" t="s">
        <v>2268</v>
      </c>
      <c r="G25" s="5" t="s">
        <v>2916</v>
      </c>
    </row>
    <row r="26" spans="1:7">
      <c r="A26" s="163" t="s">
        <v>2834</v>
      </c>
      <c r="B26" s="10">
        <v>0.1</v>
      </c>
      <c r="C26" s="5" t="s">
        <v>2265</v>
      </c>
      <c r="D26" s="5">
        <v>1.15594741666667E-2</v>
      </c>
      <c r="E26" s="5">
        <v>1.634566852559239E-2</v>
      </c>
      <c r="F26" s="5">
        <v>1.41404948788478</v>
      </c>
      <c r="G26" s="5">
        <v>0.21477903327556436</v>
      </c>
    </row>
    <row r="27" spans="1:7">
      <c r="A27" s="163" t="s">
        <v>2863</v>
      </c>
      <c r="B27" s="10">
        <v>0.04</v>
      </c>
      <c r="C27" s="5" t="s">
        <v>2266</v>
      </c>
      <c r="D27" s="5">
        <v>1.0200000000000001E-2</v>
      </c>
      <c r="E27" s="5">
        <v>1.2111176418175605E-2</v>
      </c>
      <c r="F27" s="5">
        <v>1.1873702370760395</v>
      </c>
      <c r="G27" s="5">
        <v>0.15541671998305695</v>
      </c>
    </row>
    <row r="28" spans="1:7">
      <c r="A28" s="163" t="s">
        <v>2838</v>
      </c>
      <c r="B28" s="10">
        <v>0.03</v>
      </c>
      <c r="C28" s="5" t="s">
        <v>2267</v>
      </c>
      <c r="D28" s="5">
        <v>1.01E-2</v>
      </c>
      <c r="E28" s="5">
        <v>1.2760871454457203E-2</v>
      </c>
      <c r="F28" s="5">
        <v>1.2634526192531885</v>
      </c>
      <c r="G28" s="5">
        <v>0.16434843998269377</v>
      </c>
    </row>
    <row r="29" spans="1:7">
      <c r="A29" s="163" t="s">
        <v>2840</v>
      </c>
      <c r="B29" s="10">
        <v>0.06</v>
      </c>
    </row>
    <row r="30" spans="1:7">
      <c r="A30" s="164" t="s">
        <v>2873</v>
      </c>
      <c r="B30" s="10">
        <v>0.1</v>
      </c>
    </row>
    <row r="31" spans="1:7">
      <c r="A31" s="164" t="s">
        <v>2842</v>
      </c>
      <c r="B31" s="10">
        <v>0.05</v>
      </c>
    </row>
    <row r="32" spans="1:7">
      <c r="A32" s="165" t="s">
        <v>2919</v>
      </c>
      <c r="B32" s="10">
        <v>0.06</v>
      </c>
    </row>
    <row r="33" spans="1:7">
      <c r="A33" s="165" t="s">
        <v>2905</v>
      </c>
      <c r="B33" s="10">
        <v>0.06</v>
      </c>
    </row>
    <row r="34" spans="1:7">
      <c r="A34" s="165" t="s">
        <v>2851</v>
      </c>
      <c r="B34" s="10">
        <v>0.05</v>
      </c>
    </row>
    <row r="35" spans="1:7">
      <c r="A35" s="166" t="s">
        <v>2917</v>
      </c>
      <c r="B35" s="10">
        <v>0.03</v>
      </c>
    </row>
    <row r="36" spans="1:7">
      <c r="A36" s="166" t="s">
        <v>2890</v>
      </c>
      <c r="B36" s="10">
        <v>0.04</v>
      </c>
    </row>
    <row r="37" spans="1:7">
      <c r="A37" s="167" t="s">
        <v>2857</v>
      </c>
      <c r="B37" s="10">
        <v>0.03</v>
      </c>
    </row>
    <row r="39" spans="1:7">
      <c r="A39" t="s">
        <v>2918</v>
      </c>
    </row>
    <row r="40" spans="1:7">
      <c r="A40" s="169" t="s">
        <v>2860</v>
      </c>
      <c r="B40" s="10">
        <v>0.2</v>
      </c>
      <c r="C40" s="5" t="s">
        <v>2813</v>
      </c>
      <c r="D40" s="5">
        <v>1.0000000000000002</v>
      </c>
      <c r="E40" s="5"/>
      <c r="F40" s="5"/>
      <c r="G40" s="5"/>
    </row>
    <row r="41" spans="1:7">
      <c r="A41" s="170" t="s">
        <v>2861</v>
      </c>
      <c r="B41" s="10">
        <v>0.05</v>
      </c>
      <c r="C41" s="5" t="s">
        <v>2264</v>
      </c>
      <c r="D41" s="5" t="s">
        <v>1494</v>
      </c>
      <c r="E41" s="5" t="s">
        <v>1412</v>
      </c>
      <c r="F41" s="5" t="s">
        <v>2268</v>
      </c>
      <c r="G41" s="5" t="s">
        <v>2916</v>
      </c>
    </row>
    <row r="42" spans="1:7">
      <c r="A42" s="170" t="s">
        <v>2834</v>
      </c>
      <c r="B42" s="10">
        <v>0.1</v>
      </c>
      <c r="C42" s="5" t="s">
        <v>2265</v>
      </c>
      <c r="D42" s="5">
        <v>1.15594741666667E-2</v>
      </c>
      <c r="E42" s="5">
        <v>1.8343970705462558E-2</v>
      </c>
      <c r="F42" s="5">
        <v>1.586920861708387</v>
      </c>
      <c r="G42" s="5">
        <v>0.24375247219856733</v>
      </c>
    </row>
    <row r="43" spans="1:7">
      <c r="A43" s="170" t="s">
        <v>2863</v>
      </c>
      <c r="B43" s="10">
        <v>0.04</v>
      </c>
      <c r="C43" s="5" t="s">
        <v>2266</v>
      </c>
      <c r="D43" s="5">
        <v>1.0200000000000001E-2</v>
      </c>
      <c r="E43" s="5">
        <v>1.2927277354124087E-2</v>
      </c>
      <c r="F43" s="5">
        <v>1.2673801327572634</v>
      </c>
      <c r="G43" s="5">
        <v>0.16664627332595372</v>
      </c>
    </row>
    <row r="44" spans="1:7">
      <c r="A44" s="170" t="s">
        <v>2838</v>
      </c>
      <c r="B44" s="10">
        <v>0.03</v>
      </c>
      <c r="C44" s="5" t="s">
        <v>2267</v>
      </c>
      <c r="D44" s="5">
        <v>1.01E-2</v>
      </c>
      <c r="E44" s="5">
        <v>1.376460165318103E-2</v>
      </c>
      <c r="F44" s="5">
        <v>1.362831846849607</v>
      </c>
      <c r="G44" s="5">
        <v>0.17827176547944701</v>
      </c>
    </row>
    <row r="45" spans="1:7">
      <c r="A45" s="170" t="s">
        <v>2840</v>
      </c>
      <c r="B45" s="10">
        <v>0.06</v>
      </c>
    </row>
    <row r="46" spans="1:7">
      <c r="A46" s="171" t="s">
        <v>2873</v>
      </c>
      <c r="B46" s="10">
        <v>0.1</v>
      </c>
    </row>
    <row r="47" spans="1:7">
      <c r="A47" s="171" t="s">
        <v>2842</v>
      </c>
      <c r="B47" s="10">
        <v>0.08</v>
      </c>
    </row>
    <row r="48" spans="1:7">
      <c r="A48" s="173" t="s">
        <v>2919</v>
      </c>
      <c r="B48" s="10">
        <v>0.06</v>
      </c>
    </row>
    <row r="49" spans="1:2">
      <c r="A49" s="173" t="s">
        <v>2905</v>
      </c>
      <c r="B49" s="10">
        <v>0.06</v>
      </c>
    </row>
    <row r="50" spans="1:2">
      <c r="A50" s="173" t="s">
        <v>2851</v>
      </c>
      <c r="B50" s="10">
        <v>0.05</v>
      </c>
    </row>
    <row r="51" spans="1:2">
      <c r="A51" s="174" t="s">
        <v>2917</v>
      </c>
      <c r="B51" s="10">
        <v>0.06</v>
      </c>
    </row>
    <row r="52" spans="1:2">
      <c r="A52" s="174" t="s">
        <v>2890</v>
      </c>
      <c r="B52" s="10">
        <v>0.06</v>
      </c>
    </row>
    <row r="53" spans="1:2">
      <c r="A53" s="174" t="s">
        <v>2857</v>
      </c>
      <c r="B53" s="10">
        <v>0.05</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8E78A-1C27-C347-BBBB-1E6BEC28FDB2}">
  <dimension ref="A1:G48"/>
  <sheetViews>
    <sheetView workbookViewId="0">
      <selection activeCell="B6" sqref="B6:B9"/>
    </sheetView>
  </sheetViews>
  <sheetFormatPr baseColWidth="10" defaultRowHeight="15"/>
  <cols>
    <col min="1" max="1" width="25.33203125" bestFit="1" customWidth="1"/>
  </cols>
  <sheetData>
    <row r="1" spans="1:7">
      <c r="A1" t="s">
        <v>2915</v>
      </c>
    </row>
    <row r="2" spans="1:7">
      <c r="A2" s="169" t="s">
        <v>2922</v>
      </c>
      <c r="B2" s="9">
        <v>1</v>
      </c>
    </row>
    <row r="4" spans="1:7">
      <c r="A4" t="s">
        <v>1412</v>
      </c>
    </row>
    <row r="5" spans="1:7">
      <c r="A5" s="163" t="s">
        <v>2860</v>
      </c>
      <c r="B5" s="10">
        <v>0.8</v>
      </c>
      <c r="C5" s="6" t="s">
        <v>2813</v>
      </c>
      <c r="D5" s="2">
        <v>1.0000000000000002</v>
      </c>
    </row>
    <row r="6" spans="1:7">
      <c r="A6" s="163" t="s">
        <v>2861</v>
      </c>
      <c r="B6" s="10">
        <v>0.03</v>
      </c>
      <c r="C6" s="6" t="s">
        <v>2264</v>
      </c>
      <c r="D6" s="6" t="s">
        <v>1494</v>
      </c>
      <c r="E6" s="6" t="s">
        <v>1412</v>
      </c>
      <c r="F6" s="6" t="s">
        <v>2268</v>
      </c>
      <c r="G6" s="6" t="s">
        <v>2916</v>
      </c>
    </row>
    <row r="7" spans="1:7">
      <c r="A7" s="163" t="s">
        <v>2865</v>
      </c>
      <c r="B7" s="10">
        <v>0.05</v>
      </c>
      <c r="C7" s="6" t="s">
        <v>2265</v>
      </c>
      <c r="D7" s="5">
        <v>1.15594741666667E-2</v>
      </c>
      <c r="E7" s="8">
        <v>1.1688830265914557E-2</v>
      </c>
      <c r="F7" s="8">
        <v>1.0111904830083771</v>
      </c>
      <c r="G7" s="5">
        <v>0.14964422312073666</v>
      </c>
    </row>
    <row r="8" spans="1:7">
      <c r="A8" s="163" t="s">
        <v>2869</v>
      </c>
      <c r="B8" s="10">
        <v>0.05</v>
      </c>
      <c r="C8" s="6" t="s">
        <v>2266</v>
      </c>
      <c r="D8" s="8">
        <v>1.0200000000000001E-2</v>
      </c>
      <c r="E8" s="8">
        <v>1.042662102421789E-2</v>
      </c>
      <c r="F8" s="8">
        <v>1.0222177474723422</v>
      </c>
      <c r="G8" s="5">
        <v>0.13254992882725714</v>
      </c>
    </row>
    <row r="9" spans="1:7">
      <c r="A9" s="164" t="s">
        <v>2873</v>
      </c>
      <c r="B9" s="10">
        <v>7.0000000000000007E-2</v>
      </c>
      <c r="C9" s="6" t="s">
        <v>2267</v>
      </c>
      <c r="D9" s="8">
        <v>1.01E-2</v>
      </c>
      <c r="E9" s="8">
        <v>1.0413525130571859E-2</v>
      </c>
      <c r="F9" s="8">
        <v>1.0310420921358276</v>
      </c>
      <c r="G9" s="5">
        <v>0.13237379693344664</v>
      </c>
    </row>
    <row r="11" spans="1:7">
      <c r="A11" t="s">
        <v>1433</v>
      </c>
    </row>
    <row r="12" spans="1:7">
      <c r="A12" s="163" t="s">
        <v>2860</v>
      </c>
      <c r="B12" s="10">
        <v>0.5</v>
      </c>
      <c r="C12" s="6" t="s">
        <v>2813</v>
      </c>
      <c r="D12" s="2">
        <v>0.99999999999999978</v>
      </c>
    </row>
    <row r="13" spans="1:7">
      <c r="A13" s="163" t="s">
        <v>2861</v>
      </c>
      <c r="B13" s="10">
        <v>0.04</v>
      </c>
      <c r="C13" s="6" t="s">
        <v>2264</v>
      </c>
      <c r="D13" s="6" t="s">
        <v>1494</v>
      </c>
      <c r="E13" s="6" t="s">
        <v>1412</v>
      </c>
      <c r="F13" s="6" t="s">
        <v>2268</v>
      </c>
      <c r="G13" s="6" t="s">
        <v>2916</v>
      </c>
    </row>
    <row r="14" spans="1:7">
      <c r="A14" s="163" t="s">
        <v>2865</v>
      </c>
      <c r="B14" s="10">
        <v>0.08</v>
      </c>
      <c r="C14" s="6" t="s">
        <v>2265</v>
      </c>
      <c r="D14" s="5">
        <v>1.15594741666667E-2</v>
      </c>
      <c r="E14" s="8">
        <v>1.5407965071368971E-2</v>
      </c>
      <c r="F14" s="8">
        <v>1.3329295821950027</v>
      </c>
      <c r="G14" s="5">
        <v>0.20139768106736855</v>
      </c>
    </row>
    <row r="15" spans="1:7">
      <c r="A15" s="163" t="s">
        <v>2869</v>
      </c>
      <c r="B15" s="10">
        <v>7.0000000000000007E-2</v>
      </c>
      <c r="C15" s="6" t="s">
        <v>2266</v>
      </c>
      <c r="D15" s="8">
        <v>1.0200000000000001E-2</v>
      </c>
      <c r="E15" s="8">
        <v>1.0954815440328083E-2</v>
      </c>
      <c r="F15" s="8">
        <v>1.0740015137576551</v>
      </c>
      <c r="G15" s="5">
        <v>0.13967479392933591</v>
      </c>
    </row>
    <row r="16" spans="1:7">
      <c r="A16" s="164" t="s">
        <v>2873</v>
      </c>
      <c r="B16" s="10">
        <v>0.09</v>
      </c>
      <c r="C16" s="6" t="s">
        <v>2267</v>
      </c>
      <c r="D16" s="8">
        <v>1.01E-2</v>
      </c>
      <c r="E16" s="8">
        <v>1.1302674343737253E-2</v>
      </c>
      <c r="F16" s="8">
        <v>1.1190766676967576</v>
      </c>
      <c r="G16" s="5">
        <v>0.14438951094912289</v>
      </c>
    </row>
    <row r="17" spans="1:7">
      <c r="A17" s="165" t="s">
        <v>2919</v>
      </c>
      <c r="B17" s="10">
        <v>0.06</v>
      </c>
    </row>
    <row r="18" spans="1:7">
      <c r="A18" s="165" t="s">
        <v>2905</v>
      </c>
      <c r="B18" s="10">
        <v>0.08</v>
      </c>
    </row>
    <row r="19" spans="1:7">
      <c r="A19" s="166" t="s">
        <v>2917</v>
      </c>
      <c r="B19" s="10">
        <v>0.08</v>
      </c>
    </row>
    <row r="21" spans="1:7">
      <c r="A21" t="s">
        <v>2920</v>
      </c>
    </row>
    <row r="22" spans="1:7">
      <c r="A22" s="163" t="s">
        <v>2860</v>
      </c>
      <c r="B22" s="10">
        <v>0.25</v>
      </c>
      <c r="C22" s="5" t="s">
        <v>2813</v>
      </c>
      <c r="D22" s="5">
        <v>0.99999999999999978</v>
      </c>
      <c r="E22" s="5"/>
      <c r="F22" s="5"/>
      <c r="G22" s="5"/>
    </row>
    <row r="23" spans="1:7">
      <c r="A23" s="163" t="s">
        <v>2861</v>
      </c>
      <c r="B23" s="10">
        <v>0.04</v>
      </c>
      <c r="C23" s="5" t="s">
        <v>2264</v>
      </c>
      <c r="D23" s="5" t="s">
        <v>1494</v>
      </c>
      <c r="E23" s="5" t="s">
        <v>1412</v>
      </c>
      <c r="F23" s="5" t="s">
        <v>2268</v>
      </c>
      <c r="G23" s="5" t="s">
        <v>2916</v>
      </c>
    </row>
    <row r="24" spans="1:7">
      <c r="A24" s="163" t="s">
        <v>2862</v>
      </c>
      <c r="B24" s="10">
        <v>0.06</v>
      </c>
      <c r="C24" s="5" t="s">
        <v>2265</v>
      </c>
      <c r="D24" s="5">
        <v>1.15594741666667E-2</v>
      </c>
      <c r="E24" s="5">
        <v>1.8739965071860258E-2</v>
      </c>
      <c r="F24" s="5">
        <v>1.6211779880004811</v>
      </c>
      <c r="G24" s="5">
        <v>0.24956866461760785</v>
      </c>
    </row>
    <row r="25" spans="1:7">
      <c r="A25" s="163" t="s">
        <v>2865</v>
      </c>
      <c r="B25" s="10">
        <v>0.08</v>
      </c>
      <c r="C25" s="5" t="s">
        <v>2266</v>
      </c>
      <c r="D25" s="5">
        <v>1.0200000000000001E-2</v>
      </c>
      <c r="E25" s="5">
        <v>1.11099822434474E-2</v>
      </c>
      <c r="F25" s="5">
        <v>1.0892139454360195</v>
      </c>
      <c r="G25" s="5">
        <v>0.14177564810140497</v>
      </c>
    </row>
    <row r="26" spans="1:7">
      <c r="A26" s="163" t="s">
        <v>2869</v>
      </c>
      <c r="B26" s="10">
        <v>7.0000000000000007E-2</v>
      </c>
      <c r="C26" s="5" t="s">
        <v>2267</v>
      </c>
      <c r="D26" s="5">
        <v>1.01E-2</v>
      </c>
      <c r="E26" s="5">
        <v>1.2152642679589237E-2</v>
      </c>
      <c r="F26" s="5">
        <v>1.203231948474182</v>
      </c>
      <c r="G26" s="5">
        <v>0.1559848979897076</v>
      </c>
    </row>
    <row r="27" spans="1:7">
      <c r="A27" s="164" t="s">
        <v>2873</v>
      </c>
      <c r="B27" s="10">
        <v>0.09</v>
      </c>
    </row>
    <row r="28" spans="1:7">
      <c r="A28" s="165" t="s">
        <v>2919</v>
      </c>
      <c r="B28" s="10">
        <v>0.06</v>
      </c>
    </row>
    <row r="29" spans="1:7">
      <c r="A29" s="165" t="s">
        <v>2905</v>
      </c>
      <c r="B29" s="10">
        <v>0.09</v>
      </c>
    </row>
    <row r="30" spans="1:7">
      <c r="A30" s="166" t="s">
        <v>2917</v>
      </c>
      <c r="B30" s="10">
        <v>0.1</v>
      </c>
    </row>
    <row r="31" spans="1:7">
      <c r="A31" s="166" t="s">
        <v>2889</v>
      </c>
      <c r="B31" s="10">
        <v>0.08</v>
      </c>
    </row>
    <row r="32" spans="1:7">
      <c r="A32" s="166" t="s">
        <v>2890</v>
      </c>
      <c r="B32" s="10">
        <v>0.08</v>
      </c>
    </row>
    <row r="34" spans="1:7">
      <c r="A34" t="s">
        <v>2918</v>
      </c>
    </row>
    <row r="35" spans="1:7">
      <c r="A35" s="163" t="s">
        <v>2860</v>
      </c>
      <c r="B35" s="10">
        <v>0.15</v>
      </c>
      <c r="C35" s="5" t="s">
        <v>2813</v>
      </c>
      <c r="D35" s="5">
        <v>0.99999999999999989</v>
      </c>
      <c r="E35" s="5"/>
      <c r="F35" s="5"/>
      <c r="G35" s="5"/>
    </row>
    <row r="36" spans="1:7">
      <c r="A36" s="163" t="s">
        <v>2861</v>
      </c>
      <c r="B36" s="10">
        <v>0.05</v>
      </c>
      <c r="C36" s="5" t="s">
        <v>2264</v>
      </c>
      <c r="D36" s="5" t="s">
        <v>1494</v>
      </c>
      <c r="E36" s="5" t="s">
        <v>1412</v>
      </c>
      <c r="F36" s="5" t="s">
        <v>2268</v>
      </c>
      <c r="G36" s="5" t="s">
        <v>2916</v>
      </c>
    </row>
    <row r="37" spans="1:7">
      <c r="A37" s="163" t="s">
        <v>2862</v>
      </c>
      <c r="B37" s="10">
        <v>7.0000000000000007E-2</v>
      </c>
      <c r="C37" s="5" t="s">
        <v>2265</v>
      </c>
      <c r="D37" s="5">
        <v>1.15594741666667E-2</v>
      </c>
      <c r="E37" s="5">
        <v>1.9535863403951158E-2</v>
      </c>
      <c r="F37" s="5">
        <v>1.6900304566003055</v>
      </c>
      <c r="G37" s="5">
        <v>0.26133395361682399</v>
      </c>
    </row>
    <row r="38" spans="1:7">
      <c r="A38" s="163" t="s">
        <v>2865</v>
      </c>
      <c r="B38" s="10">
        <v>7.0000000000000007E-2</v>
      </c>
      <c r="C38" s="5" t="s">
        <v>2266</v>
      </c>
      <c r="D38" s="5">
        <v>1.0200000000000001E-2</v>
      </c>
      <c r="E38" s="5">
        <v>1.1104116917628824E-2</v>
      </c>
      <c r="F38" s="5">
        <v>1.0886389134930219</v>
      </c>
      <c r="G38" s="5">
        <v>0.14169617102002063</v>
      </c>
    </row>
    <row r="39" spans="1:7">
      <c r="A39" s="163" t="s">
        <v>2869</v>
      </c>
      <c r="B39" s="10">
        <v>0.08</v>
      </c>
      <c r="C39" s="5" t="s">
        <v>2267</v>
      </c>
      <c r="D39" s="5">
        <v>1.01E-2</v>
      </c>
      <c r="E39" s="5">
        <v>1.2362450066319648E-2</v>
      </c>
      <c r="F39" s="5">
        <v>1.2240049570613514</v>
      </c>
      <c r="G39" s="5">
        <v>0.1588636440740141</v>
      </c>
    </row>
    <row r="40" spans="1:7">
      <c r="A40" s="164" t="s">
        <v>2873</v>
      </c>
      <c r="B40" s="10">
        <v>0.1</v>
      </c>
    </row>
    <row r="41" spans="1:7">
      <c r="A41" s="165" t="s">
        <v>2919</v>
      </c>
      <c r="B41" s="10">
        <v>0.08</v>
      </c>
    </row>
    <row r="42" spans="1:7">
      <c r="A42" s="165" t="s">
        <v>2905</v>
      </c>
      <c r="B42" s="10">
        <v>0.1</v>
      </c>
    </row>
    <row r="43" spans="1:7">
      <c r="A43" s="166" t="s">
        <v>2917</v>
      </c>
      <c r="B43" s="10">
        <v>0.1</v>
      </c>
    </row>
    <row r="44" spans="1:7">
      <c r="A44" s="166" t="s">
        <v>2889</v>
      </c>
      <c r="B44" s="10">
        <v>0.1</v>
      </c>
    </row>
    <row r="45" spans="1:7">
      <c r="A45" s="166" t="s">
        <v>2890</v>
      </c>
      <c r="B45" s="10">
        <v>0.1</v>
      </c>
    </row>
    <row r="47" spans="1:7">
      <c r="A47" s="147" t="s">
        <v>1494</v>
      </c>
    </row>
    <row r="48" spans="1:7">
      <c r="A48" s="147" t="s">
        <v>1494</v>
      </c>
      <c r="B48" s="9">
        <v>1</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5834-0F24-B54C-8371-6A2B78EA621F}">
  <dimension ref="A1:M53"/>
  <sheetViews>
    <sheetView workbookViewId="0">
      <selection activeCell="A5" sqref="A5:A9"/>
    </sheetView>
  </sheetViews>
  <sheetFormatPr baseColWidth="10" defaultRowHeight="15"/>
  <cols>
    <col min="1" max="1" width="25" bestFit="1" customWidth="1"/>
    <col min="13" max="13" width="15" bestFit="1" customWidth="1"/>
  </cols>
  <sheetData>
    <row r="1" spans="1:7">
      <c r="A1" s="6" t="s">
        <v>2915</v>
      </c>
      <c r="B1" s="6"/>
    </row>
    <row r="2" spans="1:7">
      <c r="A2" s="169" t="s">
        <v>2860</v>
      </c>
      <c r="B2" s="10">
        <v>1</v>
      </c>
    </row>
    <row r="4" spans="1:7">
      <c r="A4" t="s">
        <v>1412</v>
      </c>
    </row>
    <row r="5" spans="1:7">
      <c r="A5" s="163" t="s">
        <v>2860</v>
      </c>
      <c r="B5" s="10">
        <v>0.8</v>
      </c>
      <c r="C5" s="5" t="s">
        <v>2813</v>
      </c>
      <c r="D5" s="5">
        <v>1.0000000000000002</v>
      </c>
      <c r="E5" s="5"/>
      <c r="F5" s="5"/>
      <c r="G5" s="5"/>
    </row>
    <row r="6" spans="1:7">
      <c r="A6" s="163" t="s">
        <v>2861</v>
      </c>
      <c r="B6" s="10">
        <v>0.03</v>
      </c>
      <c r="C6" s="5" t="s">
        <v>2264</v>
      </c>
      <c r="D6" s="5" t="s">
        <v>1494</v>
      </c>
      <c r="E6" s="5" t="s">
        <v>1412</v>
      </c>
      <c r="F6" s="5" t="s">
        <v>2268</v>
      </c>
      <c r="G6" s="5" t="s">
        <v>2916</v>
      </c>
    </row>
    <row r="7" spans="1:7">
      <c r="A7" s="163" t="s">
        <v>2834</v>
      </c>
      <c r="B7" s="10">
        <v>0.05</v>
      </c>
      <c r="C7" s="5" t="s">
        <v>2265</v>
      </c>
      <c r="D7" s="5">
        <v>1.15594741666667E-2</v>
      </c>
      <c r="E7" s="5">
        <v>1.1818154156001608E-2</v>
      </c>
      <c r="F7" s="5">
        <v>1.0223781796304237</v>
      </c>
      <c r="G7" s="5">
        <v>0.15140896776037871</v>
      </c>
    </row>
    <row r="8" spans="1:7">
      <c r="A8" s="163" t="s">
        <v>2840</v>
      </c>
      <c r="B8" s="10">
        <v>0.05</v>
      </c>
      <c r="C8" s="5" t="s">
        <v>2266</v>
      </c>
      <c r="D8" s="5">
        <v>1.0200000000000001E-2</v>
      </c>
      <c r="E8" s="5">
        <v>1.0559811673639256E-2</v>
      </c>
      <c r="F8" s="5">
        <v>1.0352756542783583</v>
      </c>
      <c r="G8" s="5">
        <v>0.13434269002156918</v>
      </c>
    </row>
    <row r="9" spans="1:7">
      <c r="A9" s="164" t="s">
        <v>2873</v>
      </c>
      <c r="B9" s="10">
        <v>7.0000000000000007E-2</v>
      </c>
      <c r="C9" s="5" t="s">
        <v>2267</v>
      </c>
      <c r="D9" s="5">
        <v>1.01E-2</v>
      </c>
      <c r="E9" s="5">
        <v>1.0526040954925391E-2</v>
      </c>
      <c r="F9" s="5">
        <v>1.0421822727648902</v>
      </c>
      <c r="G9" s="5">
        <v>0.1338878863288735</v>
      </c>
    </row>
    <row r="10" spans="1:7">
      <c r="C10" s="5"/>
      <c r="D10" s="5"/>
      <c r="E10" s="5"/>
      <c r="F10" s="5"/>
      <c r="G10" s="5"/>
    </row>
    <row r="11" spans="1:7">
      <c r="A11" t="s">
        <v>1433</v>
      </c>
    </row>
    <row r="12" spans="1:7">
      <c r="A12" s="163" t="s">
        <v>2860</v>
      </c>
      <c r="B12" s="10">
        <v>0.5</v>
      </c>
      <c r="C12" s="5" t="s">
        <v>2813</v>
      </c>
      <c r="D12" s="5">
        <v>1.0000000000000002</v>
      </c>
      <c r="E12" s="5"/>
      <c r="F12" s="5"/>
      <c r="G12" s="5"/>
    </row>
    <row r="13" spans="1:7">
      <c r="A13" s="163" t="s">
        <v>2861</v>
      </c>
      <c r="B13" s="10">
        <v>0.04</v>
      </c>
      <c r="C13" s="5" t="s">
        <v>2264</v>
      </c>
      <c r="D13" s="5" t="s">
        <v>1494</v>
      </c>
      <c r="E13" s="5" t="s">
        <v>1412</v>
      </c>
      <c r="F13" s="5" t="s">
        <v>2268</v>
      </c>
      <c r="G13" s="5" t="s">
        <v>2916</v>
      </c>
    </row>
    <row r="14" spans="1:7">
      <c r="A14" s="163" t="s">
        <v>2834</v>
      </c>
      <c r="B14" s="10">
        <v>7.0000000000000007E-2</v>
      </c>
      <c r="C14" s="5" t="s">
        <v>2265</v>
      </c>
      <c r="D14" s="5">
        <v>1.15594741666667E-2</v>
      </c>
      <c r="E14" s="5">
        <v>1.4827326142856465E-2</v>
      </c>
      <c r="F14" s="5">
        <v>1.28269901632836</v>
      </c>
      <c r="G14" s="5">
        <v>0.19317964212569305</v>
      </c>
    </row>
    <row r="15" spans="1:7">
      <c r="A15" s="163" t="s">
        <v>2840</v>
      </c>
      <c r="B15" s="10">
        <v>0.06</v>
      </c>
      <c r="C15" s="5" t="s">
        <v>2266</v>
      </c>
      <c r="D15" s="5">
        <v>1.0200000000000001E-2</v>
      </c>
      <c r="E15" s="5">
        <v>1.1931085139596859E-2</v>
      </c>
      <c r="F15" s="5">
        <v>1.1697142293722411</v>
      </c>
      <c r="G15" s="5">
        <v>0.15295204658988548</v>
      </c>
    </row>
    <row r="16" spans="1:7">
      <c r="A16" s="164" t="s">
        <v>2873</v>
      </c>
      <c r="B16" s="10">
        <v>0.09</v>
      </c>
      <c r="C16" s="5" t="s">
        <v>2267</v>
      </c>
      <c r="D16" s="5">
        <v>1.01E-2</v>
      </c>
      <c r="E16" s="5">
        <v>1.2219409586243559E-2</v>
      </c>
      <c r="F16" s="5">
        <v>1.2098425332914415</v>
      </c>
      <c r="G16" s="5">
        <v>0.15690028810967616</v>
      </c>
    </row>
    <row r="17" spans="1:13">
      <c r="A17" s="164" t="s">
        <v>2842</v>
      </c>
      <c r="B17" s="10">
        <v>0.06</v>
      </c>
    </row>
    <row r="18" spans="1:13">
      <c r="A18" s="165" t="s">
        <v>2919</v>
      </c>
      <c r="B18" s="10">
        <v>0.04</v>
      </c>
    </row>
    <row r="19" spans="1:13">
      <c r="A19" s="165" t="s">
        <v>2905</v>
      </c>
      <c r="B19" s="10">
        <v>0.05</v>
      </c>
    </row>
    <row r="20" spans="1:13">
      <c r="A20" s="165" t="s">
        <v>2851</v>
      </c>
      <c r="B20" s="10">
        <v>0.05</v>
      </c>
    </row>
    <row r="21" spans="1:13">
      <c r="A21" s="167" t="s">
        <v>2857</v>
      </c>
      <c r="B21" s="10">
        <v>0.04</v>
      </c>
      <c r="M21" s="1"/>
    </row>
    <row r="22" spans="1:13">
      <c r="M22" s="1"/>
    </row>
    <row r="23" spans="1:13">
      <c r="A23" t="s">
        <v>2921</v>
      </c>
      <c r="M23" s="1"/>
    </row>
    <row r="24" spans="1:13">
      <c r="A24" s="163" t="s">
        <v>2860</v>
      </c>
      <c r="B24" s="10">
        <v>0.25</v>
      </c>
      <c r="C24" s="5" t="s">
        <v>2813</v>
      </c>
      <c r="D24" s="5">
        <v>1.0000000000000004</v>
      </c>
      <c r="E24" s="5"/>
      <c r="F24" s="5"/>
      <c r="G24" s="5"/>
      <c r="M24" s="1"/>
    </row>
    <row r="25" spans="1:13">
      <c r="A25" s="163" t="s">
        <v>2861</v>
      </c>
      <c r="B25" s="10">
        <v>0.04</v>
      </c>
      <c r="C25" s="5" t="s">
        <v>2264</v>
      </c>
      <c r="D25" s="5" t="s">
        <v>1494</v>
      </c>
      <c r="E25" s="5" t="s">
        <v>1412</v>
      </c>
      <c r="F25" s="5" t="s">
        <v>2268</v>
      </c>
      <c r="G25" s="5" t="s">
        <v>2916</v>
      </c>
      <c r="M25" s="1"/>
    </row>
    <row r="26" spans="1:13">
      <c r="A26" s="163" t="s">
        <v>2834</v>
      </c>
      <c r="B26" s="10">
        <v>0.1</v>
      </c>
      <c r="C26" s="5" t="s">
        <v>2265</v>
      </c>
      <c r="D26" s="5">
        <v>1.15594741666667E-2</v>
      </c>
      <c r="E26" s="5">
        <v>1.9046410751544642E-2</v>
      </c>
      <c r="F26" s="5">
        <v>1.647688335726164</v>
      </c>
      <c r="G26" s="5">
        <v>0.25408670568629144</v>
      </c>
      <c r="M26" s="1"/>
    </row>
    <row r="27" spans="1:13">
      <c r="A27" s="163" t="s">
        <v>2838</v>
      </c>
      <c r="B27" s="10">
        <v>0.03</v>
      </c>
      <c r="C27" s="5" t="s">
        <v>2266</v>
      </c>
      <c r="D27" s="5">
        <v>1.0200000000000001E-2</v>
      </c>
      <c r="E27" s="5">
        <v>1.2589848946470025E-2</v>
      </c>
      <c r="F27" s="5">
        <v>1.2342989163205906</v>
      </c>
      <c r="G27" s="5">
        <v>0.16199118127843914</v>
      </c>
      <c r="M27" s="1"/>
    </row>
    <row r="28" spans="1:13">
      <c r="A28" s="163" t="s">
        <v>2840</v>
      </c>
      <c r="B28" s="10">
        <v>0.06</v>
      </c>
      <c r="C28" s="5" t="s">
        <v>2267</v>
      </c>
      <c r="D28" s="5">
        <v>1.01E-2</v>
      </c>
      <c r="E28" s="5">
        <v>1.3547934311481635E-2</v>
      </c>
      <c r="F28" s="5">
        <v>1.3413796348001619</v>
      </c>
      <c r="G28" s="5">
        <v>0.17525339458670808</v>
      </c>
      <c r="M28" s="1"/>
    </row>
    <row r="29" spans="1:13">
      <c r="A29" s="164" t="s">
        <v>2873</v>
      </c>
      <c r="B29" s="10">
        <v>0.09</v>
      </c>
      <c r="M29" s="1"/>
    </row>
    <row r="30" spans="1:13">
      <c r="A30" s="164" t="s">
        <v>2842</v>
      </c>
      <c r="B30" s="10">
        <v>0.05</v>
      </c>
      <c r="M30" s="1"/>
    </row>
    <row r="31" spans="1:13">
      <c r="A31" s="165" t="s">
        <v>2919</v>
      </c>
      <c r="B31" s="10">
        <v>0.06</v>
      </c>
      <c r="M31" s="1"/>
    </row>
    <row r="32" spans="1:13">
      <c r="A32" s="165" t="s">
        <v>2905</v>
      </c>
      <c r="B32" s="10">
        <v>0.06</v>
      </c>
      <c r="M32" s="1"/>
    </row>
    <row r="33" spans="1:13">
      <c r="A33" s="165" t="s">
        <v>2851</v>
      </c>
      <c r="B33" s="10">
        <v>0.05</v>
      </c>
      <c r="M33" s="1"/>
    </row>
    <row r="34" spans="1:13">
      <c r="A34" s="166" t="s">
        <v>2854</v>
      </c>
      <c r="B34" s="10">
        <v>0.06</v>
      </c>
      <c r="M34" s="1"/>
    </row>
    <row r="35" spans="1:13">
      <c r="A35" s="166" t="s">
        <v>2917</v>
      </c>
      <c r="B35" s="10">
        <v>0.05</v>
      </c>
      <c r="M35" s="1"/>
    </row>
    <row r="36" spans="1:13">
      <c r="A36" s="166" t="s">
        <v>2890</v>
      </c>
      <c r="B36" s="10">
        <v>0.05</v>
      </c>
      <c r="M36" s="1"/>
    </row>
    <row r="37" spans="1:13">
      <c r="A37" s="167" t="s">
        <v>2857</v>
      </c>
      <c r="B37" s="10">
        <v>0.05</v>
      </c>
      <c r="M37" s="1"/>
    </row>
    <row r="38" spans="1:13">
      <c r="M38" s="1"/>
    </row>
    <row r="39" spans="1:13">
      <c r="A39" t="s">
        <v>2918</v>
      </c>
      <c r="M39" s="1"/>
    </row>
    <row r="40" spans="1:13">
      <c r="A40" s="163" t="s">
        <v>2860</v>
      </c>
      <c r="B40" s="10">
        <v>0.12</v>
      </c>
      <c r="C40" s="5" t="s">
        <v>2813</v>
      </c>
      <c r="D40" s="5">
        <v>1.0000000000000002</v>
      </c>
      <c r="E40" s="5"/>
      <c r="F40" s="5"/>
      <c r="G40" s="5"/>
      <c r="M40" s="1"/>
    </row>
    <row r="41" spans="1:13">
      <c r="A41" s="163" t="s">
        <v>2861</v>
      </c>
      <c r="B41" s="10">
        <v>0.04</v>
      </c>
      <c r="C41" s="5" t="s">
        <v>2264</v>
      </c>
      <c r="D41" s="5" t="s">
        <v>1494</v>
      </c>
      <c r="E41" s="5" t="s">
        <v>1412</v>
      </c>
      <c r="F41" s="5" t="s">
        <v>2268</v>
      </c>
      <c r="G41" s="5" t="s">
        <v>2916</v>
      </c>
      <c r="M41" s="1"/>
    </row>
    <row r="42" spans="1:13">
      <c r="A42" s="163" t="s">
        <v>2834</v>
      </c>
      <c r="B42" s="10">
        <v>0.1</v>
      </c>
      <c r="C42" s="5" t="s">
        <v>2265</v>
      </c>
      <c r="D42" s="5">
        <v>1.15594741666667E-2</v>
      </c>
      <c r="E42" s="5">
        <v>2.1970018266750664E-2</v>
      </c>
      <c r="F42" s="5">
        <v>1.9006070648182398</v>
      </c>
      <c r="G42" s="5">
        <v>0.29794969299432084</v>
      </c>
      <c r="M42" s="1"/>
    </row>
    <row r="43" spans="1:13">
      <c r="A43" s="163" t="s">
        <v>2838</v>
      </c>
      <c r="B43" s="10">
        <v>0.03</v>
      </c>
      <c r="C43" s="5" t="s">
        <v>2266</v>
      </c>
      <c r="D43" s="5">
        <v>1.0200000000000001E-2</v>
      </c>
      <c r="E43" s="5">
        <v>1.3541299392550072E-2</v>
      </c>
      <c r="F43" s="5">
        <v>1.3275783718186345</v>
      </c>
      <c r="G43" s="5">
        <v>0.17516107614782395</v>
      </c>
      <c r="M43" s="1"/>
    </row>
    <row r="44" spans="1:13">
      <c r="A44" s="163" t="s">
        <v>2840</v>
      </c>
      <c r="B44" s="10">
        <v>0.06</v>
      </c>
      <c r="C44" s="5" t="s">
        <v>2267</v>
      </c>
      <c r="D44" s="5">
        <v>1.01E-2</v>
      </c>
      <c r="E44" s="5">
        <v>1.4850022809814425E-2</v>
      </c>
      <c r="F44" s="5">
        <v>1.4702992881004382</v>
      </c>
      <c r="G44" s="5">
        <v>0.19349990783050242</v>
      </c>
      <c r="M44" s="1"/>
    </row>
    <row r="45" spans="1:13">
      <c r="A45" s="164" t="s">
        <v>2873</v>
      </c>
      <c r="B45" s="10">
        <v>0.09</v>
      </c>
      <c r="M45" s="1"/>
    </row>
    <row r="46" spans="1:13">
      <c r="A46" s="164" t="s">
        <v>2842</v>
      </c>
      <c r="B46" s="10">
        <v>0.08</v>
      </c>
      <c r="M46" s="1"/>
    </row>
    <row r="47" spans="1:13">
      <c r="A47" s="165" t="s">
        <v>2919</v>
      </c>
      <c r="B47" s="10">
        <v>0.04</v>
      </c>
      <c r="M47" s="1"/>
    </row>
    <row r="48" spans="1:13">
      <c r="A48" s="165" t="s">
        <v>2905</v>
      </c>
      <c r="B48" s="10">
        <v>0.06</v>
      </c>
      <c r="M48" s="1"/>
    </row>
    <row r="49" spans="1:13">
      <c r="A49" s="165" t="s">
        <v>2851</v>
      </c>
      <c r="B49" s="10">
        <v>7.0000000000000007E-2</v>
      </c>
      <c r="M49" s="1"/>
    </row>
    <row r="50" spans="1:13">
      <c r="A50" s="166" t="s">
        <v>2854</v>
      </c>
      <c r="B50" s="10">
        <v>0.1</v>
      </c>
      <c r="M50" s="1"/>
    </row>
    <row r="51" spans="1:13">
      <c r="A51" s="166" t="s">
        <v>2917</v>
      </c>
      <c r="B51" s="10">
        <v>7.0000000000000007E-2</v>
      </c>
    </row>
    <row r="52" spans="1:13">
      <c r="A52" s="166" t="s">
        <v>2890</v>
      </c>
      <c r="B52" s="10">
        <v>7.0000000000000007E-2</v>
      </c>
    </row>
    <row r="53" spans="1:13">
      <c r="A53" s="167" t="s">
        <v>2857</v>
      </c>
      <c r="B53" s="10">
        <v>7.0000000000000007E-2</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9C418-E0F8-7E4F-BF62-97D124CACFFD}">
  <dimension ref="A1:N88"/>
  <sheetViews>
    <sheetView workbookViewId="0">
      <selection activeCell="A4" sqref="A4:B9"/>
    </sheetView>
  </sheetViews>
  <sheetFormatPr baseColWidth="10" defaultRowHeight="15"/>
  <cols>
    <col min="1" max="1" width="25.33203125" bestFit="1" customWidth="1"/>
    <col min="13" max="13" width="20.5" customWidth="1"/>
    <col min="14" max="14" width="14.33203125" bestFit="1" customWidth="1"/>
  </cols>
  <sheetData>
    <row r="1" spans="1:14">
      <c r="A1" t="s">
        <v>2915</v>
      </c>
      <c r="M1" t="s">
        <v>62</v>
      </c>
      <c r="N1" t="s">
        <v>2953</v>
      </c>
    </row>
    <row r="2" spans="1:14">
      <c r="A2" s="169" t="s">
        <v>2922</v>
      </c>
      <c r="B2" s="9">
        <v>1</v>
      </c>
      <c r="M2" t="s">
        <v>1454</v>
      </c>
      <c r="N2" s="26">
        <v>30</v>
      </c>
    </row>
    <row r="3" spans="1:14">
      <c r="M3" t="s">
        <v>506</v>
      </c>
      <c r="N3" s="26">
        <v>1000</v>
      </c>
    </row>
    <row r="4" spans="1:14">
      <c r="A4" t="s">
        <v>1412</v>
      </c>
      <c r="M4" t="s">
        <v>2468</v>
      </c>
      <c r="N4" s="26">
        <v>502</v>
      </c>
    </row>
    <row r="5" spans="1:14">
      <c r="A5" s="163" t="s">
        <v>2860</v>
      </c>
      <c r="B5" s="10">
        <v>0.8</v>
      </c>
      <c r="C5" s="6" t="s">
        <v>2813</v>
      </c>
      <c r="D5" s="2">
        <v>1.0000000000000002</v>
      </c>
      <c r="M5" t="s">
        <v>2469</v>
      </c>
      <c r="N5" s="26">
        <v>502</v>
      </c>
    </row>
    <row r="6" spans="1:14">
      <c r="A6" s="163" t="s">
        <v>2861</v>
      </c>
      <c r="B6" s="10">
        <v>0.03</v>
      </c>
      <c r="C6" s="6" t="s">
        <v>2264</v>
      </c>
      <c r="D6" s="6" t="s">
        <v>1494</v>
      </c>
      <c r="E6" s="6" t="s">
        <v>1412</v>
      </c>
      <c r="F6" s="6" t="s">
        <v>2268</v>
      </c>
      <c r="G6" s="6" t="s">
        <v>2916</v>
      </c>
      <c r="M6" t="s">
        <v>2350</v>
      </c>
      <c r="N6" s="26">
        <v>502</v>
      </c>
    </row>
    <row r="7" spans="1:14">
      <c r="A7" s="163" t="s">
        <v>2865</v>
      </c>
      <c r="B7" s="10">
        <v>0.05</v>
      </c>
      <c r="C7" s="6" t="s">
        <v>2265</v>
      </c>
      <c r="D7" s="5">
        <v>1.15594741666667E-2</v>
      </c>
      <c r="E7" s="8">
        <v>1.1688830265914557E-2</v>
      </c>
      <c r="F7" s="8">
        <v>1.0111904830083771</v>
      </c>
      <c r="G7" s="5">
        <v>0.14964422312073666</v>
      </c>
      <c r="M7" t="s">
        <v>2900</v>
      </c>
      <c r="N7" s="26">
        <v>1000</v>
      </c>
    </row>
    <row r="8" spans="1:14">
      <c r="A8" s="163" t="s">
        <v>2869</v>
      </c>
      <c r="B8" s="10">
        <v>0.05</v>
      </c>
      <c r="C8" s="6" t="s">
        <v>2266</v>
      </c>
      <c r="D8" s="8">
        <v>1.0200000000000001E-2</v>
      </c>
      <c r="E8" s="8">
        <v>1.042662102421789E-2</v>
      </c>
      <c r="F8" s="8">
        <v>1.0222177474723422</v>
      </c>
      <c r="G8" s="5">
        <v>0.13254992882725714</v>
      </c>
      <c r="M8" t="s">
        <v>1455</v>
      </c>
      <c r="N8" s="26">
        <v>1000</v>
      </c>
    </row>
    <row r="9" spans="1:14">
      <c r="A9" s="164" t="s">
        <v>2873</v>
      </c>
      <c r="B9" s="10">
        <v>7.0000000000000007E-2</v>
      </c>
      <c r="C9" s="6" t="s">
        <v>2267</v>
      </c>
      <c r="D9" s="8">
        <v>1.01E-2</v>
      </c>
      <c r="E9" s="8">
        <v>1.0413525130571859E-2</v>
      </c>
      <c r="F9" s="8">
        <v>1.0310420921358276</v>
      </c>
      <c r="G9" s="5">
        <v>0.13237379693344664</v>
      </c>
      <c r="M9" t="s">
        <v>1450</v>
      </c>
      <c r="N9" s="26">
        <v>1000</v>
      </c>
    </row>
    <row r="10" spans="1:14">
      <c r="M10" t="s">
        <v>1452</v>
      </c>
      <c r="N10" s="26">
        <v>500</v>
      </c>
    </row>
    <row r="11" spans="1:14">
      <c r="A11" t="s">
        <v>1433</v>
      </c>
      <c r="M11" t="s">
        <v>2346</v>
      </c>
      <c r="N11" s="26">
        <v>500</v>
      </c>
    </row>
    <row r="12" spans="1:14">
      <c r="A12" s="163" t="s">
        <v>2860</v>
      </c>
      <c r="B12" s="10">
        <v>0.5</v>
      </c>
      <c r="C12" s="6" t="s">
        <v>2813</v>
      </c>
      <c r="D12" s="2">
        <v>0.99999999999999978</v>
      </c>
      <c r="M12" t="s">
        <v>2347</v>
      </c>
      <c r="N12" s="26">
        <v>100</v>
      </c>
    </row>
    <row r="13" spans="1:14">
      <c r="A13" s="163" t="s">
        <v>2861</v>
      </c>
      <c r="B13" s="10">
        <v>0.04</v>
      </c>
      <c r="C13" s="6" t="s">
        <v>2264</v>
      </c>
      <c r="D13" s="6" t="s">
        <v>1494</v>
      </c>
      <c r="E13" s="6" t="s">
        <v>1412</v>
      </c>
      <c r="F13" s="6" t="s">
        <v>2268</v>
      </c>
      <c r="G13" s="6" t="s">
        <v>2916</v>
      </c>
      <c r="M13" t="s">
        <v>2348</v>
      </c>
      <c r="N13" s="26">
        <v>500</v>
      </c>
    </row>
    <row r="14" spans="1:14">
      <c r="A14" s="163" t="s">
        <v>2865</v>
      </c>
      <c r="B14" s="10">
        <v>0.08</v>
      </c>
      <c r="C14" s="6" t="s">
        <v>2265</v>
      </c>
      <c r="D14" s="5">
        <v>1.15594741666667E-2</v>
      </c>
      <c r="E14" s="8">
        <v>1.5407965071368971E-2</v>
      </c>
      <c r="F14" s="8">
        <v>1.3329295821950027</v>
      </c>
      <c r="G14" s="5">
        <v>0.20139768106736855</v>
      </c>
      <c r="M14" t="s">
        <v>2344</v>
      </c>
      <c r="N14" s="26">
        <v>5000</v>
      </c>
    </row>
    <row r="15" spans="1:14">
      <c r="A15" s="163" t="s">
        <v>2869</v>
      </c>
      <c r="B15" s="10">
        <v>7.0000000000000007E-2</v>
      </c>
      <c r="C15" s="6" t="s">
        <v>2266</v>
      </c>
      <c r="D15" s="8">
        <v>1.0200000000000001E-2</v>
      </c>
      <c r="E15" s="8">
        <v>1.0954815440328083E-2</v>
      </c>
      <c r="F15" s="8">
        <v>1.0740015137576551</v>
      </c>
      <c r="G15" s="5">
        <v>0.13967479392933591</v>
      </c>
      <c r="M15" t="s">
        <v>1420</v>
      </c>
      <c r="N15" s="26">
        <v>1000</v>
      </c>
    </row>
    <row r="16" spans="1:14">
      <c r="A16" s="164" t="s">
        <v>2873</v>
      </c>
      <c r="B16" s="10">
        <v>0.09</v>
      </c>
      <c r="C16" s="6" t="s">
        <v>2267</v>
      </c>
      <c r="D16" s="8">
        <v>1.01E-2</v>
      </c>
      <c r="E16" s="8">
        <v>1.1302674343737253E-2</v>
      </c>
      <c r="F16" s="8">
        <v>1.1190766676967576</v>
      </c>
      <c r="G16" s="5">
        <v>0.14438951094912289</v>
      </c>
      <c r="M16" t="s">
        <v>1421</v>
      </c>
      <c r="N16" s="26">
        <v>1000</v>
      </c>
    </row>
    <row r="17" spans="1:14">
      <c r="A17" s="165" t="s">
        <v>2919</v>
      </c>
      <c r="B17" s="10">
        <v>0.06</v>
      </c>
      <c r="M17" t="s">
        <v>2959</v>
      </c>
      <c r="N17" s="26">
        <v>10038</v>
      </c>
    </row>
    <row r="18" spans="1:14">
      <c r="A18" s="165" t="s">
        <v>2905</v>
      </c>
      <c r="B18" s="10">
        <v>0.08</v>
      </c>
      <c r="M18" t="s">
        <v>2340</v>
      </c>
      <c r="N18" s="26">
        <v>1000</v>
      </c>
    </row>
    <row r="19" spans="1:14">
      <c r="A19" s="166" t="s">
        <v>2917</v>
      </c>
      <c r="B19" s="10">
        <v>0.08</v>
      </c>
      <c r="M19" t="s">
        <v>2274</v>
      </c>
      <c r="N19" t="s">
        <v>2961</v>
      </c>
    </row>
    <row r="20" spans="1:14">
      <c r="M20" t="s">
        <v>356</v>
      </c>
      <c r="N20" s="26">
        <v>500</v>
      </c>
    </row>
    <row r="21" spans="1:14">
      <c r="A21" t="s">
        <v>2920</v>
      </c>
      <c r="M21" t="s">
        <v>2351</v>
      </c>
      <c r="N21" s="26">
        <v>500</v>
      </c>
    </row>
    <row r="22" spans="1:14">
      <c r="A22" s="163" t="s">
        <v>2860</v>
      </c>
      <c r="B22" s="10">
        <v>0.25</v>
      </c>
      <c r="C22" s="5" t="s">
        <v>2813</v>
      </c>
      <c r="D22" s="5">
        <v>0.99999999999999978</v>
      </c>
      <c r="E22" s="5"/>
      <c r="F22" s="5"/>
      <c r="G22" s="5"/>
      <c r="M22" t="s">
        <v>2473</v>
      </c>
      <c r="N22" t="s">
        <v>2961</v>
      </c>
    </row>
    <row r="23" spans="1:14">
      <c r="A23" s="163" t="s">
        <v>2861</v>
      </c>
      <c r="B23" s="10">
        <v>0.04</v>
      </c>
      <c r="C23" s="5" t="s">
        <v>2264</v>
      </c>
      <c r="D23" s="5" t="s">
        <v>1494</v>
      </c>
      <c r="E23" s="5" t="s">
        <v>1412</v>
      </c>
      <c r="F23" s="5" t="s">
        <v>2268</v>
      </c>
      <c r="G23" s="5" t="s">
        <v>2916</v>
      </c>
      <c r="M23" t="s">
        <v>2474</v>
      </c>
      <c r="N23" s="26">
        <v>3000</v>
      </c>
    </row>
    <row r="24" spans="1:14">
      <c r="A24" s="163" t="s">
        <v>2862</v>
      </c>
      <c r="B24" s="10">
        <v>0.06</v>
      </c>
      <c r="C24" s="5" t="s">
        <v>2265</v>
      </c>
      <c r="D24" s="5">
        <v>1.15594741666667E-2</v>
      </c>
      <c r="E24" s="5">
        <v>1.8739965071860258E-2</v>
      </c>
      <c r="F24" s="5">
        <v>1.6211779880004811</v>
      </c>
      <c r="G24" s="5">
        <v>0.24956866461760785</v>
      </c>
      <c r="M24" t="s">
        <v>2475</v>
      </c>
      <c r="N24" s="26">
        <v>500</v>
      </c>
    </row>
    <row r="25" spans="1:14">
      <c r="A25" s="163" t="s">
        <v>2865</v>
      </c>
      <c r="B25" s="10">
        <v>0.08</v>
      </c>
      <c r="C25" s="5" t="s">
        <v>2266</v>
      </c>
      <c r="D25" s="5">
        <v>1.0200000000000001E-2</v>
      </c>
      <c r="E25" s="5">
        <v>1.11099822434474E-2</v>
      </c>
      <c r="F25" s="5">
        <v>1.0892139454360195</v>
      </c>
      <c r="G25" s="5">
        <v>0.14177564810140497</v>
      </c>
      <c r="M25" t="s">
        <v>2965</v>
      </c>
      <c r="N25" s="26">
        <v>500</v>
      </c>
    </row>
    <row r="26" spans="1:14">
      <c r="A26" s="163" t="s">
        <v>2869</v>
      </c>
      <c r="B26" s="10">
        <v>7.0000000000000007E-2</v>
      </c>
      <c r="C26" s="5" t="s">
        <v>2267</v>
      </c>
      <c r="D26" s="5">
        <v>1.01E-2</v>
      </c>
      <c r="E26" s="5">
        <v>1.2152642679589237E-2</v>
      </c>
      <c r="F26" s="5">
        <v>1.203231948474182</v>
      </c>
      <c r="G26" s="5">
        <v>0.1559848979897076</v>
      </c>
      <c r="M26" t="s">
        <v>2824</v>
      </c>
      <c r="N26" s="26">
        <v>100</v>
      </c>
    </row>
    <row r="27" spans="1:14">
      <c r="A27" s="164" t="s">
        <v>2873</v>
      </c>
      <c r="B27" s="10">
        <v>0.09</v>
      </c>
      <c r="M27" t="s">
        <v>2341</v>
      </c>
      <c r="N27" s="26">
        <v>10000</v>
      </c>
    </row>
    <row r="28" spans="1:14">
      <c r="A28" s="165" t="s">
        <v>2919</v>
      </c>
      <c r="B28" s="10">
        <v>0.06</v>
      </c>
      <c r="M28" t="s">
        <v>2478</v>
      </c>
      <c r="N28" s="26">
        <v>10000</v>
      </c>
    </row>
    <row r="29" spans="1:14">
      <c r="A29" s="165" t="s">
        <v>2905</v>
      </c>
      <c r="B29" s="10">
        <v>0.09</v>
      </c>
      <c r="M29" t="s">
        <v>2479</v>
      </c>
      <c r="N29" s="26">
        <v>10000</v>
      </c>
    </row>
    <row r="30" spans="1:14">
      <c r="A30" s="166" t="s">
        <v>2917</v>
      </c>
      <c r="B30" s="10">
        <v>0.1</v>
      </c>
      <c r="M30" t="s">
        <v>1606</v>
      </c>
      <c r="N30" s="26">
        <v>5000</v>
      </c>
    </row>
    <row r="31" spans="1:14">
      <c r="A31" s="166" t="s">
        <v>2889</v>
      </c>
      <c r="B31" s="10">
        <v>0.08</v>
      </c>
      <c r="M31" t="s">
        <v>1610</v>
      </c>
      <c r="N31" s="26">
        <v>500</v>
      </c>
    </row>
    <row r="32" spans="1:14">
      <c r="A32" s="166" t="s">
        <v>2890</v>
      </c>
      <c r="B32" s="10">
        <v>0.08</v>
      </c>
      <c r="M32" t="s">
        <v>1611</v>
      </c>
      <c r="N32" s="26">
        <v>500</v>
      </c>
    </row>
    <row r="33" spans="1:14">
      <c r="M33" t="s">
        <v>402</v>
      </c>
      <c r="N33" s="26">
        <v>500</v>
      </c>
    </row>
    <row r="34" spans="1:14">
      <c r="A34" t="s">
        <v>2918</v>
      </c>
      <c r="M34" t="s">
        <v>2480</v>
      </c>
      <c r="N34" s="26">
        <v>500</v>
      </c>
    </row>
    <row r="35" spans="1:14">
      <c r="A35" s="163" t="s">
        <v>2860</v>
      </c>
      <c r="B35" s="10">
        <v>0.15</v>
      </c>
      <c r="C35" s="5" t="s">
        <v>2813</v>
      </c>
      <c r="D35" s="5">
        <v>0.99999999999999989</v>
      </c>
      <c r="E35" s="5"/>
      <c r="F35" s="5"/>
      <c r="G35" s="5"/>
      <c r="M35" t="s">
        <v>1620</v>
      </c>
      <c r="N35" s="26">
        <v>5000</v>
      </c>
    </row>
    <row r="36" spans="1:14">
      <c r="A36" s="163" t="s">
        <v>2861</v>
      </c>
      <c r="B36" s="10">
        <v>0.05</v>
      </c>
      <c r="C36" s="5" t="s">
        <v>2264</v>
      </c>
      <c r="D36" s="5" t="s">
        <v>1494</v>
      </c>
      <c r="E36" s="5" t="s">
        <v>1412</v>
      </c>
      <c r="F36" s="5" t="s">
        <v>2268</v>
      </c>
      <c r="G36" s="5" t="s">
        <v>2916</v>
      </c>
      <c r="M36" t="s">
        <v>387</v>
      </c>
      <c r="N36" s="26">
        <v>50000</v>
      </c>
    </row>
    <row r="37" spans="1:14">
      <c r="A37" s="163" t="s">
        <v>2862</v>
      </c>
      <c r="B37" s="10">
        <v>7.0000000000000007E-2</v>
      </c>
      <c r="C37" s="5" t="s">
        <v>2265</v>
      </c>
      <c r="D37" s="5">
        <v>1.15594741666667E-2</v>
      </c>
      <c r="E37" s="5">
        <v>1.9535863403951158E-2</v>
      </c>
      <c r="F37" s="5">
        <v>1.6900304566003055</v>
      </c>
      <c r="G37" s="5">
        <v>0.26133395361682399</v>
      </c>
      <c r="M37" t="s">
        <v>1614</v>
      </c>
      <c r="N37" s="26">
        <v>200000</v>
      </c>
    </row>
    <row r="38" spans="1:14">
      <c r="A38" s="163" t="s">
        <v>2865</v>
      </c>
      <c r="B38" s="10">
        <v>7.0000000000000007E-2</v>
      </c>
      <c r="C38" s="5" t="s">
        <v>2266</v>
      </c>
      <c r="D38" s="5">
        <v>1.0200000000000001E-2</v>
      </c>
      <c r="E38" s="5">
        <v>1.1104116917628824E-2</v>
      </c>
      <c r="F38" s="5">
        <v>1.0886389134930219</v>
      </c>
      <c r="G38" s="5">
        <v>0.14169617102002063</v>
      </c>
      <c r="M38" t="s">
        <v>1613</v>
      </c>
      <c r="N38" s="26">
        <v>100</v>
      </c>
    </row>
    <row r="39" spans="1:14">
      <c r="A39" s="163" t="s">
        <v>2869</v>
      </c>
      <c r="B39" s="10">
        <v>0.08</v>
      </c>
      <c r="C39" s="5" t="s">
        <v>2267</v>
      </c>
      <c r="D39" s="5">
        <v>1.01E-2</v>
      </c>
      <c r="E39" s="5">
        <v>1.2362450066319648E-2</v>
      </c>
      <c r="F39" s="5">
        <v>1.2240049570613514</v>
      </c>
      <c r="G39" s="5">
        <v>0.1588636440740141</v>
      </c>
      <c r="M39" t="s">
        <v>2481</v>
      </c>
      <c r="N39" s="26">
        <v>50000</v>
      </c>
    </row>
    <row r="40" spans="1:14">
      <c r="A40" s="164" t="s">
        <v>2873</v>
      </c>
      <c r="B40" s="10">
        <v>0.1</v>
      </c>
      <c r="M40" t="s">
        <v>450</v>
      </c>
      <c r="N40" s="26">
        <v>5000</v>
      </c>
    </row>
    <row r="41" spans="1:14">
      <c r="A41" s="165" t="s">
        <v>2919</v>
      </c>
      <c r="B41" s="10">
        <v>0.08</v>
      </c>
      <c r="M41" t="s">
        <v>1619</v>
      </c>
      <c r="N41" s="26">
        <v>5000</v>
      </c>
    </row>
    <row r="42" spans="1:14">
      <c r="A42" s="165" t="s">
        <v>2905</v>
      </c>
      <c r="B42" s="10">
        <v>0.1</v>
      </c>
      <c r="M42" t="s">
        <v>1643</v>
      </c>
      <c r="N42" s="26">
        <v>500</v>
      </c>
    </row>
    <row r="43" spans="1:14">
      <c r="A43" s="166" t="s">
        <v>2917</v>
      </c>
      <c r="B43" s="10">
        <v>0.1</v>
      </c>
      <c r="M43" t="s">
        <v>1724</v>
      </c>
      <c r="N43" s="26">
        <v>500</v>
      </c>
    </row>
    <row r="44" spans="1:14">
      <c r="A44" s="166" t="s">
        <v>2889</v>
      </c>
      <c r="B44" s="10">
        <v>0.1</v>
      </c>
      <c r="M44" t="s">
        <v>1647</v>
      </c>
      <c r="N44" s="26">
        <v>500</v>
      </c>
    </row>
    <row r="45" spans="1:14">
      <c r="A45" s="166" t="s">
        <v>2890</v>
      </c>
      <c r="B45" s="10">
        <v>0.1</v>
      </c>
      <c r="M45" t="s">
        <v>1631</v>
      </c>
      <c r="N45" t="s">
        <v>2961</v>
      </c>
    </row>
    <row r="46" spans="1:14">
      <c r="M46" t="s">
        <v>1632</v>
      </c>
      <c r="N46" s="26">
        <v>50000</v>
      </c>
    </row>
    <row r="47" spans="1:14">
      <c r="A47" t="s">
        <v>2989</v>
      </c>
      <c r="M47" t="s">
        <v>2972</v>
      </c>
      <c r="N47" s="26">
        <v>5000</v>
      </c>
    </row>
    <row r="48" spans="1:14">
      <c r="A48" s="163" t="s">
        <v>2860</v>
      </c>
      <c r="B48" s="10">
        <v>0.7</v>
      </c>
      <c r="C48" s="5" t="s">
        <v>2813</v>
      </c>
      <c r="D48" s="5">
        <v>0.99999999999999989</v>
      </c>
      <c r="E48" s="5"/>
      <c r="F48" s="5"/>
      <c r="G48" s="5"/>
      <c r="M48" t="s">
        <v>1285</v>
      </c>
      <c r="N48" s="26">
        <v>10000</v>
      </c>
    </row>
    <row r="49" spans="1:14">
      <c r="A49" s="163" t="s">
        <v>2861</v>
      </c>
      <c r="B49" s="10">
        <v>0.1</v>
      </c>
      <c r="C49" s="5" t="s">
        <v>2264</v>
      </c>
      <c r="D49" s="5" t="s">
        <v>1494</v>
      </c>
      <c r="E49" s="5" t="s">
        <v>1412</v>
      </c>
      <c r="F49" s="5" t="s">
        <v>2268</v>
      </c>
      <c r="G49" s="5" t="s">
        <v>2916</v>
      </c>
      <c r="M49" t="s">
        <v>1635</v>
      </c>
      <c r="N49" s="26">
        <v>300000</v>
      </c>
    </row>
    <row r="50" spans="1:14">
      <c r="A50" s="163" t="s">
        <v>2865</v>
      </c>
      <c r="B50" s="10">
        <v>0.1</v>
      </c>
      <c r="C50" s="5" t="s">
        <v>2265</v>
      </c>
      <c r="D50" s="5">
        <v>1.15594741666667E-2</v>
      </c>
      <c r="E50" s="5">
        <v>1.1630824198921008E-2</v>
      </c>
      <c r="F50" s="5">
        <v>1.0061724288860869</v>
      </c>
      <c r="G50" s="5">
        <v>0.14885348218351813</v>
      </c>
      <c r="M50" t="s">
        <v>2486</v>
      </c>
      <c r="N50" s="26">
        <v>1000</v>
      </c>
    </row>
    <row r="51" spans="1:14">
      <c r="A51" s="163" t="s">
        <v>2869</v>
      </c>
      <c r="B51" s="10">
        <v>0.1</v>
      </c>
      <c r="C51" s="5" t="s">
        <v>2266</v>
      </c>
      <c r="D51" s="5">
        <v>1.0200000000000001E-2</v>
      </c>
      <c r="E51" s="5">
        <v>1.0365299605989422E-2</v>
      </c>
      <c r="F51" s="5">
        <v>1.016205843724453</v>
      </c>
      <c r="G51" s="5">
        <v>0.13172540908842612</v>
      </c>
      <c r="M51" t="s">
        <v>2976</v>
      </c>
      <c r="N51" s="26">
        <v>1000</v>
      </c>
    </row>
    <row r="52" spans="1:14">
      <c r="A52" s="156" t="s">
        <v>2873</v>
      </c>
      <c r="B52" s="10">
        <v>0</v>
      </c>
      <c r="C52" s="5" t="s">
        <v>2267</v>
      </c>
      <c r="D52" s="5">
        <v>1.01E-2</v>
      </c>
      <c r="E52" s="5">
        <v>1.0268534238754044E-2</v>
      </c>
      <c r="F52" s="5">
        <v>1.0166865582924796</v>
      </c>
      <c r="G52" s="5">
        <v>0.13042543382643657</v>
      </c>
      <c r="M52" t="s">
        <v>2978</v>
      </c>
      <c r="N52" s="26">
        <v>1000</v>
      </c>
    </row>
    <row r="53" spans="1:14">
      <c r="M53" t="s">
        <v>1857</v>
      </c>
      <c r="N53" s="26">
        <v>5000</v>
      </c>
    </row>
    <row r="54" spans="1:14">
      <c r="A54" t="s">
        <v>2990</v>
      </c>
      <c r="M54" t="s">
        <v>2980</v>
      </c>
      <c r="N54" s="26">
        <v>1000</v>
      </c>
    </row>
    <row r="55" spans="1:14">
      <c r="A55" s="163" t="s">
        <v>2860</v>
      </c>
      <c r="B55" s="10">
        <v>0.5</v>
      </c>
      <c r="C55" s="5" t="s">
        <v>2813</v>
      </c>
      <c r="D55" s="5">
        <v>1</v>
      </c>
      <c r="E55" s="5"/>
      <c r="F55" s="5"/>
      <c r="G55" s="5"/>
      <c r="M55" t="s">
        <v>2491</v>
      </c>
      <c r="N55" s="26">
        <v>5000</v>
      </c>
    </row>
    <row r="56" spans="1:14">
      <c r="A56" s="163" t="s">
        <v>2861</v>
      </c>
      <c r="B56" s="10">
        <v>0.1</v>
      </c>
      <c r="C56" s="5" t="s">
        <v>2264</v>
      </c>
      <c r="D56" s="5" t="s">
        <v>1494</v>
      </c>
      <c r="E56" s="5" t="s">
        <v>1412</v>
      </c>
      <c r="F56" s="5" t="s">
        <v>2268</v>
      </c>
      <c r="G56" s="5" t="s">
        <v>2916</v>
      </c>
      <c r="M56" t="s">
        <v>2492</v>
      </c>
      <c r="N56" t="s">
        <v>2961</v>
      </c>
    </row>
    <row r="57" spans="1:14">
      <c r="A57" s="163" t="s">
        <v>2865</v>
      </c>
      <c r="B57" s="10">
        <v>0.1</v>
      </c>
      <c r="C57" s="5" t="s">
        <v>2265</v>
      </c>
      <c r="D57" s="5">
        <v>1.15594741666667E-2</v>
      </c>
      <c r="E57" s="5">
        <v>1.5668109652497784E-2</v>
      </c>
      <c r="F57" s="5">
        <v>1.3554344623805543</v>
      </c>
      <c r="G57" s="5">
        <v>0.20509642531160632</v>
      </c>
      <c r="M57" t="s">
        <v>1646</v>
      </c>
      <c r="N57" s="26">
        <v>50000</v>
      </c>
    </row>
    <row r="58" spans="1:14">
      <c r="A58" s="163" t="s">
        <v>2869</v>
      </c>
      <c r="B58" s="10">
        <v>0.1</v>
      </c>
      <c r="C58" s="5" t="s">
        <v>2266</v>
      </c>
      <c r="D58" s="5">
        <v>1.0200000000000001E-2</v>
      </c>
      <c r="E58" s="5">
        <v>1.1001720057931041E-2</v>
      </c>
      <c r="F58" s="5">
        <v>1.0786000056795138</v>
      </c>
      <c r="G58" s="5">
        <v>0.14030947693509899</v>
      </c>
    </row>
    <row r="59" spans="1:14">
      <c r="A59" s="164" t="s">
        <v>2873</v>
      </c>
      <c r="B59" s="10">
        <v>0</v>
      </c>
      <c r="C59" s="5" t="s">
        <v>2267</v>
      </c>
      <c r="D59" s="5">
        <v>1.01E-2</v>
      </c>
      <c r="E59" s="5">
        <v>1.1155317638371055E-2</v>
      </c>
      <c r="F59" s="5">
        <v>1.1044868948882234</v>
      </c>
      <c r="G59" s="5">
        <v>0.1423901286351974</v>
      </c>
    </row>
    <row r="60" spans="1:14">
      <c r="A60" s="165" t="s">
        <v>2919</v>
      </c>
      <c r="B60" s="10">
        <v>0.05</v>
      </c>
    </row>
    <row r="61" spans="1:14">
      <c r="A61" s="165" t="s">
        <v>2905</v>
      </c>
      <c r="B61" s="10">
        <v>0.05</v>
      </c>
    </row>
    <row r="62" spans="1:14">
      <c r="A62" s="166" t="s">
        <v>2917</v>
      </c>
      <c r="B62" s="10">
        <v>0.1</v>
      </c>
    </row>
    <row r="64" spans="1:14">
      <c r="A64" t="s">
        <v>2987</v>
      </c>
    </row>
    <row r="65" spans="1:7">
      <c r="A65" s="163" t="s">
        <v>2860</v>
      </c>
      <c r="B65" s="10">
        <v>0.25</v>
      </c>
      <c r="C65" s="6" t="s">
        <v>2813</v>
      </c>
      <c r="D65" s="2">
        <v>0.99999999999999978</v>
      </c>
    </row>
    <row r="66" spans="1:7">
      <c r="A66" s="163" t="s">
        <v>2861</v>
      </c>
      <c r="B66" s="10">
        <v>0.1</v>
      </c>
      <c r="C66" s="6" t="s">
        <v>2264</v>
      </c>
      <c r="D66" s="6" t="s">
        <v>1494</v>
      </c>
      <c r="E66" s="6" t="s">
        <v>1412</v>
      </c>
      <c r="F66" s="6" t="s">
        <v>2268</v>
      </c>
      <c r="G66" s="6" t="s">
        <v>2916</v>
      </c>
    </row>
    <row r="67" spans="1:7">
      <c r="A67" s="163" t="s">
        <v>2862</v>
      </c>
      <c r="B67" s="10">
        <v>0.1</v>
      </c>
      <c r="C67" s="6" t="s">
        <v>2265</v>
      </c>
      <c r="D67" s="5">
        <v>1.15594741666667E-2</v>
      </c>
      <c r="E67" s="8">
        <v>1.7555988467536088E-2</v>
      </c>
      <c r="F67" s="8">
        <v>1.5187532074911456</v>
      </c>
      <c r="G67" s="5">
        <v>0.23225268815244293</v>
      </c>
    </row>
    <row r="68" spans="1:7">
      <c r="A68" s="163" t="s">
        <v>2865</v>
      </c>
      <c r="B68" s="10">
        <v>0.1</v>
      </c>
      <c r="C68" s="6" t="s">
        <v>2266</v>
      </c>
      <c r="D68" s="8">
        <v>1.0200000000000001E-2</v>
      </c>
      <c r="E68" s="8">
        <v>1.0690474454735314E-2</v>
      </c>
      <c r="F68" s="8">
        <v>1.0480857308564033</v>
      </c>
      <c r="G68" s="5">
        <v>0.13610395322987023</v>
      </c>
    </row>
    <row r="69" spans="1:7">
      <c r="A69" s="163" t="s">
        <v>2869</v>
      </c>
      <c r="B69" s="10">
        <v>0.1</v>
      </c>
      <c r="C69" s="6" t="s">
        <v>2267</v>
      </c>
      <c r="D69" s="8">
        <v>1.01E-2</v>
      </c>
      <c r="E69" s="8">
        <v>1.1157961291137598E-2</v>
      </c>
      <c r="F69" s="8">
        <v>1.1047486426868909</v>
      </c>
      <c r="G69" s="5">
        <v>0.14242597032479365</v>
      </c>
    </row>
    <row r="70" spans="1:7">
      <c r="A70" s="164" t="s">
        <v>2873</v>
      </c>
      <c r="B70" s="10">
        <v>0</v>
      </c>
    </row>
    <row r="71" spans="1:7">
      <c r="A71" s="165" t="s">
        <v>2919</v>
      </c>
      <c r="B71" s="10">
        <v>0.08</v>
      </c>
    </row>
    <row r="72" spans="1:7">
      <c r="A72" s="165" t="s">
        <v>2905</v>
      </c>
      <c r="B72" s="10">
        <v>7.0000000000000007E-2</v>
      </c>
    </row>
    <row r="73" spans="1:7">
      <c r="A73" s="166" t="s">
        <v>2917</v>
      </c>
      <c r="B73" s="10">
        <v>0.1</v>
      </c>
    </row>
    <row r="74" spans="1:7">
      <c r="A74" s="166" t="s">
        <v>2889</v>
      </c>
      <c r="B74" s="10">
        <v>0.1</v>
      </c>
    </row>
    <row r="75" spans="1:7">
      <c r="A75" s="166" t="s">
        <v>2890</v>
      </c>
      <c r="B75" s="10">
        <v>0</v>
      </c>
    </row>
    <row r="77" spans="1:7">
      <c r="A77" t="s">
        <v>2988</v>
      </c>
    </row>
    <row r="78" spans="1:7">
      <c r="A78" s="163" t="s">
        <v>2860</v>
      </c>
      <c r="B78" s="10">
        <v>0.15</v>
      </c>
      <c r="C78" s="5" t="s">
        <v>2813</v>
      </c>
      <c r="D78" s="5">
        <v>0.99999999999999989</v>
      </c>
      <c r="E78" s="5"/>
      <c r="F78" s="5"/>
      <c r="G78" s="5"/>
    </row>
    <row r="79" spans="1:7">
      <c r="A79" s="163" t="s">
        <v>2861</v>
      </c>
      <c r="B79" s="10">
        <v>0.1</v>
      </c>
      <c r="C79" s="5" t="s">
        <v>2264</v>
      </c>
      <c r="D79" s="5" t="s">
        <v>1494</v>
      </c>
      <c r="E79" s="5" t="s">
        <v>1412</v>
      </c>
      <c r="F79" s="5" t="s">
        <v>2268</v>
      </c>
      <c r="G79" s="5" t="s">
        <v>2916</v>
      </c>
    </row>
    <row r="80" spans="1:7">
      <c r="A80" s="163" t="s">
        <v>2862</v>
      </c>
      <c r="B80" s="10">
        <v>0.1</v>
      </c>
      <c r="C80" s="5" t="s">
        <v>2265</v>
      </c>
      <c r="D80" s="5">
        <v>1.15594741666667E-2</v>
      </c>
      <c r="E80" s="5">
        <v>1.9614409060717354E-2</v>
      </c>
      <c r="F80" s="5">
        <v>1.6968253726694718</v>
      </c>
      <c r="G80" s="5">
        <v>0.26250053496866776</v>
      </c>
    </row>
    <row r="81" spans="1:7">
      <c r="A81" s="163" t="s">
        <v>2865</v>
      </c>
      <c r="B81" s="10">
        <v>0.1</v>
      </c>
      <c r="C81" s="5" t="s">
        <v>2266</v>
      </c>
      <c r="D81" s="5">
        <v>1.0200000000000001E-2</v>
      </c>
      <c r="E81" s="5">
        <v>1.1013786221127008E-2</v>
      </c>
      <c r="F81" s="5">
        <v>1.0797829628555891</v>
      </c>
      <c r="G81" s="5">
        <v>0.14047280085252356</v>
      </c>
    </row>
    <row r="82" spans="1:7">
      <c r="A82" s="163" t="s">
        <v>2869</v>
      </c>
      <c r="B82" s="10">
        <v>0.1</v>
      </c>
      <c r="C82" s="5" t="s">
        <v>2267</v>
      </c>
      <c r="D82" s="5">
        <v>1.01E-2</v>
      </c>
      <c r="E82" s="5">
        <v>1.1612551867557963E-2</v>
      </c>
      <c r="F82" s="5">
        <v>1.1497576106493033</v>
      </c>
      <c r="G82" s="5">
        <v>0.14860449633944706</v>
      </c>
    </row>
    <row r="83" spans="1:7">
      <c r="A83" s="164" t="s">
        <v>2873</v>
      </c>
      <c r="B83" s="10">
        <v>0</v>
      </c>
    </row>
    <row r="84" spans="1:7">
      <c r="A84" s="165" t="s">
        <v>2919</v>
      </c>
      <c r="B84" s="10">
        <v>0.1</v>
      </c>
    </row>
    <row r="85" spans="1:7">
      <c r="A85" s="165" t="s">
        <v>2905</v>
      </c>
      <c r="B85" s="10">
        <v>0.1</v>
      </c>
    </row>
    <row r="86" spans="1:7">
      <c r="A86" s="166" t="s">
        <v>2917</v>
      </c>
      <c r="B86" s="10">
        <v>0.15</v>
      </c>
    </row>
    <row r="87" spans="1:7">
      <c r="A87" s="166" t="s">
        <v>2889</v>
      </c>
      <c r="B87" s="10">
        <v>0.1</v>
      </c>
    </row>
    <row r="88" spans="1:7">
      <c r="A88" s="166" t="s">
        <v>2890</v>
      </c>
      <c r="B88" s="10">
        <v>0</v>
      </c>
    </row>
  </sheetData>
  <pageMargins left="0.511811024" right="0.511811024" top="0.78740157499999996" bottom="0.78740157499999996" header="0.31496062000000002" footer="0.31496062000000002"/>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EBCD-4C1D-8844-9D32-2ABB5CC07363}">
  <dimension ref="A1:T109"/>
  <sheetViews>
    <sheetView workbookViewId="0">
      <selection sqref="A1:B2"/>
    </sheetView>
  </sheetViews>
  <sheetFormatPr baseColWidth="10" defaultRowHeight="15"/>
  <cols>
    <col min="1" max="1" width="33.83203125" customWidth="1"/>
    <col min="5" max="5" width="10.5" customWidth="1"/>
    <col min="10" max="10" width="28.5" customWidth="1"/>
    <col min="11" max="11" width="14.33203125" bestFit="1" customWidth="1"/>
    <col min="12" max="12" width="23.5" customWidth="1"/>
    <col min="13" max="13" width="20.5" customWidth="1"/>
    <col min="14" max="14" width="14.33203125" bestFit="1" customWidth="1"/>
    <col min="17" max="17" width="29.6640625" bestFit="1" customWidth="1"/>
    <col min="18" max="18" width="46.33203125" bestFit="1" customWidth="1"/>
    <col min="19" max="19" width="17.33203125" bestFit="1" customWidth="1"/>
    <col min="20" max="20" width="16.83203125" bestFit="1" customWidth="1"/>
  </cols>
  <sheetData>
    <row r="1" spans="1:20">
      <c r="A1" s="6" t="s">
        <v>2915</v>
      </c>
      <c r="B1" s="6"/>
      <c r="J1" t="s">
        <v>2986</v>
      </c>
      <c r="K1" t="s">
        <v>2953</v>
      </c>
      <c r="M1" t="s">
        <v>62</v>
      </c>
      <c r="N1" t="s">
        <v>2953</v>
      </c>
    </row>
    <row r="2" spans="1:20">
      <c r="A2" s="169" t="s">
        <v>2860</v>
      </c>
      <c r="B2" s="10">
        <v>1</v>
      </c>
      <c r="J2" s="163" t="s">
        <v>2860</v>
      </c>
      <c r="K2" s="1">
        <v>30</v>
      </c>
      <c r="M2" t="s">
        <v>1454</v>
      </c>
      <c r="N2" s="26">
        <v>30</v>
      </c>
    </row>
    <row r="3" spans="1:20">
      <c r="J3" s="163" t="s">
        <v>2861</v>
      </c>
      <c r="K3" s="1">
        <v>1000</v>
      </c>
      <c r="M3" t="s">
        <v>506</v>
      </c>
      <c r="N3" s="26">
        <v>1000</v>
      </c>
    </row>
    <row r="4" spans="1:20">
      <c r="A4" t="s">
        <v>1412</v>
      </c>
      <c r="J4" s="163" t="s">
        <v>2834</v>
      </c>
      <c r="K4" s="1">
        <v>500</v>
      </c>
      <c r="M4" t="s">
        <v>2468</v>
      </c>
      <c r="N4" s="26">
        <v>502</v>
      </c>
    </row>
    <row r="5" spans="1:20">
      <c r="A5" s="163" t="s">
        <v>2860</v>
      </c>
      <c r="B5" s="10">
        <v>0.8</v>
      </c>
      <c r="C5" s="5" t="s">
        <v>2813</v>
      </c>
      <c r="D5" s="5">
        <v>1.0000000000000002</v>
      </c>
      <c r="E5" s="5"/>
      <c r="F5" s="5"/>
      <c r="G5" s="5"/>
      <c r="J5" s="163" t="s">
        <v>2838</v>
      </c>
      <c r="K5" s="1">
        <v>5000</v>
      </c>
      <c r="M5" t="s">
        <v>2469</v>
      </c>
      <c r="N5" s="26">
        <v>502</v>
      </c>
    </row>
    <row r="6" spans="1:20">
      <c r="A6" s="163" t="s">
        <v>2861</v>
      </c>
      <c r="B6" s="10">
        <v>0.03</v>
      </c>
      <c r="C6" s="5" t="s">
        <v>2264</v>
      </c>
      <c r="D6" s="5" t="s">
        <v>1494</v>
      </c>
      <c r="E6" s="5" t="s">
        <v>1412</v>
      </c>
      <c r="F6" s="5" t="s">
        <v>2268</v>
      </c>
      <c r="G6" s="5" t="s">
        <v>2916</v>
      </c>
      <c r="J6" s="163" t="s">
        <v>2840</v>
      </c>
      <c r="K6" s="1">
        <v>10000</v>
      </c>
      <c r="M6" t="s">
        <v>2350</v>
      </c>
      <c r="N6" s="26">
        <v>502</v>
      </c>
    </row>
    <row r="7" spans="1:20">
      <c r="A7" s="163" t="s">
        <v>2834</v>
      </c>
      <c r="B7" s="10">
        <v>0.05</v>
      </c>
      <c r="C7" s="5" t="s">
        <v>2265</v>
      </c>
      <c r="D7" s="5">
        <v>1.15594741666667E-2</v>
      </c>
      <c r="E7" s="5">
        <v>1.1818154156001608E-2</v>
      </c>
      <c r="F7" s="5">
        <v>1.0223781796304237</v>
      </c>
      <c r="G7" s="5">
        <v>0.15140896776037871</v>
      </c>
      <c r="J7" s="164" t="s">
        <v>2873</v>
      </c>
      <c r="K7" s="1">
        <v>3000</v>
      </c>
      <c r="M7" t="s">
        <v>2900</v>
      </c>
      <c r="N7" s="26">
        <v>1000</v>
      </c>
    </row>
    <row r="8" spans="1:20">
      <c r="A8" s="163" t="s">
        <v>2840</v>
      </c>
      <c r="B8" s="10">
        <v>0.05</v>
      </c>
      <c r="C8" s="5" t="s">
        <v>2266</v>
      </c>
      <c r="D8" s="5">
        <v>1.0200000000000001E-2</v>
      </c>
      <c r="E8" s="5">
        <v>1.0559811673639256E-2</v>
      </c>
      <c r="F8" s="5">
        <v>1.0352756542783583</v>
      </c>
      <c r="G8" s="5">
        <v>0.13434269002156918</v>
      </c>
      <c r="J8" s="164" t="s">
        <v>2842</v>
      </c>
      <c r="K8" s="1">
        <v>10000</v>
      </c>
      <c r="M8" t="s">
        <v>1455</v>
      </c>
      <c r="N8" s="26">
        <v>1000</v>
      </c>
    </row>
    <row r="9" spans="1:20">
      <c r="A9" s="164" t="s">
        <v>2873</v>
      </c>
      <c r="B9" s="10">
        <v>7.0000000000000007E-2</v>
      </c>
      <c r="C9" s="5" t="s">
        <v>2267</v>
      </c>
      <c r="D9" s="5">
        <v>1.01E-2</v>
      </c>
      <c r="E9" s="5">
        <v>1.0526040954925391E-2</v>
      </c>
      <c r="F9" s="5">
        <v>1.0421822727648902</v>
      </c>
      <c r="G9" s="5">
        <v>0.1338878863288735</v>
      </c>
      <c r="J9" s="165" t="s">
        <v>2919</v>
      </c>
      <c r="K9" s="1">
        <v>500</v>
      </c>
      <c r="M9" t="s">
        <v>1450</v>
      </c>
      <c r="N9" s="26">
        <v>1000</v>
      </c>
    </row>
    <row r="10" spans="1:20">
      <c r="C10" s="5"/>
      <c r="D10" s="5"/>
      <c r="E10" s="5"/>
      <c r="F10" s="5"/>
      <c r="G10" s="5"/>
      <c r="J10" s="165" t="s">
        <v>2905</v>
      </c>
      <c r="K10" s="1">
        <v>500</v>
      </c>
      <c r="M10" t="s">
        <v>1452</v>
      </c>
      <c r="N10" s="26">
        <v>500</v>
      </c>
      <c r="Q10" s="14"/>
      <c r="R10" s="14"/>
      <c r="S10" s="14"/>
      <c r="T10" s="14"/>
    </row>
    <row r="11" spans="1:20">
      <c r="A11" t="s">
        <v>1433</v>
      </c>
      <c r="J11" s="165" t="s">
        <v>2851</v>
      </c>
      <c r="K11" s="1">
        <v>500</v>
      </c>
      <c r="M11" t="s">
        <v>2346</v>
      </c>
      <c r="N11" s="26">
        <v>500</v>
      </c>
      <c r="Q11" s="14"/>
      <c r="R11" s="15"/>
      <c r="S11" s="71"/>
      <c r="T11" s="62"/>
    </row>
    <row r="12" spans="1:20">
      <c r="A12" s="163" t="s">
        <v>2860</v>
      </c>
      <c r="B12" s="10">
        <v>0.5</v>
      </c>
      <c r="C12" s="5" t="s">
        <v>2813</v>
      </c>
      <c r="D12" s="5">
        <v>1.0000000000000002</v>
      </c>
      <c r="E12" s="5"/>
      <c r="F12" s="5"/>
      <c r="G12" s="5"/>
      <c r="J12" s="166" t="s">
        <v>2917</v>
      </c>
      <c r="K12" s="1">
        <v>1000</v>
      </c>
      <c r="M12" t="s">
        <v>2347</v>
      </c>
      <c r="N12" s="26">
        <v>100</v>
      </c>
      <c r="Q12" s="14"/>
      <c r="R12" s="15"/>
      <c r="S12" s="71"/>
      <c r="T12" s="62"/>
    </row>
    <row r="13" spans="1:20">
      <c r="A13" s="163" t="s">
        <v>2861</v>
      </c>
      <c r="B13" s="10">
        <v>0.04</v>
      </c>
      <c r="C13" s="5" t="s">
        <v>2264</v>
      </c>
      <c r="D13" s="5" t="s">
        <v>1494</v>
      </c>
      <c r="E13" s="5" t="s">
        <v>1412</v>
      </c>
      <c r="F13" s="5" t="s">
        <v>2268</v>
      </c>
      <c r="G13" s="5" t="s">
        <v>2916</v>
      </c>
      <c r="J13" s="166" t="s">
        <v>2890</v>
      </c>
      <c r="K13" s="1">
        <v>5000</v>
      </c>
      <c r="M13" t="s">
        <v>2348</v>
      </c>
      <c r="N13" s="26">
        <v>500</v>
      </c>
      <c r="Q13" s="14"/>
      <c r="R13" s="15"/>
      <c r="S13" s="71"/>
      <c r="T13" s="62"/>
    </row>
    <row r="14" spans="1:20">
      <c r="A14" s="163" t="s">
        <v>2834</v>
      </c>
      <c r="B14" s="10">
        <v>7.0000000000000007E-2</v>
      </c>
      <c r="C14" s="5" t="s">
        <v>2265</v>
      </c>
      <c r="D14" s="5">
        <v>1.15594741666667E-2</v>
      </c>
      <c r="E14" s="5">
        <v>1.4827326142856465E-2</v>
      </c>
      <c r="F14" s="5">
        <v>1.28269901632836</v>
      </c>
      <c r="G14" s="5">
        <v>0.19317964212569305</v>
      </c>
      <c r="J14" s="167" t="s">
        <v>2857</v>
      </c>
      <c r="K14" s="1">
        <v>50000</v>
      </c>
      <c r="M14" t="s">
        <v>2344</v>
      </c>
      <c r="N14" s="26">
        <v>5000</v>
      </c>
      <c r="Q14" s="14"/>
      <c r="R14" s="15"/>
      <c r="S14" s="71"/>
      <c r="T14" s="62"/>
    </row>
    <row r="15" spans="1:20">
      <c r="A15" s="163" t="s">
        <v>2840</v>
      </c>
      <c r="B15" s="10">
        <v>0.06</v>
      </c>
      <c r="C15" s="5" t="s">
        <v>2266</v>
      </c>
      <c r="D15" s="5">
        <v>1.0200000000000001E-2</v>
      </c>
      <c r="E15" s="5">
        <v>1.1931085139596859E-2</v>
      </c>
      <c r="F15" s="5">
        <v>1.1697142293722411</v>
      </c>
      <c r="G15" s="5">
        <v>0.15295204658988548</v>
      </c>
      <c r="M15" t="s">
        <v>1420</v>
      </c>
      <c r="N15" s="26">
        <v>1000</v>
      </c>
      <c r="Q15" s="14"/>
      <c r="R15" s="15"/>
      <c r="S15" s="71"/>
      <c r="T15" s="62"/>
    </row>
    <row r="16" spans="1:20">
      <c r="A16" s="164" t="s">
        <v>2873</v>
      </c>
      <c r="B16" s="10">
        <v>0.09</v>
      </c>
      <c r="C16" s="5" t="s">
        <v>2267</v>
      </c>
      <c r="D16" s="5">
        <v>1.01E-2</v>
      </c>
      <c r="E16" s="5">
        <v>1.2219409586243559E-2</v>
      </c>
      <c r="F16" s="5">
        <v>1.2098425332914415</v>
      </c>
      <c r="G16" s="5">
        <v>0.15690028810967616</v>
      </c>
      <c r="M16" t="s">
        <v>1421</v>
      </c>
      <c r="N16" s="26">
        <v>1000</v>
      </c>
      <c r="Q16" s="14"/>
      <c r="R16" s="15"/>
      <c r="S16" s="71"/>
      <c r="T16" s="62"/>
    </row>
    <row r="17" spans="1:20">
      <c r="A17" s="164" t="s">
        <v>2842</v>
      </c>
      <c r="B17" s="10">
        <v>0.06</v>
      </c>
      <c r="M17" t="s">
        <v>2959</v>
      </c>
      <c r="N17" s="26">
        <v>10038</v>
      </c>
      <c r="Q17" s="14"/>
      <c r="R17" s="15"/>
      <c r="S17" s="71"/>
      <c r="T17" s="62"/>
    </row>
    <row r="18" spans="1:20">
      <c r="A18" s="165" t="s">
        <v>2919</v>
      </c>
      <c r="B18" s="10">
        <v>0.04</v>
      </c>
      <c r="M18" t="s">
        <v>2340</v>
      </c>
      <c r="N18" s="26">
        <v>1000</v>
      </c>
      <c r="Q18" s="14"/>
      <c r="R18" s="15"/>
      <c r="S18" s="71"/>
      <c r="T18" s="62"/>
    </row>
    <row r="19" spans="1:20">
      <c r="A19" s="165" t="s">
        <v>2905</v>
      </c>
      <c r="B19" s="10">
        <v>0.05</v>
      </c>
      <c r="M19" t="s">
        <v>2274</v>
      </c>
      <c r="N19" t="s">
        <v>2961</v>
      </c>
      <c r="Q19" s="14"/>
      <c r="R19" s="15"/>
      <c r="S19" s="71"/>
      <c r="T19" s="62"/>
    </row>
    <row r="20" spans="1:20">
      <c r="A20" s="165" t="s">
        <v>2851</v>
      </c>
      <c r="B20" s="10">
        <v>0.05</v>
      </c>
      <c r="M20" t="s">
        <v>356</v>
      </c>
      <c r="N20" s="26">
        <v>500</v>
      </c>
      <c r="Q20" s="15"/>
      <c r="R20" s="15"/>
      <c r="S20" s="15"/>
      <c r="T20" s="15"/>
    </row>
    <row r="21" spans="1:20">
      <c r="A21" s="167" t="s">
        <v>2857</v>
      </c>
      <c r="B21" s="10">
        <v>0.04</v>
      </c>
      <c r="J21" s="1"/>
      <c r="M21" t="s">
        <v>2351</v>
      </c>
      <c r="N21" s="26">
        <v>500</v>
      </c>
      <c r="Q21" s="14"/>
      <c r="R21" s="80"/>
      <c r="S21" s="176"/>
      <c r="T21" s="25"/>
    </row>
    <row r="22" spans="1:20">
      <c r="J22" s="1"/>
      <c r="M22" t="s">
        <v>2473</v>
      </c>
      <c r="N22" t="s">
        <v>2961</v>
      </c>
    </row>
    <row r="23" spans="1:20">
      <c r="A23" t="s">
        <v>2921</v>
      </c>
      <c r="J23" s="1"/>
      <c r="M23" t="s">
        <v>2474</v>
      </c>
      <c r="N23" s="26">
        <v>3000</v>
      </c>
    </row>
    <row r="24" spans="1:20">
      <c r="A24" s="163" t="s">
        <v>2860</v>
      </c>
      <c r="B24" s="10">
        <v>0.25</v>
      </c>
      <c r="C24" s="5" t="s">
        <v>2813</v>
      </c>
      <c r="D24" s="5">
        <v>1.0000000000000004</v>
      </c>
      <c r="E24" s="5"/>
      <c r="F24" s="5"/>
      <c r="G24" s="5"/>
      <c r="J24" s="1"/>
      <c r="M24" t="s">
        <v>2475</v>
      </c>
      <c r="N24" s="26">
        <v>500</v>
      </c>
    </row>
    <row r="25" spans="1:20">
      <c r="A25" s="163" t="s">
        <v>2861</v>
      </c>
      <c r="B25" s="10">
        <v>0.04</v>
      </c>
      <c r="C25" s="5" t="s">
        <v>2264</v>
      </c>
      <c r="D25" s="5" t="s">
        <v>1494</v>
      </c>
      <c r="E25" s="5" t="s">
        <v>1412</v>
      </c>
      <c r="F25" s="5" t="s">
        <v>2268</v>
      </c>
      <c r="G25" s="5" t="s">
        <v>2916</v>
      </c>
      <c r="J25" s="1"/>
      <c r="M25" t="s">
        <v>2965</v>
      </c>
      <c r="N25" s="26">
        <v>500</v>
      </c>
    </row>
    <row r="26" spans="1:20">
      <c r="A26" s="163" t="s">
        <v>2834</v>
      </c>
      <c r="B26" s="10">
        <v>0.1</v>
      </c>
      <c r="C26" s="5" t="s">
        <v>2265</v>
      </c>
      <c r="D26" s="5">
        <v>1.15594741666667E-2</v>
      </c>
      <c r="E26" s="5">
        <v>1.9046410751544642E-2</v>
      </c>
      <c r="F26" s="5">
        <v>1.647688335726164</v>
      </c>
      <c r="G26" s="5">
        <v>0.25408670568629144</v>
      </c>
      <c r="J26" s="1"/>
      <c r="M26" t="s">
        <v>2824</v>
      </c>
      <c r="N26" s="26">
        <v>100</v>
      </c>
    </row>
    <row r="27" spans="1:20">
      <c r="A27" s="163" t="s">
        <v>2838</v>
      </c>
      <c r="B27" s="10">
        <v>0.03</v>
      </c>
      <c r="C27" s="5" t="s">
        <v>2266</v>
      </c>
      <c r="D27" s="5">
        <v>1.0200000000000001E-2</v>
      </c>
      <c r="E27" s="5">
        <v>1.2589848946470025E-2</v>
      </c>
      <c r="F27" s="5">
        <v>1.2342989163205906</v>
      </c>
      <c r="G27" s="5">
        <v>0.16199118127843914</v>
      </c>
      <c r="J27" s="1"/>
      <c r="M27" t="s">
        <v>2341</v>
      </c>
      <c r="N27" s="26">
        <v>10000</v>
      </c>
    </row>
    <row r="28" spans="1:20">
      <c r="A28" s="163" t="s">
        <v>2840</v>
      </c>
      <c r="B28" s="10">
        <v>0.06</v>
      </c>
      <c r="C28" s="5" t="s">
        <v>2267</v>
      </c>
      <c r="D28" s="5">
        <v>1.01E-2</v>
      </c>
      <c r="E28" s="5">
        <v>1.3547934311481635E-2</v>
      </c>
      <c r="F28" s="5">
        <v>1.3413796348001619</v>
      </c>
      <c r="G28" s="5">
        <v>0.17525339458670808</v>
      </c>
      <c r="M28" t="s">
        <v>2478</v>
      </c>
      <c r="N28" s="26">
        <v>10000</v>
      </c>
    </row>
    <row r="29" spans="1:20">
      <c r="A29" s="164" t="s">
        <v>2873</v>
      </c>
      <c r="B29" s="10">
        <v>0.09</v>
      </c>
      <c r="M29" t="s">
        <v>2479</v>
      </c>
      <c r="N29" s="26">
        <v>10000</v>
      </c>
    </row>
    <row r="30" spans="1:20">
      <c r="A30" s="164" t="s">
        <v>2842</v>
      </c>
      <c r="B30" s="10">
        <v>0.05</v>
      </c>
      <c r="M30" t="s">
        <v>1606</v>
      </c>
      <c r="N30" s="26">
        <v>5000</v>
      </c>
    </row>
    <row r="31" spans="1:20">
      <c r="A31" s="165" t="s">
        <v>2919</v>
      </c>
      <c r="B31" s="10">
        <v>0.06</v>
      </c>
      <c r="M31" t="s">
        <v>1610</v>
      </c>
      <c r="N31" s="26">
        <v>500</v>
      </c>
    </row>
    <row r="32" spans="1:20">
      <c r="A32" s="165" t="s">
        <v>2905</v>
      </c>
      <c r="B32" s="10">
        <v>0.06</v>
      </c>
      <c r="M32" t="s">
        <v>1611</v>
      </c>
      <c r="N32" s="26">
        <v>500</v>
      </c>
    </row>
    <row r="33" spans="1:14">
      <c r="A33" s="165" t="s">
        <v>2851</v>
      </c>
      <c r="B33" s="10">
        <v>0.05</v>
      </c>
      <c r="M33" t="s">
        <v>402</v>
      </c>
      <c r="N33" s="26">
        <v>500</v>
      </c>
    </row>
    <row r="34" spans="1:14">
      <c r="A34" s="166" t="s">
        <v>2854</v>
      </c>
      <c r="B34" s="10">
        <v>0.06</v>
      </c>
      <c r="M34" t="s">
        <v>2480</v>
      </c>
      <c r="N34" s="26">
        <v>500</v>
      </c>
    </row>
    <row r="35" spans="1:14">
      <c r="A35" s="166" t="s">
        <v>2917</v>
      </c>
      <c r="B35" s="10">
        <v>0.05</v>
      </c>
      <c r="M35" t="s">
        <v>1620</v>
      </c>
      <c r="N35" s="26">
        <v>5000</v>
      </c>
    </row>
    <row r="36" spans="1:14">
      <c r="A36" s="166" t="s">
        <v>2890</v>
      </c>
      <c r="B36" s="10">
        <v>0.05</v>
      </c>
      <c r="M36" t="s">
        <v>387</v>
      </c>
      <c r="N36" s="26">
        <v>50000</v>
      </c>
    </row>
    <row r="37" spans="1:14">
      <c r="A37" s="167" t="s">
        <v>2857</v>
      </c>
      <c r="B37" s="10">
        <v>0.05</v>
      </c>
      <c r="M37" t="s">
        <v>1614</v>
      </c>
      <c r="N37" s="26">
        <v>200000</v>
      </c>
    </row>
    <row r="38" spans="1:14">
      <c r="M38" t="s">
        <v>1613</v>
      </c>
      <c r="N38" s="26">
        <v>100</v>
      </c>
    </row>
    <row r="39" spans="1:14">
      <c r="A39" t="s">
        <v>2918</v>
      </c>
      <c r="M39" t="s">
        <v>2481</v>
      </c>
      <c r="N39" s="26">
        <v>50000</v>
      </c>
    </row>
    <row r="40" spans="1:14">
      <c r="A40" s="163" t="s">
        <v>2860</v>
      </c>
      <c r="B40" s="10">
        <v>0.12</v>
      </c>
      <c r="C40" s="5" t="s">
        <v>2813</v>
      </c>
      <c r="D40" s="5">
        <v>1.0000000000000002</v>
      </c>
      <c r="E40" s="5"/>
      <c r="F40" s="5"/>
      <c r="G40" s="5"/>
      <c r="M40" t="s">
        <v>450</v>
      </c>
      <c r="N40" s="26">
        <v>5000</v>
      </c>
    </row>
    <row r="41" spans="1:14">
      <c r="A41" s="163" t="s">
        <v>2861</v>
      </c>
      <c r="B41" s="10">
        <v>0.04</v>
      </c>
      <c r="C41" s="5" t="s">
        <v>2264</v>
      </c>
      <c r="D41" s="5" t="s">
        <v>1494</v>
      </c>
      <c r="E41" s="5" t="s">
        <v>1412</v>
      </c>
      <c r="F41" s="5" t="s">
        <v>2268</v>
      </c>
      <c r="G41" s="5" t="s">
        <v>2916</v>
      </c>
      <c r="M41" t="s">
        <v>1619</v>
      </c>
      <c r="N41" s="26">
        <v>5000</v>
      </c>
    </row>
    <row r="42" spans="1:14">
      <c r="A42" s="163" t="s">
        <v>2834</v>
      </c>
      <c r="B42" s="10">
        <v>0.1</v>
      </c>
      <c r="C42" s="5" t="s">
        <v>2265</v>
      </c>
      <c r="D42" s="5">
        <v>1.15594741666667E-2</v>
      </c>
      <c r="E42" s="5">
        <v>2.1970018266750664E-2</v>
      </c>
      <c r="F42" s="5">
        <v>1.9006070648182398</v>
      </c>
      <c r="G42" s="5">
        <v>0.29794969299432084</v>
      </c>
      <c r="M42" t="s">
        <v>1643</v>
      </c>
      <c r="N42" s="26">
        <v>500</v>
      </c>
    </row>
    <row r="43" spans="1:14">
      <c r="A43" s="163" t="s">
        <v>2838</v>
      </c>
      <c r="B43" s="10">
        <v>0.03</v>
      </c>
      <c r="C43" s="5" t="s">
        <v>2266</v>
      </c>
      <c r="D43" s="5">
        <v>1.0200000000000001E-2</v>
      </c>
      <c r="E43" s="5">
        <v>1.3541299392550072E-2</v>
      </c>
      <c r="F43" s="5">
        <v>1.3275783718186345</v>
      </c>
      <c r="G43" s="5">
        <v>0.17516107614782395</v>
      </c>
      <c r="M43" t="s">
        <v>1724</v>
      </c>
      <c r="N43" s="26">
        <v>500</v>
      </c>
    </row>
    <row r="44" spans="1:14">
      <c r="A44" s="163" t="s">
        <v>2840</v>
      </c>
      <c r="B44" s="10">
        <v>0.06</v>
      </c>
      <c r="C44" s="5" t="s">
        <v>2267</v>
      </c>
      <c r="D44" s="5">
        <v>1.01E-2</v>
      </c>
      <c r="E44" s="5">
        <v>1.4850022809814425E-2</v>
      </c>
      <c r="F44" s="5">
        <v>1.4702992881004382</v>
      </c>
      <c r="G44" s="5">
        <v>0.19349990783050242</v>
      </c>
      <c r="M44" t="s">
        <v>1647</v>
      </c>
      <c r="N44" s="26">
        <v>500</v>
      </c>
    </row>
    <row r="45" spans="1:14">
      <c r="A45" s="164" t="s">
        <v>2873</v>
      </c>
      <c r="B45" s="10">
        <v>0.09</v>
      </c>
      <c r="M45" t="s">
        <v>1631</v>
      </c>
      <c r="N45" t="s">
        <v>2961</v>
      </c>
    </row>
    <row r="46" spans="1:14">
      <c r="A46" s="164" t="s">
        <v>2842</v>
      </c>
      <c r="B46" s="10">
        <v>0.08</v>
      </c>
      <c r="M46" t="s">
        <v>1632</v>
      </c>
      <c r="N46" s="26">
        <v>50000</v>
      </c>
    </row>
    <row r="47" spans="1:14">
      <c r="A47" s="165" t="s">
        <v>2919</v>
      </c>
      <c r="B47" s="10">
        <v>0.04</v>
      </c>
      <c r="M47" t="s">
        <v>2972</v>
      </c>
      <c r="N47" s="26">
        <v>5000</v>
      </c>
    </row>
    <row r="48" spans="1:14">
      <c r="A48" s="165" t="s">
        <v>2905</v>
      </c>
      <c r="B48" s="10">
        <v>0.06</v>
      </c>
      <c r="M48" t="s">
        <v>1285</v>
      </c>
      <c r="N48" s="26">
        <v>10000</v>
      </c>
    </row>
    <row r="49" spans="1:14">
      <c r="A49" s="165" t="s">
        <v>2851</v>
      </c>
      <c r="B49" s="10">
        <v>7.0000000000000007E-2</v>
      </c>
      <c r="M49" t="s">
        <v>1635</v>
      </c>
      <c r="N49" s="26">
        <v>300000</v>
      </c>
    </row>
    <row r="50" spans="1:14">
      <c r="A50" s="166" t="s">
        <v>2854</v>
      </c>
      <c r="B50" s="10">
        <v>0.1</v>
      </c>
      <c r="M50" t="s">
        <v>2486</v>
      </c>
      <c r="N50" s="26">
        <v>1000</v>
      </c>
    </row>
    <row r="51" spans="1:14">
      <c r="A51" s="166" t="s">
        <v>2917</v>
      </c>
      <c r="B51" s="10">
        <v>7.0000000000000007E-2</v>
      </c>
      <c r="M51" t="s">
        <v>2976</v>
      </c>
      <c r="N51" s="26">
        <v>1000</v>
      </c>
    </row>
    <row r="52" spans="1:14">
      <c r="A52" s="166" t="s">
        <v>2890</v>
      </c>
      <c r="B52" s="10">
        <v>7.0000000000000007E-2</v>
      </c>
      <c r="M52" t="s">
        <v>2978</v>
      </c>
      <c r="N52" s="26">
        <v>1000</v>
      </c>
    </row>
    <row r="53" spans="1:14">
      <c r="A53" s="167" t="s">
        <v>2857</v>
      </c>
      <c r="B53" s="10">
        <v>7.0000000000000007E-2</v>
      </c>
      <c r="M53" t="s">
        <v>1857</v>
      </c>
      <c r="N53" s="26">
        <v>5000</v>
      </c>
    </row>
    <row r="54" spans="1:14">
      <c r="M54" t="s">
        <v>2980</v>
      </c>
      <c r="N54" s="26">
        <v>1000</v>
      </c>
    </row>
    <row r="55" spans="1:14">
      <c r="M55" t="s">
        <v>2491</v>
      </c>
      <c r="N55" s="26">
        <v>5000</v>
      </c>
    </row>
    <row r="56" spans="1:14">
      <c r="A56" t="s">
        <v>2984</v>
      </c>
      <c r="M56" t="s">
        <v>2492</v>
      </c>
      <c r="N56" t="s">
        <v>2961</v>
      </c>
    </row>
    <row r="57" spans="1:14">
      <c r="A57" s="163" t="s">
        <v>2860</v>
      </c>
      <c r="B57" s="10">
        <v>0.7</v>
      </c>
      <c r="C57" s="5" t="s">
        <v>2813</v>
      </c>
      <c r="D57" s="5">
        <v>0.99999999999999989</v>
      </c>
      <c r="E57" s="5"/>
      <c r="F57" s="5"/>
      <c r="G57" s="5"/>
      <c r="M57" t="s">
        <v>1646</v>
      </c>
      <c r="N57" s="26">
        <v>50000</v>
      </c>
    </row>
    <row r="58" spans="1:14">
      <c r="A58" s="163" t="s">
        <v>2861</v>
      </c>
      <c r="B58" s="10">
        <v>0.1</v>
      </c>
      <c r="C58" s="5" t="s">
        <v>2264</v>
      </c>
      <c r="D58" s="5" t="s">
        <v>1494</v>
      </c>
      <c r="E58" s="5" t="s">
        <v>1412</v>
      </c>
      <c r="F58" s="5" t="s">
        <v>2268</v>
      </c>
      <c r="G58" s="5" t="s">
        <v>2916</v>
      </c>
    </row>
    <row r="59" spans="1:14">
      <c r="A59" s="163" t="s">
        <v>2834</v>
      </c>
      <c r="B59" s="10">
        <v>0.1</v>
      </c>
      <c r="C59" s="5" t="s">
        <v>2265</v>
      </c>
      <c r="D59" s="5">
        <v>1.15594741666667E-2</v>
      </c>
      <c r="E59" s="5">
        <v>1.2181921988717924E-2</v>
      </c>
      <c r="F59" s="5">
        <v>1.0538474166797427</v>
      </c>
      <c r="G59" s="5">
        <v>0.15638624249045607</v>
      </c>
    </row>
    <row r="60" spans="1:14">
      <c r="A60" s="163" t="s">
        <v>2840</v>
      </c>
      <c r="B60" s="10">
        <v>0</v>
      </c>
      <c r="C60" s="5" t="s">
        <v>2266</v>
      </c>
      <c r="D60" s="5">
        <v>1.0200000000000001E-2</v>
      </c>
      <c r="E60" s="5">
        <v>1.142562110276173E-2</v>
      </c>
      <c r="F60" s="5">
        <v>1.1201589316433067</v>
      </c>
      <c r="G60" s="5">
        <v>0.14606014548571045</v>
      </c>
    </row>
    <row r="61" spans="1:14">
      <c r="A61" s="164" t="s">
        <v>2873</v>
      </c>
      <c r="B61" s="10">
        <v>0</v>
      </c>
      <c r="C61" s="5" t="s">
        <v>2267</v>
      </c>
      <c r="D61" s="5">
        <v>1.01E-2</v>
      </c>
      <c r="E61" s="5">
        <v>1.1336122903526834E-2</v>
      </c>
      <c r="F61" s="5">
        <v>1.1223884062897855</v>
      </c>
      <c r="G61" s="5">
        <v>0.1448437980298265</v>
      </c>
    </row>
    <row r="62" spans="1:14">
      <c r="A62" s="164" t="s">
        <v>2842</v>
      </c>
      <c r="B62" s="10">
        <v>0.1</v>
      </c>
    </row>
    <row r="64" spans="1:14">
      <c r="A64" t="s">
        <v>2985</v>
      </c>
    </row>
    <row r="65" spans="1:7">
      <c r="A65" s="163" t="s">
        <v>2860</v>
      </c>
      <c r="B65" s="10">
        <v>0.5</v>
      </c>
      <c r="C65" s="5" t="s">
        <v>2264</v>
      </c>
      <c r="D65" s="5" t="s">
        <v>1494</v>
      </c>
      <c r="E65" s="5" t="s">
        <v>1412</v>
      </c>
      <c r="F65" s="5" t="s">
        <v>2268</v>
      </c>
      <c r="G65" s="5" t="s">
        <v>2916</v>
      </c>
    </row>
    <row r="66" spans="1:7">
      <c r="A66" s="163" t="s">
        <v>2861</v>
      </c>
      <c r="B66" s="10">
        <v>0.1</v>
      </c>
      <c r="C66" s="5" t="s">
        <v>2265</v>
      </c>
      <c r="D66" s="5">
        <v>1.15594741666667E-2</v>
      </c>
      <c r="E66" s="5">
        <v>1.62192074422947E-2</v>
      </c>
      <c r="F66" s="5">
        <v>1.4031094501742103</v>
      </c>
      <c r="G66" s="5">
        <v>0.21296645486462218</v>
      </c>
    </row>
    <row r="67" spans="1:7">
      <c r="A67" s="163" t="s">
        <v>2834</v>
      </c>
      <c r="B67" s="10">
        <v>0.1</v>
      </c>
      <c r="C67" s="5" t="s">
        <v>2266</v>
      </c>
      <c r="D67" s="5">
        <v>1.0200000000000001E-2</v>
      </c>
      <c r="E67" s="5">
        <v>1.206204155470335E-2</v>
      </c>
      <c r="F67" s="5">
        <v>1.1825530935983675</v>
      </c>
      <c r="G67" s="5">
        <v>0.15474379683163897</v>
      </c>
    </row>
    <row r="68" spans="1:7">
      <c r="A68" s="163" t="s">
        <v>2840</v>
      </c>
      <c r="B68" s="10">
        <v>0</v>
      </c>
      <c r="C68" s="5" t="s">
        <v>2267</v>
      </c>
      <c r="D68" s="5">
        <v>1.01E-2</v>
      </c>
      <c r="E68" s="5">
        <v>1.2222906303143844E-2</v>
      </c>
      <c r="F68" s="5">
        <v>1.2101887428855291</v>
      </c>
      <c r="G68" s="5">
        <v>0.1569482472333128</v>
      </c>
    </row>
    <row r="69" spans="1:7">
      <c r="A69" s="164" t="s">
        <v>2873</v>
      </c>
      <c r="B69" s="10">
        <v>0</v>
      </c>
    </row>
    <row r="70" spans="1:7">
      <c r="A70" s="164" t="s">
        <v>2842</v>
      </c>
      <c r="B70" s="10">
        <v>0.1</v>
      </c>
    </row>
    <row r="71" spans="1:7">
      <c r="A71" s="165" t="s">
        <v>2919</v>
      </c>
      <c r="B71" s="10">
        <v>0.05</v>
      </c>
    </row>
    <row r="72" spans="1:7">
      <c r="A72" s="165" t="s">
        <v>2905</v>
      </c>
      <c r="B72" s="10">
        <v>0.05</v>
      </c>
    </row>
    <row r="73" spans="1:7">
      <c r="A73" s="165" t="s">
        <v>2851</v>
      </c>
      <c r="B73" s="10">
        <v>0</v>
      </c>
    </row>
    <row r="74" spans="1:7">
      <c r="A74" s="167" t="s">
        <v>2857</v>
      </c>
      <c r="B74" s="10">
        <v>0</v>
      </c>
    </row>
    <row r="75" spans="1:7">
      <c r="A75" s="166" t="s">
        <v>2917</v>
      </c>
      <c r="B75" s="10">
        <v>0.1</v>
      </c>
    </row>
    <row r="77" spans="1:7">
      <c r="A77" t="s">
        <v>2987</v>
      </c>
    </row>
    <row r="78" spans="1:7">
      <c r="A78" s="163" t="s">
        <v>2860</v>
      </c>
      <c r="B78" s="10">
        <v>0.25</v>
      </c>
      <c r="C78" s="5" t="s">
        <v>2813</v>
      </c>
      <c r="D78" s="5">
        <v>0.99999999999999989</v>
      </c>
      <c r="E78" s="5"/>
      <c r="F78" s="5"/>
      <c r="G78" s="5"/>
    </row>
    <row r="79" spans="1:7">
      <c r="A79" s="163" t="s">
        <v>2861</v>
      </c>
      <c r="B79" s="10">
        <v>0.1</v>
      </c>
      <c r="C79" s="5" t="s">
        <v>2264</v>
      </c>
      <c r="D79" s="5" t="s">
        <v>1494</v>
      </c>
      <c r="E79" s="5" t="s">
        <v>1412</v>
      </c>
      <c r="F79" s="5" t="s">
        <v>2268</v>
      </c>
      <c r="G79" s="5" t="s">
        <v>2916</v>
      </c>
    </row>
    <row r="80" spans="1:7">
      <c r="A80" s="163" t="s">
        <v>2834</v>
      </c>
      <c r="B80" s="10">
        <v>0.1</v>
      </c>
      <c r="C80" s="5" t="s">
        <v>2265</v>
      </c>
      <c r="D80" s="5">
        <v>1.15594741666667E-2</v>
      </c>
      <c r="E80" s="5">
        <v>1.9398761515872474E-2</v>
      </c>
      <c r="F80" s="5">
        <v>1.6781698921748027</v>
      </c>
      <c r="G80" s="5">
        <v>0.25930004668195195</v>
      </c>
    </row>
    <row r="81" spans="1:7">
      <c r="A81" s="163" t="s">
        <v>2838</v>
      </c>
      <c r="B81" s="10">
        <v>0</v>
      </c>
      <c r="C81" s="5" t="s">
        <v>2266</v>
      </c>
      <c r="D81" s="5">
        <v>1.0200000000000001E-2</v>
      </c>
      <c r="E81" s="5">
        <v>1.2507394013476437E-2</v>
      </c>
      <c r="F81" s="5">
        <v>1.2262150993604348</v>
      </c>
      <c r="G81" s="5">
        <v>0.16085624192183423</v>
      </c>
    </row>
    <row r="82" spans="1:7">
      <c r="A82" s="163" t="s">
        <v>2840</v>
      </c>
      <c r="B82" s="10">
        <v>0</v>
      </c>
      <c r="C82" s="5" t="s">
        <v>2267</v>
      </c>
      <c r="D82" s="5">
        <v>1.01E-2</v>
      </c>
      <c r="E82" s="5">
        <v>1.3533152189136323E-2</v>
      </c>
      <c r="F82" s="5">
        <v>1.3399160583303291</v>
      </c>
      <c r="G82" s="5">
        <v>0.17504772483522735</v>
      </c>
    </row>
    <row r="83" spans="1:7">
      <c r="A83" s="164" t="s">
        <v>2873</v>
      </c>
      <c r="B83" s="10">
        <v>0</v>
      </c>
    </row>
    <row r="84" spans="1:7">
      <c r="A84" s="164" t="s">
        <v>2842</v>
      </c>
      <c r="B84" s="10">
        <v>0.1</v>
      </c>
    </row>
    <row r="85" spans="1:7">
      <c r="A85" s="165" t="s">
        <v>2919</v>
      </c>
      <c r="B85" s="10">
        <v>0.1</v>
      </c>
    </row>
    <row r="86" spans="1:7">
      <c r="A86" s="165" t="s">
        <v>2905</v>
      </c>
      <c r="B86" s="10">
        <v>0.1</v>
      </c>
    </row>
    <row r="87" spans="1:7">
      <c r="A87" s="165" t="s">
        <v>2851</v>
      </c>
      <c r="B87" s="10">
        <v>0.05</v>
      </c>
    </row>
    <row r="88" spans="1:7">
      <c r="A88" s="166" t="s">
        <v>2854</v>
      </c>
      <c r="B88" s="10">
        <v>0.1</v>
      </c>
    </row>
    <row r="89" spans="1:7">
      <c r="A89" s="166" t="s">
        <v>2917</v>
      </c>
      <c r="B89" s="10">
        <v>0.1</v>
      </c>
    </row>
    <row r="90" spans="1:7">
      <c r="A90" s="166" t="s">
        <v>2890</v>
      </c>
      <c r="B90" s="10">
        <v>0</v>
      </c>
    </row>
    <row r="91" spans="1:7">
      <c r="A91" s="167" t="s">
        <v>2857</v>
      </c>
      <c r="B91" s="10">
        <v>0</v>
      </c>
    </row>
    <row r="93" spans="1:7">
      <c r="A93" t="s">
        <v>2988</v>
      </c>
    </row>
    <row r="94" spans="1:7">
      <c r="A94" s="163" t="s">
        <v>2860</v>
      </c>
      <c r="B94" s="10">
        <v>0.12</v>
      </c>
      <c r="C94" s="6" t="s">
        <v>2813</v>
      </c>
      <c r="D94" s="2">
        <f>SUM(K:K)</f>
        <v>87030</v>
      </c>
    </row>
    <row r="95" spans="1:7">
      <c r="A95" s="163" t="s">
        <v>2861</v>
      </c>
      <c r="B95" s="10">
        <v>0.1</v>
      </c>
      <c r="C95" s="6" t="s">
        <v>2264</v>
      </c>
      <c r="D95" s="6" t="s">
        <v>1494</v>
      </c>
      <c r="E95" s="6" t="s">
        <v>1412</v>
      </c>
      <c r="F95" s="6" t="s">
        <v>2268</v>
      </c>
      <c r="G95" s="6" t="s">
        <v>2916</v>
      </c>
    </row>
    <row r="96" spans="1:7">
      <c r="A96" s="163" t="s">
        <v>2834</v>
      </c>
      <c r="B96" s="10">
        <v>0.1</v>
      </c>
      <c r="C96" s="6" t="s">
        <v>2265</v>
      </c>
      <c r="D96" s="5">
        <v>1.15594741666667E-2</v>
      </c>
      <c r="E96" s="8">
        <v>2.014073628738091E-2</v>
      </c>
      <c r="F96" s="8">
        <v>1.7423574807113142</v>
      </c>
      <c r="G96" s="5">
        <v>0.27034324342468397</v>
      </c>
    </row>
    <row r="97" spans="1:7">
      <c r="A97" s="163" t="s">
        <v>2838</v>
      </c>
      <c r="B97" s="10">
        <v>0</v>
      </c>
      <c r="C97" s="6" t="s">
        <v>2266</v>
      </c>
      <c r="D97" s="8">
        <v>1.0200000000000001E-2</v>
      </c>
      <c r="E97" s="8">
        <v>1.2221453403957279E-2</v>
      </c>
      <c r="F97" s="8">
        <v>1.1981817062703215</v>
      </c>
      <c r="G97" s="5">
        <v>0.15692831981353006</v>
      </c>
    </row>
    <row r="98" spans="1:7">
      <c r="A98" s="163" t="s">
        <v>2840</v>
      </c>
      <c r="B98" s="10">
        <v>0</v>
      </c>
      <c r="C98" s="6" t="s">
        <v>2267</v>
      </c>
      <c r="D98" s="8">
        <v>1.01E-2</v>
      </c>
      <c r="E98" s="8">
        <v>1.2719084975826866E-2</v>
      </c>
      <c r="F98" s="8">
        <v>1.2593153441412739</v>
      </c>
      <c r="G98" s="5">
        <v>0.1637720790701005</v>
      </c>
    </row>
    <row r="99" spans="1:7">
      <c r="A99" s="164" t="s">
        <v>2873</v>
      </c>
      <c r="B99" s="10">
        <v>0</v>
      </c>
    </row>
    <row r="100" spans="1:7">
      <c r="A100" s="164" t="s">
        <v>2842</v>
      </c>
      <c r="B100" s="10">
        <v>0.1</v>
      </c>
    </row>
    <row r="101" spans="1:7">
      <c r="A101" s="164" t="s">
        <v>2846</v>
      </c>
      <c r="B101" s="10">
        <v>0.1</v>
      </c>
    </row>
    <row r="102" spans="1:7">
      <c r="A102" s="165" t="s">
        <v>2919</v>
      </c>
      <c r="B102" s="10">
        <v>0.1</v>
      </c>
    </row>
    <row r="103" spans="1:7">
      <c r="A103" s="165" t="s">
        <v>2905</v>
      </c>
      <c r="B103" s="10">
        <v>0.1</v>
      </c>
    </row>
    <row r="104" spans="1:7">
      <c r="A104" s="165" t="s">
        <v>2851</v>
      </c>
      <c r="B104" s="10">
        <v>0.08</v>
      </c>
    </row>
    <row r="105" spans="1:7">
      <c r="A105" s="166" t="s">
        <v>2854</v>
      </c>
      <c r="B105" s="10">
        <v>0</v>
      </c>
    </row>
    <row r="106" spans="1:7">
      <c r="A106" s="166" t="s">
        <v>2917</v>
      </c>
      <c r="B106" s="10">
        <v>0.1</v>
      </c>
    </row>
    <row r="107" spans="1:7">
      <c r="A107" s="166" t="s">
        <v>2890</v>
      </c>
      <c r="B107" s="10">
        <v>0</v>
      </c>
    </row>
    <row r="108" spans="1:7">
      <c r="A108" s="167" t="s">
        <v>2857</v>
      </c>
      <c r="B108" s="10">
        <v>0</v>
      </c>
    </row>
    <row r="109" spans="1:7">
      <c r="A109" s="166" t="s">
        <v>2889</v>
      </c>
      <c r="B109" s="10">
        <v>0.1</v>
      </c>
    </row>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35BCE-B3AA-1E43-805E-784C7D498966}">
  <dimension ref="A1:G17"/>
  <sheetViews>
    <sheetView workbookViewId="0">
      <selection activeCell="A19" sqref="A19:B29"/>
    </sheetView>
  </sheetViews>
  <sheetFormatPr baseColWidth="10" defaultRowHeight="15"/>
  <cols>
    <col min="1" max="1" width="25.33203125" bestFit="1" customWidth="1"/>
  </cols>
  <sheetData>
    <row r="1" spans="1:7">
      <c r="A1" s="6" t="s">
        <v>2915</v>
      </c>
      <c r="B1" s="6"/>
    </row>
    <row r="2" spans="1:7">
      <c r="A2" s="169" t="s">
        <v>2860</v>
      </c>
      <c r="B2" s="10">
        <v>1</v>
      </c>
    </row>
    <row r="4" spans="1:7">
      <c r="A4" s="163" t="s">
        <v>2860</v>
      </c>
      <c r="B4" s="10">
        <v>0.8</v>
      </c>
      <c r="C4" s="5" t="s">
        <v>2813</v>
      </c>
      <c r="D4" s="5">
        <v>1.0000000000000002</v>
      </c>
      <c r="E4" s="5"/>
      <c r="F4" s="5"/>
      <c r="G4" s="5"/>
    </row>
    <row r="5" spans="1:7">
      <c r="A5" s="163" t="s">
        <v>2861</v>
      </c>
      <c r="B5" s="10">
        <v>0.04</v>
      </c>
      <c r="C5" s="5" t="s">
        <v>2264</v>
      </c>
      <c r="D5" s="5" t="s">
        <v>1494</v>
      </c>
      <c r="E5" s="5" t="s">
        <v>1412</v>
      </c>
      <c r="F5" s="5" t="s">
        <v>2268</v>
      </c>
      <c r="G5" s="5" t="s">
        <v>2916</v>
      </c>
    </row>
    <row r="6" spans="1:7">
      <c r="A6" s="163" t="s">
        <v>2865</v>
      </c>
      <c r="B6" s="10">
        <v>0.05</v>
      </c>
      <c r="C6" s="5" t="s">
        <v>2265</v>
      </c>
      <c r="D6" s="5">
        <v>1.15594741666667E-2</v>
      </c>
      <c r="E6" s="5">
        <v>1.1593499999999998E-2</v>
      </c>
      <c r="F6" s="5">
        <v>1.0029435450819568</v>
      </c>
      <c r="G6" s="5">
        <v>0.14834494091013783</v>
      </c>
    </row>
    <row r="7" spans="1:7">
      <c r="A7" s="163" t="s">
        <v>2869</v>
      </c>
      <c r="B7" s="10">
        <v>0.04</v>
      </c>
      <c r="C7" s="5" t="s">
        <v>2266</v>
      </c>
      <c r="D7" s="5">
        <v>1.0200000000000001E-2</v>
      </c>
      <c r="E7" s="5">
        <v>1.0442208333333336E-2</v>
      </c>
      <c r="F7" s="5">
        <v>1.02374591503268</v>
      </c>
      <c r="G7" s="5">
        <v>0.13275960149444765</v>
      </c>
    </row>
    <row r="8" spans="1:7">
      <c r="A8" s="164" t="s">
        <v>2873</v>
      </c>
      <c r="B8" s="10">
        <v>7.0000000000000007E-2</v>
      </c>
      <c r="C8" s="5" t="s">
        <v>2267</v>
      </c>
      <c r="D8" s="5">
        <v>1.01E-2</v>
      </c>
      <c r="E8" s="5">
        <v>1.0424277777777777E-2</v>
      </c>
      <c r="F8" s="5">
        <v>1.0321067106710671</v>
      </c>
      <c r="G8" s="5">
        <v>0.13251841172723866</v>
      </c>
    </row>
    <row r="10" spans="1:7">
      <c r="A10" s="163" t="s">
        <v>2860</v>
      </c>
      <c r="B10" s="10">
        <v>0.5</v>
      </c>
      <c r="C10" s="5" t="s">
        <v>2813</v>
      </c>
      <c r="D10" s="5">
        <v>1</v>
      </c>
      <c r="E10" s="5"/>
      <c r="F10" s="5"/>
      <c r="G10" s="5"/>
    </row>
    <row r="11" spans="1:7">
      <c r="A11" s="163" t="s">
        <v>2861</v>
      </c>
      <c r="B11" s="10">
        <v>0.05</v>
      </c>
      <c r="C11" s="5" t="s">
        <v>2264</v>
      </c>
      <c r="D11" s="5" t="s">
        <v>1494</v>
      </c>
      <c r="E11" s="5" t="s">
        <v>1412</v>
      </c>
      <c r="F11" s="5" t="s">
        <v>2268</v>
      </c>
      <c r="G11" s="5" t="s">
        <v>2916</v>
      </c>
    </row>
    <row r="12" spans="1:7">
      <c r="A12" s="163" t="s">
        <v>2865</v>
      </c>
      <c r="B12" s="10">
        <v>0.06</v>
      </c>
      <c r="C12" s="5" t="s">
        <v>2265</v>
      </c>
      <c r="D12" s="5">
        <v>1.15594741666667E-2</v>
      </c>
      <c r="E12" s="5">
        <v>1.2470083333333331E-2</v>
      </c>
      <c r="F12" s="5">
        <v>1.0787760025704711</v>
      </c>
      <c r="G12" s="5">
        <v>0.16034301830697029</v>
      </c>
    </row>
    <row r="13" spans="1:7">
      <c r="A13" s="163" t="s">
        <v>2869</v>
      </c>
      <c r="B13" s="10">
        <v>0.06</v>
      </c>
      <c r="C13" s="5" t="s">
        <v>2266</v>
      </c>
      <c r="D13" s="5">
        <v>1.0200000000000001E-2</v>
      </c>
      <c r="E13" s="5">
        <v>1.0844958333333333E-2</v>
      </c>
      <c r="F13" s="5">
        <v>1.0632312091503267</v>
      </c>
      <c r="G13" s="5">
        <v>0.13818954565993091</v>
      </c>
    </row>
    <row r="14" spans="1:7">
      <c r="A14" s="164" t="s">
        <v>2873</v>
      </c>
      <c r="B14" s="10">
        <v>0.1</v>
      </c>
      <c r="C14" s="5" t="s">
        <v>2267</v>
      </c>
      <c r="D14" s="5">
        <v>1.01E-2</v>
      </c>
      <c r="E14" s="5">
        <v>1.0733333333333333E-2</v>
      </c>
      <c r="F14" s="5">
        <v>1.0627062706270627</v>
      </c>
      <c r="G14" s="5">
        <v>0.13668221334888053</v>
      </c>
    </row>
    <row r="15" spans="1:7">
      <c r="A15" s="165" t="s">
        <v>3044</v>
      </c>
      <c r="B15" s="10">
        <v>7.0000000000000007E-2</v>
      </c>
    </row>
    <row r="16" spans="1:7">
      <c r="A16" s="165" t="s">
        <v>2919</v>
      </c>
      <c r="B16" s="10">
        <v>0.08</v>
      </c>
    </row>
    <row r="17" spans="1:2">
      <c r="A17" s="165" t="s">
        <v>2905</v>
      </c>
      <c r="B17" s="10">
        <v>0.08</v>
      </c>
    </row>
  </sheetData>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1BB27-227C-5242-B0F4-BDDCD2FAB619}">
  <sheetPr filterMode="1"/>
  <dimension ref="A1:L84"/>
  <sheetViews>
    <sheetView topLeftCell="A10" zoomScale="118" zoomScaleNormal="118" workbookViewId="0">
      <selection activeCell="B78" sqref="B78:B80"/>
    </sheetView>
  </sheetViews>
  <sheetFormatPr baseColWidth="10" defaultRowHeight="15"/>
  <cols>
    <col min="1" max="1" width="64.6640625" bestFit="1" customWidth="1"/>
    <col min="5" max="5" width="9.5" customWidth="1"/>
    <col min="6" max="6" width="6.33203125" customWidth="1"/>
    <col min="7" max="7" width="8" style="161" customWidth="1"/>
    <col min="8" max="8" width="10.1640625" customWidth="1"/>
  </cols>
  <sheetData>
    <row r="1" spans="1:7">
      <c r="G1" s="190"/>
    </row>
    <row r="2" spans="1:7">
      <c r="G2" s="191"/>
    </row>
    <row r="3" spans="1:7">
      <c r="A3" s="6" t="s">
        <v>2813</v>
      </c>
      <c r="B3" s="2">
        <f>SUM(B24:B84)</f>
        <v>0.97</v>
      </c>
      <c r="G3" s="191"/>
    </row>
    <row r="4" spans="1:7">
      <c r="A4" s="6" t="s">
        <v>2264</v>
      </c>
      <c r="B4" s="6" t="s">
        <v>1494</v>
      </c>
      <c r="C4" s="6" t="s">
        <v>1412</v>
      </c>
      <c r="D4" s="6" t="s">
        <v>2268</v>
      </c>
      <c r="E4" s="6" t="s">
        <v>2916</v>
      </c>
      <c r="G4" s="191"/>
    </row>
    <row r="5" spans="1:7">
      <c r="A5" s="6" t="s">
        <v>2265</v>
      </c>
      <c r="B5" s="5">
        <v>1.15594741666667E-2</v>
      </c>
      <c r="C5" s="8">
        <f>SUM(I24:I84)</f>
        <v>1.6272416666666668E-2</v>
      </c>
      <c r="D5" s="8">
        <f>C5/B5</f>
        <v>1.4077125336367264</v>
      </c>
      <c r="E5" s="5">
        <f>(C5+1)^12-1</f>
        <v>0.21372880527332683</v>
      </c>
      <c r="G5" s="191"/>
    </row>
    <row r="6" spans="1:7">
      <c r="A6" s="6" t="s">
        <v>2266</v>
      </c>
      <c r="B6" s="8">
        <v>1.0200000000000001E-2</v>
      </c>
      <c r="C6" s="8">
        <f>SUM(J24:J84)</f>
        <v>1.1980041666666667E-2</v>
      </c>
      <c r="D6" s="8">
        <f t="shared" ref="D6:D7" si="0">C6/B6</f>
        <v>1.1745138888888889</v>
      </c>
      <c r="E6" s="5">
        <f t="shared" ref="E6:E7" si="1">(C6+1)^12-1</f>
        <v>0.15362157300851909</v>
      </c>
      <c r="G6" s="191"/>
    </row>
    <row r="7" spans="1:7">
      <c r="A7" s="6" t="s">
        <v>2267</v>
      </c>
      <c r="B7" s="8">
        <v>1.01E-2</v>
      </c>
      <c r="C7" s="8">
        <f>SUM(K24:K84)</f>
        <v>1.2173472222222221E-2</v>
      </c>
      <c r="D7" s="8">
        <f t="shared" si="0"/>
        <v>1.2052942794279426</v>
      </c>
      <c r="E7" s="5">
        <f t="shared" si="1"/>
        <v>0.15627040467644759</v>
      </c>
      <c r="G7" s="191"/>
    </row>
    <row r="8" spans="1:7">
      <c r="G8" s="191"/>
    </row>
    <row r="9" spans="1:7">
      <c r="A9" s="195" t="s">
        <v>1454</v>
      </c>
      <c r="B9" s="196">
        <v>0.25</v>
      </c>
      <c r="G9" s="191"/>
    </row>
    <row r="10" spans="1:7">
      <c r="A10" s="195" t="s">
        <v>2861</v>
      </c>
      <c r="B10" s="196">
        <v>0.04</v>
      </c>
      <c r="G10" s="191"/>
    </row>
    <row r="11" spans="1:7">
      <c r="A11" s="195" t="s">
        <v>2865</v>
      </c>
      <c r="B11" s="196">
        <v>0.06</v>
      </c>
      <c r="G11" s="191"/>
    </row>
    <row r="12" spans="1:7">
      <c r="A12" s="195" t="s">
        <v>2869</v>
      </c>
      <c r="B12" s="196">
        <v>0.06</v>
      </c>
      <c r="G12" s="191"/>
    </row>
    <row r="13" spans="1:7">
      <c r="A13" s="195" t="s">
        <v>2873</v>
      </c>
      <c r="B13" s="196">
        <v>0.1</v>
      </c>
      <c r="G13" s="191"/>
    </row>
    <row r="14" spans="1:7">
      <c r="A14" s="195" t="s">
        <v>2903</v>
      </c>
      <c r="B14" s="196">
        <v>0.08</v>
      </c>
      <c r="G14" s="191"/>
    </row>
    <row r="15" spans="1:7">
      <c r="A15" s="195" t="s">
        <v>2902</v>
      </c>
      <c r="B15" s="196">
        <v>0.09</v>
      </c>
      <c r="G15" s="191"/>
    </row>
    <row r="16" spans="1:7">
      <c r="A16" s="195" t="s">
        <v>3046</v>
      </c>
      <c r="B16" s="196">
        <v>0.06</v>
      </c>
      <c r="G16" s="191"/>
    </row>
    <row r="17" spans="1:12">
      <c r="A17" s="195" t="s">
        <v>3047</v>
      </c>
      <c r="B17" s="196">
        <v>0.1</v>
      </c>
      <c r="G17" s="191"/>
    </row>
    <row r="18" spans="1:12">
      <c r="A18" s="195" t="s">
        <v>2889</v>
      </c>
      <c r="B18" s="196">
        <v>0.08</v>
      </c>
      <c r="G18" s="191"/>
    </row>
    <row r="19" spans="1:12">
      <c r="A19" s="195" t="s">
        <v>2908</v>
      </c>
      <c r="B19" s="196">
        <v>0.08</v>
      </c>
      <c r="G19" s="191"/>
    </row>
    <row r="20" spans="1:12">
      <c r="G20" s="191"/>
    </row>
    <row r="21" spans="1:12">
      <c r="G21" s="191"/>
    </row>
    <row r="22" spans="1:12">
      <c r="G22" s="191"/>
    </row>
    <row r="23" spans="1:12">
      <c r="A23" s="192" t="s">
        <v>240</v>
      </c>
      <c r="B23" s="193" t="s">
        <v>138</v>
      </c>
      <c r="C23" s="194" t="s">
        <v>1424</v>
      </c>
      <c r="D23" s="194" t="s">
        <v>2334</v>
      </c>
      <c r="E23" s="194" t="s">
        <v>2335</v>
      </c>
      <c r="F23" s="194" t="s">
        <v>2336</v>
      </c>
      <c r="G23" s="193" t="s">
        <v>1266</v>
      </c>
      <c r="H23" s="193" t="s">
        <v>255</v>
      </c>
      <c r="I23" s="193" t="s">
        <v>2814</v>
      </c>
      <c r="J23" s="193" t="s">
        <v>2815</v>
      </c>
      <c r="K23" s="193" t="s">
        <v>2816</v>
      </c>
      <c r="L23" s="194" t="s">
        <v>241</v>
      </c>
    </row>
    <row r="24" spans="1:12" hidden="1">
      <c r="A24" s="162" t="s">
        <v>1494</v>
      </c>
      <c r="B24" s="10"/>
      <c r="C24" s="5">
        <v>1.0155000000000001E-2</v>
      </c>
      <c r="D24" s="5">
        <v>1.1591666666666665E-2</v>
      </c>
      <c r="E24" s="5">
        <v>1.0337500000000001E-2</v>
      </c>
      <c r="F24" s="5">
        <v>1.013611111111111E-2</v>
      </c>
      <c r="G24" s="6">
        <v>1</v>
      </c>
      <c r="H24" s="8" t="s">
        <v>2811</v>
      </c>
      <c r="I24" s="151">
        <f>B24*D24</f>
        <v>0</v>
      </c>
      <c r="J24" s="8">
        <f>E24*B24</f>
        <v>0</v>
      </c>
      <c r="K24" s="8">
        <f>F24*B24</f>
        <v>0</v>
      </c>
      <c r="L24" t="s">
        <v>3041</v>
      </c>
    </row>
    <row r="25" spans="1:12" hidden="1">
      <c r="A25" s="162" t="s">
        <v>2464</v>
      </c>
      <c r="B25" s="10"/>
      <c r="C25" s="5">
        <v>3.9650000000000006E-3</v>
      </c>
      <c r="D25" s="5">
        <v>3.4499999999999995E-3</v>
      </c>
      <c r="E25" s="5">
        <v>3.9749999999999994E-3</v>
      </c>
      <c r="F25" s="5">
        <v>3.6583333333333329E-3</v>
      </c>
      <c r="G25" s="6">
        <v>2</v>
      </c>
      <c r="H25" s="8" t="s">
        <v>2811</v>
      </c>
      <c r="I25" s="151">
        <f t="shared" ref="I25:I84" si="2">B25*D25</f>
        <v>0</v>
      </c>
      <c r="J25" s="8">
        <f t="shared" ref="J25:J84" si="3">E25*B25</f>
        <v>0</v>
      </c>
      <c r="K25" s="8">
        <f t="shared" ref="K25:K84" si="4">F25*B25</f>
        <v>0</v>
      </c>
      <c r="L25" t="s">
        <v>3041</v>
      </c>
    </row>
    <row r="26" spans="1:12" hidden="1">
      <c r="A26" s="162" t="s">
        <v>2465</v>
      </c>
      <c r="B26" s="10"/>
      <c r="C26" s="5">
        <v>1.0155000000000001E-2</v>
      </c>
      <c r="D26" s="5">
        <v>1.1591666666666665E-2</v>
      </c>
      <c r="E26" s="5">
        <v>1.0341666666666667E-2</v>
      </c>
      <c r="F26" s="5">
        <v>1.013611111111111E-2</v>
      </c>
      <c r="G26" s="6">
        <v>3</v>
      </c>
      <c r="H26" s="8" t="s">
        <v>2811</v>
      </c>
      <c r="I26" s="151">
        <f t="shared" si="2"/>
        <v>0</v>
      </c>
      <c r="J26" s="8">
        <f t="shared" si="3"/>
        <v>0</v>
      </c>
      <c r="K26" s="8">
        <f t="shared" si="4"/>
        <v>0</v>
      </c>
      <c r="L26" t="s">
        <v>3042</v>
      </c>
    </row>
    <row r="27" spans="1:12" hidden="1">
      <c r="A27" s="162" t="s">
        <v>2466</v>
      </c>
      <c r="B27" s="10"/>
      <c r="C27" s="5">
        <v>1.4465000000000002E-2</v>
      </c>
      <c r="D27" s="5">
        <v>2.8399999999999995E-2</v>
      </c>
      <c r="E27" s="5">
        <v>1.7495833333333332E-2</v>
      </c>
      <c r="F27" s="5">
        <v>1.7330555555555561E-2</v>
      </c>
      <c r="G27" s="6">
        <v>4</v>
      </c>
      <c r="H27" s="8" t="s">
        <v>2811</v>
      </c>
      <c r="I27" s="151">
        <f t="shared" si="2"/>
        <v>0</v>
      </c>
      <c r="J27" s="8">
        <f t="shared" si="3"/>
        <v>0</v>
      </c>
      <c r="K27" s="8">
        <f t="shared" si="4"/>
        <v>0</v>
      </c>
      <c r="L27" t="s">
        <v>3041</v>
      </c>
    </row>
    <row r="28" spans="1:12" hidden="1">
      <c r="A28" s="162" t="s">
        <v>2467</v>
      </c>
      <c r="B28" s="6"/>
      <c r="C28" s="5">
        <v>-6.7250000000000003E-4</v>
      </c>
      <c r="D28" s="5">
        <v>-1.01E-2</v>
      </c>
      <c r="E28" s="5">
        <v>-9.5833333333333393E-4</v>
      </c>
      <c r="F28" s="5">
        <v>4.0833333333333346E-4</v>
      </c>
      <c r="G28" s="6">
        <v>5</v>
      </c>
      <c r="H28" s="8" t="s">
        <v>2811</v>
      </c>
      <c r="I28" s="151">
        <f t="shared" si="2"/>
        <v>0</v>
      </c>
      <c r="J28" s="8">
        <f t="shared" si="3"/>
        <v>0</v>
      </c>
      <c r="K28" s="8">
        <f t="shared" si="4"/>
        <v>0</v>
      </c>
      <c r="L28" t="s">
        <v>3041</v>
      </c>
    </row>
    <row r="29" spans="1:12">
      <c r="A29" s="163" t="s">
        <v>2860</v>
      </c>
      <c r="B29" s="10">
        <v>0.25</v>
      </c>
      <c r="C29" s="5">
        <v>1.013E-2</v>
      </c>
      <c r="D29" s="5">
        <v>1.1549999999999998E-2</v>
      </c>
      <c r="E29" s="5">
        <v>1.03E-2</v>
      </c>
      <c r="F29" s="5">
        <v>1.0108333333333332E-2</v>
      </c>
      <c r="G29" s="6">
        <v>6</v>
      </c>
      <c r="H29" s="8" t="s">
        <v>2812</v>
      </c>
      <c r="I29" s="151">
        <f t="shared" si="2"/>
        <v>2.8874999999999994E-3</v>
      </c>
      <c r="J29" s="8">
        <f t="shared" si="3"/>
        <v>2.575E-3</v>
      </c>
      <c r="K29" s="8">
        <f t="shared" si="4"/>
        <v>2.527083333333333E-3</v>
      </c>
      <c r="L29" t="s">
        <v>1358</v>
      </c>
    </row>
    <row r="30" spans="1:12">
      <c r="A30" s="163" t="s">
        <v>2861</v>
      </c>
      <c r="B30" s="10">
        <v>0.05</v>
      </c>
      <c r="C30" s="5">
        <v>1.0802500000000001E-2</v>
      </c>
      <c r="D30" s="5">
        <v>1.1933333333333332E-2</v>
      </c>
      <c r="E30" s="5">
        <v>1.0891666666666668E-2</v>
      </c>
      <c r="F30" s="5">
        <v>1.0855555555555556E-2</v>
      </c>
      <c r="G30" s="6">
        <v>7</v>
      </c>
      <c r="H30" s="8" t="s">
        <v>2812</v>
      </c>
      <c r="I30" s="151">
        <f t="shared" si="2"/>
        <v>5.9666666666666668E-4</v>
      </c>
      <c r="J30" s="8">
        <f t="shared" si="3"/>
        <v>5.4458333333333344E-4</v>
      </c>
      <c r="K30" s="8">
        <f t="shared" si="4"/>
        <v>5.4277777777777777E-4</v>
      </c>
      <c r="L30" t="s">
        <v>1358</v>
      </c>
    </row>
    <row r="31" spans="1:12">
      <c r="A31" s="163" t="s">
        <v>2834</v>
      </c>
      <c r="B31" s="10">
        <v>0</v>
      </c>
      <c r="C31" s="5">
        <v>1.1497499999999999E-2</v>
      </c>
      <c r="D31" s="5">
        <v>1.2633333333333335E-2</v>
      </c>
      <c r="E31" s="5">
        <v>1.1587500000000002E-2</v>
      </c>
      <c r="F31" s="5">
        <v>1.1505555555555555E-2</v>
      </c>
      <c r="G31" s="6">
        <v>8</v>
      </c>
      <c r="H31" s="8" t="s">
        <v>2812</v>
      </c>
      <c r="I31" s="151">
        <f t="shared" si="2"/>
        <v>0</v>
      </c>
      <c r="J31" s="8">
        <f t="shared" si="3"/>
        <v>0</v>
      </c>
      <c r="K31" s="8">
        <f t="shared" si="4"/>
        <v>0</v>
      </c>
      <c r="L31" t="s">
        <v>1358</v>
      </c>
    </row>
    <row r="32" spans="1:12" hidden="1">
      <c r="A32" s="163" t="s">
        <v>2835</v>
      </c>
      <c r="B32" s="10"/>
      <c r="C32" s="5">
        <v>1.1052500000000002E-2</v>
      </c>
      <c r="D32" s="5">
        <v>1.1883333333333331E-2</v>
      </c>
      <c r="E32" s="5">
        <v>1.1058333333333335E-2</v>
      </c>
      <c r="F32" s="5">
        <v>1.1047222222222224E-2</v>
      </c>
      <c r="G32" s="6">
        <v>9</v>
      </c>
      <c r="H32" s="8" t="s">
        <v>2812</v>
      </c>
      <c r="I32" s="151">
        <f t="shared" si="2"/>
        <v>0</v>
      </c>
      <c r="J32" s="8">
        <f t="shared" si="3"/>
        <v>0</v>
      </c>
      <c r="K32" s="8">
        <f t="shared" si="4"/>
        <v>0</v>
      </c>
      <c r="L32" t="s">
        <v>3041</v>
      </c>
    </row>
    <row r="33" spans="1:12" hidden="1">
      <c r="A33" s="163" t="s">
        <v>2836</v>
      </c>
      <c r="B33" s="10"/>
      <c r="C33" s="5">
        <v>1.1334999999999998E-2</v>
      </c>
      <c r="D33" s="5">
        <v>1.2583333333333334E-2</v>
      </c>
      <c r="E33" s="5">
        <v>1.1466666666666667E-2</v>
      </c>
      <c r="F33" s="5">
        <v>1.1347222222222224E-2</v>
      </c>
      <c r="G33" s="6">
        <v>10</v>
      </c>
      <c r="H33" s="8" t="s">
        <v>2812</v>
      </c>
      <c r="I33" s="151">
        <f t="shared" si="2"/>
        <v>0</v>
      </c>
      <c r="J33" s="8">
        <f t="shared" si="3"/>
        <v>0</v>
      </c>
      <c r="K33" s="8">
        <f t="shared" si="4"/>
        <v>0</v>
      </c>
      <c r="L33" t="s">
        <v>3042</v>
      </c>
    </row>
    <row r="34" spans="1:12">
      <c r="A34" s="163" t="s">
        <v>2862</v>
      </c>
      <c r="B34" s="10">
        <v>0</v>
      </c>
      <c r="C34" s="5">
        <v>1.1075000000000002E-2</v>
      </c>
      <c r="D34" s="5">
        <v>1.0408333333333334E-2</v>
      </c>
      <c r="E34" s="5">
        <v>9.9416666666666646E-3</v>
      </c>
      <c r="F34" s="5">
        <v>1.1933333333333336E-2</v>
      </c>
      <c r="G34" s="6">
        <v>11</v>
      </c>
      <c r="H34" s="8" t="s">
        <v>2812</v>
      </c>
      <c r="I34" s="151">
        <f t="shared" si="2"/>
        <v>0</v>
      </c>
      <c r="J34" s="8">
        <f t="shared" si="3"/>
        <v>0</v>
      </c>
      <c r="K34" s="8">
        <f t="shared" si="4"/>
        <v>0</v>
      </c>
      <c r="L34" t="s">
        <v>1358</v>
      </c>
    </row>
    <row r="35" spans="1:12" hidden="1">
      <c r="A35" s="163" t="s">
        <v>2863</v>
      </c>
      <c r="B35" s="10"/>
      <c r="C35" s="5">
        <v>1.0495000000000001E-2</v>
      </c>
      <c r="D35" s="5">
        <v>1.0791666666666666E-2</v>
      </c>
      <c r="E35" s="5">
        <v>1.04625E-2</v>
      </c>
      <c r="F35" s="5">
        <v>1.1055555555555555E-2</v>
      </c>
      <c r="G35" s="6">
        <v>12</v>
      </c>
      <c r="H35" s="8" t="s">
        <v>2812</v>
      </c>
      <c r="I35" s="151">
        <f t="shared" si="2"/>
        <v>0</v>
      </c>
      <c r="J35" s="8">
        <f t="shared" si="3"/>
        <v>0</v>
      </c>
      <c r="K35" s="8">
        <f t="shared" si="4"/>
        <v>0</v>
      </c>
      <c r="L35" t="s">
        <v>3041</v>
      </c>
    </row>
    <row r="36" spans="1:12" hidden="1">
      <c r="A36" s="163" t="s">
        <v>2864</v>
      </c>
      <c r="B36" s="10"/>
      <c r="C36" s="5">
        <v>1.0227499999999997E-2</v>
      </c>
      <c r="D36" s="5">
        <v>1.0041666666666666E-2</v>
      </c>
      <c r="E36" s="5">
        <v>1.0191666666666667E-2</v>
      </c>
      <c r="F36" s="5">
        <v>1.0919444444444445E-2</v>
      </c>
      <c r="G36" s="6">
        <v>13</v>
      </c>
      <c r="H36" s="8" t="s">
        <v>2812</v>
      </c>
      <c r="I36" s="151">
        <f t="shared" si="2"/>
        <v>0</v>
      </c>
      <c r="J36" s="8">
        <f t="shared" si="3"/>
        <v>0</v>
      </c>
      <c r="K36" s="8">
        <f t="shared" si="4"/>
        <v>0</v>
      </c>
      <c r="L36" t="s">
        <v>3041</v>
      </c>
    </row>
    <row r="37" spans="1:12" hidden="1">
      <c r="A37" s="163" t="s">
        <v>2837</v>
      </c>
      <c r="B37" s="10">
        <v>0</v>
      </c>
      <c r="C37" s="5">
        <v>1.1057499999999998E-2</v>
      </c>
      <c r="D37" s="5">
        <v>1.1416666666666667E-2</v>
      </c>
      <c r="E37" s="5">
        <v>1.0766666666666666E-2</v>
      </c>
      <c r="F37" s="5">
        <v>1.1213888888888886E-2</v>
      </c>
      <c r="G37" s="6">
        <v>14</v>
      </c>
      <c r="H37" s="8" t="s">
        <v>2812</v>
      </c>
      <c r="I37" s="151">
        <f t="shared" si="2"/>
        <v>0</v>
      </c>
      <c r="J37" s="8">
        <f t="shared" si="3"/>
        <v>0</v>
      </c>
      <c r="K37" s="8">
        <f t="shared" si="4"/>
        <v>0</v>
      </c>
      <c r="L37" t="s">
        <v>3041</v>
      </c>
    </row>
    <row r="38" spans="1:12">
      <c r="A38" s="163" t="s">
        <v>2865</v>
      </c>
      <c r="B38" s="10">
        <v>0.08</v>
      </c>
      <c r="C38" s="5">
        <v>1.0677499999999996E-2</v>
      </c>
      <c r="D38" s="5">
        <v>1.1558333333333332E-2</v>
      </c>
      <c r="E38" s="5">
        <v>1.0620833333333335E-2</v>
      </c>
      <c r="F38" s="5">
        <v>1.0758333333333328E-2</v>
      </c>
      <c r="G38" s="6">
        <v>15</v>
      </c>
      <c r="H38" s="8" t="s">
        <v>2812</v>
      </c>
      <c r="I38" s="151">
        <f t="shared" si="2"/>
        <v>9.2466666666666652E-4</v>
      </c>
      <c r="J38" s="8">
        <f t="shared" si="3"/>
        <v>8.4966666666666676E-4</v>
      </c>
      <c r="K38" s="8">
        <f t="shared" si="4"/>
        <v>8.6066666666666626E-4</v>
      </c>
      <c r="L38" t="s">
        <v>1358</v>
      </c>
    </row>
    <row r="39" spans="1:12" hidden="1">
      <c r="A39" s="163" t="s">
        <v>2866</v>
      </c>
      <c r="B39" s="10"/>
      <c r="C39" s="5">
        <v>1.0334999999999999E-2</v>
      </c>
      <c r="D39" s="5">
        <v>1.1441666666666668E-2</v>
      </c>
      <c r="E39" s="5">
        <v>1.0174999999999998E-2</v>
      </c>
      <c r="F39" s="5">
        <v>1.0236111111111109E-2</v>
      </c>
      <c r="G39" s="6">
        <v>16</v>
      </c>
      <c r="H39" s="8" t="s">
        <v>2812</v>
      </c>
      <c r="I39" s="151">
        <f t="shared" si="2"/>
        <v>0</v>
      </c>
      <c r="J39" s="8">
        <f t="shared" si="3"/>
        <v>0</v>
      </c>
      <c r="K39" s="8">
        <f t="shared" si="4"/>
        <v>0</v>
      </c>
      <c r="L39" t="s">
        <v>3041</v>
      </c>
    </row>
    <row r="40" spans="1:12" hidden="1">
      <c r="A40" s="163" t="s">
        <v>2867</v>
      </c>
      <c r="B40" s="10">
        <v>0</v>
      </c>
      <c r="C40" s="5">
        <v>1.0174999999999998E-2</v>
      </c>
      <c r="D40" s="5">
        <v>1.0916666666666667E-2</v>
      </c>
      <c r="E40" s="5">
        <v>1.0333333333333332E-2</v>
      </c>
      <c r="F40" s="5">
        <v>1.0958333333333332E-2</v>
      </c>
      <c r="G40" s="6">
        <v>17</v>
      </c>
      <c r="H40" s="8" t="s">
        <v>2812</v>
      </c>
      <c r="I40" s="151">
        <f t="shared" si="2"/>
        <v>0</v>
      </c>
      <c r="J40" s="8">
        <f t="shared" si="3"/>
        <v>0</v>
      </c>
      <c r="K40" s="8">
        <f t="shared" si="4"/>
        <v>0</v>
      </c>
      <c r="L40" t="s">
        <v>3041</v>
      </c>
    </row>
    <row r="41" spans="1:12">
      <c r="A41" s="163" t="s">
        <v>2838</v>
      </c>
      <c r="B41" s="10">
        <v>0</v>
      </c>
      <c r="C41" s="5">
        <v>1.0249999999999999E-2</v>
      </c>
      <c r="D41" s="5">
        <v>1.1433333333333335E-2</v>
      </c>
      <c r="E41" s="5">
        <v>1.1162500000000001E-2</v>
      </c>
      <c r="F41" s="5">
        <v>1.1155555555555552E-2</v>
      </c>
      <c r="G41" s="6">
        <v>18</v>
      </c>
      <c r="H41" s="8" t="s">
        <v>2812</v>
      </c>
      <c r="I41" s="151">
        <f t="shared" si="2"/>
        <v>0</v>
      </c>
      <c r="J41" s="8">
        <f t="shared" si="3"/>
        <v>0</v>
      </c>
      <c r="K41" s="8">
        <f t="shared" si="4"/>
        <v>0</v>
      </c>
      <c r="L41" t="s">
        <v>1358</v>
      </c>
    </row>
    <row r="42" spans="1:12" hidden="1">
      <c r="A42" s="163" t="s">
        <v>2868</v>
      </c>
      <c r="B42" s="10"/>
      <c r="C42" s="5">
        <v>8.4200000000000004E-3</v>
      </c>
      <c r="D42" s="5">
        <v>8.2750000000000011E-3</v>
      </c>
      <c r="E42" s="5">
        <v>8.1333333333333327E-3</v>
      </c>
      <c r="F42" s="5">
        <v>8.9888888888888865E-3</v>
      </c>
      <c r="G42" s="6">
        <v>19</v>
      </c>
      <c r="H42" s="8" t="s">
        <v>2812</v>
      </c>
      <c r="I42" s="151">
        <f t="shared" si="2"/>
        <v>0</v>
      </c>
      <c r="J42" s="8">
        <f t="shared" si="3"/>
        <v>0</v>
      </c>
      <c r="K42" s="8">
        <f t="shared" si="4"/>
        <v>0</v>
      </c>
      <c r="L42" t="s">
        <v>3041</v>
      </c>
    </row>
    <row r="43" spans="1:12" hidden="1">
      <c r="A43" s="163" t="s">
        <v>2839</v>
      </c>
      <c r="B43" s="10"/>
      <c r="C43" s="5">
        <v>7.7000000000000002E-3</v>
      </c>
      <c r="D43" s="5">
        <v>6.4416666666666676E-3</v>
      </c>
      <c r="E43" s="5">
        <v>6.6000000000000017E-3</v>
      </c>
      <c r="F43" s="5">
        <v>8.2083333333333331E-3</v>
      </c>
      <c r="G43" s="6">
        <v>20</v>
      </c>
      <c r="H43" s="8" t="s">
        <v>2812</v>
      </c>
      <c r="I43" s="151">
        <f t="shared" si="2"/>
        <v>0</v>
      </c>
      <c r="J43" s="8">
        <f t="shared" si="3"/>
        <v>0</v>
      </c>
      <c r="K43" s="8">
        <f t="shared" si="4"/>
        <v>0</v>
      </c>
      <c r="L43" t="s">
        <v>3041</v>
      </c>
    </row>
    <row r="44" spans="1:12">
      <c r="A44" s="163" t="s">
        <v>2840</v>
      </c>
      <c r="B44" s="10"/>
      <c r="C44" s="5">
        <v>1.2202499999999998E-2</v>
      </c>
      <c r="D44" s="5">
        <v>1.3474999999999999E-2</v>
      </c>
      <c r="E44" s="5">
        <v>1.23625E-2</v>
      </c>
      <c r="F44" s="5">
        <v>1.2202777777777778E-2</v>
      </c>
      <c r="G44" s="6">
        <v>21</v>
      </c>
      <c r="H44" s="8" t="s">
        <v>2812</v>
      </c>
      <c r="I44" s="151">
        <f t="shared" si="2"/>
        <v>0</v>
      </c>
      <c r="J44" s="8">
        <f t="shared" si="3"/>
        <v>0</v>
      </c>
      <c r="K44" s="8">
        <f t="shared" si="4"/>
        <v>0</v>
      </c>
      <c r="L44" t="s">
        <v>1358</v>
      </c>
    </row>
    <row r="45" spans="1:12">
      <c r="A45" s="163" t="s">
        <v>2869</v>
      </c>
      <c r="B45" s="10">
        <v>0.08</v>
      </c>
      <c r="C45" s="5">
        <v>1.0202500000000003E-2</v>
      </c>
      <c r="D45" s="5">
        <v>1.1733333333333333E-2</v>
      </c>
      <c r="E45" s="5">
        <v>1.0645833333333334E-2</v>
      </c>
      <c r="F45" s="5">
        <v>1.0613888888888891E-2</v>
      </c>
      <c r="G45" s="6">
        <v>22</v>
      </c>
      <c r="H45" s="8" t="s">
        <v>2812</v>
      </c>
      <c r="I45" s="151">
        <f t="shared" si="2"/>
        <v>9.3866666666666675E-4</v>
      </c>
      <c r="J45" s="8">
        <f t="shared" si="3"/>
        <v>8.516666666666667E-4</v>
      </c>
      <c r="K45" s="8">
        <f t="shared" si="4"/>
        <v>8.4911111111111136E-4</v>
      </c>
      <c r="L45" t="s">
        <v>1358</v>
      </c>
    </row>
    <row r="46" spans="1:12" hidden="1">
      <c r="A46" s="163" t="s">
        <v>2870</v>
      </c>
      <c r="B46" s="10"/>
      <c r="C46" s="5">
        <v>1.1340000000000001E-2</v>
      </c>
      <c r="D46" s="5">
        <v>1.2783333333333332E-2</v>
      </c>
      <c r="E46" s="5">
        <v>1.1679166666666664E-2</v>
      </c>
      <c r="F46" s="5">
        <v>1.1908333333333333E-2</v>
      </c>
      <c r="G46" s="6">
        <v>23</v>
      </c>
      <c r="H46" s="8" t="s">
        <v>2812</v>
      </c>
      <c r="I46" s="151">
        <f t="shared" si="2"/>
        <v>0</v>
      </c>
      <c r="J46" s="8">
        <f t="shared" si="3"/>
        <v>0</v>
      </c>
      <c r="K46" s="8">
        <f t="shared" si="4"/>
        <v>0</v>
      </c>
      <c r="L46" t="s">
        <v>3041</v>
      </c>
    </row>
    <row r="47" spans="1:12" hidden="1">
      <c r="A47" s="163" t="s">
        <v>2871</v>
      </c>
      <c r="B47" s="10"/>
      <c r="C47" s="5">
        <v>1.0047499999999997E-2</v>
      </c>
      <c r="D47" s="5">
        <v>1.0241666666666666E-2</v>
      </c>
      <c r="E47" s="5">
        <v>1.0454166666666667E-2</v>
      </c>
      <c r="F47" s="5">
        <v>9.8638888888888856E-3</v>
      </c>
      <c r="G47" s="6">
        <v>24</v>
      </c>
      <c r="H47" s="8" t="s">
        <v>2812</v>
      </c>
      <c r="I47" s="151">
        <f t="shared" si="2"/>
        <v>0</v>
      </c>
      <c r="J47" s="8">
        <f t="shared" si="3"/>
        <v>0</v>
      </c>
      <c r="K47" s="8">
        <f t="shared" si="4"/>
        <v>0</v>
      </c>
      <c r="L47" t="s">
        <v>3041</v>
      </c>
    </row>
    <row r="48" spans="1:12" hidden="1">
      <c r="A48" s="163" t="s">
        <v>2841</v>
      </c>
      <c r="B48" s="10"/>
      <c r="C48" s="5">
        <v>9.895000000000001E-3</v>
      </c>
      <c r="D48" s="5">
        <v>7.4000000000000003E-3</v>
      </c>
      <c r="E48" s="5">
        <v>9.4666666666666666E-3</v>
      </c>
      <c r="F48" s="5">
        <v>9.8388888888888883E-3</v>
      </c>
      <c r="G48" s="6">
        <v>25</v>
      </c>
      <c r="H48" s="8" t="s">
        <v>2812</v>
      </c>
      <c r="I48" s="151">
        <f t="shared" si="2"/>
        <v>0</v>
      </c>
      <c r="J48" s="8">
        <f t="shared" si="3"/>
        <v>0</v>
      </c>
      <c r="K48" s="8">
        <f t="shared" si="4"/>
        <v>0</v>
      </c>
      <c r="L48" t="s">
        <v>3041</v>
      </c>
    </row>
    <row r="49" spans="1:12" hidden="1">
      <c r="A49" s="164" t="s">
        <v>2872</v>
      </c>
      <c r="B49" s="10"/>
      <c r="C49" s="5">
        <v>1.0087500000000003E-2</v>
      </c>
      <c r="D49" s="5">
        <v>1.1566666666666668E-2</v>
      </c>
      <c r="E49" s="5">
        <v>1.02875E-2</v>
      </c>
      <c r="F49" s="5">
        <v>1.0077777777777778E-2</v>
      </c>
      <c r="G49" s="6">
        <v>27</v>
      </c>
      <c r="H49" s="8" t="s">
        <v>2812</v>
      </c>
      <c r="I49" s="151">
        <f t="shared" si="2"/>
        <v>0</v>
      </c>
      <c r="J49" s="8">
        <f t="shared" si="3"/>
        <v>0</v>
      </c>
      <c r="K49" s="8">
        <f t="shared" si="4"/>
        <v>0</v>
      </c>
      <c r="L49" t="s">
        <v>3041</v>
      </c>
    </row>
    <row r="50" spans="1:12">
      <c r="A50" s="164" t="s">
        <v>2873</v>
      </c>
      <c r="B50" s="10">
        <v>0.1</v>
      </c>
      <c r="C50" s="5">
        <v>1.2342500000000003E-2</v>
      </c>
      <c r="D50" s="5">
        <v>1.1841666666666667E-2</v>
      </c>
      <c r="E50" s="5">
        <v>1.156666666666667E-2</v>
      </c>
      <c r="F50" s="5">
        <v>1.3441666666666666E-2</v>
      </c>
      <c r="G50" s="6">
        <v>28</v>
      </c>
      <c r="H50" s="8" t="s">
        <v>2812</v>
      </c>
      <c r="I50" s="151">
        <f t="shared" si="2"/>
        <v>1.1841666666666667E-3</v>
      </c>
      <c r="J50" s="8">
        <f t="shared" si="3"/>
        <v>1.156666666666667E-3</v>
      </c>
      <c r="K50" s="8">
        <f t="shared" si="4"/>
        <v>1.3441666666666667E-3</v>
      </c>
      <c r="L50" t="s">
        <v>1358</v>
      </c>
    </row>
    <row r="51" spans="1:12">
      <c r="A51" s="164" t="s">
        <v>2914</v>
      </c>
      <c r="B51" s="10"/>
      <c r="C51" s="5">
        <v>9.5400000000000033E-3</v>
      </c>
      <c r="D51" s="5">
        <v>9.391666666666668E-3</v>
      </c>
      <c r="E51" s="5">
        <v>9.5875000000000005E-3</v>
      </c>
      <c r="F51" s="5">
        <v>9.452777777777777E-3</v>
      </c>
      <c r="G51" s="6">
        <v>29</v>
      </c>
      <c r="H51" s="8" t="s">
        <v>2812</v>
      </c>
      <c r="I51" s="151">
        <f t="shared" si="2"/>
        <v>0</v>
      </c>
      <c r="J51" s="8">
        <f t="shared" si="3"/>
        <v>0</v>
      </c>
      <c r="K51" s="8">
        <f t="shared" si="4"/>
        <v>0</v>
      </c>
      <c r="L51" t="s">
        <v>1358</v>
      </c>
    </row>
    <row r="52" spans="1:12" hidden="1">
      <c r="A52" s="164" t="s">
        <v>2875</v>
      </c>
      <c r="B52" s="10"/>
      <c r="C52" s="5">
        <v>6.7849999999999994E-3</v>
      </c>
      <c r="D52" s="5">
        <v>8.6416666666666673E-3</v>
      </c>
      <c r="E52" s="5">
        <v>6.8541666666666655E-3</v>
      </c>
      <c r="F52" s="5">
        <v>6.3916666666666653E-3</v>
      </c>
      <c r="G52" s="6">
        <v>30</v>
      </c>
      <c r="H52" s="8" t="s">
        <v>2812</v>
      </c>
      <c r="I52" s="151">
        <f t="shared" si="2"/>
        <v>0</v>
      </c>
      <c r="J52" s="8">
        <f t="shared" si="3"/>
        <v>0</v>
      </c>
      <c r="K52" s="8">
        <f t="shared" si="4"/>
        <v>0</v>
      </c>
      <c r="L52" t="s">
        <v>3041</v>
      </c>
    </row>
    <row r="53" spans="1:12" hidden="1">
      <c r="A53" s="164" t="s">
        <v>2876</v>
      </c>
      <c r="B53" s="10"/>
      <c r="C53" s="5">
        <v>9.0799999999999961E-3</v>
      </c>
      <c r="D53" s="5">
        <v>1.0383333333333333E-2</v>
      </c>
      <c r="E53" s="5">
        <v>8.4791666666666678E-3</v>
      </c>
      <c r="F53" s="5">
        <v>8.7472222222222187E-3</v>
      </c>
      <c r="G53" s="6">
        <v>31</v>
      </c>
      <c r="H53" s="8" t="s">
        <v>2812</v>
      </c>
      <c r="I53" s="151">
        <f t="shared" si="2"/>
        <v>0</v>
      </c>
      <c r="J53" s="8">
        <f t="shared" si="3"/>
        <v>0</v>
      </c>
      <c r="K53" s="8">
        <f t="shared" si="4"/>
        <v>0</v>
      </c>
      <c r="L53" t="s">
        <v>3042</v>
      </c>
    </row>
    <row r="54" spans="1:12">
      <c r="A54" s="164" t="s">
        <v>2842</v>
      </c>
      <c r="B54" s="10"/>
      <c r="C54" s="5">
        <v>2.0337500000000005E-2</v>
      </c>
      <c r="D54" s="5">
        <v>1.4900000000000002E-2</v>
      </c>
      <c r="E54" s="5">
        <v>1.8312499999999995E-2</v>
      </c>
      <c r="F54" s="5">
        <v>1.9866666666666671E-2</v>
      </c>
      <c r="G54" s="6">
        <v>32</v>
      </c>
      <c r="H54" s="8" t="s">
        <v>2812</v>
      </c>
      <c r="I54" s="151">
        <f t="shared" si="2"/>
        <v>0</v>
      </c>
      <c r="J54" s="8">
        <f t="shared" si="3"/>
        <v>0</v>
      </c>
      <c r="K54" s="8">
        <f t="shared" si="4"/>
        <v>0</v>
      </c>
      <c r="L54" t="s">
        <v>1358</v>
      </c>
    </row>
    <row r="55" spans="1:12" hidden="1">
      <c r="A55" s="165" t="s">
        <v>2877</v>
      </c>
      <c r="B55" s="10"/>
      <c r="C55" s="5">
        <v>5.8399999999999988E-3</v>
      </c>
      <c r="D55" s="5">
        <v>4.8416666666666669E-3</v>
      </c>
      <c r="E55" s="5">
        <v>5.7374999999999995E-3</v>
      </c>
      <c r="F55" s="5">
        <v>5.5972222222222213E-3</v>
      </c>
      <c r="G55" s="6">
        <v>33</v>
      </c>
      <c r="H55" s="8" t="s">
        <v>37</v>
      </c>
      <c r="I55" s="151">
        <f t="shared" si="2"/>
        <v>0</v>
      </c>
      <c r="J55" s="8">
        <f t="shared" si="3"/>
        <v>0</v>
      </c>
      <c r="K55" s="8">
        <f t="shared" si="4"/>
        <v>0</v>
      </c>
      <c r="L55" t="s">
        <v>3041</v>
      </c>
    </row>
    <row r="56" spans="1:12" hidden="1">
      <c r="A56" s="165" t="s">
        <v>2843</v>
      </c>
      <c r="B56" s="10"/>
      <c r="C56" s="5">
        <v>4.47E-3</v>
      </c>
      <c r="D56" s="5">
        <v>2.1833333333333327E-3</v>
      </c>
      <c r="E56" s="5">
        <v>4.1958333333333327E-3</v>
      </c>
      <c r="F56" s="5">
        <v>4.1194444444444455E-3</v>
      </c>
      <c r="G56" s="6">
        <v>34</v>
      </c>
      <c r="H56" s="8" t="s">
        <v>37</v>
      </c>
      <c r="I56" s="151">
        <f t="shared" si="2"/>
        <v>0</v>
      </c>
      <c r="J56" s="8">
        <f t="shared" si="3"/>
        <v>0</v>
      </c>
      <c r="K56" s="8">
        <f t="shared" si="4"/>
        <v>0</v>
      </c>
      <c r="L56" t="s">
        <v>3041</v>
      </c>
    </row>
    <row r="57" spans="1:12" hidden="1">
      <c r="A57" s="165" t="s">
        <v>2878</v>
      </c>
      <c r="B57" s="10"/>
      <c r="C57" s="5">
        <v>6.5174999999999981E-3</v>
      </c>
      <c r="D57" s="5">
        <v>5.3583333333333339E-3</v>
      </c>
      <c r="E57" s="5">
        <v>8.5874999999999979E-3</v>
      </c>
      <c r="F57" s="5">
        <v>7.1527777777777761E-3</v>
      </c>
      <c r="G57" s="6">
        <v>35</v>
      </c>
      <c r="H57" s="8" t="s">
        <v>37</v>
      </c>
      <c r="I57" s="151">
        <f t="shared" si="2"/>
        <v>0</v>
      </c>
      <c r="J57" s="8">
        <f t="shared" si="3"/>
        <v>0</v>
      </c>
      <c r="K57" s="8">
        <f t="shared" si="4"/>
        <v>0</v>
      </c>
      <c r="L57" t="s">
        <v>3041</v>
      </c>
    </row>
    <row r="58" spans="1:12">
      <c r="A58" s="165" t="s">
        <v>3044</v>
      </c>
      <c r="B58" s="10">
        <v>7.0000000000000007E-2</v>
      </c>
      <c r="C58" s="5">
        <v>9.8850000000000014E-3</v>
      </c>
      <c r="D58" s="5">
        <v>1.2391666666666669E-2</v>
      </c>
      <c r="E58" s="5">
        <v>1.1962499999999999E-2</v>
      </c>
      <c r="F58" s="5">
        <v>1.0100000000000003E-2</v>
      </c>
      <c r="G58" s="6">
        <v>36</v>
      </c>
      <c r="H58" s="8" t="s">
        <v>37</v>
      </c>
      <c r="I58" s="151">
        <f t="shared" si="2"/>
        <v>8.6741666666666694E-4</v>
      </c>
      <c r="J58" s="8">
        <f t="shared" si="3"/>
        <v>8.3737500000000001E-4</v>
      </c>
      <c r="K58" s="8">
        <f t="shared" si="4"/>
        <v>7.0700000000000027E-4</v>
      </c>
      <c r="L58" t="s">
        <v>1358</v>
      </c>
    </row>
    <row r="59" spans="1:12" hidden="1">
      <c r="A59" s="165" t="s">
        <v>2844</v>
      </c>
      <c r="B59" s="10"/>
      <c r="C59" s="5">
        <v>9.7299999999999991E-3</v>
      </c>
      <c r="D59" s="5">
        <v>1.3374999999999996E-2</v>
      </c>
      <c r="E59" s="5">
        <v>1.3204166666666664E-2</v>
      </c>
      <c r="F59" s="5">
        <v>1.010833333333333E-2</v>
      </c>
      <c r="G59" s="6">
        <v>37</v>
      </c>
      <c r="H59" s="8" t="s">
        <v>37</v>
      </c>
      <c r="I59" s="151">
        <f t="shared" si="2"/>
        <v>0</v>
      </c>
      <c r="J59" s="8">
        <f t="shared" si="3"/>
        <v>0</v>
      </c>
      <c r="K59" s="8">
        <f t="shared" si="4"/>
        <v>0</v>
      </c>
      <c r="L59" t="s">
        <v>3041</v>
      </c>
    </row>
    <row r="60" spans="1:12">
      <c r="A60" s="165" t="s">
        <v>2919</v>
      </c>
      <c r="B60" s="10">
        <v>0.08</v>
      </c>
      <c r="C60" s="5">
        <v>9.9999999999999985E-3</v>
      </c>
      <c r="D60" s="5">
        <v>1.4591666666666668E-2</v>
      </c>
      <c r="E60" s="5">
        <v>1.1387499999999997E-2</v>
      </c>
      <c r="F60" s="5">
        <v>1.0547222222222222E-2</v>
      </c>
      <c r="G60" s="6">
        <v>38</v>
      </c>
      <c r="H60" s="8" t="s">
        <v>37</v>
      </c>
      <c r="I60" s="151">
        <f t="shared" si="2"/>
        <v>1.1673333333333334E-3</v>
      </c>
      <c r="J60" s="8">
        <f t="shared" si="3"/>
        <v>9.109999999999997E-4</v>
      </c>
      <c r="K60" s="8">
        <f t="shared" si="4"/>
        <v>8.4377777777777771E-4</v>
      </c>
      <c r="L60" t="s">
        <v>1358</v>
      </c>
    </row>
    <row r="61" spans="1:12" hidden="1">
      <c r="A61" s="164" t="s">
        <v>2846</v>
      </c>
      <c r="B61" s="10"/>
      <c r="C61" s="5">
        <v>1.1142499999999998E-2</v>
      </c>
      <c r="D61" s="5">
        <v>1.1674999999999998E-2</v>
      </c>
      <c r="E61" s="5">
        <v>1.0895833333333334E-2</v>
      </c>
      <c r="F61" s="5">
        <v>1.1299999999999998E-2</v>
      </c>
      <c r="G61" s="6">
        <v>39</v>
      </c>
      <c r="H61" s="8" t="s">
        <v>2812</v>
      </c>
      <c r="I61" s="151">
        <f t="shared" si="2"/>
        <v>0</v>
      </c>
      <c r="J61" s="8">
        <f t="shared" si="3"/>
        <v>0</v>
      </c>
      <c r="K61" s="8">
        <f t="shared" si="4"/>
        <v>0</v>
      </c>
      <c r="L61" t="s">
        <v>3041</v>
      </c>
    </row>
    <row r="62" spans="1:12" hidden="1">
      <c r="A62" s="165" t="s">
        <v>2880</v>
      </c>
      <c r="B62" s="10"/>
      <c r="C62" s="5">
        <v>3.0824999999999993E-3</v>
      </c>
      <c r="D62" s="5">
        <v>-3.1166666666666682E-3</v>
      </c>
      <c r="E62" s="5">
        <v>4.9458333333333325E-3</v>
      </c>
      <c r="F62" s="5">
        <v>3.6861111111111105E-3</v>
      </c>
      <c r="G62" s="6">
        <v>40</v>
      </c>
      <c r="H62" s="8" t="s">
        <v>37</v>
      </c>
      <c r="I62" s="151">
        <f t="shared" si="2"/>
        <v>0</v>
      </c>
      <c r="J62" s="8">
        <f t="shared" si="3"/>
        <v>0</v>
      </c>
      <c r="K62" s="8">
        <f t="shared" si="4"/>
        <v>0</v>
      </c>
      <c r="L62" t="s">
        <v>3041</v>
      </c>
    </row>
    <row r="63" spans="1:12" hidden="1">
      <c r="A63" s="165" t="s">
        <v>2847</v>
      </c>
      <c r="B63" s="10"/>
      <c r="C63" s="5">
        <v>6.409999999999999E-3</v>
      </c>
      <c r="D63" s="5">
        <v>8.175E-3</v>
      </c>
      <c r="E63" s="5">
        <v>1.04E-2</v>
      </c>
      <c r="F63" s="5">
        <v>6.499999999999998E-3</v>
      </c>
      <c r="G63" s="6">
        <v>41</v>
      </c>
      <c r="H63" s="8" t="s">
        <v>37</v>
      </c>
      <c r="I63" s="151">
        <f t="shared" si="2"/>
        <v>0</v>
      </c>
      <c r="J63" s="8">
        <f t="shared" si="3"/>
        <v>0</v>
      </c>
      <c r="K63" s="8">
        <f t="shared" si="4"/>
        <v>0</v>
      </c>
      <c r="L63" t="s">
        <v>3041</v>
      </c>
    </row>
    <row r="64" spans="1:12" hidden="1">
      <c r="A64" s="165" t="s">
        <v>2848</v>
      </c>
      <c r="B64" s="10"/>
      <c r="C64" s="5">
        <v>3.0525000000000005E-3</v>
      </c>
      <c r="D64" s="5">
        <v>5.3333333333333358E-3</v>
      </c>
      <c r="E64" s="5">
        <v>1.09625E-2</v>
      </c>
      <c r="F64" s="5">
        <v>3.3027777777777773E-3</v>
      </c>
      <c r="G64" s="6">
        <v>42</v>
      </c>
      <c r="H64" s="8" t="s">
        <v>37</v>
      </c>
      <c r="I64" s="151">
        <f t="shared" si="2"/>
        <v>0</v>
      </c>
      <c r="J64" s="8">
        <f t="shared" si="3"/>
        <v>0</v>
      </c>
      <c r="K64" s="8">
        <f t="shared" si="4"/>
        <v>0</v>
      </c>
      <c r="L64" t="s">
        <v>3041</v>
      </c>
    </row>
    <row r="65" spans="1:12" hidden="1">
      <c r="A65" s="165" t="s">
        <v>2849</v>
      </c>
      <c r="B65" s="10"/>
      <c r="C65" s="5">
        <v>8.8650000000000014E-3</v>
      </c>
      <c r="D65" s="5">
        <v>1.0183333333333334E-2</v>
      </c>
      <c r="E65" s="5">
        <v>8.1875000000000003E-3</v>
      </c>
      <c r="F65" s="5">
        <v>8.702777777777778E-3</v>
      </c>
      <c r="G65" s="6">
        <v>44</v>
      </c>
      <c r="H65" s="8" t="s">
        <v>37</v>
      </c>
      <c r="I65" s="151">
        <f t="shared" si="2"/>
        <v>0</v>
      </c>
      <c r="J65" s="8">
        <f t="shared" si="3"/>
        <v>0</v>
      </c>
      <c r="K65" s="8">
        <f t="shared" si="4"/>
        <v>0</v>
      </c>
      <c r="L65" t="s">
        <v>3041</v>
      </c>
    </row>
    <row r="66" spans="1:12" hidden="1">
      <c r="A66" s="165" t="s">
        <v>2881</v>
      </c>
      <c r="B66" s="10"/>
      <c r="C66" s="5">
        <v>1.1542500000000001E-2</v>
      </c>
      <c r="D66" s="5">
        <v>1.4433333333333333E-2</v>
      </c>
      <c r="E66" s="5">
        <v>1.4508333333333333E-2</v>
      </c>
      <c r="F66" s="5">
        <v>1.2222222222222221E-2</v>
      </c>
      <c r="G66" s="6">
        <v>45</v>
      </c>
      <c r="H66" s="8" t="s">
        <v>37</v>
      </c>
      <c r="I66" s="151">
        <f t="shared" si="2"/>
        <v>0</v>
      </c>
      <c r="J66" s="8">
        <f t="shared" si="3"/>
        <v>0</v>
      </c>
      <c r="K66" s="8">
        <f t="shared" si="4"/>
        <v>0</v>
      </c>
      <c r="L66" t="s">
        <v>3041</v>
      </c>
    </row>
    <row r="67" spans="1:12" hidden="1">
      <c r="A67" s="165" t="s">
        <v>2913</v>
      </c>
      <c r="B67" s="10"/>
      <c r="C67" s="5">
        <v>8.4249999999999842E-4</v>
      </c>
      <c r="D67" s="5">
        <v>-2.1675E-2</v>
      </c>
      <c r="E67" s="5">
        <v>3.6583333333333324E-3</v>
      </c>
      <c r="F67" s="5">
        <v>4.3749999999999995E-3</v>
      </c>
      <c r="G67" s="6">
        <v>46</v>
      </c>
      <c r="H67" s="8" t="s">
        <v>37</v>
      </c>
      <c r="I67" s="151">
        <f t="shared" si="2"/>
        <v>0</v>
      </c>
      <c r="J67" s="8">
        <f t="shared" si="3"/>
        <v>0</v>
      </c>
      <c r="K67" s="8">
        <f t="shared" si="4"/>
        <v>0</v>
      </c>
      <c r="L67" t="s">
        <v>3041</v>
      </c>
    </row>
    <row r="68" spans="1:12" hidden="1">
      <c r="A68" s="165" t="s">
        <v>2883</v>
      </c>
      <c r="B68" s="10"/>
      <c r="C68" s="5">
        <v>5.3150000000000011E-3</v>
      </c>
      <c r="D68" s="5">
        <v>-5.4000000000000012E-3</v>
      </c>
      <c r="E68" s="5">
        <v>6.0624999999999993E-3</v>
      </c>
      <c r="F68" s="5">
        <v>6.3916666666666653E-3</v>
      </c>
      <c r="G68" s="6">
        <v>47</v>
      </c>
      <c r="H68" s="8" t="s">
        <v>37</v>
      </c>
      <c r="I68" s="151">
        <f t="shared" si="2"/>
        <v>0</v>
      </c>
      <c r="J68" s="8">
        <f t="shared" si="3"/>
        <v>0</v>
      </c>
      <c r="K68" s="8">
        <f t="shared" si="4"/>
        <v>0</v>
      </c>
      <c r="L68" t="s">
        <v>3041</v>
      </c>
    </row>
    <row r="69" spans="1:12">
      <c r="A69" s="165" t="s">
        <v>2905</v>
      </c>
      <c r="B69" s="10">
        <v>0.08</v>
      </c>
      <c r="C69" s="5">
        <v>1.1034999999999998E-2</v>
      </c>
      <c r="D69" s="5">
        <v>1.8525E-2</v>
      </c>
      <c r="E69" s="5">
        <v>1.2116666666666664E-2</v>
      </c>
      <c r="F69" s="5">
        <v>1.1988888888888886E-2</v>
      </c>
      <c r="G69" s="6">
        <v>48</v>
      </c>
      <c r="H69" s="8" t="s">
        <v>37</v>
      </c>
      <c r="I69" s="151">
        <f t="shared" si="2"/>
        <v>1.482E-3</v>
      </c>
      <c r="J69" s="8">
        <f t="shared" si="3"/>
        <v>9.6933333333333322E-4</v>
      </c>
      <c r="K69" s="8">
        <f t="shared" si="4"/>
        <v>9.5911111111111088E-4</v>
      </c>
      <c r="L69" t="s">
        <v>1358</v>
      </c>
    </row>
    <row r="70" spans="1:12" hidden="1">
      <c r="A70" s="165" t="s">
        <v>2884</v>
      </c>
      <c r="B70" s="10"/>
      <c r="C70" s="5">
        <v>9.6550000000000004E-3</v>
      </c>
      <c r="D70" s="5">
        <v>5.3749999999999978E-3</v>
      </c>
      <c r="E70" s="5">
        <v>9.5250000000000005E-3</v>
      </c>
      <c r="F70" s="5">
        <v>9.7527777777777769E-3</v>
      </c>
      <c r="G70" s="6">
        <v>49</v>
      </c>
      <c r="H70" s="8" t="s">
        <v>37</v>
      </c>
      <c r="I70" s="151">
        <f t="shared" si="2"/>
        <v>0</v>
      </c>
      <c r="J70" s="8">
        <f t="shared" si="3"/>
        <v>0</v>
      </c>
      <c r="K70" s="8">
        <f t="shared" si="4"/>
        <v>0</v>
      </c>
      <c r="L70" t="s">
        <v>3042</v>
      </c>
    </row>
    <row r="71" spans="1:12">
      <c r="A71" s="165" t="s">
        <v>2851</v>
      </c>
      <c r="B71" s="10">
        <v>0</v>
      </c>
      <c r="C71" s="5">
        <v>1.5820000000000001E-2</v>
      </c>
      <c r="D71" s="5">
        <v>3.4700000000000002E-2</v>
      </c>
      <c r="E71" s="5">
        <v>2.3679166666666668E-2</v>
      </c>
      <c r="F71" s="5">
        <v>2.0108333333333332E-2</v>
      </c>
      <c r="G71" s="6">
        <v>50</v>
      </c>
      <c r="H71" s="8" t="s">
        <v>37</v>
      </c>
      <c r="I71" s="151">
        <f t="shared" si="2"/>
        <v>0</v>
      </c>
      <c r="J71" s="8">
        <f t="shared" si="3"/>
        <v>0</v>
      </c>
      <c r="K71" s="8">
        <f t="shared" si="4"/>
        <v>0</v>
      </c>
      <c r="L71" t="s">
        <v>1358</v>
      </c>
    </row>
    <row r="72" spans="1:12" hidden="1">
      <c r="A72" s="166" t="s">
        <v>2885</v>
      </c>
      <c r="B72" s="10"/>
      <c r="C72" s="5">
        <v>1.2449999999999996E-2</v>
      </c>
      <c r="D72" s="5">
        <v>1.1775000000000001E-2</v>
      </c>
      <c r="E72" s="5">
        <v>9.7166666666666669E-3</v>
      </c>
      <c r="F72" s="5">
        <v>1.3241666666666665E-2</v>
      </c>
      <c r="G72" s="6">
        <v>51</v>
      </c>
      <c r="H72" s="8" t="s">
        <v>60</v>
      </c>
      <c r="I72" s="151">
        <f t="shared" si="2"/>
        <v>0</v>
      </c>
      <c r="J72" s="8">
        <f t="shared" si="3"/>
        <v>0</v>
      </c>
      <c r="K72" s="8">
        <f t="shared" si="4"/>
        <v>0</v>
      </c>
      <c r="L72" t="s">
        <v>3041</v>
      </c>
    </row>
    <row r="73" spans="1:12" hidden="1">
      <c r="A73" s="166" t="s">
        <v>2852</v>
      </c>
      <c r="B73" s="10"/>
      <c r="C73" s="5">
        <v>7.9499999999999987E-3</v>
      </c>
      <c r="D73" s="5">
        <v>1.4749999999999999E-2</v>
      </c>
      <c r="E73" s="5">
        <v>8.266666666666667E-3</v>
      </c>
      <c r="F73" s="5">
        <v>1.2202777777777779E-2</v>
      </c>
      <c r="G73" s="6">
        <v>52</v>
      </c>
      <c r="H73" s="8" t="s">
        <v>60</v>
      </c>
      <c r="I73" s="151">
        <f t="shared" si="2"/>
        <v>0</v>
      </c>
      <c r="J73" s="8">
        <f t="shared" si="3"/>
        <v>0</v>
      </c>
      <c r="K73" s="8">
        <f t="shared" si="4"/>
        <v>0</v>
      </c>
      <c r="L73" t="s">
        <v>3041</v>
      </c>
    </row>
    <row r="74" spans="1:12" hidden="1">
      <c r="A74" s="166" t="s">
        <v>2853</v>
      </c>
      <c r="B74" s="10"/>
      <c r="C74" s="5">
        <v>8.6525000000000005E-3</v>
      </c>
      <c r="D74" s="5">
        <v>1.5691666666666666E-2</v>
      </c>
      <c r="E74" s="5">
        <v>9.0583333333333332E-3</v>
      </c>
      <c r="F74" s="5">
        <v>1.2924999999999999E-2</v>
      </c>
      <c r="G74" s="6">
        <v>53</v>
      </c>
      <c r="H74" s="8" t="s">
        <v>60</v>
      </c>
      <c r="I74" s="151">
        <f t="shared" si="2"/>
        <v>0</v>
      </c>
      <c r="J74" s="8">
        <f t="shared" si="3"/>
        <v>0</v>
      </c>
      <c r="K74" s="8">
        <f t="shared" si="4"/>
        <v>0</v>
      </c>
      <c r="L74" t="s">
        <v>3041</v>
      </c>
    </row>
    <row r="75" spans="1:12" hidden="1">
      <c r="A75" s="166" t="s">
        <v>2887</v>
      </c>
      <c r="B75" s="10"/>
      <c r="C75" s="5">
        <v>2.3599999999999997E-3</v>
      </c>
      <c r="D75" s="5">
        <v>3.6499999999999987E-3</v>
      </c>
      <c r="E75" s="5">
        <v>3.1708333333333332E-3</v>
      </c>
      <c r="F75" s="5">
        <v>3.8805555555555555E-3</v>
      </c>
      <c r="G75" s="6">
        <v>54</v>
      </c>
      <c r="H75" s="8" t="s">
        <v>60</v>
      </c>
      <c r="I75" s="151">
        <f t="shared" si="2"/>
        <v>0</v>
      </c>
      <c r="J75" s="8">
        <f t="shared" si="3"/>
        <v>0</v>
      </c>
      <c r="K75" s="8">
        <f t="shared" si="4"/>
        <v>0</v>
      </c>
      <c r="L75" t="s">
        <v>3041</v>
      </c>
    </row>
    <row r="76" spans="1:12">
      <c r="A76" s="166" t="s">
        <v>2950</v>
      </c>
      <c r="B76" s="10"/>
      <c r="C76" s="5">
        <v>6.6449999999999981E-3</v>
      </c>
      <c r="D76" s="5">
        <v>4.2416666666666688E-3</v>
      </c>
      <c r="E76" s="5">
        <v>4.2791666666666664E-3</v>
      </c>
      <c r="F76" s="5">
        <v>7.6194444444444443E-3</v>
      </c>
      <c r="G76" s="6">
        <v>56</v>
      </c>
      <c r="H76" s="8" t="s">
        <v>60</v>
      </c>
      <c r="I76" s="151">
        <f t="shared" si="2"/>
        <v>0</v>
      </c>
      <c r="J76" s="8">
        <f t="shared" si="3"/>
        <v>0</v>
      </c>
      <c r="K76" s="8">
        <f t="shared" si="4"/>
        <v>0</v>
      </c>
      <c r="L76" t="s">
        <v>1358</v>
      </c>
    </row>
    <row r="77" spans="1:12" hidden="1">
      <c r="A77" s="166" t="s">
        <v>2855</v>
      </c>
      <c r="B77" s="10"/>
      <c r="C77" s="5">
        <v>1.4307500000000001E-2</v>
      </c>
      <c r="D77" s="5">
        <v>2.5408333333333335E-2</v>
      </c>
      <c r="E77" s="5">
        <v>1.55125E-2</v>
      </c>
      <c r="F77" s="5">
        <v>1.7758333333333334E-2</v>
      </c>
      <c r="G77" s="6">
        <v>57</v>
      </c>
      <c r="H77" s="8" t="s">
        <v>60</v>
      </c>
      <c r="I77" s="151">
        <f t="shared" si="2"/>
        <v>0</v>
      </c>
      <c r="J77" s="8">
        <f t="shared" si="3"/>
        <v>0</v>
      </c>
      <c r="K77" s="8">
        <f t="shared" si="4"/>
        <v>0</v>
      </c>
      <c r="L77" t="s">
        <v>3041</v>
      </c>
    </row>
    <row r="78" spans="1:12">
      <c r="A78" s="166" t="s">
        <v>2917</v>
      </c>
      <c r="B78" s="10">
        <v>0.1</v>
      </c>
      <c r="C78" s="5">
        <v>1.524E-2</v>
      </c>
      <c r="D78" s="5">
        <v>2.806666666666667E-2</v>
      </c>
      <c r="E78" s="5">
        <v>1.6504166666666667E-2</v>
      </c>
      <c r="F78" s="5">
        <v>1.7888888888888892E-2</v>
      </c>
      <c r="G78" s="6">
        <v>58</v>
      </c>
      <c r="H78" s="8" t="s">
        <v>60</v>
      </c>
      <c r="I78" s="151">
        <f t="shared" si="2"/>
        <v>2.8066666666666674E-3</v>
      </c>
      <c r="J78" s="8">
        <f t="shared" si="3"/>
        <v>1.6504166666666668E-3</v>
      </c>
      <c r="K78" s="8">
        <f t="shared" si="4"/>
        <v>1.7888888888888893E-3</v>
      </c>
      <c r="L78" t="s">
        <v>1358</v>
      </c>
    </row>
    <row r="79" spans="1:12">
      <c r="A79" s="166" t="s">
        <v>2889</v>
      </c>
      <c r="B79" s="10">
        <v>0.08</v>
      </c>
      <c r="C79" s="5">
        <v>2.0165000000000002E-2</v>
      </c>
      <c r="D79" s="5">
        <v>4.2716666666666674E-2</v>
      </c>
      <c r="E79" s="5">
        <v>2.0429166666666668E-2</v>
      </c>
      <c r="F79" s="5">
        <v>2.1886111111111113E-2</v>
      </c>
      <c r="G79" s="6">
        <v>43</v>
      </c>
      <c r="H79" s="8" t="s">
        <v>60</v>
      </c>
      <c r="I79" s="151">
        <f t="shared" si="2"/>
        <v>3.4173333333333339E-3</v>
      </c>
      <c r="J79" s="8">
        <f t="shared" si="3"/>
        <v>1.6343333333333336E-3</v>
      </c>
      <c r="K79" s="8">
        <f t="shared" si="4"/>
        <v>1.7508888888888891E-3</v>
      </c>
      <c r="L79" t="s">
        <v>1358</v>
      </c>
    </row>
    <row r="80" spans="1:12">
      <c r="A80" s="166" t="s">
        <v>2890</v>
      </c>
      <c r="B80" s="10">
        <v>0</v>
      </c>
      <c r="C80" s="5">
        <v>3.785000000000001E-3</v>
      </c>
      <c r="D80" s="5">
        <v>1.8024999999999999E-2</v>
      </c>
      <c r="E80" s="5">
        <v>9.1708333333333347E-3</v>
      </c>
      <c r="F80" s="5">
        <v>8.6833333333333346E-3</v>
      </c>
      <c r="G80" s="6">
        <v>59</v>
      </c>
      <c r="H80" s="8" t="s">
        <v>60</v>
      </c>
      <c r="I80" s="151">
        <f t="shared" si="2"/>
        <v>0</v>
      </c>
      <c r="J80" s="8">
        <f t="shared" si="3"/>
        <v>0</v>
      </c>
      <c r="K80" s="8">
        <f t="shared" si="4"/>
        <v>0</v>
      </c>
      <c r="L80" t="s">
        <v>1358</v>
      </c>
    </row>
    <row r="81" spans="1:12" hidden="1">
      <c r="A81" s="166" t="s">
        <v>3045</v>
      </c>
      <c r="B81" s="10"/>
      <c r="C81" s="5">
        <v>1.5990000000000008E-2</v>
      </c>
      <c r="D81" s="5">
        <v>1.9650000000000004E-2</v>
      </c>
      <c r="E81" s="5">
        <v>1.3941666666666666E-2</v>
      </c>
      <c r="F81" s="5">
        <v>1.7516666666666673E-2</v>
      </c>
      <c r="G81" s="6">
        <v>60</v>
      </c>
      <c r="H81" s="8" t="s">
        <v>60</v>
      </c>
      <c r="I81" s="151">
        <f t="shared" si="2"/>
        <v>0</v>
      </c>
      <c r="J81" s="8">
        <f t="shared" si="3"/>
        <v>0</v>
      </c>
      <c r="K81" s="8">
        <f t="shared" si="4"/>
        <v>0</v>
      </c>
      <c r="L81" t="s">
        <v>3041</v>
      </c>
    </row>
    <row r="82" spans="1:12" hidden="1">
      <c r="A82" s="166" t="s">
        <v>2858</v>
      </c>
      <c r="B82" s="10"/>
      <c r="C82" s="5">
        <v>1.4000000000000002E-2</v>
      </c>
      <c r="D82" s="5">
        <v>1.0124999999999999E-2</v>
      </c>
      <c r="E82" s="5">
        <v>1.1841666666666667E-2</v>
      </c>
      <c r="F82" s="5">
        <v>1.4622222222222227E-2</v>
      </c>
      <c r="G82" s="6">
        <v>61</v>
      </c>
      <c r="H82" s="8" t="s">
        <v>60</v>
      </c>
      <c r="I82" s="151">
        <f t="shared" si="2"/>
        <v>0</v>
      </c>
      <c r="J82" s="8">
        <f t="shared" si="3"/>
        <v>0</v>
      </c>
      <c r="K82" s="8">
        <f t="shared" si="4"/>
        <v>0</v>
      </c>
      <c r="L82" t="s">
        <v>3041</v>
      </c>
    </row>
    <row r="83" spans="1:12" hidden="1">
      <c r="A83" s="147" t="s">
        <v>2982</v>
      </c>
      <c r="B83" s="10"/>
      <c r="C83" s="5">
        <v>1.2320000000000005E-2</v>
      </c>
      <c r="D83" s="5">
        <v>2.4808333333333335E-2</v>
      </c>
      <c r="E83" s="5">
        <v>8.758333333333335E-3</v>
      </c>
      <c r="F83" s="5">
        <v>1.2730555555555559E-2</v>
      </c>
      <c r="G83" s="6">
        <v>62</v>
      </c>
      <c r="H83" s="8" t="s">
        <v>60</v>
      </c>
      <c r="I83" s="151">
        <f t="shared" si="2"/>
        <v>0</v>
      </c>
      <c r="J83" s="8">
        <f t="shared" si="3"/>
        <v>0</v>
      </c>
      <c r="K83" s="8">
        <f t="shared" si="4"/>
        <v>0</v>
      </c>
      <c r="L83" t="s">
        <v>3041</v>
      </c>
    </row>
    <row r="84" spans="1:12">
      <c r="A84" s="167" t="s">
        <v>2857</v>
      </c>
      <c r="B84" s="10"/>
      <c r="C84" s="5">
        <v>8.9724999999999996E-3</v>
      </c>
      <c r="D84" s="5">
        <v>1.5958333333333335E-2</v>
      </c>
      <c r="E84" s="5">
        <v>1.0420833333333332E-2</v>
      </c>
      <c r="F84" s="5">
        <v>1.1327777777777777E-2</v>
      </c>
      <c r="G84" s="6">
        <v>63</v>
      </c>
      <c r="H84" s="8" t="s">
        <v>60</v>
      </c>
      <c r="I84" s="151">
        <f t="shared" si="2"/>
        <v>0</v>
      </c>
      <c r="J84" s="8">
        <f t="shared" si="3"/>
        <v>0</v>
      </c>
      <c r="K84" s="8">
        <f t="shared" si="4"/>
        <v>0</v>
      </c>
      <c r="L84" t="s">
        <v>1358</v>
      </c>
    </row>
  </sheetData>
  <autoFilter ref="A23:L84" xr:uid="{70F1BB27-227C-5242-B0F4-BDDCD2FAB619}">
    <filterColumn colId="11">
      <filters>
        <filter val="Sim"/>
      </filters>
    </filterColumn>
  </autoFilter>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CACA7-4D8E-A246-9501-7BEECE27EB3F}">
  <sheetPr filterMode="1"/>
  <dimension ref="A1:BL111"/>
  <sheetViews>
    <sheetView tabSelected="1" workbookViewId="0">
      <selection activeCell="B88" sqref="B88"/>
    </sheetView>
  </sheetViews>
  <sheetFormatPr baseColWidth="10" defaultRowHeight="15"/>
  <cols>
    <col min="2" max="2" width="61.1640625" customWidth="1"/>
    <col min="12" max="12" width="13.5" bestFit="1" customWidth="1"/>
  </cols>
  <sheetData>
    <row r="1" spans="1:64">
      <c r="A1" s="6"/>
      <c r="B1" s="120" t="s">
        <v>240</v>
      </c>
      <c r="C1" s="186" t="s">
        <v>2462</v>
      </c>
      <c r="D1" s="186"/>
      <c r="E1" s="186"/>
      <c r="F1" s="186"/>
      <c r="G1" s="186"/>
      <c r="H1" s="187" t="s">
        <v>2463</v>
      </c>
      <c r="I1" s="187"/>
      <c r="J1" s="187"/>
      <c r="K1" s="187"/>
      <c r="L1" s="187"/>
      <c r="M1" s="187"/>
      <c r="N1" s="187"/>
      <c r="O1" s="187"/>
      <c r="P1" s="187"/>
      <c r="Q1" s="187"/>
      <c r="R1" s="187"/>
      <c r="S1" s="187"/>
      <c r="T1" s="187"/>
      <c r="U1" s="187"/>
      <c r="V1" s="187"/>
      <c r="W1" s="187"/>
      <c r="X1" s="187"/>
      <c r="Y1" s="187"/>
      <c r="Z1" s="187"/>
      <c r="AA1" s="187"/>
      <c r="AB1" s="188" t="s">
        <v>37</v>
      </c>
      <c r="AC1" s="188"/>
      <c r="AD1" s="188"/>
      <c r="AE1" s="188"/>
      <c r="AF1" s="188"/>
      <c r="AG1" s="188"/>
      <c r="AH1" s="188"/>
      <c r="AI1" s="188"/>
      <c r="AJ1" s="188"/>
      <c r="AK1" s="188"/>
      <c r="AL1" s="188"/>
      <c r="AM1" s="188"/>
      <c r="AN1" s="188"/>
      <c r="AO1" s="188"/>
      <c r="AP1" s="188"/>
      <c r="AQ1" s="188"/>
      <c r="AR1" s="188"/>
      <c r="AS1" s="188"/>
      <c r="AT1" s="188"/>
      <c r="AU1" s="188"/>
      <c r="AV1" s="188"/>
      <c r="AW1" s="188"/>
      <c r="AX1" s="188"/>
      <c r="AY1" s="189" t="s">
        <v>60</v>
      </c>
      <c r="AZ1" s="189"/>
      <c r="BA1" s="189"/>
      <c r="BB1" s="189"/>
      <c r="BC1" s="189"/>
      <c r="BD1" s="189"/>
      <c r="BE1" s="189"/>
      <c r="BF1" s="189"/>
      <c r="BG1" s="189"/>
      <c r="BH1" s="189"/>
      <c r="BI1" s="189"/>
      <c r="BJ1" s="189"/>
      <c r="BK1" s="189"/>
      <c r="BL1" s="6"/>
    </row>
    <row r="2" spans="1:64" ht="48">
      <c r="A2" s="6" t="s">
        <v>1266</v>
      </c>
      <c r="B2" s="121" t="s">
        <v>240</v>
      </c>
      <c r="C2" s="122" t="s">
        <v>1494</v>
      </c>
      <c r="D2" s="122" t="s">
        <v>2464</v>
      </c>
      <c r="E2" s="122" t="s">
        <v>2465</v>
      </c>
      <c r="F2" s="122" t="s">
        <v>2466</v>
      </c>
      <c r="G2" s="122" t="s">
        <v>2467</v>
      </c>
      <c r="H2" s="123" t="s">
        <v>1454</v>
      </c>
      <c r="I2" s="123" t="s">
        <v>506</v>
      </c>
      <c r="J2" s="123" t="s">
        <v>2468</v>
      </c>
      <c r="K2" s="123" t="s">
        <v>2469</v>
      </c>
      <c r="L2" s="123" t="s">
        <v>2350</v>
      </c>
      <c r="M2" s="123" t="s">
        <v>2900</v>
      </c>
      <c r="N2" s="123" t="s">
        <v>1423</v>
      </c>
      <c r="O2" s="123" t="s">
        <v>2471</v>
      </c>
      <c r="P2" s="123" t="s">
        <v>1452</v>
      </c>
      <c r="Q2" s="123" t="s">
        <v>2346</v>
      </c>
      <c r="R2" s="123" t="s">
        <v>2347</v>
      </c>
      <c r="S2" s="123" t="s">
        <v>2348</v>
      </c>
      <c r="T2" s="123" t="s">
        <v>2344</v>
      </c>
      <c r="U2" s="123" t="s">
        <v>2472</v>
      </c>
      <c r="V2" s="123" t="s">
        <v>2349</v>
      </c>
      <c r="W2" s="123" t="s">
        <v>2345</v>
      </c>
      <c r="X2" s="123" t="s">
        <v>2340</v>
      </c>
      <c r="Y2" s="123" t="s">
        <v>2274</v>
      </c>
      <c r="Z2" s="123" t="s">
        <v>356</v>
      </c>
      <c r="AA2" s="123" t="s">
        <v>2351</v>
      </c>
      <c r="AB2" s="124" t="s">
        <v>2473</v>
      </c>
      <c r="AC2" s="124" t="s">
        <v>2474</v>
      </c>
      <c r="AD2" s="124" t="s">
        <v>2475</v>
      </c>
      <c r="AE2" s="124" t="s">
        <v>2476</v>
      </c>
      <c r="AF2" s="124" t="s">
        <v>2477</v>
      </c>
      <c r="AG2" s="124" t="s">
        <v>2341</v>
      </c>
      <c r="AH2" s="124" t="s">
        <v>2478</v>
      </c>
      <c r="AI2" s="124" t="s">
        <v>2479</v>
      </c>
      <c r="AJ2" s="124" t="s">
        <v>1606</v>
      </c>
      <c r="AK2" s="124" t="s">
        <v>1610</v>
      </c>
      <c r="AL2" s="124" t="s">
        <v>1611</v>
      </c>
      <c r="AM2" s="124" t="s">
        <v>402</v>
      </c>
      <c r="AN2" s="124" t="s">
        <v>2480</v>
      </c>
      <c r="AO2" s="124" t="s">
        <v>1620</v>
      </c>
      <c r="AP2" s="124" t="s">
        <v>387</v>
      </c>
      <c r="AQ2" s="124" t="s">
        <v>1614</v>
      </c>
      <c r="AR2" s="124" t="s">
        <v>1613</v>
      </c>
      <c r="AS2" s="124" t="s">
        <v>2481</v>
      </c>
      <c r="AT2" s="124" t="s">
        <v>2482</v>
      </c>
      <c r="AU2" s="124" t="s">
        <v>1619</v>
      </c>
      <c r="AV2" s="124" t="s">
        <v>1643</v>
      </c>
      <c r="AW2" s="124" t="s">
        <v>1724</v>
      </c>
      <c r="AX2" s="124" t="s">
        <v>1647</v>
      </c>
      <c r="AY2" s="125" t="s">
        <v>2483</v>
      </c>
      <c r="AZ2" s="125" t="s">
        <v>1632</v>
      </c>
      <c r="BA2" s="125" t="s">
        <v>2484</v>
      </c>
      <c r="BB2" s="125" t="s">
        <v>1285</v>
      </c>
      <c r="BC2" s="125" t="s">
        <v>2485</v>
      </c>
      <c r="BD2" s="125" t="s">
        <v>1635</v>
      </c>
      <c r="BE2" s="125" t="s">
        <v>2486</v>
      </c>
      <c r="BF2" s="125" t="s">
        <v>2487</v>
      </c>
      <c r="BG2" s="125" t="s">
        <v>2488</v>
      </c>
      <c r="BH2" s="125" t="s">
        <v>2489</v>
      </c>
      <c r="BI2" s="125" t="s">
        <v>2490</v>
      </c>
      <c r="BJ2" s="125" t="s">
        <v>2491</v>
      </c>
      <c r="BK2" s="125" t="s">
        <v>2492</v>
      </c>
      <c r="BL2" s="125" t="s">
        <v>1646</v>
      </c>
    </row>
    <row r="3" spans="1:64">
      <c r="A3" s="6">
        <v>1</v>
      </c>
      <c r="B3" s="178">
        <v>44927</v>
      </c>
      <c r="C3" s="126">
        <v>1.12E-2</v>
      </c>
      <c r="D3" s="126">
        <v>5.3E-3</v>
      </c>
      <c r="E3" s="126">
        <v>1.12E-2</v>
      </c>
      <c r="F3" s="126">
        <v>3.3700000000000001E-2</v>
      </c>
      <c r="G3" s="126">
        <v>-2.2700000000000001E-2</v>
      </c>
      <c r="H3" s="126">
        <v>1.12E-2</v>
      </c>
      <c r="I3" s="177">
        <v>1.12E-2</v>
      </c>
      <c r="J3" s="126">
        <v>1.09E-2</v>
      </c>
      <c r="K3" s="126">
        <v>1.04E-2</v>
      </c>
      <c r="L3" s="126">
        <v>1.06E-2</v>
      </c>
      <c r="M3" s="126">
        <v>3.3999999999999998E-3</v>
      </c>
      <c r="N3" s="126">
        <v>9.9000000000000008E-3</v>
      </c>
      <c r="O3" s="126">
        <v>-4.7000000000000002E-3</v>
      </c>
      <c r="P3" s="126">
        <v>1.11E-2</v>
      </c>
      <c r="Q3" s="126">
        <v>1.0999999999999999E-2</v>
      </c>
      <c r="R3" s="126">
        <v>9.1000000000000004E-3</v>
      </c>
      <c r="S3" s="126">
        <v>-1.17E-2</v>
      </c>
      <c r="T3" s="126">
        <v>-1.5599999999999999E-2</v>
      </c>
      <c r="U3" s="126">
        <v>0</v>
      </c>
      <c r="V3" s="126">
        <v>-5.8999999999999999E-3</v>
      </c>
      <c r="W3" s="126">
        <v>1.2200000000000001E-2</v>
      </c>
      <c r="X3" s="126">
        <v>6.4999999999999997E-3</v>
      </c>
      <c r="Y3" s="126">
        <v>2.1299999999999999E-2</v>
      </c>
      <c r="Z3" s="126">
        <v>1E-4</v>
      </c>
      <c r="AA3" s="126">
        <v>1.04E-2</v>
      </c>
      <c r="AB3" s="126">
        <v>1.11E-2</v>
      </c>
      <c r="AC3" s="126">
        <v>4.5999999999999999E-3</v>
      </c>
      <c r="AD3" s="177">
        <v>1.12E-2</v>
      </c>
      <c r="AE3" s="177">
        <v>1.12E-2</v>
      </c>
      <c r="AF3" s="126">
        <v>8.3000000000000001E-3</v>
      </c>
      <c r="AG3" s="126">
        <v>4.2500000000000003E-2</v>
      </c>
      <c r="AH3" s="126">
        <v>2.0500000000000001E-2</v>
      </c>
      <c r="AI3" s="126">
        <v>2.52E-2</v>
      </c>
      <c r="AJ3" s="126">
        <v>1.5900000000000001E-2</v>
      </c>
      <c r="AK3" s="126">
        <v>1.8700000000000001E-2</v>
      </c>
      <c r="AL3" s="126">
        <v>2.4899999999999999E-2</v>
      </c>
      <c r="AM3" s="126">
        <v>-1.4E-3</v>
      </c>
      <c r="AN3" s="126">
        <v>1.12E-2</v>
      </c>
      <c r="AO3" s="126">
        <v>1.5E-3</v>
      </c>
      <c r="AP3" s="126">
        <v>2.0500000000000001E-2</v>
      </c>
      <c r="AQ3" s="126">
        <v>2.58E-2</v>
      </c>
      <c r="AR3" s="177">
        <v>1.12E-2</v>
      </c>
      <c r="AS3" s="126">
        <v>2.6499999999999999E-2</v>
      </c>
      <c r="AT3" s="126">
        <v>2.4799999999999999E-2</v>
      </c>
      <c r="AU3" s="126">
        <v>1.5699999999999999E-2</v>
      </c>
      <c r="AV3" s="126">
        <v>2.3199999999999998E-2</v>
      </c>
      <c r="AW3" s="126">
        <v>7.2599999999999998E-2</v>
      </c>
      <c r="AX3" s="126">
        <v>2.0500000000000001E-2</v>
      </c>
      <c r="AY3" s="126">
        <v>7.1400000000000005E-2</v>
      </c>
      <c r="AZ3" s="126">
        <v>2.1899999999999999E-2</v>
      </c>
      <c r="BA3" s="126">
        <v>2.24E-2</v>
      </c>
      <c r="BB3" s="177">
        <v>3.3700000000000001E-2</v>
      </c>
      <c r="BC3" s="126">
        <v>1.9800000000000002E-2</v>
      </c>
      <c r="BD3" s="126">
        <v>4.6600000000000003E-2</v>
      </c>
      <c r="BE3" s="126">
        <v>5.3100000000000001E-2</v>
      </c>
      <c r="BF3" s="126">
        <v>7.2999999999999995E-2</v>
      </c>
      <c r="BG3" s="126">
        <v>4.07E-2</v>
      </c>
      <c r="BH3" s="126">
        <v>2.4199999999999999E-2</v>
      </c>
      <c r="BI3" s="126">
        <v>4.9200000000000001E-2</v>
      </c>
      <c r="BJ3" s="126">
        <v>0.1011</v>
      </c>
      <c r="BK3" s="126">
        <v>3.2800000000000003E-2</v>
      </c>
      <c r="BL3" s="126">
        <v>2.3800000000000002E-2</v>
      </c>
    </row>
    <row r="4" spans="1:64">
      <c r="A4" s="6">
        <v>2</v>
      </c>
      <c r="B4" s="178">
        <v>44958</v>
      </c>
      <c r="C4" s="127">
        <v>9.1999999999999998E-3</v>
      </c>
      <c r="D4" s="127">
        <v>8.3999999999999995E-3</v>
      </c>
      <c r="E4" s="127">
        <v>9.1999999999999998E-3</v>
      </c>
      <c r="F4" s="127">
        <v>-7.4899999999999994E-2</v>
      </c>
      <c r="G4" s="127">
        <v>2.1299999999999999E-2</v>
      </c>
      <c r="H4" s="127">
        <v>9.1999999999999998E-3</v>
      </c>
      <c r="I4" s="177">
        <v>9.1999999999999998E-3</v>
      </c>
      <c r="J4" s="127">
        <v>1.0200000000000001E-2</v>
      </c>
      <c r="K4" s="127">
        <v>0.01</v>
      </c>
      <c r="L4" s="127">
        <v>1.01E-2</v>
      </c>
      <c r="M4" s="127">
        <v>-1.06E-2</v>
      </c>
      <c r="N4" s="127">
        <v>-3.0000000000000001E-3</v>
      </c>
      <c r="O4" s="127">
        <v>3.8E-3</v>
      </c>
      <c r="P4" s="127">
        <v>6.1000000000000004E-3</v>
      </c>
      <c r="Q4" s="127">
        <v>8.3000000000000001E-3</v>
      </c>
      <c r="R4" s="127">
        <v>9.9000000000000008E-3</v>
      </c>
      <c r="S4" s="127">
        <v>3.7000000000000002E-3</v>
      </c>
      <c r="T4" s="127">
        <v>3.5999999999999999E-3</v>
      </c>
      <c r="U4" s="127">
        <v>-1E-4</v>
      </c>
      <c r="V4" s="127">
        <v>1.5E-3</v>
      </c>
      <c r="W4" s="127">
        <v>1.2200000000000001E-2</v>
      </c>
      <c r="X4" s="127">
        <v>3.8999999999999998E-3</v>
      </c>
      <c r="Y4" s="127">
        <v>-9.4000000000000004E-3</v>
      </c>
      <c r="Z4" s="127">
        <v>2.18E-2</v>
      </c>
      <c r="AA4" s="127">
        <v>1.04E-2</v>
      </c>
      <c r="AB4" s="127">
        <v>9.1000000000000004E-3</v>
      </c>
      <c r="AC4" s="127">
        <v>-7.9000000000000008E-3</v>
      </c>
      <c r="AD4" s="177">
        <v>9.1999999999999998E-3</v>
      </c>
      <c r="AE4" s="177">
        <v>9.1999999999999998E-3</v>
      </c>
      <c r="AF4" s="127">
        <v>8.3999999999999995E-3</v>
      </c>
      <c r="AG4" s="127">
        <v>2.1399999999999999E-2</v>
      </c>
      <c r="AH4" s="127">
        <v>1.1299999999999999E-2</v>
      </c>
      <c r="AI4" s="127">
        <v>1.29E-2</v>
      </c>
      <c r="AJ4" s="127">
        <v>-1.41E-2</v>
      </c>
      <c r="AK4" s="127">
        <v>-5.9999999999999995E-4</v>
      </c>
      <c r="AL4" s="127">
        <v>-8.2000000000000007E-3</v>
      </c>
      <c r="AM4" s="127">
        <v>2.2800000000000001E-2</v>
      </c>
      <c r="AN4" s="127">
        <v>6.1999999999999998E-3</v>
      </c>
      <c r="AO4" s="127">
        <v>1.8800000000000001E-2</v>
      </c>
      <c r="AP4" s="127">
        <v>4.1000000000000003E-3</v>
      </c>
      <c r="AQ4" s="127">
        <v>2.9999999999999997E-4</v>
      </c>
      <c r="AR4" s="177">
        <v>9.1999999999999998E-3</v>
      </c>
      <c r="AS4" s="127">
        <v>2.9999999999999997E-4</v>
      </c>
      <c r="AT4" s="127">
        <v>-7.3499999999999996E-2</v>
      </c>
      <c r="AU4" s="127">
        <v>-1.9300000000000001E-2</v>
      </c>
      <c r="AV4" s="127">
        <v>-2.3599999999999999E-2</v>
      </c>
      <c r="AW4" s="127">
        <v>-6.2199999999999998E-2</v>
      </c>
      <c r="AX4" s="127">
        <v>-9.6299999999999997E-2</v>
      </c>
      <c r="AY4" s="127">
        <v>-5.1799999999999999E-2</v>
      </c>
      <c r="AZ4" s="127">
        <v>-8.8300000000000003E-2</v>
      </c>
      <c r="BA4" s="127">
        <v>-8.7900000000000006E-2</v>
      </c>
      <c r="BB4" s="177">
        <v>-7.4899999999999994E-2</v>
      </c>
      <c r="BC4" s="127">
        <v>-4.6800000000000001E-2</v>
      </c>
      <c r="BD4" s="127">
        <v>-4.7899999999999998E-2</v>
      </c>
      <c r="BE4" s="127">
        <v>-4.1599999999999998E-2</v>
      </c>
      <c r="BF4" s="127">
        <v>1.5699999999999999E-2</v>
      </c>
      <c r="BG4" s="127">
        <v>-0.10829999999999999</v>
      </c>
      <c r="BH4" s="127">
        <v>-4.3799999999999999E-2</v>
      </c>
      <c r="BI4" s="127">
        <v>-5.2900000000000003E-2</v>
      </c>
      <c r="BJ4" s="127">
        <v>-0.1222</v>
      </c>
      <c r="BK4" s="127">
        <v>-6.6299999999999998E-2</v>
      </c>
      <c r="BL4" s="127">
        <v>-2.3699999999999999E-2</v>
      </c>
    </row>
    <row r="5" spans="1:64">
      <c r="A5" s="6">
        <v>3</v>
      </c>
      <c r="B5" s="178">
        <v>44986</v>
      </c>
      <c r="C5" s="126">
        <v>1.17E-2</v>
      </c>
      <c r="D5" s="126">
        <v>7.1000000000000004E-3</v>
      </c>
      <c r="E5" s="126">
        <v>1.17E-2</v>
      </c>
      <c r="F5" s="126">
        <v>-2.9100000000000001E-2</v>
      </c>
      <c r="G5" s="126">
        <v>-2.4500000000000001E-2</v>
      </c>
      <c r="H5" s="126">
        <v>1.17E-2</v>
      </c>
      <c r="I5" s="177">
        <v>1.17E-2</v>
      </c>
      <c r="J5" s="126">
        <v>1.38E-2</v>
      </c>
      <c r="K5" s="126">
        <v>1.35E-2</v>
      </c>
      <c r="L5" s="126">
        <v>1.3599999999999999E-2</v>
      </c>
      <c r="M5" s="126">
        <v>1.24E-2</v>
      </c>
      <c r="N5" s="126">
        <v>5.0000000000000001E-3</v>
      </c>
      <c r="O5" s="126">
        <v>8.8999999999999999E-3</v>
      </c>
      <c r="P5" s="126">
        <v>1.14E-2</v>
      </c>
      <c r="Q5" s="126">
        <v>1.1900000000000001E-2</v>
      </c>
      <c r="R5" s="126">
        <v>1.46E-2</v>
      </c>
      <c r="S5" s="126">
        <v>1.0999999999999999E-2</v>
      </c>
      <c r="T5" s="126">
        <v>0.01</v>
      </c>
      <c r="U5" s="126">
        <v>6.3E-3</v>
      </c>
      <c r="V5" s="126">
        <v>6.8999999999999999E-3</v>
      </c>
      <c r="W5" s="126">
        <v>1.2200000000000001E-2</v>
      </c>
      <c r="X5" s="126">
        <v>5.7000000000000002E-3</v>
      </c>
      <c r="Y5" s="126">
        <v>1E-3</v>
      </c>
      <c r="Z5" s="126">
        <v>1.6400000000000001E-2</v>
      </c>
      <c r="AA5" s="126">
        <v>1.04E-2</v>
      </c>
      <c r="AB5" s="126">
        <v>1.1599999999999999E-2</v>
      </c>
      <c r="AC5" s="126">
        <v>8.8000000000000005E-3</v>
      </c>
      <c r="AD5" s="177">
        <v>1.17E-2</v>
      </c>
      <c r="AE5" s="177">
        <v>1.17E-2</v>
      </c>
      <c r="AF5" s="126">
        <v>2.0899999999999998E-2</v>
      </c>
      <c r="AG5" s="126">
        <v>2.23E-2</v>
      </c>
      <c r="AH5" s="126">
        <v>-1.9E-3</v>
      </c>
      <c r="AI5" s="126">
        <v>-7.0000000000000001E-3</v>
      </c>
      <c r="AJ5" s="126">
        <v>-1.29E-2</v>
      </c>
      <c r="AK5" s="126">
        <v>1.14E-2</v>
      </c>
      <c r="AL5" s="126">
        <v>1.14E-2</v>
      </c>
      <c r="AM5" s="126">
        <v>-9.4999999999999998E-3</v>
      </c>
      <c r="AN5" s="126">
        <v>1.15E-2</v>
      </c>
      <c r="AO5" s="126">
        <v>-4.1000000000000002E-2</v>
      </c>
      <c r="AP5" s="126">
        <v>-6.7000000000000002E-3</v>
      </c>
      <c r="AQ5" s="126">
        <v>-2.3300000000000001E-2</v>
      </c>
      <c r="AR5" s="177">
        <v>1.17E-2</v>
      </c>
      <c r="AS5" s="126">
        <v>-4.4000000000000003E-3</v>
      </c>
      <c r="AT5" s="126">
        <v>-6.3500000000000001E-2</v>
      </c>
      <c r="AU5" s="126">
        <v>-1.4500000000000001E-2</v>
      </c>
      <c r="AV5" s="126">
        <v>-1.11E-2</v>
      </c>
      <c r="AW5" s="126">
        <v>-1.4999999999999999E-2</v>
      </c>
      <c r="AX5" s="126">
        <v>-4.5600000000000002E-2</v>
      </c>
      <c r="AY5" s="126">
        <v>-2.7E-2</v>
      </c>
      <c r="AZ5" s="126">
        <v>-6.5000000000000002E-2</v>
      </c>
      <c r="BA5" s="126">
        <v>-6.4399999999999999E-2</v>
      </c>
      <c r="BB5" s="177">
        <v>-2.9100000000000001E-2</v>
      </c>
      <c r="BC5" s="126">
        <v>-2.3900000000000001E-2</v>
      </c>
      <c r="BD5" s="126">
        <v>-6.1899999999999997E-2</v>
      </c>
      <c r="BE5" s="126">
        <v>-3.2300000000000002E-2</v>
      </c>
      <c r="BF5" s="126">
        <v>-3.4700000000000002E-2</v>
      </c>
      <c r="BG5" s="126">
        <v>-6.6199999999999995E-2</v>
      </c>
      <c r="BH5" s="126">
        <v>-2.4199999999999999E-2</v>
      </c>
      <c r="BI5" s="126">
        <v>3.7000000000000002E-3</v>
      </c>
      <c r="BJ5" s="126">
        <v>-5.1999999999999998E-3</v>
      </c>
      <c r="BK5" s="126">
        <v>-5.28E-2</v>
      </c>
      <c r="BL5" s="126">
        <v>-1.24E-2</v>
      </c>
    </row>
    <row r="6" spans="1:64">
      <c r="A6" s="6">
        <v>4</v>
      </c>
      <c r="B6" s="178">
        <v>45017</v>
      </c>
      <c r="C6" s="177">
        <v>9.1999999999999998E-3</v>
      </c>
      <c r="D6" s="177">
        <v>6.1000000000000004E-3</v>
      </c>
      <c r="E6" s="177">
        <v>9.1999999999999998E-3</v>
      </c>
      <c r="F6" s="177">
        <v>2.5000000000000001E-2</v>
      </c>
      <c r="G6" s="177">
        <v>-1.5699999999999999E-2</v>
      </c>
      <c r="H6" s="177">
        <v>9.1999999999999998E-3</v>
      </c>
      <c r="I6" s="177">
        <v>9.1999999999999998E-3</v>
      </c>
      <c r="J6" s="177">
        <v>1.0800000000000001E-2</v>
      </c>
      <c r="K6" s="177">
        <v>1.0500000000000001E-2</v>
      </c>
      <c r="L6" s="177">
        <v>1.06E-2</v>
      </c>
      <c r="M6" s="177">
        <v>8.2000000000000007E-3</v>
      </c>
      <c r="N6" s="177">
        <v>9.9000000000000008E-3</v>
      </c>
      <c r="O6" s="177">
        <v>8.0000000000000002E-3</v>
      </c>
      <c r="P6" s="177">
        <v>0.01</v>
      </c>
      <c r="Q6" s="177">
        <v>8.6E-3</v>
      </c>
      <c r="R6" s="177">
        <v>1.1299999999999999E-2</v>
      </c>
      <c r="S6" s="177">
        <v>9.4999999999999998E-3</v>
      </c>
      <c r="T6" s="177">
        <v>1.04E-2</v>
      </c>
      <c r="U6" s="177">
        <v>7.0000000000000001E-3</v>
      </c>
      <c r="V6" s="177">
        <v>0.01</v>
      </c>
      <c r="W6" s="177">
        <v>1.2200000000000001E-2</v>
      </c>
      <c r="X6" s="177">
        <v>9.9000000000000008E-3</v>
      </c>
      <c r="Y6" s="177">
        <v>1.2E-2</v>
      </c>
      <c r="Z6" s="177">
        <v>8.5000000000000006E-3</v>
      </c>
      <c r="AA6" s="177">
        <v>1.04E-2</v>
      </c>
      <c r="AB6" s="177">
        <v>8.8999999999999999E-3</v>
      </c>
      <c r="AC6" s="177">
        <v>4.3E-3</v>
      </c>
      <c r="AD6" s="177">
        <v>9.1999999999999998E-3</v>
      </c>
      <c r="AE6" s="177">
        <v>9.1999999999999998E-3</v>
      </c>
      <c r="AF6" s="177">
        <v>1.0699999999999999E-2</v>
      </c>
      <c r="AG6" s="177">
        <v>1.21E-2</v>
      </c>
      <c r="AH6" s="177">
        <v>2.2000000000000001E-3</v>
      </c>
      <c r="AI6" s="177">
        <v>-5.9999999999999995E-4</v>
      </c>
      <c r="AJ6" s="177">
        <v>1.43E-2</v>
      </c>
      <c r="AK6" s="177">
        <v>2.3E-3</v>
      </c>
      <c r="AL6" s="177">
        <v>-2.8E-3</v>
      </c>
      <c r="AM6" s="177">
        <v>8.3999999999999995E-3</v>
      </c>
      <c r="AN6" s="177">
        <v>0.01</v>
      </c>
      <c r="AO6" s="177">
        <v>1.1299999999999999E-2</v>
      </c>
      <c r="AP6" s="177">
        <v>4.4999999999999997E-3</v>
      </c>
      <c r="AQ6" s="177">
        <v>4.0000000000000002E-4</v>
      </c>
      <c r="AR6" s="177">
        <v>9.1999999999999998E-3</v>
      </c>
      <c r="AS6" s="177">
        <v>-6.9999999999999999E-4</v>
      </c>
      <c r="AT6" s="177">
        <v>-1.1599999999999999E-2</v>
      </c>
      <c r="AU6" s="177">
        <v>5.9999999999999995E-4</v>
      </c>
      <c r="AV6" s="177">
        <v>2.1299999999999999E-2</v>
      </c>
      <c r="AW6" s="177">
        <v>3.9699999999999999E-2</v>
      </c>
      <c r="AX6" s="177">
        <v>3.0300000000000001E-2</v>
      </c>
      <c r="AY6" s="177">
        <v>2.87E-2</v>
      </c>
      <c r="AZ6" s="177">
        <v>1.01E-2</v>
      </c>
      <c r="BA6" s="177">
        <v>1.0699999999999999E-2</v>
      </c>
      <c r="BB6" s="177">
        <v>2.5000000000000001E-2</v>
      </c>
      <c r="BC6" s="177">
        <v>4.24E-2</v>
      </c>
      <c r="BD6" s="177">
        <v>-3.8E-3</v>
      </c>
      <c r="BE6" s="177">
        <v>-1.3599999999999999E-2</v>
      </c>
      <c r="BF6" s="177">
        <v>-3.5299999999999998E-2</v>
      </c>
      <c r="BG6" s="177">
        <v>-2.7400000000000001E-2</v>
      </c>
      <c r="BH6" s="177">
        <v>5.28E-2</v>
      </c>
      <c r="BI6" s="177">
        <v>3.3599999999999998E-2</v>
      </c>
      <c r="BJ6" s="177">
        <v>6.08E-2</v>
      </c>
      <c r="BK6" s="177">
        <v>3.7400000000000003E-2</v>
      </c>
      <c r="BL6" s="177">
        <v>2.8799999999999999E-2</v>
      </c>
    </row>
    <row r="7" spans="1:64">
      <c r="A7" s="6">
        <v>5</v>
      </c>
      <c r="B7" s="178">
        <v>45047</v>
      </c>
      <c r="C7" s="126">
        <v>1.12E-2</v>
      </c>
      <c r="D7" s="126">
        <v>2.3E-3</v>
      </c>
      <c r="E7" s="126">
        <v>1.12E-2</v>
      </c>
      <c r="F7" s="126">
        <v>3.7400000000000003E-2</v>
      </c>
      <c r="G7" s="126">
        <v>1.9E-2</v>
      </c>
      <c r="H7" s="126">
        <v>1.12E-2</v>
      </c>
      <c r="I7" s="177">
        <v>1.12E-2</v>
      </c>
      <c r="J7" s="126">
        <v>1.38E-2</v>
      </c>
      <c r="K7" s="126">
        <v>1.35E-2</v>
      </c>
      <c r="L7" s="126">
        <v>1.35E-2</v>
      </c>
      <c r="M7" s="126">
        <v>2.8799999999999999E-2</v>
      </c>
      <c r="N7" s="126">
        <v>1.43E-2</v>
      </c>
      <c r="O7" s="126">
        <v>1.18E-2</v>
      </c>
      <c r="P7" s="126">
        <v>1.4200000000000001E-2</v>
      </c>
      <c r="Q7" s="126">
        <v>1.26E-2</v>
      </c>
      <c r="R7" s="126">
        <v>1.4800000000000001E-2</v>
      </c>
      <c r="S7" s="126">
        <v>1.4500000000000001E-2</v>
      </c>
      <c r="T7" s="126">
        <v>1.37E-2</v>
      </c>
      <c r="U7" s="126">
        <v>1.26E-2</v>
      </c>
      <c r="V7" s="126">
        <v>1.9800000000000002E-2</v>
      </c>
      <c r="W7" s="126">
        <v>1.2200000000000001E-2</v>
      </c>
      <c r="X7" s="126">
        <v>8.3000000000000001E-3</v>
      </c>
      <c r="Y7" s="126">
        <v>5.7000000000000002E-3</v>
      </c>
      <c r="Z7" s="126">
        <v>1.9E-2</v>
      </c>
      <c r="AA7" s="126">
        <v>1.04E-2</v>
      </c>
      <c r="AB7" s="126">
        <v>1.12E-2</v>
      </c>
      <c r="AC7" s="126">
        <v>2.93E-2</v>
      </c>
      <c r="AD7" s="177">
        <v>1.12E-2</v>
      </c>
      <c r="AE7" s="177">
        <v>1.12E-2</v>
      </c>
      <c r="AF7" s="126">
        <v>2.1399999999999999E-2</v>
      </c>
      <c r="AG7" s="126">
        <v>1.7299999999999999E-2</v>
      </c>
      <c r="AH7" s="126">
        <v>0.01</v>
      </c>
      <c r="AI7" s="126">
        <v>0.01</v>
      </c>
      <c r="AJ7" s="126">
        <v>2.7000000000000001E-3</v>
      </c>
      <c r="AK7" s="126">
        <v>-1.1999999999999999E-3</v>
      </c>
      <c r="AL7" s="126">
        <v>-1.04E-2</v>
      </c>
      <c r="AM7" s="126">
        <v>2.06E-2</v>
      </c>
      <c r="AN7" s="126">
        <v>1.4200000000000001E-2</v>
      </c>
      <c r="AO7" s="126">
        <v>-5.0000000000000001E-4</v>
      </c>
      <c r="AP7" s="126">
        <v>-7.7999999999999996E-3</v>
      </c>
      <c r="AQ7" s="126">
        <v>-2.6800000000000001E-2</v>
      </c>
      <c r="AR7" s="177">
        <v>1.12E-2</v>
      </c>
      <c r="AS7" s="126">
        <v>8.5000000000000006E-3</v>
      </c>
      <c r="AT7" s="126">
        <v>1.55E-2</v>
      </c>
      <c r="AU7" s="126">
        <v>1.29E-2</v>
      </c>
      <c r="AV7" s="126">
        <v>1.9E-2</v>
      </c>
      <c r="AW7" s="126">
        <v>5.7799999999999997E-2</v>
      </c>
      <c r="AX7" s="126">
        <v>0.1</v>
      </c>
      <c r="AY7" s="126">
        <v>9.11E-2</v>
      </c>
      <c r="AZ7" s="126">
        <v>0.11749999999999999</v>
      </c>
      <c r="BA7" s="126">
        <v>0.1186</v>
      </c>
      <c r="BB7" s="177">
        <v>3.7400000000000003E-2</v>
      </c>
      <c r="BC7" s="126">
        <v>8.3799999999999999E-2</v>
      </c>
      <c r="BD7" s="126">
        <v>0.12</v>
      </c>
      <c r="BE7" s="126">
        <v>8.2500000000000004E-2</v>
      </c>
      <c r="BF7" s="126">
        <v>7.8399999999999997E-2</v>
      </c>
      <c r="BG7" s="126">
        <v>5.8700000000000002E-2</v>
      </c>
      <c r="BH7" s="126">
        <v>8.9200000000000002E-2</v>
      </c>
      <c r="BI7" s="126">
        <v>2.8500000000000001E-2</v>
      </c>
      <c r="BJ7" s="126">
        <v>0.1148</v>
      </c>
      <c r="BK7" s="126">
        <v>0.1106</v>
      </c>
      <c r="BL7" s="126">
        <v>3.5000000000000003E-2</v>
      </c>
    </row>
    <row r="8" spans="1:64">
      <c r="A8" s="6">
        <v>6</v>
      </c>
      <c r="B8" s="178">
        <v>45078</v>
      </c>
      <c r="C8" s="127">
        <v>1.0699999999999999E-2</v>
      </c>
      <c r="D8" s="127">
        <v>-8.0000000000000004E-4</v>
      </c>
      <c r="E8" s="127">
        <v>1.0699999999999999E-2</v>
      </c>
      <c r="F8" s="127">
        <v>0.09</v>
      </c>
      <c r="G8" s="127">
        <v>-5.4300000000000001E-2</v>
      </c>
      <c r="H8" s="127">
        <v>1.0699999999999999E-2</v>
      </c>
      <c r="I8" s="177">
        <v>1.0699999999999999E-2</v>
      </c>
      <c r="J8" s="127">
        <v>1.32E-2</v>
      </c>
      <c r="K8" s="127">
        <v>1.29E-2</v>
      </c>
      <c r="L8" s="127">
        <v>1.29E-2</v>
      </c>
      <c r="M8" s="127">
        <v>2.41E-2</v>
      </c>
      <c r="N8" s="127">
        <v>1.29E-2</v>
      </c>
      <c r="O8" s="127">
        <v>1.3899999999999999E-2</v>
      </c>
      <c r="P8" s="127">
        <v>1.24E-2</v>
      </c>
      <c r="Q8" s="127">
        <v>1.24E-2</v>
      </c>
      <c r="R8" s="127">
        <v>1.3299999999999999E-2</v>
      </c>
      <c r="S8" s="127">
        <v>1.38E-2</v>
      </c>
      <c r="T8" s="127">
        <v>1.4999999999999999E-2</v>
      </c>
      <c r="U8" s="127">
        <v>1.5100000000000001E-2</v>
      </c>
      <c r="V8" s="127">
        <v>2.01E-2</v>
      </c>
      <c r="W8" s="127">
        <v>1.2200000000000001E-2</v>
      </c>
      <c r="X8" s="127">
        <v>8.0999999999999996E-3</v>
      </c>
      <c r="Y8" s="127">
        <v>1.2E-2</v>
      </c>
      <c r="Z8" s="127">
        <v>1.5100000000000001E-2</v>
      </c>
      <c r="AA8" s="127">
        <v>1.04E-2</v>
      </c>
      <c r="AB8" s="127">
        <v>1.0699999999999999E-2</v>
      </c>
      <c r="AC8" s="127">
        <v>2.3400000000000001E-2</v>
      </c>
      <c r="AD8" s="177">
        <v>1.0699999999999999E-2</v>
      </c>
      <c r="AE8" s="177">
        <v>1.0699999999999999E-2</v>
      </c>
      <c r="AF8" s="127">
        <v>2.0899999999999998E-2</v>
      </c>
      <c r="AG8" s="127">
        <v>1.2500000000000001E-2</v>
      </c>
      <c r="AH8" s="127">
        <v>-1E-4</v>
      </c>
      <c r="AI8" s="127">
        <v>-4.7999999999999996E-3</v>
      </c>
      <c r="AJ8" s="127">
        <v>2.3800000000000002E-2</v>
      </c>
      <c r="AK8" s="127">
        <v>-1.9E-3</v>
      </c>
      <c r="AL8" s="127">
        <v>-1.24E-2</v>
      </c>
      <c r="AM8" s="127">
        <v>2.5000000000000001E-3</v>
      </c>
      <c r="AN8" s="127">
        <v>1.24E-2</v>
      </c>
      <c r="AO8" s="127">
        <v>6.7000000000000002E-3</v>
      </c>
      <c r="AP8" s="127">
        <v>-3.3000000000000002E-2</v>
      </c>
      <c r="AQ8" s="127">
        <v>-7.4800000000000005E-2</v>
      </c>
      <c r="AR8" s="177">
        <v>1.0699999999999999E-2</v>
      </c>
      <c r="AS8" s="127">
        <v>1.5800000000000002E-2</v>
      </c>
      <c r="AT8" s="127">
        <v>4.99E-2</v>
      </c>
      <c r="AU8" s="127">
        <v>3.0200000000000001E-2</v>
      </c>
      <c r="AV8" s="127">
        <v>5.9400000000000001E-2</v>
      </c>
      <c r="AW8" s="127">
        <v>3.9899999999999998E-2</v>
      </c>
      <c r="AX8" s="127">
        <v>8.8099999999999998E-2</v>
      </c>
      <c r="AY8" s="127">
        <v>7.9299999999999995E-2</v>
      </c>
      <c r="AZ8" s="127">
        <v>9.2299999999999993E-2</v>
      </c>
      <c r="BA8" s="127">
        <v>9.2100000000000001E-2</v>
      </c>
      <c r="BB8" s="177">
        <v>0.09</v>
      </c>
      <c r="BC8" s="127">
        <v>0.1134</v>
      </c>
      <c r="BD8" s="127">
        <v>8.2400000000000001E-2</v>
      </c>
      <c r="BE8" s="127">
        <v>5.8799999999999998E-2</v>
      </c>
      <c r="BF8" s="127">
        <v>5.8599999999999999E-2</v>
      </c>
      <c r="BG8" s="127">
        <v>4.8500000000000001E-2</v>
      </c>
      <c r="BH8" s="127">
        <v>0.1024</v>
      </c>
      <c r="BI8" s="127">
        <v>7.3700000000000002E-2</v>
      </c>
      <c r="BJ8" s="127">
        <v>0.187</v>
      </c>
      <c r="BK8" s="127">
        <v>7.2099999999999997E-2</v>
      </c>
      <c r="BL8" s="127">
        <v>9.4100000000000003E-2</v>
      </c>
    </row>
    <row r="9" spans="1:64">
      <c r="A9" s="6">
        <v>7</v>
      </c>
      <c r="B9" s="178">
        <v>45108</v>
      </c>
      <c r="C9" s="126">
        <v>1.0699999999999999E-2</v>
      </c>
      <c r="D9" s="126">
        <v>1.1999999999999999E-3</v>
      </c>
      <c r="E9" s="126">
        <v>1.0699999999999999E-2</v>
      </c>
      <c r="F9" s="126">
        <v>3.27E-2</v>
      </c>
      <c r="G9" s="126">
        <v>-1.61E-2</v>
      </c>
      <c r="H9" s="126">
        <v>1.0699999999999999E-2</v>
      </c>
      <c r="I9" s="177">
        <v>1.0699999999999999E-2</v>
      </c>
      <c r="J9" s="126">
        <v>1.26E-2</v>
      </c>
      <c r="K9" s="126">
        <v>1.23E-2</v>
      </c>
      <c r="L9" s="126">
        <v>1.24E-2</v>
      </c>
      <c r="M9" s="126">
        <v>2.4899999999999999E-2</v>
      </c>
      <c r="N9" s="126">
        <v>1.2200000000000001E-2</v>
      </c>
      <c r="O9" s="126">
        <v>1.35E-2</v>
      </c>
      <c r="P9" s="126">
        <v>1.35E-2</v>
      </c>
      <c r="Q9" s="126">
        <v>1.23E-2</v>
      </c>
      <c r="R9" s="126">
        <v>1.21E-2</v>
      </c>
      <c r="S9" s="126">
        <v>1.3599999999999999E-2</v>
      </c>
      <c r="T9" s="126">
        <v>1.2500000000000001E-2</v>
      </c>
      <c r="U9" s="126">
        <v>1.55E-2</v>
      </c>
      <c r="V9" s="126">
        <v>1.52E-2</v>
      </c>
      <c r="W9" s="126">
        <v>1.29E-2</v>
      </c>
      <c r="X9" s="126">
        <v>1.3599999999999999E-2</v>
      </c>
      <c r="Y9" s="126">
        <v>1.43E-2</v>
      </c>
      <c r="Z9" s="126">
        <v>1.8599999999999998E-2</v>
      </c>
      <c r="AA9" s="126">
        <v>1.04E-2</v>
      </c>
      <c r="AB9" s="126">
        <v>1.0500000000000001E-2</v>
      </c>
      <c r="AC9" s="126">
        <v>2.2499999999999999E-2</v>
      </c>
      <c r="AD9" s="177">
        <v>1.0699999999999999E-2</v>
      </c>
      <c r="AE9" s="177">
        <v>1.0699999999999999E-2</v>
      </c>
      <c r="AF9" s="126">
        <v>8.0000000000000002E-3</v>
      </c>
      <c r="AG9" s="126">
        <v>4.0099999999999997E-2</v>
      </c>
      <c r="AH9" s="126">
        <v>1.09E-2</v>
      </c>
      <c r="AI9" s="126">
        <v>1.18E-2</v>
      </c>
      <c r="AJ9" s="126">
        <v>1.2500000000000001E-2</v>
      </c>
      <c r="AK9" s="126">
        <v>2.3099999999999999E-2</v>
      </c>
      <c r="AL9" s="126">
        <v>3.2899999999999999E-2</v>
      </c>
      <c r="AM9" s="126">
        <v>1.4800000000000001E-2</v>
      </c>
      <c r="AN9" s="126">
        <v>1.35E-2</v>
      </c>
      <c r="AO9" s="126">
        <v>8.3000000000000001E-3</v>
      </c>
      <c r="AP9" s="126">
        <v>-2.12E-2</v>
      </c>
      <c r="AQ9" s="126">
        <v>-5.28E-2</v>
      </c>
      <c r="AR9" s="177">
        <v>1.0699999999999999E-2</v>
      </c>
      <c r="AS9" s="126">
        <v>2.1899999999999999E-2</v>
      </c>
      <c r="AT9" s="126">
        <v>2.1299999999999999E-2</v>
      </c>
      <c r="AU9" s="126">
        <v>1.52E-2</v>
      </c>
      <c r="AV9" s="126">
        <v>3.0800000000000001E-2</v>
      </c>
      <c r="AW9" s="126">
        <v>2.18E-2</v>
      </c>
      <c r="AX9" s="126">
        <v>2.87E-2</v>
      </c>
      <c r="AY9" s="126">
        <v>5.2499999999999998E-2</v>
      </c>
      <c r="AZ9" s="126">
        <v>3.7999999999999999E-2</v>
      </c>
      <c r="BA9" s="126">
        <v>3.8399999999999997E-2</v>
      </c>
      <c r="BB9" s="177">
        <v>3.27E-2</v>
      </c>
      <c r="BC9" s="126">
        <v>6.08E-2</v>
      </c>
      <c r="BD9" s="126">
        <v>4.8300000000000003E-2</v>
      </c>
      <c r="BE9" s="126">
        <v>0.1031</v>
      </c>
      <c r="BF9" s="126">
        <v>7.9899999999999999E-2</v>
      </c>
      <c r="BG9" s="126">
        <v>2.81E-2</v>
      </c>
      <c r="BH9" s="126">
        <v>3.4299999999999997E-2</v>
      </c>
      <c r="BI9" s="126">
        <v>4.0300000000000002E-2</v>
      </c>
      <c r="BJ9" s="126">
        <v>6.25E-2</v>
      </c>
      <c r="BK9" s="126">
        <v>3.4200000000000001E-2</v>
      </c>
      <c r="BL9" s="126">
        <v>3.15E-2</v>
      </c>
    </row>
    <row r="10" spans="1:64">
      <c r="A10" s="6">
        <v>8</v>
      </c>
      <c r="B10" s="178">
        <v>45139</v>
      </c>
      <c r="C10" s="127">
        <v>1.14E-2</v>
      </c>
      <c r="D10" s="127">
        <v>2.3E-3</v>
      </c>
      <c r="E10" s="127">
        <v>1.14E-2</v>
      </c>
      <c r="F10" s="127">
        <v>-5.0900000000000001E-2</v>
      </c>
      <c r="G10" s="127">
        <v>3.7999999999999999E-2</v>
      </c>
      <c r="H10" s="127">
        <v>1.14E-2</v>
      </c>
      <c r="I10" s="177">
        <v>1.14E-2</v>
      </c>
      <c r="J10" s="127">
        <v>1.32E-2</v>
      </c>
      <c r="K10" s="127">
        <v>1.29E-2</v>
      </c>
      <c r="L10" s="127">
        <v>1.29E-2</v>
      </c>
      <c r="M10" s="127">
        <v>1.7999999999999999E-2</v>
      </c>
      <c r="N10" s="127">
        <v>1.54E-2</v>
      </c>
      <c r="O10" s="127">
        <v>1.61E-2</v>
      </c>
      <c r="P10" s="127">
        <v>1.6299999999999999E-2</v>
      </c>
      <c r="Q10" s="127">
        <v>1.34E-2</v>
      </c>
      <c r="R10" s="127">
        <v>1.1299999999999999E-2</v>
      </c>
      <c r="S10" s="127">
        <v>1.6500000000000001E-2</v>
      </c>
      <c r="T10" s="127">
        <v>1.5599999999999999E-2</v>
      </c>
      <c r="U10" s="127">
        <v>1.14E-2</v>
      </c>
      <c r="V10" s="127">
        <v>8.9999999999999993E-3</v>
      </c>
      <c r="W10" s="127">
        <v>1.41E-2</v>
      </c>
      <c r="X10" s="127">
        <v>1.35E-2</v>
      </c>
      <c r="Y10" s="127">
        <v>1.46E-2</v>
      </c>
      <c r="Z10" s="127">
        <v>-5.0000000000000001E-3</v>
      </c>
      <c r="AA10" s="127">
        <v>1.04E-2</v>
      </c>
      <c r="AB10" s="127">
        <v>1.14E-2</v>
      </c>
      <c r="AC10" s="127">
        <v>0.02</v>
      </c>
      <c r="AD10" s="177">
        <v>1.14E-2</v>
      </c>
      <c r="AE10" s="127">
        <v>-1.9E-3</v>
      </c>
      <c r="AF10" s="127">
        <v>7.3000000000000001E-3</v>
      </c>
      <c r="AG10" s="127">
        <v>1.95E-2</v>
      </c>
      <c r="AH10" s="127">
        <v>5.0000000000000001E-3</v>
      </c>
      <c r="AI10" s="127">
        <v>2.5999999999999999E-3</v>
      </c>
      <c r="AJ10" s="127">
        <v>-8.0999999999999996E-3</v>
      </c>
      <c r="AK10" s="127">
        <v>3.0000000000000001E-3</v>
      </c>
      <c r="AL10" s="127">
        <v>-2.5999999999999999E-3</v>
      </c>
      <c r="AM10" s="127">
        <v>5.4999999999999997E-3</v>
      </c>
      <c r="AN10" s="127">
        <v>1.6299999999999999E-2</v>
      </c>
      <c r="AO10" s="127">
        <v>-3.2000000000000002E-3</v>
      </c>
      <c r="AP10" s="127">
        <v>1.6299999999999999E-2</v>
      </c>
      <c r="AQ10" s="127">
        <v>2.1399999999999999E-2</v>
      </c>
      <c r="AR10" s="177">
        <v>1.14E-2</v>
      </c>
      <c r="AS10" s="127">
        <v>-2.9999999999999997E-4</v>
      </c>
      <c r="AT10" s="127">
        <v>-1.8800000000000001E-2</v>
      </c>
      <c r="AU10" s="127">
        <v>-4.4999999999999997E-3</v>
      </c>
      <c r="AV10" s="127">
        <v>-2.76E-2</v>
      </c>
      <c r="AW10" s="127">
        <v>-4.2799999999999998E-2</v>
      </c>
      <c r="AX10" s="127">
        <v>-4.0800000000000003E-2</v>
      </c>
      <c r="AY10" s="127">
        <v>-4.0899999999999999E-2</v>
      </c>
      <c r="AZ10" s="127">
        <v>-5.2999999999999999E-2</v>
      </c>
      <c r="BA10" s="127">
        <v>-5.2200000000000003E-2</v>
      </c>
      <c r="BB10" s="177">
        <v>-5.0900000000000001E-2</v>
      </c>
      <c r="BC10" s="127">
        <v>-6.5699999999999995E-2</v>
      </c>
      <c r="BD10" s="127">
        <v>-6.5100000000000005E-2</v>
      </c>
      <c r="BE10" s="127">
        <v>-3.8300000000000001E-2</v>
      </c>
      <c r="BF10" s="127">
        <v>1.12E-2</v>
      </c>
      <c r="BG10" s="127">
        <v>-4.7100000000000003E-2</v>
      </c>
      <c r="BH10" s="127">
        <v>-3.8300000000000001E-2</v>
      </c>
      <c r="BI10" s="127">
        <v>-1.12E-2</v>
      </c>
      <c r="BJ10" s="127">
        <v>-9.2100000000000001E-2</v>
      </c>
      <c r="BK10" s="127">
        <v>-6.3500000000000001E-2</v>
      </c>
      <c r="BL10" s="127">
        <v>-3.4500000000000003E-2</v>
      </c>
    </row>
    <row r="11" spans="1:64">
      <c r="A11" s="6">
        <v>9</v>
      </c>
      <c r="B11" s="178">
        <v>45170</v>
      </c>
      <c r="C11" s="126">
        <v>9.7000000000000003E-3</v>
      </c>
      <c r="D11" s="126">
        <v>2.5999999999999999E-3</v>
      </c>
      <c r="E11" s="126">
        <v>9.7000000000000003E-3</v>
      </c>
      <c r="F11" s="126">
        <v>7.1000000000000004E-3</v>
      </c>
      <c r="G11" s="126">
        <v>1.7399999999999999E-2</v>
      </c>
      <c r="H11" s="126">
        <v>9.7000000000000003E-3</v>
      </c>
      <c r="I11" s="177">
        <v>9.7000000000000003E-3</v>
      </c>
      <c r="J11" s="126">
        <v>1.1299999999999999E-2</v>
      </c>
      <c r="K11" s="126">
        <v>1.11E-2</v>
      </c>
      <c r="L11" s="126">
        <v>1.11E-2</v>
      </c>
      <c r="M11" s="126">
        <v>9.1999999999999998E-3</v>
      </c>
      <c r="N11" s="126">
        <v>1.32E-2</v>
      </c>
      <c r="O11" s="126">
        <v>1.1900000000000001E-2</v>
      </c>
      <c r="P11" s="126">
        <v>1.21E-2</v>
      </c>
      <c r="Q11" s="126">
        <v>1.06E-2</v>
      </c>
      <c r="R11" s="126">
        <v>7.1999999999999998E-3</v>
      </c>
      <c r="S11" s="126">
        <v>1.2E-2</v>
      </c>
      <c r="T11" s="126">
        <v>1.17E-2</v>
      </c>
      <c r="U11" s="126">
        <v>8.6999999999999994E-3</v>
      </c>
      <c r="V11" s="126">
        <v>6.7999999999999996E-3</v>
      </c>
      <c r="W11" s="126">
        <v>1.2E-2</v>
      </c>
      <c r="X11" s="126">
        <v>1.35E-2</v>
      </c>
      <c r="Y11" s="126">
        <v>1.29E-2</v>
      </c>
      <c r="Z11" s="126">
        <v>6.0000000000000001E-3</v>
      </c>
      <c r="AA11" s="126">
        <v>8.8000000000000005E-3</v>
      </c>
      <c r="AB11" s="126">
        <v>9.7000000000000003E-3</v>
      </c>
      <c r="AC11" s="126">
        <v>1.0800000000000001E-2</v>
      </c>
      <c r="AD11" s="177">
        <v>9.7000000000000003E-3</v>
      </c>
      <c r="AE11" s="126">
        <v>-1.15E-2</v>
      </c>
      <c r="AF11" s="126">
        <v>1.4E-3</v>
      </c>
      <c r="AG11" s="126">
        <v>2.7300000000000001E-2</v>
      </c>
      <c r="AH11" s="126">
        <v>-9.4000000000000004E-3</v>
      </c>
      <c r="AI11" s="126">
        <v>-1.83E-2</v>
      </c>
      <c r="AJ11" s="126">
        <v>-1.5299999999999999E-2</v>
      </c>
      <c r="AK11" s="126">
        <v>3.0000000000000001E-3</v>
      </c>
      <c r="AL11" s="126">
        <v>-2E-3</v>
      </c>
      <c r="AM11" s="126">
        <v>2.23E-2</v>
      </c>
      <c r="AN11" s="126">
        <v>1.21E-2</v>
      </c>
      <c r="AO11" s="126">
        <v>9.4000000000000004E-3</v>
      </c>
      <c r="AP11" s="126">
        <v>5.5999999999999999E-3</v>
      </c>
      <c r="AQ11" s="126">
        <v>8.0000000000000004E-4</v>
      </c>
      <c r="AR11" s="177">
        <v>9.7000000000000003E-3</v>
      </c>
      <c r="AS11" s="126">
        <v>8.2000000000000007E-3</v>
      </c>
      <c r="AT11" s="126">
        <v>2.9899999999999999E-2</v>
      </c>
      <c r="AU11" s="126">
        <v>1.9E-2</v>
      </c>
      <c r="AV11" s="126">
        <v>-1.2999999999999999E-2</v>
      </c>
      <c r="AW11" s="126">
        <v>-9.4999999999999998E-3</v>
      </c>
      <c r="AX11" s="126">
        <v>-1.9099999999999999E-2</v>
      </c>
      <c r="AY11" s="126">
        <v>-1.5100000000000001E-2</v>
      </c>
      <c r="AZ11" s="126">
        <v>-3.3999999999999998E-3</v>
      </c>
      <c r="BA11" s="126">
        <v>-2.3999999999999998E-3</v>
      </c>
      <c r="BB11" s="126">
        <v>-2.2499999999999999E-2</v>
      </c>
      <c r="BC11" s="126">
        <v>-8.8000000000000005E-3</v>
      </c>
      <c r="BD11" s="126">
        <v>-9.1999999999999998E-3</v>
      </c>
      <c r="BE11" s="126">
        <v>1.6199999999999999E-2</v>
      </c>
      <c r="BF11" s="126">
        <v>-9.4000000000000004E-3</v>
      </c>
      <c r="BG11" s="126">
        <v>-6.4999999999999997E-3</v>
      </c>
      <c r="BH11" s="126">
        <v>5.5999999999999999E-3</v>
      </c>
      <c r="BI11" s="126">
        <v>-2.0199999999999999E-2</v>
      </c>
      <c r="BJ11" s="126">
        <v>-2.8899999999999999E-2</v>
      </c>
      <c r="BK11" s="126">
        <v>-2.8199999999999999E-2</v>
      </c>
      <c r="BL11" s="126">
        <v>2.9999999999999997E-4</v>
      </c>
    </row>
    <row r="12" spans="1:64">
      <c r="A12" s="6">
        <v>10</v>
      </c>
      <c r="B12" s="178">
        <v>45200</v>
      </c>
      <c r="C12" s="127">
        <v>0.01</v>
      </c>
      <c r="D12" s="127">
        <v>2.3999999999999998E-3</v>
      </c>
      <c r="E12" s="127">
        <v>0.01</v>
      </c>
      <c r="F12" s="127">
        <v>-2.9399999999999999E-2</v>
      </c>
      <c r="G12" s="127">
        <v>0.01</v>
      </c>
      <c r="H12" s="127">
        <v>0.01</v>
      </c>
      <c r="I12" s="127">
        <v>1.34E-2</v>
      </c>
      <c r="J12" s="127">
        <v>5.0000000000000001E-3</v>
      </c>
      <c r="K12" s="127">
        <v>4.4999999999999997E-3</v>
      </c>
      <c r="L12" s="127">
        <v>4.7000000000000002E-3</v>
      </c>
      <c r="M12" s="127">
        <v>9.5999999999999992E-3</v>
      </c>
      <c r="N12" s="127">
        <v>1.1599999999999999E-2</v>
      </c>
      <c r="O12" s="127">
        <v>1.14E-2</v>
      </c>
      <c r="P12" s="127">
        <v>1.14E-2</v>
      </c>
      <c r="Q12" s="127">
        <v>1.0699999999999999E-2</v>
      </c>
      <c r="R12" s="127">
        <v>9.2999999999999992E-3</v>
      </c>
      <c r="S12" s="127">
        <v>8.6E-3</v>
      </c>
      <c r="T12" s="127">
        <v>3.8999999999999998E-3</v>
      </c>
      <c r="U12" s="127">
        <v>6.7000000000000002E-3</v>
      </c>
      <c r="V12" s="127">
        <v>-8.9999999999999998E-4</v>
      </c>
      <c r="W12" s="127">
        <v>1.2200000000000001E-2</v>
      </c>
      <c r="X12" s="127">
        <v>9.9000000000000008E-3</v>
      </c>
      <c r="Y12" s="127">
        <v>1.04E-2</v>
      </c>
      <c r="Z12" s="127">
        <v>2.9999999999999997E-4</v>
      </c>
      <c r="AA12" s="127">
        <v>1.03E-2</v>
      </c>
      <c r="AB12" s="127">
        <v>9.7999999999999997E-3</v>
      </c>
      <c r="AC12" s="127">
        <v>1.29E-2</v>
      </c>
      <c r="AD12" s="177">
        <v>0.01</v>
      </c>
      <c r="AE12" s="127">
        <v>-5.0000000000000001E-3</v>
      </c>
      <c r="AF12" s="127">
        <v>3.3999999999999998E-3</v>
      </c>
      <c r="AG12" s="127">
        <v>4.7000000000000002E-3</v>
      </c>
      <c r="AH12" s="127">
        <v>-1.03E-2</v>
      </c>
      <c r="AI12" s="127">
        <v>-1.9199999999999998E-2</v>
      </c>
      <c r="AJ12" s="127">
        <v>-7.1000000000000004E-3</v>
      </c>
      <c r="AK12" s="127">
        <v>-3.0000000000000001E-3</v>
      </c>
      <c r="AL12" s="127">
        <v>-1.2699999999999999E-2</v>
      </c>
      <c r="AM12" s="127">
        <v>1.1900000000000001E-2</v>
      </c>
      <c r="AN12" s="127">
        <v>1.14E-2</v>
      </c>
      <c r="AO12" s="127">
        <v>-1.44E-2</v>
      </c>
      <c r="AP12" s="127">
        <v>2.5000000000000001E-3</v>
      </c>
      <c r="AQ12" s="127">
        <v>-4.5999999999999999E-3</v>
      </c>
      <c r="AR12" s="177">
        <v>0.01</v>
      </c>
      <c r="AS12" s="127">
        <v>-4.7000000000000002E-3</v>
      </c>
      <c r="AT12" s="127">
        <v>3.8199999999999998E-2</v>
      </c>
      <c r="AU12" s="127">
        <v>2.3E-2</v>
      </c>
      <c r="AV12" s="127">
        <v>-1.7500000000000002E-2</v>
      </c>
      <c r="AW12" s="127">
        <v>-4.7300000000000002E-2</v>
      </c>
      <c r="AX12" s="127">
        <v>-6.9699999999999998E-2</v>
      </c>
      <c r="AY12" s="127">
        <v>-5.6399999999999999E-2</v>
      </c>
      <c r="AZ12" s="127">
        <v>-4.7600000000000003E-2</v>
      </c>
      <c r="BA12" s="127">
        <v>-4.6899999999999997E-2</v>
      </c>
      <c r="BB12" s="127">
        <v>-6.3899999999999998E-2</v>
      </c>
      <c r="BC12" s="127">
        <v>-6.2399999999999997E-2</v>
      </c>
      <c r="BD12" s="127">
        <v>-5.0500000000000003E-2</v>
      </c>
      <c r="BE12" s="127">
        <v>-8.2699999999999996E-2</v>
      </c>
      <c r="BF12" s="127">
        <v>-9.7100000000000006E-2</v>
      </c>
      <c r="BG12" s="127">
        <v>-6.3600000000000004E-2</v>
      </c>
      <c r="BH12" s="127">
        <v>-2.81E-2</v>
      </c>
      <c r="BI12" s="127">
        <v>-3.8600000000000002E-2</v>
      </c>
      <c r="BJ12" s="127">
        <v>-6.2799999999999995E-2</v>
      </c>
      <c r="BK12" s="127">
        <v>-6.88E-2</v>
      </c>
      <c r="BL12" s="127">
        <v>-5.7000000000000002E-3</v>
      </c>
    </row>
    <row r="13" spans="1:64">
      <c r="A13" s="6">
        <v>11</v>
      </c>
      <c r="B13" s="178">
        <v>45231</v>
      </c>
      <c r="C13" s="126">
        <v>9.1999999999999998E-3</v>
      </c>
      <c r="D13" s="126">
        <v>2.8E-3</v>
      </c>
      <c r="E13" s="126">
        <v>9.1999999999999998E-3</v>
      </c>
      <c r="F13" s="126">
        <v>0.12540000000000001</v>
      </c>
      <c r="G13" s="126">
        <v>-2.41E-2</v>
      </c>
      <c r="H13" s="126">
        <v>9.1999999999999998E-3</v>
      </c>
      <c r="I13" s="126">
        <v>1.09E-2</v>
      </c>
      <c r="J13" s="126">
        <v>1.2E-2</v>
      </c>
      <c r="K13" s="126">
        <v>1.1599999999999999E-2</v>
      </c>
      <c r="L13" s="126">
        <v>1.17E-2</v>
      </c>
      <c r="M13" s="126">
        <v>1.14E-2</v>
      </c>
      <c r="N13" s="126">
        <v>1.17E-2</v>
      </c>
      <c r="O13" s="126">
        <v>1.2500000000000001E-2</v>
      </c>
      <c r="P13" s="126">
        <v>1.1299999999999999E-2</v>
      </c>
      <c r="Q13" s="126">
        <v>1.09E-2</v>
      </c>
      <c r="R13" s="126">
        <v>1.14E-2</v>
      </c>
      <c r="S13" s="126">
        <v>1.1900000000000001E-2</v>
      </c>
      <c r="T13" s="126">
        <v>8.0000000000000002E-3</v>
      </c>
      <c r="U13" s="126">
        <v>8.0000000000000002E-3</v>
      </c>
      <c r="V13" s="126">
        <v>1.04E-2</v>
      </c>
      <c r="W13" s="126">
        <v>1.14E-2</v>
      </c>
      <c r="X13" s="126">
        <v>2.3999999999999998E-3</v>
      </c>
      <c r="Y13" s="126">
        <v>1.47E-2</v>
      </c>
      <c r="Z13" s="126">
        <v>4.0000000000000001E-3</v>
      </c>
      <c r="AA13" s="126">
        <v>1.14E-2</v>
      </c>
      <c r="AB13" s="126">
        <v>8.9999999999999993E-3</v>
      </c>
      <c r="AC13" s="126">
        <v>8.6999999999999994E-3</v>
      </c>
      <c r="AD13" s="177">
        <v>9.1999999999999998E-3</v>
      </c>
      <c r="AE13" s="126">
        <v>2.8899999999999999E-2</v>
      </c>
      <c r="AF13" s="126">
        <v>2.4299999999999999E-2</v>
      </c>
      <c r="AG13" s="126">
        <v>3.3399999999999999E-2</v>
      </c>
      <c r="AH13" s="126">
        <v>4.2299999999999997E-2</v>
      </c>
      <c r="AI13" s="126">
        <v>6.0100000000000001E-2</v>
      </c>
      <c r="AJ13" s="126">
        <v>2.81E-2</v>
      </c>
      <c r="AK13" s="126">
        <v>4.1700000000000001E-2</v>
      </c>
      <c r="AL13" s="126">
        <v>6.4799999999999996E-2</v>
      </c>
      <c r="AM13" s="126">
        <v>1.2999999999999999E-3</v>
      </c>
      <c r="AN13" s="126">
        <v>1.1299999999999999E-2</v>
      </c>
      <c r="AO13" s="126">
        <v>4.2200000000000001E-2</v>
      </c>
      <c r="AP13" s="126">
        <v>-8.0000000000000002E-3</v>
      </c>
      <c r="AQ13" s="126">
        <v>-2.3699999999999999E-2</v>
      </c>
      <c r="AR13" s="177">
        <v>9.1999999999999998E-3</v>
      </c>
      <c r="AS13" s="126">
        <v>2.87E-2</v>
      </c>
      <c r="AT13" s="126">
        <v>0.02</v>
      </c>
      <c r="AU13" s="126">
        <v>1.47E-2</v>
      </c>
      <c r="AV13" s="126">
        <v>7.4099999999999999E-2</v>
      </c>
      <c r="AW13" s="126">
        <v>0.12609999999999999</v>
      </c>
      <c r="AX13" s="126">
        <v>9.9400000000000002E-2</v>
      </c>
      <c r="AY13" s="126">
        <v>0.10639999999999999</v>
      </c>
      <c r="AZ13" s="126">
        <v>0.14419999999999999</v>
      </c>
      <c r="BA13" s="126">
        <v>0.1449</v>
      </c>
      <c r="BB13" s="126">
        <v>0.11559999999999999</v>
      </c>
      <c r="BC13" s="126">
        <v>0.12330000000000001</v>
      </c>
      <c r="BD13" s="126">
        <v>0.13769999999999999</v>
      </c>
      <c r="BE13" s="126">
        <v>0.11310000000000001</v>
      </c>
      <c r="BF13" s="126">
        <v>0.1096</v>
      </c>
      <c r="BG13" s="126">
        <v>0.1031</v>
      </c>
      <c r="BH13" s="126">
        <v>0.1013</v>
      </c>
      <c r="BI13" s="126">
        <v>0.1113</v>
      </c>
      <c r="BJ13" s="126">
        <v>0.2419</v>
      </c>
      <c r="BK13" s="126">
        <v>0.1363</v>
      </c>
      <c r="BL13" s="126">
        <v>7.85E-2</v>
      </c>
    </row>
    <row r="14" spans="1:64">
      <c r="A14" s="6">
        <v>12</v>
      </c>
      <c r="B14" s="178">
        <v>45261</v>
      </c>
      <c r="C14" s="127">
        <v>8.9999999999999993E-3</v>
      </c>
      <c r="D14" s="127">
        <v>5.5999999999999999E-3</v>
      </c>
      <c r="E14" s="127">
        <v>8.8999999999999999E-3</v>
      </c>
      <c r="F14" s="127">
        <v>5.3800000000000001E-2</v>
      </c>
      <c r="G14" s="127">
        <v>-1.9099999999999999E-2</v>
      </c>
      <c r="H14" s="127">
        <v>8.8999999999999999E-3</v>
      </c>
      <c r="I14" s="127">
        <v>1.09E-2</v>
      </c>
      <c r="J14" s="127">
        <v>1.18E-2</v>
      </c>
      <c r="K14" s="127">
        <v>1.17E-2</v>
      </c>
      <c r="L14" s="127">
        <v>1.17E-2</v>
      </c>
      <c r="M14" s="127">
        <v>1.0999999999999999E-2</v>
      </c>
      <c r="N14" s="127">
        <v>7.4999999999999997E-3</v>
      </c>
      <c r="O14" s="127">
        <v>1.0800000000000001E-2</v>
      </c>
      <c r="P14" s="127">
        <v>1.0500000000000001E-2</v>
      </c>
      <c r="Q14" s="127">
        <v>1.04E-2</v>
      </c>
      <c r="R14" s="127">
        <v>1.01E-2</v>
      </c>
      <c r="S14" s="127">
        <v>1.09E-2</v>
      </c>
      <c r="T14" s="127">
        <v>6.1000000000000004E-3</v>
      </c>
      <c r="U14" s="127">
        <v>8.2000000000000007E-3</v>
      </c>
      <c r="V14" s="127">
        <v>1.1599999999999999E-2</v>
      </c>
      <c r="W14" s="127">
        <v>1.12E-2</v>
      </c>
      <c r="X14" s="127">
        <v>1.4200000000000001E-2</v>
      </c>
      <c r="Y14" s="127">
        <v>8.3999999999999995E-3</v>
      </c>
      <c r="Z14" s="127">
        <v>1.6199999999999999E-2</v>
      </c>
      <c r="AA14" s="127">
        <v>1.0699999999999999E-2</v>
      </c>
      <c r="AB14" s="127">
        <v>8.8999999999999999E-3</v>
      </c>
      <c r="AC14" s="127">
        <v>1.11E-2</v>
      </c>
      <c r="AD14" s="177">
        <v>8.9999999999999993E-3</v>
      </c>
      <c r="AE14" s="127">
        <v>2.7199999999999998E-2</v>
      </c>
      <c r="AF14" s="127">
        <v>1.4500000000000001E-2</v>
      </c>
      <c r="AG14" s="127">
        <v>2.2599999999999999E-2</v>
      </c>
      <c r="AH14" s="127">
        <v>2.4199999999999999E-2</v>
      </c>
      <c r="AI14" s="127">
        <v>3.2599999999999997E-2</v>
      </c>
      <c r="AJ14" s="127">
        <v>4.7100000000000003E-2</v>
      </c>
      <c r="AK14" s="127">
        <v>1.7500000000000002E-2</v>
      </c>
      <c r="AL14" s="127">
        <v>2.2100000000000002E-2</v>
      </c>
      <c r="AM14" s="127">
        <v>2.7300000000000001E-2</v>
      </c>
      <c r="AN14" s="127">
        <v>1.0500000000000001E-2</v>
      </c>
      <c r="AO14" s="127">
        <v>6.7500000000000004E-2</v>
      </c>
      <c r="AP14" s="127">
        <v>1.7000000000000001E-2</v>
      </c>
      <c r="AQ14" s="127">
        <v>2.52E-2</v>
      </c>
      <c r="AR14" s="177">
        <v>8.9999999999999993E-3</v>
      </c>
      <c r="AS14" s="127">
        <v>3.2199999999999999E-2</v>
      </c>
      <c r="AT14" s="127">
        <v>4.2500000000000003E-2</v>
      </c>
      <c r="AU14" s="127">
        <v>2.52E-2</v>
      </c>
      <c r="AV14" s="127">
        <v>4.3400000000000001E-2</v>
      </c>
      <c r="AW14" s="127">
        <v>3.2000000000000001E-2</v>
      </c>
      <c r="AX14" s="127">
        <v>0.02</v>
      </c>
      <c r="AY14" s="127">
        <v>5.74E-2</v>
      </c>
      <c r="AZ14" s="127">
        <v>4.1200000000000001E-2</v>
      </c>
      <c r="BA14" s="127">
        <v>4.1700000000000001E-2</v>
      </c>
      <c r="BB14" s="127">
        <v>5.4199999999999998E-2</v>
      </c>
      <c r="BC14" s="127">
        <v>5.4199999999999998E-2</v>
      </c>
      <c r="BD14" s="127">
        <v>3.5299999999999998E-2</v>
      </c>
      <c r="BE14" s="127">
        <v>6.1699999999999998E-2</v>
      </c>
      <c r="BF14" s="127">
        <v>7.6600000000000001E-2</v>
      </c>
      <c r="BG14" s="127">
        <v>8.0399999999999999E-2</v>
      </c>
      <c r="BH14" s="127">
        <v>7.5300000000000006E-2</v>
      </c>
      <c r="BI14" s="127">
        <v>4.6800000000000001E-2</v>
      </c>
      <c r="BJ14" s="127">
        <v>7.9200000000000007E-2</v>
      </c>
      <c r="BK14" s="127">
        <v>4.24E-2</v>
      </c>
      <c r="BL14" s="127">
        <v>4.4600000000000001E-2</v>
      </c>
    </row>
    <row r="15" spans="1:64">
      <c r="A15" s="6">
        <v>13</v>
      </c>
      <c r="B15" s="178">
        <v>45292</v>
      </c>
      <c r="C15" s="126">
        <v>9.7000000000000003E-3</v>
      </c>
      <c r="D15" s="126">
        <v>4.1999999999999997E-3</v>
      </c>
      <c r="E15" s="126">
        <v>9.7000000000000003E-3</v>
      </c>
      <c r="F15" s="126">
        <v>-4.7899999999999998E-2</v>
      </c>
      <c r="G15" s="126">
        <v>2.3199999999999998E-2</v>
      </c>
      <c r="H15" s="126">
        <v>9.7000000000000003E-3</v>
      </c>
      <c r="I15" s="126">
        <v>1.18E-2</v>
      </c>
      <c r="J15" s="126">
        <v>1.14E-2</v>
      </c>
      <c r="K15" s="126">
        <v>1.11E-2</v>
      </c>
      <c r="L15" s="126">
        <v>1.12E-2</v>
      </c>
      <c r="M15" s="126">
        <v>1.5699999999999999E-2</v>
      </c>
      <c r="N15" s="126">
        <v>1.3899999999999999E-2</v>
      </c>
      <c r="O15" s="126">
        <v>1.3899999999999999E-2</v>
      </c>
      <c r="P15" s="126">
        <v>1.18E-2</v>
      </c>
      <c r="Q15" s="126">
        <v>1.11E-2</v>
      </c>
      <c r="R15" s="126">
        <v>9.1000000000000004E-3</v>
      </c>
      <c r="S15" s="126">
        <v>1.2800000000000001E-2</v>
      </c>
      <c r="T15" s="126">
        <v>1.14E-2</v>
      </c>
      <c r="U15" s="126">
        <v>1.35E-2</v>
      </c>
      <c r="V15" s="126">
        <v>1.4200000000000001E-2</v>
      </c>
      <c r="W15" s="126">
        <v>1.21E-2</v>
      </c>
      <c r="X15" s="126">
        <v>1.2699999999999999E-2</v>
      </c>
      <c r="Y15" s="126">
        <v>1.5299999999999999E-2</v>
      </c>
      <c r="Z15" s="126">
        <v>-4.1999999999999997E-3</v>
      </c>
      <c r="AA15" s="126">
        <v>1.43E-2</v>
      </c>
      <c r="AB15" s="126">
        <v>9.5999999999999992E-3</v>
      </c>
      <c r="AC15" s="126">
        <v>1.9400000000000001E-2</v>
      </c>
      <c r="AD15" s="177">
        <v>9.7000000000000003E-3</v>
      </c>
      <c r="AE15" s="126">
        <v>-1.1999999999999999E-3</v>
      </c>
      <c r="AF15" s="126">
        <v>6.3E-3</v>
      </c>
      <c r="AG15" s="126">
        <v>2.1600000000000001E-2</v>
      </c>
      <c r="AH15" s="126">
        <v>-4.3E-3</v>
      </c>
      <c r="AI15" s="126">
        <v>-1.04E-2</v>
      </c>
      <c r="AJ15" s="126">
        <v>-1.47E-2</v>
      </c>
      <c r="AK15" s="126">
        <v>1.9E-3</v>
      </c>
      <c r="AL15" s="126">
        <v>-3.3999999999999998E-3</v>
      </c>
      <c r="AM15" s="126">
        <v>2.0999999999999999E-3</v>
      </c>
      <c r="AN15" s="126">
        <v>1.18E-2</v>
      </c>
      <c r="AO15" s="126">
        <v>-2.2000000000000001E-3</v>
      </c>
      <c r="AP15" s="126">
        <v>3.8999999999999998E-3</v>
      </c>
      <c r="AQ15" s="126">
        <v>-1.4E-3</v>
      </c>
      <c r="AR15" s="177">
        <v>9.7000000000000003E-3</v>
      </c>
      <c r="AS15" s="126">
        <v>-3.2000000000000002E-3</v>
      </c>
      <c r="AT15" s="126">
        <v>1.0800000000000001E-2</v>
      </c>
      <c r="AU15" s="126">
        <v>1.01E-2</v>
      </c>
      <c r="AV15" s="126">
        <v>-2.2100000000000002E-2</v>
      </c>
      <c r="AW15" s="126">
        <v>4.0000000000000001E-3</v>
      </c>
      <c r="AX15" s="126">
        <v>-3.09E-2</v>
      </c>
      <c r="AY15" s="126">
        <v>-1.9199999999999998E-2</v>
      </c>
      <c r="AZ15" s="126">
        <v>-4.0800000000000003E-2</v>
      </c>
      <c r="BA15" s="126">
        <v>-4.02E-2</v>
      </c>
      <c r="BB15" s="126">
        <v>-5.62E-2</v>
      </c>
      <c r="BC15" s="126">
        <v>-5.6899999999999999E-2</v>
      </c>
      <c r="BD15" s="126">
        <v>-3.5799999999999998E-2</v>
      </c>
      <c r="BE15" s="126">
        <v>-5.1999999999999998E-2</v>
      </c>
      <c r="BF15" s="126">
        <v>-7.3899999999999993E-2</v>
      </c>
      <c r="BG15" s="126">
        <v>-8.3099999999999993E-2</v>
      </c>
      <c r="BH15" s="126">
        <v>-3.78E-2</v>
      </c>
      <c r="BI15" s="126">
        <v>1.5900000000000001E-2</v>
      </c>
      <c r="BJ15" s="126">
        <v>-8.0199999999999994E-2</v>
      </c>
      <c r="BK15" s="126">
        <v>-3.6700000000000003E-2</v>
      </c>
      <c r="BL15" s="126">
        <v>-2.0899999999999998E-2</v>
      </c>
    </row>
    <row r="16" spans="1:64">
      <c r="A16" s="6">
        <v>14</v>
      </c>
      <c r="B16" s="178">
        <v>45323</v>
      </c>
      <c r="C16" s="127">
        <v>8.0000000000000002E-3</v>
      </c>
      <c r="D16" s="127">
        <v>8.3000000000000001E-3</v>
      </c>
      <c r="E16" s="127">
        <v>8.0000000000000002E-3</v>
      </c>
      <c r="F16" s="127">
        <v>9.9000000000000008E-3</v>
      </c>
      <c r="G16" s="127">
        <v>6.0000000000000001E-3</v>
      </c>
      <c r="H16" s="127">
        <v>8.0000000000000002E-3</v>
      </c>
      <c r="I16" s="127">
        <v>9.2999999999999992E-3</v>
      </c>
      <c r="J16" s="127">
        <v>1.01E-2</v>
      </c>
      <c r="K16" s="127">
        <v>9.7999999999999997E-3</v>
      </c>
      <c r="L16" s="127">
        <v>9.9000000000000008E-3</v>
      </c>
      <c r="M16" s="127">
        <v>2.35E-2</v>
      </c>
      <c r="N16" s="127">
        <v>1.2200000000000001E-2</v>
      </c>
      <c r="O16" s="127">
        <v>1.12E-2</v>
      </c>
      <c r="P16" s="127">
        <v>1.0999999999999999E-2</v>
      </c>
      <c r="Q16" s="127">
        <v>9.1999999999999998E-3</v>
      </c>
      <c r="R16" s="127">
        <v>8.5000000000000006E-3</v>
      </c>
      <c r="S16" s="127">
        <v>1.0699999999999999E-2</v>
      </c>
      <c r="T16" s="127">
        <v>1.17E-2</v>
      </c>
      <c r="U16" s="127">
        <v>1.0999999999999999E-2</v>
      </c>
      <c r="V16" s="127">
        <v>1.2699999999999999E-2</v>
      </c>
      <c r="W16" s="127">
        <v>1.0200000000000001E-2</v>
      </c>
      <c r="X16" s="127">
        <v>1.2200000000000001E-2</v>
      </c>
      <c r="Y16" s="127">
        <v>1.4999999999999999E-2</v>
      </c>
      <c r="Z16" s="127">
        <v>8.3000000000000001E-3</v>
      </c>
      <c r="AA16" s="127">
        <v>2.12E-2</v>
      </c>
      <c r="AB16" s="127">
        <v>8.0000000000000002E-3</v>
      </c>
      <c r="AC16" s="127">
        <v>2.7300000000000001E-2</v>
      </c>
      <c r="AD16" s="177">
        <v>8.0000000000000002E-3</v>
      </c>
      <c r="AE16" s="127">
        <v>1.47E-2</v>
      </c>
      <c r="AF16" s="127">
        <v>4.4000000000000003E-3</v>
      </c>
      <c r="AG16" s="127">
        <v>3.0599999999999999E-2</v>
      </c>
      <c r="AH16" s="127">
        <v>-6.9999999999999999E-4</v>
      </c>
      <c r="AI16" s="127">
        <v>-4.4000000000000003E-3</v>
      </c>
      <c r="AJ16" s="127">
        <v>9.1999999999999998E-3</v>
      </c>
      <c r="AK16" s="127">
        <v>5.5999999999999999E-3</v>
      </c>
      <c r="AL16" s="127">
        <v>3.3999999999999998E-3</v>
      </c>
      <c r="AM16" s="127">
        <v>4.4000000000000003E-3</v>
      </c>
      <c r="AN16" s="127">
        <v>1.0999999999999999E-2</v>
      </c>
      <c r="AO16" s="127">
        <v>-5.0500000000000003E-2</v>
      </c>
      <c r="AP16" s="127">
        <v>4.7999999999999996E-3</v>
      </c>
      <c r="AQ16" s="127">
        <v>8.0000000000000004E-4</v>
      </c>
      <c r="AR16" s="177">
        <v>8.0000000000000002E-3</v>
      </c>
      <c r="AS16" s="127">
        <v>8.6E-3</v>
      </c>
      <c r="AT16" s="127">
        <v>-8.2500000000000004E-2</v>
      </c>
      <c r="AU16" s="127">
        <v>-3.8399999999999997E-2</v>
      </c>
      <c r="AV16" s="127">
        <v>1.4500000000000001E-2</v>
      </c>
      <c r="AW16" s="127">
        <v>8.0999999999999996E-3</v>
      </c>
      <c r="AX16" s="127">
        <v>3.8999999999999998E-3</v>
      </c>
      <c r="AY16" s="127">
        <v>2.8899999999999999E-2</v>
      </c>
      <c r="AZ16" s="127">
        <v>1.9599999999999999E-2</v>
      </c>
      <c r="BA16" s="127">
        <v>0.02</v>
      </c>
      <c r="BB16" s="127">
        <v>-1.06E-2</v>
      </c>
      <c r="BC16" s="127">
        <v>-7.7000000000000002E-3</v>
      </c>
      <c r="BD16" s="127">
        <v>3.61E-2</v>
      </c>
      <c r="BE16" s="127">
        <v>5.8999999999999999E-3</v>
      </c>
      <c r="BF16" s="127">
        <v>-1.49E-2</v>
      </c>
      <c r="BG16" s="127">
        <v>8.0000000000000004E-4</v>
      </c>
      <c r="BH16" s="127">
        <v>3.2800000000000003E-2</v>
      </c>
      <c r="BI16" s="127">
        <v>3.1800000000000002E-2</v>
      </c>
      <c r="BJ16" s="127">
        <v>-2.5700000000000001E-2</v>
      </c>
      <c r="BK16" s="127">
        <v>5.3E-3</v>
      </c>
      <c r="BL16" s="127">
        <v>2.4500000000000001E-2</v>
      </c>
    </row>
    <row r="17" spans="1:64">
      <c r="A17" s="6">
        <v>15</v>
      </c>
      <c r="B17" s="178">
        <v>45352</v>
      </c>
      <c r="C17" s="126">
        <v>8.3000000000000001E-3</v>
      </c>
      <c r="D17" s="126">
        <v>1.6000000000000001E-3</v>
      </c>
      <c r="E17" s="126">
        <v>8.3000000000000001E-3</v>
      </c>
      <c r="F17" s="126">
        <v>-7.1000000000000004E-3</v>
      </c>
      <c r="G17" s="126">
        <v>2.5999999999999999E-3</v>
      </c>
      <c r="H17" s="126">
        <v>8.3000000000000001E-3</v>
      </c>
      <c r="I17" s="126">
        <v>9.4999999999999998E-3</v>
      </c>
      <c r="J17" s="126">
        <v>0.01</v>
      </c>
      <c r="K17" s="126">
        <v>9.5999999999999992E-3</v>
      </c>
      <c r="L17" s="126">
        <v>9.7999999999999997E-3</v>
      </c>
      <c r="M17" s="126">
        <v>9.7999999999999997E-3</v>
      </c>
      <c r="N17" s="126">
        <v>1.2E-2</v>
      </c>
      <c r="O17" s="126">
        <v>1.12E-2</v>
      </c>
      <c r="P17" s="126">
        <v>1.09E-2</v>
      </c>
      <c r="Q17" s="126">
        <v>9.4000000000000004E-3</v>
      </c>
      <c r="R17" s="126">
        <v>8.5000000000000006E-3</v>
      </c>
      <c r="S17" s="126">
        <v>1.09E-2</v>
      </c>
      <c r="T17" s="126">
        <v>1.2500000000000001E-2</v>
      </c>
      <c r="U17" s="126">
        <v>1.0500000000000001E-2</v>
      </c>
      <c r="V17" s="126">
        <v>1.2E-2</v>
      </c>
      <c r="W17" s="126">
        <v>1.06E-2</v>
      </c>
      <c r="X17" s="126">
        <v>1.15E-2</v>
      </c>
      <c r="Y17" s="126">
        <v>1.5599999999999999E-2</v>
      </c>
      <c r="Z17" s="126">
        <v>6.7000000000000002E-3</v>
      </c>
      <c r="AA17" s="126">
        <v>8.5000000000000006E-3</v>
      </c>
      <c r="AB17" s="126">
        <v>8.2000000000000007E-3</v>
      </c>
      <c r="AC17" s="126">
        <v>1.23E-2</v>
      </c>
      <c r="AD17" s="177">
        <v>8.3000000000000001E-3</v>
      </c>
      <c r="AE17" s="126">
        <v>2.3E-3</v>
      </c>
      <c r="AF17" s="126">
        <v>5.1999999999999998E-3</v>
      </c>
      <c r="AG17" s="126">
        <v>1.4500000000000001E-2</v>
      </c>
      <c r="AH17" s="126">
        <v>1.77E-2</v>
      </c>
      <c r="AI17" s="126">
        <v>2.3400000000000001E-2</v>
      </c>
      <c r="AJ17" s="126">
        <v>9.4000000000000004E-3</v>
      </c>
      <c r="AK17" s="126">
        <v>2.7300000000000001E-2</v>
      </c>
      <c r="AL17" s="126">
        <v>3.9800000000000002E-2</v>
      </c>
      <c r="AM17" s="126">
        <v>1.72E-2</v>
      </c>
      <c r="AN17" s="126">
        <v>1.09E-2</v>
      </c>
      <c r="AO17" s="126">
        <v>-1.04E-2</v>
      </c>
      <c r="AP17" s="126">
        <v>1.38E-2</v>
      </c>
      <c r="AQ17" s="126">
        <v>1.9400000000000001E-2</v>
      </c>
      <c r="AR17" s="177">
        <v>8.3000000000000001E-3</v>
      </c>
      <c r="AS17" s="126">
        <v>1.4800000000000001E-2</v>
      </c>
      <c r="AT17" s="126">
        <v>4.9500000000000002E-2</v>
      </c>
      <c r="AU17" s="126">
        <v>2.8400000000000002E-2</v>
      </c>
      <c r="AV17" s="126">
        <v>1.7600000000000001E-2</v>
      </c>
      <c r="AW17" s="126">
        <v>-1E-3</v>
      </c>
      <c r="AX17" s="126">
        <v>3.0499999999999999E-2</v>
      </c>
      <c r="AY17" s="126">
        <v>6.7000000000000002E-3</v>
      </c>
      <c r="AZ17" s="126">
        <v>-7.7000000000000002E-3</v>
      </c>
      <c r="BA17" s="126">
        <v>-7.3000000000000001E-3</v>
      </c>
      <c r="BB17" s="126">
        <v>-5.9999999999999995E-4</v>
      </c>
      <c r="BC17" s="126">
        <v>-1.4E-3</v>
      </c>
      <c r="BD17" s="126">
        <v>1.7600000000000001E-2</v>
      </c>
      <c r="BE17" s="126">
        <v>3.8600000000000002E-2</v>
      </c>
      <c r="BF17" s="126">
        <v>7.6100000000000001E-2</v>
      </c>
      <c r="BG17" s="126">
        <v>2.06E-2</v>
      </c>
      <c r="BH17" s="126">
        <v>5.7999999999999996E-3</v>
      </c>
      <c r="BI17" s="126">
        <v>3.8E-3</v>
      </c>
      <c r="BJ17" s="126">
        <v>-5.62E-2</v>
      </c>
      <c r="BK17" s="126">
        <v>4.7999999999999996E-3</v>
      </c>
      <c r="BL17" s="126">
        <v>2.87E-2</v>
      </c>
    </row>
    <row r="18" spans="1:64">
      <c r="A18" s="6">
        <v>16</v>
      </c>
      <c r="B18" s="178">
        <v>45383</v>
      </c>
      <c r="C18" s="127">
        <v>8.8999999999999999E-3</v>
      </c>
      <c r="D18" s="127">
        <v>3.8E-3</v>
      </c>
      <c r="E18" s="127">
        <v>8.8999999999999999E-3</v>
      </c>
      <c r="F18" s="127">
        <v>-1.7000000000000001E-2</v>
      </c>
      <c r="G18" s="127">
        <v>3.5099999999999999E-2</v>
      </c>
      <c r="H18" s="127">
        <v>8.8999999999999999E-3</v>
      </c>
      <c r="I18" s="127">
        <v>9.9000000000000008E-3</v>
      </c>
      <c r="J18" s="127">
        <v>1.17E-2</v>
      </c>
      <c r="K18" s="127">
        <v>1.1299999999999999E-2</v>
      </c>
      <c r="L18" s="127">
        <v>1.15E-2</v>
      </c>
      <c r="M18" s="127">
        <v>5.0000000000000001E-3</v>
      </c>
      <c r="N18" s="127">
        <v>0.01</v>
      </c>
      <c r="O18" s="127">
        <v>1.03E-2</v>
      </c>
      <c r="P18" s="127">
        <v>9.9000000000000008E-3</v>
      </c>
      <c r="Q18" s="127">
        <v>9.4000000000000004E-3</v>
      </c>
      <c r="R18" s="127">
        <v>8.6999999999999994E-3</v>
      </c>
      <c r="S18" s="127">
        <v>1.03E-2</v>
      </c>
      <c r="T18" s="127">
        <v>1.1599999999999999E-2</v>
      </c>
      <c r="U18" s="127">
        <v>7.1999999999999998E-3</v>
      </c>
      <c r="V18" s="127">
        <v>6.1999999999999998E-3</v>
      </c>
      <c r="W18" s="127">
        <v>1.15E-2</v>
      </c>
      <c r="X18" s="127">
        <v>6.7000000000000002E-3</v>
      </c>
      <c r="Y18" s="127">
        <v>9.4999999999999998E-3</v>
      </c>
      <c r="Z18" s="127">
        <v>1.9199999999999998E-2</v>
      </c>
      <c r="AA18" s="127">
        <v>2.0000000000000001E-4</v>
      </c>
      <c r="AB18" s="127">
        <v>8.8999999999999999E-3</v>
      </c>
      <c r="AC18" s="127">
        <v>8.6E-3</v>
      </c>
      <c r="AD18" s="127">
        <v>2.3E-3</v>
      </c>
      <c r="AE18" s="127">
        <v>-2.0500000000000001E-2</v>
      </c>
      <c r="AF18" s="127">
        <v>-5.7000000000000002E-3</v>
      </c>
      <c r="AG18" s="127">
        <v>3.1600000000000003E-2</v>
      </c>
      <c r="AH18" s="127">
        <v>-2.1499999999999998E-2</v>
      </c>
      <c r="AI18" s="127">
        <v>-3.5799999999999998E-2</v>
      </c>
      <c r="AJ18" s="127">
        <v>-3.6200000000000003E-2</v>
      </c>
      <c r="AK18" s="127">
        <v>-4.0500000000000001E-2</v>
      </c>
      <c r="AL18" s="127">
        <v>-7.2499999999999995E-2</v>
      </c>
      <c r="AM18" s="127">
        <v>-2.35E-2</v>
      </c>
      <c r="AN18" s="127">
        <v>9.9000000000000008E-3</v>
      </c>
      <c r="AO18" s="127">
        <v>-3.8899999999999997E-2</v>
      </c>
      <c r="AP18" s="127">
        <v>-9.4999999999999998E-3</v>
      </c>
      <c r="AQ18" s="127">
        <v>-2.7699999999999999E-2</v>
      </c>
      <c r="AR18" s="177">
        <v>8.8999999999999999E-3</v>
      </c>
      <c r="AS18" s="127">
        <v>-3.8699999999999998E-2</v>
      </c>
      <c r="AT18" s="127">
        <v>-0.1066</v>
      </c>
      <c r="AU18" s="127">
        <v>-5.1200000000000002E-2</v>
      </c>
      <c r="AV18" s="127">
        <v>-3.78E-2</v>
      </c>
      <c r="AW18" s="127">
        <v>-6.6600000000000006E-2</v>
      </c>
      <c r="AX18" s="127">
        <v>-5.45E-2</v>
      </c>
      <c r="AY18" s="127">
        <v>-4.7199999999999999E-2</v>
      </c>
      <c r="AZ18" s="127">
        <v>-5.9400000000000001E-2</v>
      </c>
      <c r="BA18" s="127">
        <v>-5.8799999999999998E-2</v>
      </c>
      <c r="BB18" s="127">
        <v>-6.1600000000000002E-2</v>
      </c>
      <c r="BC18" s="127">
        <v>-6.0999999999999999E-2</v>
      </c>
      <c r="BD18" s="127">
        <v>-4.9799999999999997E-2</v>
      </c>
      <c r="BE18" s="127">
        <v>-5.8999999999999997E-2</v>
      </c>
      <c r="BF18" s="127">
        <v>2.5000000000000001E-3</v>
      </c>
      <c r="BG18" s="127">
        <v>-4.7399999999999998E-2</v>
      </c>
      <c r="BH18" s="127">
        <v>-4.65E-2</v>
      </c>
      <c r="BI18" s="127">
        <v>-3.9899999999999998E-2</v>
      </c>
      <c r="BJ18" s="127">
        <v>-9.1399999999999995E-2</v>
      </c>
      <c r="BK18" s="127">
        <v>-5.0799999999999998E-2</v>
      </c>
      <c r="BL18" s="127">
        <v>-3.7600000000000001E-2</v>
      </c>
    </row>
    <row r="19" spans="1:64">
      <c r="A19" s="6">
        <v>17</v>
      </c>
      <c r="B19" s="178">
        <v>45413</v>
      </c>
      <c r="C19" s="126">
        <v>8.3000000000000001E-3</v>
      </c>
      <c r="D19" s="126">
        <v>4.5999999999999999E-3</v>
      </c>
      <c r="E19" s="126">
        <v>8.3000000000000001E-3</v>
      </c>
      <c r="F19" s="126">
        <v>-3.04E-2</v>
      </c>
      <c r="G19" s="126">
        <v>1.35E-2</v>
      </c>
      <c r="H19" s="126">
        <v>8.3000000000000001E-3</v>
      </c>
      <c r="I19" s="126">
        <v>1.03E-2</v>
      </c>
      <c r="J19" s="126">
        <v>9.7000000000000003E-3</v>
      </c>
      <c r="K19" s="126">
        <v>9.4000000000000004E-3</v>
      </c>
      <c r="L19" s="126">
        <v>9.4999999999999998E-3</v>
      </c>
      <c r="M19" s="126">
        <v>8.6E-3</v>
      </c>
      <c r="N19" s="126">
        <v>9.4000000000000004E-3</v>
      </c>
      <c r="O19" s="126">
        <v>1.2200000000000001E-2</v>
      </c>
      <c r="P19" s="126">
        <v>9.4000000000000004E-3</v>
      </c>
      <c r="Q19" s="126">
        <v>8.8000000000000005E-3</v>
      </c>
      <c r="R19" s="126">
        <v>8.2000000000000007E-3</v>
      </c>
      <c r="S19" s="126">
        <v>8.8999999999999999E-3</v>
      </c>
      <c r="T19" s="126">
        <v>8.6E-3</v>
      </c>
      <c r="U19" s="126">
        <v>3.8E-3</v>
      </c>
      <c r="V19" s="126">
        <v>2.0999999999999999E-3</v>
      </c>
      <c r="W19" s="126">
        <v>1.0200000000000001E-2</v>
      </c>
      <c r="X19" s="126">
        <v>1.03E-2</v>
      </c>
      <c r="Y19" s="126">
        <v>1.38E-2</v>
      </c>
      <c r="Z19" s="126">
        <v>-3.2000000000000002E-3</v>
      </c>
      <c r="AA19" s="126">
        <v>9.1000000000000004E-3</v>
      </c>
      <c r="AB19" s="126">
        <v>8.2000000000000007E-3</v>
      </c>
      <c r="AC19" s="126">
        <v>1.01E-2</v>
      </c>
      <c r="AD19" s="126">
        <v>7.7999999999999996E-3</v>
      </c>
      <c r="AE19" s="126">
        <v>1.44E-2</v>
      </c>
      <c r="AF19" s="126">
        <v>6.4000000000000003E-3</v>
      </c>
      <c r="AG19" s="126">
        <v>1.9099999999999999E-2</v>
      </c>
      <c r="AH19" s="126">
        <v>-1.1000000000000001E-3</v>
      </c>
      <c r="AI19" s="126">
        <v>-4.8999999999999998E-3</v>
      </c>
      <c r="AJ19" s="126">
        <v>1.23E-2</v>
      </c>
      <c r="AK19" s="126">
        <v>1.6899999999999998E-2</v>
      </c>
      <c r="AL19" s="126">
        <v>2.3099999999999999E-2</v>
      </c>
      <c r="AM19" s="126">
        <v>5.1999999999999998E-3</v>
      </c>
      <c r="AN19" s="126">
        <v>9.4000000000000004E-3</v>
      </c>
      <c r="AO19" s="126">
        <v>3.0000000000000001E-3</v>
      </c>
      <c r="AP19" s="126">
        <v>-3.2000000000000002E-3</v>
      </c>
      <c r="AQ19" s="126">
        <v>-1.4200000000000001E-2</v>
      </c>
      <c r="AR19" s="126">
        <v>-2.3E-3</v>
      </c>
      <c r="AS19" s="126">
        <v>2.4899999999999999E-2</v>
      </c>
      <c r="AT19" s="126">
        <v>-6.4699999999999994E-2</v>
      </c>
      <c r="AU19" s="126">
        <v>-2.92E-2</v>
      </c>
      <c r="AV19" s="126">
        <v>-8.6E-3</v>
      </c>
      <c r="AW19" s="126">
        <v>-1.0800000000000001E-2</v>
      </c>
      <c r="AX19" s="126">
        <v>-2.0199999999999999E-2</v>
      </c>
      <c r="AY19" s="126">
        <v>1.1299999999999999E-2</v>
      </c>
      <c r="AZ19" s="126">
        <v>-9.4000000000000004E-3</v>
      </c>
      <c r="BA19" s="126">
        <v>-8.8999999999999999E-3</v>
      </c>
      <c r="BB19" s="126">
        <v>-2.0199999999999999E-2</v>
      </c>
      <c r="BC19" s="126">
        <v>-1.24E-2</v>
      </c>
      <c r="BD19" s="126">
        <v>-2.3900000000000001E-2</v>
      </c>
      <c r="BE19" s="126">
        <v>-7.4000000000000003E-3</v>
      </c>
      <c r="BF19" s="126">
        <v>-1.7399999999999999E-2</v>
      </c>
      <c r="BG19" s="126">
        <v>-5.4600000000000003E-2</v>
      </c>
      <c r="BH19" s="126">
        <v>-1.8599999999999998E-2</v>
      </c>
      <c r="BI19" s="126">
        <v>1.7100000000000001E-2</v>
      </c>
      <c r="BJ19" s="126">
        <v>-6.1800000000000001E-2</v>
      </c>
      <c r="BK19" s="126">
        <v>1.0800000000000001E-2</v>
      </c>
      <c r="BL19" s="126">
        <v>8.0000000000000004E-4</v>
      </c>
    </row>
    <row r="20" spans="1:64">
      <c r="A20" s="6">
        <v>18</v>
      </c>
      <c r="B20" s="178">
        <v>45444</v>
      </c>
      <c r="C20" s="127">
        <v>7.9000000000000008E-3</v>
      </c>
      <c r="D20" s="127">
        <v>2.0999999999999999E-3</v>
      </c>
      <c r="E20" s="127">
        <v>7.9000000000000008E-3</v>
      </c>
      <c r="F20" s="127">
        <v>1.4800000000000001E-2</v>
      </c>
      <c r="G20" s="127">
        <v>6.0499999999999998E-2</v>
      </c>
      <c r="H20" s="127">
        <v>7.9000000000000008E-3</v>
      </c>
      <c r="I20" s="127">
        <v>9.1000000000000004E-3</v>
      </c>
      <c r="J20" s="127">
        <v>9.2999999999999992E-3</v>
      </c>
      <c r="K20" s="127">
        <v>8.9999999999999993E-3</v>
      </c>
      <c r="L20" s="127">
        <v>9.1000000000000004E-3</v>
      </c>
      <c r="M20" s="127">
        <v>7.4000000000000003E-3</v>
      </c>
      <c r="N20" s="127">
        <v>9.7000000000000003E-3</v>
      </c>
      <c r="O20" s="127">
        <v>9.7000000000000003E-3</v>
      </c>
      <c r="P20" s="127">
        <v>0.01</v>
      </c>
      <c r="Q20" s="127">
        <v>8.3999999999999995E-3</v>
      </c>
      <c r="R20" s="127">
        <v>6.8999999999999999E-3</v>
      </c>
      <c r="S20" s="127">
        <v>8.8999999999999999E-3</v>
      </c>
      <c r="T20" s="127">
        <v>9.7999999999999997E-3</v>
      </c>
      <c r="U20" s="127">
        <v>7.7999999999999996E-3</v>
      </c>
      <c r="V20" s="127">
        <v>5.7999999999999996E-3</v>
      </c>
      <c r="W20" s="127">
        <v>9.7999999999999997E-3</v>
      </c>
      <c r="X20" s="127">
        <v>8.6E-3</v>
      </c>
      <c r="Y20" s="127">
        <v>1.0800000000000001E-2</v>
      </c>
      <c r="Z20" s="127">
        <v>8.0000000000000002E-3</v>
      </c>
      <c r="AA20" s="127">
        <v>7.4999999999999997E-3</v>
      </c>
      <c r="AB20" s="127">
        <v>8.0000000000000002E-3</v>
      </c>
      <c r="AC20" s="127">
        <v>1.1900000000000001E-2</v>
      </c>
      <c r="AD20" s="127">
        <v>9.2999999999999992E-3</v>
      </c>
      <c r="AE20" s="127">
        <v>-8.8999999999999999E-3</v>
      </c>
      <c r="AF20" s="127">
        <v>-3.3E-3</v>
      </c>
      <c r="AG20" s="127">
        <v>2.8799999999999999E-2</v>
      </c>
      <c r="AH20" s="127">
        <v>1.8599999999999998E-2</v>
      </c>
      <c r="AI20" s="127">
        <v>2.47E-2</v>
      </c>
      <c r="AJ20" s="127">
        <v>-8.0000000000000004E-4</v>
      </c>
      <c r="AK20" s="127">
        <v>1.4800000000000001E-2</v>
      </c>
      <c r="AL20" s="127">
        <v>2.1299999999999999E-2</v>
      </c>
      <c r="AM20" s="127">
        <v>4.3E-3</v>
      </c>
      <c r="AN20" s="127">
        <v>0.01</v>
      </c>
      <c r="AO20" s="127">
        <v>3.5799999999999998E-2</v>
      </c>
      <c r="AP20" s="127">
        <v>1.6799999999999999E-2</v>
      </c>
      <c r="AQ20" s="127">
        <v>2.5700000000000001E-2</v>
      </c>
      <c r="AR20" s="127">
        <v>-9.1000000000000004E-3</v>
      </c>
      <c r="AS20" s="127">
        <v>1.6199999999999999E-2</v>
      </c>
      <c r="AT20" s="127">
        <v>-5.45E-2</v>
      </c>
      <c r="AU20" s="127">
        <v>-2.46E-2</v>
      </c>
      <c r="AV20" s="127">
        <v>2.4899999999999999E-2</v>
      </c>
      <c r="AW20" s="127">
        <v>1.9099999999999999E-2</v>
      </c>
      <c r="AX20" s="127">
        <v>-1E-3</v>
      </c>
      <c r="AY20" s="127">
        <v>1.8200000000000001E-2</v>
      </c>
      <c r="AZ20" s="127">
        <v>-6.8999999999999999E-3</v>
      </c>
      <c r="BA20" s="127">
        <v>-6.4000000000000003E-3</v>
      </c>
      <c r="BB20" s="127">
        <v>1.6799999999999999E-2</v>
      </c>
      <c r="BC20" s="127">
        <v>2.2499999999999999E-2</v>
      </c>
      <c r="BD20" s="127">
        <v>2.7699999999999999E-2</v>
      </c>
      <c r="BE20" s="127">
        <v>3.0000000000000001E-3</v>
      </c>
      <c r="BF20" s="127">
        <v>-2.69E-2</v>
      </c>
      <c r="BG20" s="127">
        <v>4.4999999999999997E-3</v>
      </c>
      <c r="BH20" s="127">
        <v>8.2000000000000007E-3</v>
      </c>
      <c r="BI20" s="127">
        <v>7.4999999999999997E-3</v>
      </c>
      <c r="BJ20" s="127">
        <v>-7.2400000000000006E-2</v>
      </c>
      <c r="BK20" s="127">
        <v>2.5000000000000001E-3</v>
      </c>
      <c r="BL20" s="127">
        <v>8.9999999999999998E-4</v>
      </c>
    </row>
    <row r="21" spans="1:64">
      <c r="A21" s="6">
        <v>19</v>
      </c>
      <c r="B21" s="178">
        <v>45474</v>
      </c>
      <c r="C21" s="126">
        <v>9.1000000000000004E-3</v>
      </c>
      <c r="D21" s="126">
        <v>3.8E-3</v>
      </c>
      <c r="E21" s="126">
        <v>9.1000000000000004E-3</v>
      </c>
      <c r="F21" s="126">
        <v>3.0200000000000001E-2</v>
      </c>
      <c r="G21" s="126">
        <v>1.8599999999999998E-2</v>
      </c>
      <c r="H21" s="126">
        <v>9.1000000000000004E-3</v>
      </c>
      <c r="I21" s="126">
        <v>0.01</v>
      </c>
      <c r="J21" s="126">
        <v>1.15E-2</v>
      </c>
      <c r="K21" s="126">
        <v>1.12E-2</v>
      </c>
      <c r="L21" s="126">
        <v>1.1299999999999999E-2</v>
      </c>
      <c r="M21" s="126">
        <v>1.18E-2</v>
      </c>
      <c r="N21" s="126">
        <v>1.1900000000000001E-2</v>
      </c>
      <c r="O21" s="126">
        <v>1.14E-2</v>
      </c>
      <c r="P21" s="126">
        <v>1.0699999999999999E-2</v>
      </c>
      <c r="Q21" s="126">
        <v>1.03E-2</v>
      </c>
      <c r="R21" s="126">
        <v>9.7000000000000003E-3</v>
      </c>
      <c r="S21" s="126">
        <v>1.0699999999999999E-2</v>
      </c>
      <c r="T21" s="126">
        <v>1.2E-2</v>
      </c>
      <c r="U21" s="126">
        <v>7.1999999999999998E-3</v>
      </c>
      <c r="V21" s="126">
        <v>5.1999999999999998E-3</v>
      </c>
      <c r="W21" s="126">
        <v>1.24E-2</v>
      </c>
      <c r="X21" s="126">
        <v>9.4999999999999998E-3</v>
      </c>
      <c r="Y21" s="126">
        <v>1.44E-2</v>
      </c>
      <c r="Z21" s="126">
        <v>3.8E-3</v>
      </c>
      <c r="AA21" s="126">
        <v>1.4200000000000001E-2</v>
      </c>
      <c r="AB21" s="126">
        <v>8.9999999999999993E-3</v>
      </c>
      <c r="AC21" s="126">
        <v>1.5900000000000001E-2</v>
      </c>
      <c r="AD21" s="126">
        <v>1.55E-2</v>
      </c>
      <c r="AE21" s="126">
        <v>2.52E-2</v>
      </c>
      <c r="AF21" s="126">
        <v>1.2999999999999999E-2</v>
      </c>
      <c r="AG21" s="126">
        <v>3.04E-2</v>
      </c>
      <c r="AH21" s="126">
        <v>1.5100000000000001E-2</v>
      </c>
      <c r="AI21" s="126">
        <v>1.9E-2</v>
      </c>
      <c r="AJ21" s="126">
        <v>7.1000000000000004E-3</v>
      </c>
      <c r="AK21" s="126">
        <v>9.9000000000000008E-3</v>
      </c>
      <c r="AL21" s="126">
        <v>9.1000000000000004E-3</v>
      </c>
      <c r="AM21" s="126">
        <v>2.7E-2</v>
      </c>
      <c r="AN21" s="126">
        <v>1.0699999999999999E-2</v>
      </c>
      <c r="AO21" s="126">
        <v>4.1799999999999997E-2</v>
      </c>
      <c r="AP21" s="126">
        <v>2.5100000000000001E-2</v>
      </c>
      <c r="AQ21" s="126">
        <v>4.1599999999999998E-2</v>
      </c>
      <c r="AR21" s="126">
        <v>2.0899999999999998E-2</v>
      </c>
      <c r="AS21" s="126">
        <v>1.3899999999999999E-2</v>
      </c>
      <c r="AT21" s="126">
        <v>5.2400000000000002E-2</v>
      </c>
      <c r="AU21" s="126">
        <v>3.0800000000000001E-2</v>
      </c>
      <c r="AV21" s="126">
        <v>2.0899999999999998E-2</v>
      </c>
      <c r="AW21" s="126">
        <v>6.7500000000000004E-2</v>
      </c>
      <c r="AX21" s="126">
        <v>6.93E-2</v>
      </c>
      <c r="AY21" s="126">
        <v>1.84E-2</v>
      </c>
      <c r="AZ21" s="126">
        <v>3.56E-2</v>
      </c>
      <c r="BA21" s="126">
        <v>3.6299999999999999E-2</v>
      </c>
      <c r="BB21" s="126">
        <v>2.75E-2</v>
      </c>
      <c r="BC21" s="126">
        <v>2.7799999999999998E-2</v>
      </c>
      <c r="BD21" s="126">
        <v>1.66E-2</v>
      </c>
      <c r="BE21" s="126">
        <v>6.3299999999999995E-2</v>
      </c>
      <c r="BF21" s="126">
        <v>4.2999999999999997E-2</v>
      </c>
      <c r="BG21" s="126">
        <v>-1.3899999999999999E-2</v>
      </c>
      <c r="BH21" s="126">
        <v>1.67E-2</v>
      </c>
      <c r="BI21" s="126">
        <v>7.6E-3</v>
      </c>
      <c r="BJ21" s="126">
        <v>-3.2399999999999998E-2</v>
      </c>
      <c r="BK21" s="126">
        <v>1.9699999999999999E-2</v>
      </c>
      <c r="BL21" s="126">
        <v>2.93E-2</v>
      </c>
    </row>
    <row r="22" spans="1:64">
      <c r="A22" s="6">
        <v>20</v>
      </c>
      <c r="B22" s="178">
        <v>45505</v>
      </c>
      <c r="C22" s="127">
        <v>8.6999999999999994E-3</v>
      </c>
      <c r="D22" s="127">
        <v>-2.0000000000000001E-4</v>
      </c>
      <c r="E22" s="127">
        <v>8.6999999999999994E-3</v>
      </c>
      <c r="F22" s="127">
        <v>6.54E-2</v>
      </c>
      <c r="G22" s="127">
        <v>-1E-3</v>
      </c>
      <c r="H22" s="127">
        <v>8.6999999999999994E-3</v>
      </c>
      <c r="I22" s="127">
        <v>1.03E-2</v>
      </c>
      <c r="J22" s="127">
        <v>1.0800000000000001E-2</v>
      </c>
      <c r="K22" s="127">
        <v>1.0500000000000001E-2</v>
      </c>
      <c r="L22" s="127">
        <v>1.06E-2</v>
      </c>
      <c r="M22" s="127">
        <v>0.01</v>
      </c>
      <c r="N22" s="127">
        <v>1.0800000000000001E-2</v>
      </c>
      <c r="O22" s="127">
        <v>1.0800000000000001E-2</v>
      </c>
      <c r="P22" s="127">
        <v>1.1599999999999999E-2</v>
      </c>
      <c r="Q22" s="127">
        <v>9.7000000000000003E-3</v>
      </c>
      <c r="R22" s="127">
        <v>1.0200000000000001E-2</v>
      </c>
      <c r="S22" s="127">
        <v>1.0200000000000001E-2</v>
      </c>
      <c r="T22" s="127">
        <v>1.03E-2</v>
      </c>
      <c r="U22" s="127">
        <v>1.1299999999999999E-2</v>
      </c>
      <c r="V22" s="127">
        <v>1.32E-2</v>
      </c>
      <c r="W22" s="127">
        <v>1.0999999999999999E-2</v>
      </c>
      <c r="X22" s="127">
        <v>9.2999999999999992E-3</v>
      </c>
      <c r="Y22" s="127">
        <v>9.4000000000000004E-3</v>
      </c>
      <c r="Z22" s="127">
        <v>8.8000000000000005E-3</v>
      </c>
      <c r="AA22" s="127">
        <v>1.2999999999999999E-2</v>
      </c>
      <c r="AB22" s="127">
        <v>8.6999999999999994E-3</v>
      </c>
      <c r="AC22" s="127">
        <v>1.47E-2</v>
      </c>
      <c r="AD22" s="127">
        <v>8.0999999999999996E-3</v>
      </c>
      <c r="AE22" s="127">
        <v>9.2999999999999992E-3</v>
      </c>
      <c r="AF22" s="127">
        <v>6.3E-3</v>
      </c>
      <c r="AG22" s="127">
        <v>4.5999999999999999E-3</v>
      </c>
      <c r="AH22" s="127">
        <v>-4.0000000000000002E-4</v>
      </c>
      <c r="AI22" s="127">
        <v>-3.8999999999999998E-3</v>
      </c>
      <c r="AJ22" s="127">
        <v>8.8000000000000005E-3</v>
      </c>
      <c r="AK22" s="127">
        <v>3.09E-2</v>
      </c>
      <c r="AL22" s="127">
        <v>4.2700000000000002E-2</v>
      </c>
      <c r="AM22" s="127">
        <v>6.1999999999999998E-3</v>
      </c>
      <c r="AN22" s="127">
        <v>1.1599999999999999E-2</v>
      </c>
      <c r="AO22" s="127">
        <v>6.8000000000000005E-2</v>
      </c>
      <c r="AP22" s="127">
        <v>1.5100000000000001E-2</v>
      </c>
      <c r="AQ22" s="127">
        <v>2.2599999999999999E-2</v>
      </c>
      <c r="AR22" s="127">
        <v>-9.7999999999999997E-3</v>
      </c>
      <c r="AS22" s="127">
        <v>6.8999999999999999E-3</v>
      </c>
      <c r="AT22" s="127">
        <v>-2.2000000000000001E-3</v>
      </c>
      <c r="AU22" s="127">
        <v>3.5000000000000001E-3</v>
      </c>
      <c r="AV22" s="127">
        <v>1.9900000000000001E-2</v>
      </c>
      <c r="AW22" s="127">
        <v>4.5100000000000001E-2</v>
      </c>
      <c r="AX22" s="127">
        <v>5.0299999999999997E-2</v>
      </c>
      <c r="AY22" s="127">
        <v>6.7799999999999999E-2</v>
      </c>
      <c r="AZ22" s="127">
        <v>4.3900000000000002E-2</v>
      </c>
      <c r="BA22" s="127">
        <v>4.4499999999999998E-2</v>
      </c>
      <c r="BB22" s="127">
        <v>3.9199999999999999E-2</v>
      </c>
      <c r="BC22" s="127">
        <v>3.9E-2</v>
      </c>
      <c r="BD22" s="127">
        <v>6.5000000000000002E-2</v>
      </c>
      <c r="BE22" s="127">
        <v>2.4E-2</v>
      </c>
      <c r="BF22" s="127">
        <v>7.4999999999999997E-3</v>
      </c>
      <c r="BG22" s="127">
        <v>0.04</v>
      </c>
      <c r="BH22" s="127">
        <v>6.5799999999999997E-2</v>
      </c>
      <c r="BI22" s="127">
        <v>3.8899999999999997E-2</v>
      </c>
      <c r="BJ22" s="127">
        <v>6.1600000000000002E-2</v>
      </c>
      <c r="BK22" s="127">
        <v>5.2699999999999997E-2</v>
      </c>
      <c r="BL22" s="127">
        <v>1.35E-2</v>
      </c>
    </row>
    <row r="23" spans="1:64">
      <c r="A23" s="6">
        <v>21</v>
      </c>
      <c r="B23" s="178">
        <v>45536</v>
      </c>
      <c r="C23" s="126">
        <v>8.3000000000000001E-3</v>
      </c>
      <c r="D23" s="126">
        <v>4.4000000000000003E-3</v>
      </c>
      <c r="E23" s="126">
        <v>8.3999999999999995E-3</v>
      </c>
      <c r="F23" s="126">
        <v>-3.0800000000000001E-2</v>
      </c>
      <c r="G23" s="126">
        <v>-3.6799999999999999E-2</v>
      </c>
      <c r="H23" s="126">
        <v>8.3999999999999995E-3</v>
      </c>
      <c r="I23" s="126">
        <v>9.2999999999999992E-3</v>
      </c>
      <c r="J23" s="126">
        <v>1.04E-2</v>
      </c>
      <c r="K23" s="126">
        <v>1.01E-2</v>
      </c>
      <c r="L23" s="126">
        <v>1.0200000000000001E-2</v>
      </c>
      <c r="M23" s="126">
        <v>1.2800000000000001E-2</v>
      </c>
      <c r="N23" s="126">
        <v>1.03E-2</v>
      </c>
      <c r="O23" s="126">
        <v>1.12E-2</v>
      </c>
      <c r="P23" s="126">
        <v>8.8999999999999999E-3</v>
      </c>
      <c r="Q23" s="126">
        <v>8.8999999999999999E-3</v>
      </c>
      <c r="R23" s="126">
        <v>7.6E-3</v>
      </c>
      <c r="S23" s="126">
        <v>9.5999999999999992E-3</v>
      </c>
      <c r="T23" s="126">
        <v>9.2999999999999992E-3</v>
      </c>
      <c r="U23" s="126">
        <v>3.5999999999999999E-3</v>
      </c>
      <c r="V23" s="126">
        <v>-2.3999999999999998E-3</v>
      </c>
      <c r="W23" s="126">
        <v>1.06E-2</v>
      </c>
      <c r="X23" s="126">
        <v>1.1299999999999999E-2</v>
      </c>
      <c r="Y23" s="126">
        <v>1.2999999999999999E-2</v>
      </c>
      <c r="Z23" s="126">
        <v>1.5699999999999999E-2</v>
      </c>
      <c r="AA23" s="126">
        <v>1.43E-2</v>
      </c>
      <c r="AB23" s="126">
        <v>8.3000000000000001E-3</v>
      </c>
      <c r="AC23" s="126">
        <v>1.5699999999999999E-2</v>
      </c>
      <c r="AD23" s="126">
        <v>1.32E-2</v>
      </c>
      <c r="AE23" s="126">
        <v>-5.1000000000000004E-3</v>
      </c>
      <c r="AF23" s="126">
        <v>3.0999999999999999E-3</v>
      </c>
      <c r="AG23" s="126">
        <v>5.4899999999999997E-2</v>
      </c>
      <c r="AH23" s="126">
        <v>1.9099999999999999E-2</v>
      </c>
      <c r="AI23" s="126">
        <v>2.5499999999999998E-2</v>
      </c>
      <c r="AJ23" s="126">
        <v>6.8999999999999999E-3</v>
      </c>
      <c r="AK23" s="126">
        <v>2.1700000000000001E-2</v>
      </c>
      <c r="AL23" s="126">
        <v>3.2300000000000002E-2</v>
      </c>
      <c r="AM23" s="126">
        <v>1.54E-2</v>
      </c>
      <c r="AN23" s="126">
        <v>8.8999999999999999E-3</v>
      </c>
      <c r="AO23" s="126">
        <v>2.4500000000000001E-2</v>
      </c>
      <c r="AP23" s="126">
        <v>0.02</v>
      </c>
      <c r="AQ23" s="126">
        <v>3.2000000000000001E-2</v>
      </c>
      <c r="AR23" s="126">
        <v>4.0300000000000002E-2</v>
      </c>
      <c r="AS23" s="126">
        <v>1.66E-2</v>
      </c>
      <c r="AT23" s="126">
        <v>5.7099999999999998E-2</v>
      </c>
      <c r="AU23" s="126">
        <v>3.1300000000000001E-2</v>
      </c>
      <c r="AV23" s="126">
        <v>-1.17E-2</v>
      </c>
      <c r="AW23" s="126">
        <v>-3.7600000000000001E-2</v>
      </c>
      <c r="AX23" s="126">
        <v>-1.83E-2</v>
      </c>
      <c r="AY23" s="126">
        <v>-3.6499999999999998E-2</v>
      </c>
      <c r="AZ23" s="126">
        <v>-4.8300000000000003E-2</v>
      </c>
      <c r="BA23" s="126">
        <v>-4.7500000000000001E-2</v>
      </c>
      <c r="BB23" s="126">
        <v>-0.04</v>
      </c>
      <c r="BC23" s="126">
        <v>-4.2900000000000001E-2</v>
      </c>
      <c r="BD23" s="126">
        <v>-1.8700000000000001E-2</v>
      </c>
      <c r="BE23" s="126">
        <v>-2.8999999999999998E-3</v>
      </c>
      <c r="BF23" s="126">
        <v>2.4199999999999999E-2</v>
      </c>
      <c r="BG23" s="126">
        <v>-1.9900000000000001E-2</v>
      </c>
      <c r="BH23" s="126">
        <v>-3.5200000000000002E-2</v>
      </c>
      <c r="BI23" s="126">
        <v>5.0000000000000001E-3</v>
      </c>
      <c r="BJ23" s="126">
        <v>-3.56E-2</v>
      </c>
      <c r="BK23" s="126">
        <v>-1.95E-2</v>
      </c>
      <c r="BL23" s="126">
        <v>-2.2599999999999999E-2</v>
      </c>
    </row>
    <row r="24" spans="1:64">
      <c r="A24" s="6">
        <v>22</v>
      </c>
      <c r="B24" s="178">
        <v>45566</v>
      </c>
      <c r="C24" s="127">
        <v>9.2999999999999992E-3</v>
      </c>
      <c r="D24" s="127">
        <v>5.5999999999999999E-3</v>
      </c>
      <c r="E24" s="127">
        <v>9.2999999999999992E-3</v>
      </c>
      <c r="F24" s="127">
        <v>-1.6E-2</v>
      </c>
      <c r="G24" s="127">
        <v>6.0499999999999998E-2</v>
      </c>
      <c r="H24" s="127">
        <v>9.2999999999999992E-3</v>
      </c>
      <c r="I24" s="127">
        <v>9.5999999999999992E-3</v>
      </c>
      <c r="J24" s="127">
        <v>9.7999999999999997E-3</v>
      </c>
      <c r="K24" s="127">
        <v>9.4000000000000004E-3</v>
      </c>
      <c r="L24" s="127">
        <v>9.5999999999999992E-3</v>
      </c>
      <c r="M24" s="127">
        <v>8.6E-3</v>
      </c>
      <c r="N24" s="127">
        <v>9.7999999999999997E-3</v>
      </c>
      <c r="O24" s="127">
        <v>9.2999999999999992E-3</v>
      </c>
      <c r="P24" s="127">
        <v>1.04E-2</v>
      </c>
      <c r="Q24" s="127">
        <v>9.5999999999999992E-3</v>
      </c>
      <c r="R24" s="127">
        <v>6.6E-3</v>
      </c>
      <c r="S24" s="127">
        <v>1.0500000000000001E-2</v>
      </c>
      <c r="T24" s="127">
        <v>1.34E-2</v>
      </c>
      <c r="U24" s="127">
        <v>6.8999999999999999E-3</v>
      </c>
      <c r="V24" s="127">
        <v>4.4999999999999997E-3</v>
      </c>
      <c r="W24" s="127">
        <v>1.1599999999999999E-2</v>
      </c>
      <c r="X24" s="127">
        <v>7.7999999999999996E-3</v>
      </c>
      <c r="Y24" s="127">
        <v>1.3299999999999999E-2</v>
      </c>
      <c r="Z24" s="127">
        <v>2.4199999999999999E-2</v>
      </c>
      <c r="AA24" s="127">
        <v>1.0999999999999999E-2</v>
      </c>
      <c r="AB24" s="127">
        <v>9.1999999999999998E-3</v>
      </c>
      <c r="AC24" s="127">
        <v>8.6999999999999994E-3</v>
      </c>
      <c r="AD24" s="127">
        <v>9.4000000000000004E-3</v>
      </c>
      <c r="AE24" s="127">
        <v>-7.7999999999999996E-3</v>
      </c>
      <c r="AF24" s="127">
        <v>1.8E-3</v>
      </c>
      <c r="AG24" s="127">
        <v>1.41E-2</v>
      </c>
      <c r="AH24" s="127">
        <v>5.7000000000000002E-3</v>
      </c>
      <c r="AI24" s="127">
        <v>4.4999999999999997E-3</v>
      </c>
      <c r="AJ24" s="127">
        <v>3.8999999999999998E-3</v>
      </c>
      <c r="AK24" s="127">
        <v>6.4000000000000003E-3</v>
      </c>
      <c r="AL24" s="127">
        <v>4.4000000000000003E-3</v>
      </c>
      <c r="AM24" s="127">
        <v>4.8999999999999998E-3</v>
      </c>
      <c r="AN24" s="127">
        <v>1.04E-2</v>
      </c>
      <c r="AO24" s="127">
        <v>-6.4899999999999999E-2</v>
      </c>
      <c r="AP24" s="127">
        <v>1.8700000000000001E-2</v>
      </c>
      <c r="AQ24" s="127">
        <v>2.8299999999999999E-2</v>
      </c>
      <c r="AR24" s="127">
        <v>-1.3100000000000001E-2</v>
      </c>
      <c r="AS24" s="127">
        <v>-2.2000000000000001E-3</v>
      </c>
      <c r="AT24" s="127">
        <v>3.5700000000000003E-2</v>
      </c>
      <c r="AU24" s="127">
        <v>2.18E-2</v>
      </c>
      <c r="AV24" s="127">
        <v>-1.2E-2</v>
      </c>
      <c r="AW24" s="127">
        <v>8.9999999999999998E-4</v>
      </c>
      <c r="AX24" s="127">
        <v>-1.2999999999999999E-3</v>
      </c>
      <c r="AY24" s="127">
        <v>-5.8999999999999999E-3</v>
      </c>
      <c r="AZ24" s="127">
        <v>-2.6800000000000001E-2</v>
      </c>
      <c r="BA24" s="127">
        <v>-2.6100000000000002E-2</v>
      </c>
      <c r="BB24" s="127">
        <v>-1.95E-2</v>
      </c>
      <c r="BC24" s="127">
        <v>-1.84E-2</v>
      </c>
      <c r="BD24" s="127">
        <v>-5.1000000000000004E-3</v>
      </c>
      <c r="BE24" s="127">
        <v>-8.0000000000000002E-3</v>
      </c>
      <c r="BF24" s="127">
        <v>-3.7199999999999997E-2</v>
      </c>
      <c r="BG24" s="127">
        <v>-1.09E-2</v>
      </c>
      <c r="BH24" s="127">
        <v>-5.1000000000000004E-3</v>
      </c>
      <c r="BI24" s="127">
        <v>-1.37E-2</v>
      </c>
      <c r="BJ24" s="127">
        <v>-8.7599999999999997E-2</v>
      </c>
      <c r="BK24" s="127">
        <v>-2.6499999999999999E-2</v>
      </c>
      <c r="BL24" s="127">
        <v>1.0500000000000001E-2</v>
      </c>
    </row>
    <row r="25" spans="1:64">
      <c r="A25" s="6">
        <v>23</v>
      </c>
      <c r="B25" s="178">
        <v>45597</v>
      </c>
      <c r="C25" s="126">
        <v>7.9000000000000008E-3</v>
      </c>
      <c r="D25" s="126">
        <v>3.8999999999999998E-3</v>
      </c>
      <c r="E25" s="126">
        <v>7.9000000000000008E-3</v>
      </c>
      <c r="F25" s="126">
        <v>-3.1199999999999999E-2</v>
      </c>
      <c r="G25" s="126">
        <v>4.7699999999999999E-2</v>
      </c>
      <c r="H25" s="126">
        <v>7.9000000000000008E-3</v>
      </c>
      <c r="I25" s="126">
        <v>8.3000000000000001E-3</v>
      </c>
      <c r="J25" s="126">
        <v>8.3000000000000001E-3</v>
      </c>
      <c r="K25" s="126">
        <v>8.0000000000000002E-3</v>
      </c>
      <c r="L25" s="126">
        <v>8.0999999999999996E-3</v>
      </c>
      <c r="M25" s="126">
        <v>3.0000000000000001E-3</v>
      </c>
      <c r="N25" s="126">
        <v>8.6999999999999994E-3</v>
      </c>
      <c r="O25" s="126">
        <v>8.3000000000000001E-3</v>
      </c>
      <c r="P25" s="126">
        <v>8.0000000000000002E-3</v>
      </c>
      <c r="Q25" s="126">
        <v>8.6E-3</v>
      </c>
      <c r="R25" s="126">
        <v>6.4000000000000003E-3</v>
      </c>
      <c r="S25" s="126">
        <v>8.5000000000000006E-3</v>
      </c>
      <c r="T25" s="126">
        <v>9.7999999999999997E-3</v>
      </c>
      <c r="U25" s="126">
        <v>1.0200000000000001E-2</v>
      </c>
      <c r="V25" s="126">
        <v>8.0000000000000002E-3</v>
      </c>
      <c r="W25" s="126">
        <v>9.7999999999999997E-3</v>
      </c>
      <c r="X25" s="126">
        <v>9.1999999999999998E-3</v>
      </c>
      <c r="Y25" s="126">
        <v>1.12E-2</v>
      </c>
      <c r="Z25" s="126">
        <v>1.8200000000000001E-2</v>
      </c>
      <c r="AA25" s="126">
        <v>8.9999999999999993E-3</v>
      </c>
      <c r="AB25" s="126">
        <v>8.0000000000000002E-3</v>
      </c>
      <c r="AC25" s="126">
        <v>7.4000000000000003E-3</v>
      </c>
      <c r="AD25" s="126">
        <v>9.7999999999999997E-3</v>
      </c>
      <c r="AE25" s="126">
        <v>-3.5000000000000001E-3</v>
      </c>
      <c r="AF25" s="126">
        <v>-5.4999999999999997E-3</v>
      </c>
      <c r="AG25" s="126">
        <v>1.9300000000000001E-2</v>
      </c>
      <c r="AH25" s="126">
        <v>8.0999999999999996E-3</v>
      </c>
      <c r="AI25" s="126">
        <v>9.1000000000000004E-3</v>
      </c>
      <c r="AJ25" s="126">
        <v>3.1399999999999997E-2</v>
      </c>
      <c r="AK25" s="126">
        <v>1.04E-2</v>
      </c>
      <c r="AL25" s="126">
        <v>1.3899999999999999E-2</v>
      </c>
      <c r="AM25" s="126">
        <v>3.5099999999999999E-2</v>
      </c>
      <c r="AN25" s="126">
        <v>8.0000000000000002E-3</v>
      </c>
      <c r="AO25" s="126">
        <v>-1.41E-2</v>
      </c>
      <c r="AP25" s="126">
        <v>2.1700000000000001E-2</v>
      </c>
      <c r="AQ25" s="126">
        <v>3.5400000000000001E-2</v>
      </c>
      <c r="AR25" s="126">
        <v>1.66E-2</v>
      </c>
      <c r="AS25" s="126">
        <v>3.2500000000000001E-2</v>
      </c>
      <c r="AT25" s="126">
        <v>1.78E-2</v>
      </c>
      <c r="AU25" s="126">
        <v>1.1900000000000001E-2</v>
      </c>
      <c r="AV25" s="126">
        <v>-5.5999999999999999E-3</v>
      </c>
      <c r="AW25" s="126">
        <v>-8.1799999999999998E-2</v>
      </c>
      <c r="AX25" s="126">
        <v>-2.8400000000000002E-2</v>
      </c>
      <c r="AY25" s="126">
        <v>-6.8500000000000005E-2</v>
      </c>
      <c r="AZ25" s="126">
        <v>-9.4399999999999998E-2</v>
      </c>
      <c r="BA25" s="126">
        <v>-9.3799999999999994E-2</v>
      </c>
      <c r="BB25" s="126">
        <v>-8.0500000000000002E-2</v>
      </c>
      <c r="BC25" s="126">
        <v>-7.5700000000000003E-2</v>
      </c>
      <c r="BD25" s="126">
        <v>-5.9200000000000003E-2</v>
      </c>
      <c r="BE25" s="126">
        <v>-7.7700000000000005E-2</v>
      </c>
      <c r="BF25" s="126">
        <v>-0.1091</v>
      </c>
      <c r="BG25" s="126">
        <v>-8.0000000000000004E-4</v>
      </c>
      <c r="BH25" s="126">
        <v>-4.9599999999999998E-2</v>
      </c>
      <c r="BI25" s="126">
        <v>-2.2000000000000001E-3</v>
      </c>
      <c r="BJ25" s="126">
        <v>-0.1171</v>
      </c>
      <c r="BK25" s="126">
        <v>-8.9599999999999999E-2</v>
      </c>
      <c r="BL25" s="126">
        <v>2.9999999999999997E-4</v>
      </c>
    </row>
    <row r="26" spans="1:64">
      <c r="A26" s="6">
        <v>24</v>
      </c>
      <c r="B26" s="178">
        <v>45627</v>
      </c>
      <c r="C26" s="127">
        <v>9.2999999999999992E-3</v>
      </c>
      <c r="D26" s="127">
        <v>5.1999999999999998E-3</v>
      </c>
      <c r="E26" s="127">
        <v>9.2999999999999992E-3</v>
      </c>
      <c r="F26" s="127">
        <v>-4.2799999999999998E-2</v>
      </c>
      <c r="G26" s="127">
        <v>2.29E-2</v>
      </c>
      <c r="H26" s="127">
        <v>8.8000000000000005E-3</v>
      </c>
      <c r="I26" s="127">
        <v>9.2999999999999992E-3</v>
      </c>
      <c r="J26" s="127">
        <v>0.01</v>
      </c>
      <c r="K26" s="127">
        <v>1.0200000000000001E-2</v>
      </c>
      <c r="L26" s="127">
        <v>2.5000000000000001E-3</v>
      </c>
      <c r="M26" s="127">
        <v>6.8999999999999999E-3</v>
      </c>
      <c r="N26" s="127">
        <v>7.6E-3</v>
      </c>
      <c r="O26" s="127">
        <v>4.7000000000000002E-3</v>
      </c>
      <c r="P26" s="127">
        <v>4.5999999999999999E-3</v>
      </c>
      <c r="Q26" s="127">
        <v>8.3000000000000001E-3</v>
      </c>
      <c r="R26" s="127">
        <v>6.1000000000000004E-3</v>
      </c>
      <c r="S26" s="127">
        <v>8.3999999999999995E-3</v>
      </c>
      <c r="T26" s="127">
        <v>0.01</v>
      </c>
      <c r="U26" s="127">
        <v>6.9999999999999999E-4</v>
      </c>
      <c r="V26" s="127">
        <v>-2.9999999999999997E-4</v>
      </c>
      <c r="W26" s="127">
        <v>1.1299999999999999E-2</v>
      </c>
      <c r="X26" s="127">
        <v>5.7000000000000002E-3</v>
      </c>
      <c r="Y26" s="127">
        <v>6.0000000000000001E-3</v>
      </c>
      <c r="Z26" s="127">
        <v>1.52E-2</v>
      </c>
      <c r="AA26" s="127">
        <v>6.7000000000000002E-3</v>
      </c>
      <c r="AB26" s="127">
        <v>8.8000000000000005E-3</v>
      </c>
      <c r="AC26" s="127">
        <v>9.1999999999999998E-3</v>
      </c>
      <c r="AD26" s="127">
        <v>7.4000000000000003E-3</v>
      </c>
      <c r="AE26" s="127">
        <v>-2.7699999999999999E-2</v>
      </c>
      <c r="AF26" s="127">
        <v>-1.7100000000000001E-2</v>
      </c>
      <c r="AG26" s="127">
        <v>3.7499999999999999E-2</v>
      </c>
      <c r="AH26" s="127">
        <v>1.84E-2</v>
      </c>
      <c r="AI26" s="127">
        <v>2.3099999999999999E-2</v>
      </c>
      <c r="AJ26" s="127">
        <v>2.2100000000000002E-2</v>
      </c>
      <c r="AK26" s="127">
        <v>-4.4999999999999997E-3</v>
      </c>
      <c r="AL26" s="127">
        <v>-1.1900000000000001E-2</v>
      </c>
      <c r="AM26" s="127">
        <v>2E-3</v>
      </c>
      <c r="AN26" s="127">
        <v>4.5999999999999999E-3</v>
      </c>
      <c r="AO26" s="127">
        <v>-9.4000000000000004E-3</v>
      </c>
      <c r="AP26" s="127">
        <v>2.4199999999999999E-2</v>
      </c>
      <c r="AQ26" s="127">
        <v>3.9899999999999998E-2</v>
      </c>
      <c r="AR26" s="127">
        <v>-3.7000000000000002E-3</v>
      </c>
      <c r="AS26" s="127">
        <v>2.12E-2</v>
      </c>
      <c r="AT26" s="127">
        <v>-4.9299999999999997E-2</v>
      </c>
      <c r="AU26" s="127">
        <v>-2.12E-2</v>
      </c>
      <c r="AV26" s="127">
        <v>-2.4E-2</v>
      </c>
      <c r="AW26" s="127">
        <v>-7.7299999999999994E-2</v>
      </c>
      <c r="AX26" s="127">
        <v>-2.8799999999999999E-2</v>
      </c>
      <c r="AY26" s="127">
        <v>-7.7600000000000002E-2</v>
      </c>
      <c r="AZ26" s="127">
        <v>-8.0399999999999999E-2</v>
      </c>
      <c r="BA26" s="127">
        <v>-8.0100000000000005E-2</v>
      </c>
      <c r="BB26" s="127">
        <v>-7.7200000000000005E-2</v>
      </c>
      <c r="BC26" s="127">
        <v>-7.5600000000000001E-2</v>
      </c>
      <c r="BD26" s="127">
        <v>-8.1799999999999998E-2</v>
      </c>
      <c r="BE26" s="127">
        <v>-9.2799999999999994E-2</v>
      </c>
      <c r="BF26" s="127">
        <v>-7.8100000000000003E-2</v>
      </c>
      <c r="BG26" s="127">
        <v>-5.3499999999999999E-2</v>
      </c>
      <c r="BH26" s="127">
        <v>-1.4E-2</v>
      </c>
      <c r="BI26" s="127">
        <v>-1.89E-2</v>
      </c>
      <c r="BJ26" s="127">
        <v>-0.19689999999999999</v>
      </c>
      <c r="BK26" s="127">
        <v>-8.2299999999999998E-2</v>
      </c>
      <c r="BL26" s="127">
        <v>-4.1000000000000003E-3</v>
      </c>
    </row>
    <row r="27" spans="1:64">
      <c r="A27" s="6">
        <v>25</v>
      </c>
      <c r="B27" s="178">
        <v>45658</v>
      </c>
      <c r="C27" s="126">
        <v>1.01E-2</v>
      </c>
      <c r="D27" s="126">
        <v>1.6000000000000001E-3</v>
      </c>
      <c r="E27" s="126">
        <v>1.01E-2</v>
      </c>
      <c r="F27" s="126">
        <v>4.8599999999999997E-2</v>
      </c>
      <c r="G27" s="126">
        <v>-5.8500000000000003E-2</v>
      </c>
      <c r="H27" s="126">
        <v>1.01E-2</v>
      </c>
      <c r="I27" s="126">
        <v>1.0699999999999999E-2</v>
      </c>
      <c r="J27" s="126">
        <v>1.21E-2</v>
      </c>
      <c r="K27" s="126">
        <v>1.1299999999999999E-2</v>
      </c>
      <c r="L27" s="126">
        <v>1.9300000000000001E-2</v>
      </c>
      <c r="M27" s="126">
        <v>1.01E-2</v>
      </c>
      <c r="N27" s="126">
        <v>1.06E-2</v>
      </c>
      <c r="O27" s="126">
        <v>1.1900000000000001E-2</v>
      </c>
      <c r="P27" s="126">
        <v>1.26E-2</v>
      </c>
      <c r="Q27" s="126">
        <v>1.12E-2</v>
      </c>
      <c r="R27" s="126">
        <v>1.34E-2</v>
      </c>
      <c r="S27" s="126">
        <v>1.15E-2</v>
      </c>
      <c r="T27" s="126">
        <v>1.23E-2</v>
      </c>
      <c r="U27" s="126">
        <v>6.7999999999999996E-3</v>
      </c>
      <c r="V27" s="126">
        <v>6.0000000000000001E-3</v>
      </c>
      <c r="W27" s="126">
        <v>1.2200000000000001E-2</v>
      </c>
      <c r="X27" s="126">
        <v>1.12E-2</v>
      </c>
      <c r="Y27" s="126">
        <v>1.1299999999999999E-2</v>
      </c>
      <c r="Z27" s="126">
        <v>1E-4</v>
      </c>
      <c r="AA27" s="126">
        <v>1.0999999999999999E-2</v>
      </c>
      <c r="AB27" s="126">
        <v>1.0200000000000001E-2</v>
      </c>
      <c r="AC27" s="126">
        <v>6.4999999999999997E-3</v>
      </c>
      <c r="AD27" s="126">
        <v>8.2000000000000007E-3</v>
      </c>
      <c r="AE27" s="126">
        <v>1.0800000000000001E-2</v>
      </c>
      <c r="AF27" s="126">
        <v>2.53E-2</v>
      </c>
      <c r="AG27" s="126">
        <v>1.4800000000000001E-2</v>
      </c>
      <c r="AH27" s="126">
        <v>3.7000000000000002E-3</v>
      </c>
      <c r="AI27" s="126">
        <v>1E-3</v>
      </c>
      <c r="AJ27" s="126">
        <v>1.2999999999999999E-3</v>
      </c>
      <c r="AK27" s="126">
        <v>-1E-4</v>
      </c>
      <c r="AL27" s="126">
        <v>-1.21E-2</v>
      </c>
      <c r="AM27" s="126">
        <v>3.8999999999999998E-3</v>
      </c>
      <c r="AN27" s="126">
        <v>1.26E-2</v>
      </c>
      <c r="AO27" s="126">
        <v>2.3599999999999999E-2</v>
      </c>
      <c r="AP27" s="126">
        <v>-5.4000000000000003E-3</v>
      </c>
      <c r="AQ27" s="126">
        <v>-2.0799999999999999E-2</v>
      </c>
      <c r="AR27" s="126">
        <v>2.7699999999999999E-2</v>
      </c>
      <c r="AS27" s="126">
        <v>1.5599999999999999E-2</v>
      </c>
      <c r="AT27" s="126">
        <v>2.2800000000000001E-2</v>
      </c>
      <c r="AU27" s="126">
        <v>1.5900000000000001E-2</v>
      </c>
      <c r="AV27" s="126">
        <v>2.6700000000000002E-2</v>
      </c>
      <c r="AW27" s="126">
        <v>8.3400000000000002E-2</v>
      </c>
      <c r="AX27" s="126">
        <v>5.4800000000000001E-2</v>
      </c>
      <c r="AY27" s="126">
        <v>7.7299999999999994E-2</v>
      </c>
      <c r="AZ27" s="126">
        <v>4.4299999999999999E-2</v>
      </c>
      <c r="BA27" s="126">
        <v>4.5400000000000003E-2</v>
      </c>
      <c r="BB27" s="126">
        <v>4.9399999999999999E-2</v>
      </c>
      <c r="BC27" s="126">
        <v>5.0999999999999997E-2</v>
      </c>
      <c r="BD27" s="126">
        <v>5.5E-2</v>
      </c>
      <c r="BE27" s="126">
        <v>7.2599999999999998E-2</v>
      </c>
      <c r="BF27" s="126">
        <v>8.1600000000000006E-2</v>
      </c>
      <c r="BG27" s="126">
        <v>2.24E-2</v>
      </c>
      <c r="BH27" s="126">
        <v>5.1799999999999999E-2</v>
      </c>
      <c r="BI27" s="126">
        <v>6.3600000000000004E-2</v>
      </c>
      <c r="BJ27" s="126">
        <v>0.15590000000000001</v>
      </c>
      <c r="BK27" s="126">
        <v>7.17E-2</v>
      </c>
      <c r="BL27" s="126">
        <v>5.6300000000000003E-2</v>
      </c>
    </row>
    <row r="28" spans="1:64">
      <c r="A28" s="6">
        <v>26</v>
      </c>
      <c r="B28" s="178">
        <v>45689</v>
      </c>
      <c r="C28" s="127">
        <v>9.9000000000000008E-3</v>
      </c>
      <c r="D28" s="127">
        <v>1.3100000000000001E-2</v>
      </c>
      <c r="E28" s="127">
        <v>9.9000000000000008E-3</v>
      </c>
      <c r="F28" s="127">
        <v>-2.64E-2</v>
      </c>
      <c r="G28" s="127">
        <v>3.2000000000000002E-3</v>
      </c>
      <c r="H28" s="127">
        <v>9.9000000000000008E-3</v>
      </c>
      <c r="I28" s="127">
        <v>1.0200000000000001E-2</v>
      </c>
      <c r="J28" s="127">
        <v>1.0999999999999999E-2</v>
      </c>
      <c r="K28" s="127">
        <v>1.0699999999999999E-2</v>
      </c>
      <c r="L28" s="127">
        <v>1.0800000000000001E-2</v>
      </c>
      <c r="M28" s="127">
        <v>1.23E-2</v>
      </c>
      <c r="N28" s="127">
        <v>1.09E-2</v>
      </c>
      <c r="O28" s="127">
        <v>1.2E-2</v>
      </c>
      <c r="P28" s="127">
        <v>1.2699999999999999E-2</v>
      </c>
      <c r="Q28" s="127">
        <v>1.0699999999999999E-2</v>
      </c>
      <c r="R28" s="127">
        <v>1.0699999999999999E-2</v>
      </c>
      <c r="S28" s="127">
        <v>1.04E-2</v>
      </c>
      <c r="T28" s="127">
        <v>1.0999999999999999E-2</v>
      </c>
      <c r="U28" s="127">
        <v>1.47E-2</v>
      </c>
      <c r="V28" s="127">
        <v>1.3599999999999999E-2</v>
      </c>
      <c r="W28" s="127">
        <v>1.18E-2</v>
      </c>
      <c r="X28" s="127">
        <v>1.2E-2</v>
      </c>
      <c r="Y28" s="127">
        <v>1.41E-2</v>
      </c>
      <c r="Z28" s="127">
        <v>1.12E-2</v>
      </c>
      <c r="AA28" s="127">
        <v>1.1900000000000001E-2</v>
      </c>
      <c r="AB28" s="127">
        <v>9.7999999999999997E-3</v>
      </c>
      <c r="AC28" s="127">
        <v>1.61E-2</v>
      </c>
      <c r="AD28" s="127">
        <v>8.6E-3</v>
      </c>
      <c r="AE28" s="127">
        <v>5.5999999999999999E-3</v>
      </c>
      <c r="AF28" s="127">
        <v>6.0000000000000001E-3</v>
      </c>
      <c r="AG28" s="127">
        <v>1.32E-2</v>
      </c>
      <c r="AH28" s="127">
        <v>8.0000000000000004E-4</v>
      </c>
      <c r="AI28" s="127">
        <v>-3.0999999999999999E-3</v>
      </c>
      <c r="AJ28" s="127">
        <v>1.0800000000000001E-2</v>
      </c>
      <c r="AK28" s="127">
        <v>3.5000000000000001E-3</v>
      </c>
      <c r="AL28" s="127">
        <v>-2E-3</v>
      </c>
      <c r="AM28" s="127">
        <v>-1.06E-2</v>
      </c>
      <c r="AN28" s="127">
        <v>1.2699999999999999E-2</v>
      </c>
      <c r="AO28" s="127">
        <v>-7.0000000000000001E-3</v>
      </c>
      <c r="AP28" s="127">
        <v>1.03E-2</v>
      </c>
      <c r="AQ28" s="127">
        <v>1.12E-2</v>
      </c>
      <c r="AR28" s="127">
        <v>-2.92E-2</v>
      </c>
      <c r="AS28" s="127">
        <v>5.4000000000000003E-3</v>
      </c>
      <c r="AT28" s="127">
        <v>-3.7900000000000003E-2</v>
      </c>
      <c r="AU28" s="127">
        <v>-1.4800000000000001E-2</v>
      </c>
      <c r="AV28" s="127">
        <v>-1.6500000000000001E-2</v>
      </c>
      <c r="AW28" s="127">
        <v>-5.6300000000000003E-2</v>
      </c>
      <c r="AX28" s="127">
        <v>-1.66E-2</v>
      </c>
      <c r="AY28" s="127">
        <v>-1.5599999999999999E-2</v>
      </c>
      <c r="AZ28" s="127">
        <v>-2.0899999999999998E-2</v>
      </c>
      <c r="BA28" s="127">
        <v>-2.01E-2</v>
      </c>
      <c r="BB28" s="127">
        <v>-2.7099999999999999E-2</v>
      </c>
      <c r="BC28" s="127">
        <v>-3.2099999999999997E-2</v>
      </c>
      <c r="BD28" s="127">
        <v>-2.1600000000000001E-2</v>
      </c>
      <c r="BE28" s="127">
        <v>-1.43E-2</v>
      </c>
      <c r="BF28" s="127">
        <v>-1.11E-2</v>
      </c>
      <c r="BG28" s="127">
        <v>-2.92E-2</v>
      </c>
      <c r="BH28" s="127">
        <v>-2.8899999999999999E-2</v>
      </c>
      <c r="BI28" s="127">
        <v>-1.8100000000000002E-2</v>
      </c>
      <c r="BJ28" s="127">
        <v>-5.4600000000000003E-2</v>
      </c>
      <c r="BK28" s="127">
        <v>-3.1300000000000001E-2</v>
      </c>
      <c r="BL28" s="127">
        <v>-1.1999999999999999E-3</v>
      </c>
    </row>
    <row r="29" spans="1:64">
      <c r="A29" s="6">
        <v>27</v>
      </c>
      <c r="B29" s="178">
        <v>45717</v>
      </c>
      <c r="C29" s="126">
        <v>9.5999999999999992E-3</v>
      </c>
      <c r="D29" s="126">
        <v>5.5999999999999999E-3</v>
      </c>
      <c r="E29" s="126">
        <v>9.5999999999999992E-3</v>
      </c>
      <c r="F29" s="126">
        <v>6.08E-2</v>
      </c>
      <c r="G29" s="126">
        <v>-1.8200000000000001E-2</v>
      </c>
      <c r="H29" s="126">
        <v>9.5999999999999992E-3</v>
      </c>
      <c r="I29" s="126">
        <v>1.01E-2</v>
      </c>
      <c r="J29" s="126">
        <v>1.12E-2</v>
      </c>
      <c r="K29" s="126">
        <v>1.09E-2</v>
      </c>
      <c r="L29" s="126">
        <v>1.0999999999999999E-2</v>
      </c>
      <c r="M29" s="126">
        <v>1.06E-2</v>
      </c>
      <c r="N29" s="126">
        <v>1.0999999999999999E-2</v>
      </c>
      <c r="O29" s="126">
        <v>1.14E-2</v>
      </c>
      <c r="P29" s="126">
        <v>1.0999999999999999E-2</v>
      </c>
      <c r="Q29" s="126">
        <v>1.0500000000000001E-2</v>
      </c>
      <c r="R29" s="126">
        <v>1.0200000000000001E-2</v>
      </c>
      <c r="S29" s="126">
        <v>9.1999999999999998E-3</v>
      </c>
      <c r="T29" s="126">
        <v>1.03E-2</v>
      </c>
      <c r="U29" s="126">
        <v>1.26E-2</v>
      </c>
      <c r="V29" s="126">
        <v>9.5999999999999992E-3</v>
      </c>
      <c r="W29" s="126">
        <v>1.15E-2</v>
      </c>
      <c r="X29" s="126">
        <v>1.0800000000000001E-2</v>
      </c>
      <c r="Y29" s="126">
        <v>1.0699999999999999E-2</v>
      </c>
      <c r="Z29" s="126">
        <v>-8.0000000000000002E-3</v>
      </c>
      <c r="AA29" s="126">
        <v>1.44E-2</v>
      </c>
      <c r="AB29" s="126">
        <v>9.4999999999999998E-3</v>
      </c>
      <c r="AC29" s="126">
        <v>1.2699999999999999E-2</v>
      </c>
      <c r="AD29" s="126">
        <v>9.7000000000000003E-3</v>
      </c>
      <c r="AE29" s="126">
        <v>2.53E-2</v>
      </c>
      <c r="AF29" s="126">
        <v>1.3599999999999999E-2</v>
      </c>
      <c r="AG29" s="126">
        <v>2.1899999999999999E-2</v>
      </c>
      <c r="AH29" s="126">
        <v>-1.43E-2</v>
      </c>
      <c r="AI29" s="126">
        <v>-2.5499999999999998E-2</v>
      </c>
      <c r="AJ29" s="126">
        <v>1E-3</v>
      </c>
      <c r="AK29" s="126">
        <v>1.12E-2</v>
      </c>
      <c r="AL29" s="126">
        <v>1.2999999999999999E-2</v>
      </c>
      <c r="AM29" s="126">
        <v>-2.1499999999999998E-2</v>
      </c>
      <c r="AN29" s="126">
        <v>1.0999999999999999E-2</v>
      </c>
      <c r="AO29" s="126">
        <v>2.9899999999999999E-2</v>
      </c>
      <c r="AP29" s="126">
        <v>-2.5999999999999999E-3</v>
      </c>
      <c r="AQ29" s="126">
        <v>-1.44E-2</v>
      </c>
      <c r="AR29" s="126">
        <v>-5.7999999999999996E-3</v>
      </c>
      <c r="AS29" s="126">
        <v>5.5999999999999999E-3</v>
      </c>
      <c r="AT29" s="126">
        <v>2.0999999999999999E-3</v>
      </c>
      <c r="AU29" s="126">
        <v>4.1000000000000003E-3</v>
      </c>
      <c r="AV29" s="126">
        <v>3.2000000000000002E-3</v>
      </c>
      <c r="AW29" s="126">
        <v>6.0999999999999999E-2</v>
      </c>
      <c r="AX29" s="126">
        <v>-2.8999999999999998E-3</v>
      </c>
      <c r="AY29" s="126">
        <v>2.81E-2</v>
      </c>
      <c r="AZ29" s="126">
        <v>5.7299999999999997E-2</v>
      </c>
      <c r="BA29" s="126">
        <v>5.74E-2</v>
      </c>
      <c r="BB29" s="126">
        <v>5.9799999999999999E-2</v>
      </c>
      <c r="BC29" s="126">
        <v>6.6600000000000006E-2</v>
      </c>
      <c r="BD29" s="126">
        <v>-8.6E-3</v>
      </c>
      <c r="BE29" s="126">
        <v>2.41E-2</v>
      </c>
      <c r="BF29" s="126">
        <v>1.6E-2</v>
      </c>
      <c r="BG29" s="126">
        <v>2.3300000000000001E-2</v>
      </c>
      <c r="BH29" s="126">
        <v>5.2299999999999999E-2</v>
      </c>
      <c r="BI29" s="126">
        <v>-7.7000000000000002E-3</v>
      </c>
      <c r="BJ29" s="126">
        <v>0.25440000000000002</v>
      </c>
      <c r="BK29" s="126">
        <v>3.8300000000000001E-2</v>
      </c>
      <c r="BL29" s="126">
        <v>4.8800000000000003E-2</v>
      </c>
    </row>
    <row r="30" spans="1:64">
      <c r="A30" s="6">
        <v>28</v>
      </c>
      <c r="B30" s="178">
        <v>45748</v>
      </c>
      <c r="C30" s="127">
        <v>1.06E-2</v>
      </c>
      <c r="D30" s="127">
        <v>4.3E-3</v>
      </c>
      <c r="E30" s="127">
        <v>1.06E-2</v>
      </c>
      <c r="F30" s="127">
        <v>3.6900000000000002E-2</v>
      </c>
      <c r="G30" s="127">
        <v>-1.4200000000000001E-2</v>
      </c>
      <c r="H30" s="127">
        <v>1.06E-2</v>
      </c>
      <c r="I30" s="127">
        <v>1.0999999999999999E-2</v>
      </c>
      <c r="J30" s="127">
        <v>1.24E-2</v>
      </c>
      <c r="K30" s="127">
        <v>1.21E-2</v>
      </c>
      <c r="L30" s="127">
        <v>1.2200000000000001E-2</v>
      </c>
      <c r="M30" s="127">
        <v>1.1599999999999999E-2</v>
      </c>
      <c r="N30" s="127">
        <v>1.09E-2</v>
      </c>
      <c r="O30" s="127">
        <v>1.12E-2</v>
      </c>
      <c r="P30" s="127">
        <v>1.15E-2</v>
      </c>
      <c r="Q30" s="127">
        <v>1.12E-2</v>
      </c>
      <c r="R30" s="127">
        <v>1.09E-2</v>
      </c>
      <c r="S30" s="127">
        <v>1.0200000000000001E-2</v>
      </c>
      <c r="T30" s="127">
        <v>1.3899999999999999E-2</v>
      </c>
      <c r="U30" s="127">
        <v>1.03E-2</v>
      </c>
      <c r="V30" s="127">
        <v>1.5800000000000002E-2</v>
      </c>
      <c r="W30" s="127">
        <v>1.2800000000000001E-2</v>
      </c>
      <c r="X30" s="127">
        <v>8.9999999999999993E-3</v>
      </c>
      <c r="Y30" s="127">
        <v>-1.1000000000000001E-3</v>
      </c>
      <c r="Z30" s="127">
        <v>3.4000000000000002E-2</v>
      </c>
      <c r="AA30" s="127">
        <v>1.6299999999999999E-2</v>
      </c>
      <c r="AB30" s="127">
        <v>1.04E-2</v>
      </c>
      <c r="AC30" s="127">
        <v>6.6E-3</v>
      </c>
      <c r="AD30" s="127">
        <v>1.04E-2</v>
      </c>
      <c r="AE30" s="127">
        <v>2.3199999999999998E-2</v>
      </c>
      <c r="AF30" s="127">
        <v>2.93E-2</v>
      </c>
      <c r="AG30" s="127">
        <v>2.0999999999999999E-3</v>
      </c>
      <c r="AH30" s="127">
        <v>5.8999999999999999E-3</v>
      </c>
      <c r="AI30" s="127">
        <v>5.0000000000000001E-3</v>
      </c>
      <c r="AJ30" s="127">
        <v>3.6999999999999998E-2</v>
      </c>
      <c r="AK30" s="127">
        <v>1.7299999999999999E-2</v>
      </c>
      <c r="AL30" s="127">
        <v>2.2599999999999999E-2</v>
      </c>
      <c r="AM30" s="127">
        <v>2.63E-2</v>
      </c>
      <c r="AN30" s="127">
        <v>1.15E-2</v>
      </c>
      <c r="AO30" s="127">
        <v>2.4899999999999999E-2</v>
      </c>
      <c r="AP30" s="127">
        <v>1.0800000000000001E-2</v>
      </c>
      <c r="AQ30" s="127">
        <v>1.18E-2</v>
      </c>
      <c r="AR30" s="127">
        <v>4.1799999999999997E-2</v>
      </c>
      <c r="AS30" s="127">
        <v>1.84E-2</v>
      </c>
      <c r="AT30" s="127">
        <v>0.36859999999999998</v>
      </c>
      <c r="AU30" s="127">
        <v>0.18079999999999999</v>
      </c>
      <c r="AV30" s="127">
        <v>5.1299999999999998E-2</v>
      </c>
      <c r="AW30" s="127">
        <v>0.15090000000000001</v>
      </c>
      <c r="AX30" s="127">
        <v>9.5000000000000001E-2</v>
      </c>
      <c r="AY30" s="127">
        <v>7.4899999999999994E-2</v>
      </c>
      <c r="AZ30" s="127">
        <v>0.12740000000000001</v>
      </c>
      <c r="BA30" s="127">
        <v>0.12839999999999999</v>
      </c>
      <c r="BB30" s="127">
        <v>0.1041</v>
      </c>
      <c r="BC30" s="127">
        <v>0.10199999999999999</v>
      </c>
      <c r="BD30" s="127">
        <v>0.122</v>
      </c>
      <c r="BE30" s="127">
        <v>7.5399999999999995E-2</v>
      </c>
      <c r="BF30" s="127">
        <v>8.5199999999999998E-2</v>
      </c>
      <c r="BG30" s="127">
        <v>9.64E-2</v>
      </c>
      <c r="BH30" s="127">
        <v>5.5399999999999998E-2</v>
      </c>
      <c r="BI30" s="127">
        <v>8.3599999999999994E-2</v>
      </c>
      <c r="BJ30" s="127">
        <v>9.9000000000000005E-2</v>
      </c>
      <c r="BK30" s="127">
        <v>0.11210000000000001</v>
      </c>
      <c r="BL30" s="127">
        <v>9.3200000000000005E-2</v>
      </c>
    </row>
    <row r="31" spans="1:64">
      <c r="A31" s="6">
        <v>29</v>
      </c>
      <c r="B31" s="178">
        <v>45778</v>
      </c>
      <c r="C31" s="126">
        <v>1.14E-2</v>
      </c>
      <c r="D31" s="126">
        <v>2.5999999999999999E-3</v>
      </c>
      <c r="E31" s="126">
        <v>1.14E-2</v>
      </c>
      <c r="F31" s="126">
        <v>1.4500000000000001E-2</v>
      </c>
      <c r="G31" s="126">
        <v>8.5000000000000006E-3</v>
      </c>
      <c r="H31" s="126">
        <v>1.14E-2</v>
      </c>
      <c r="I31" s="126">
        <v>1.2E-2</v>
      </c>
      <c r="J31" s="126">
        <v>1.3299999999999999E-2</v>
      </c>
      <c r="K31" s="126">
        <v>1.29E-2</v>
      </c>
      <c r="L31" s="126">
        <v>1.3100000000000001E-2</v>
      </c>
      <c r="M31" s="126">
        <v>1.01E-2</v>
      </c>
      <c r="N31" s="126">
        <v>1.0200000000000001E-2</v>
      </c>
      <c r="O31" s="126">
        <v>1.2800000000000001E-2</v>
      </c>
      <c r="P31" s="126">
        <v>1.2800000000000001E-2</v>
      </c>
      <c r="Q31" s="126">
        <v>1.23E-2</v>
      </c>
      <c r="R31" s="126">
        <v>1.21E-2</v>
      </c>
      <c r="S31" s="126">
        <v>1.2E-2</v>
      </c>
      <c r="T31" s="126">
        <v>1.2999999999999999E-2</v>
      </c>
      <c r="U31" s="126">
        <v>1.12E-2</v>
      </c>
      <c r="V31" s="126">
        <v>8.6E-3</v>
      </c>
      <c r="W31" s="126">
        <v>1.34E-2</v>
      </c>
      <c r="X31" s="126">
        <v>1.1599999999999999E-2</v>
      </c>
      <c r="Y31" s="126">
        <v>1.3899999999999999E-2</v>
      </c>
      <c r="Z31" s="126">
        <v>2.5999999999999999E-3</v>
      </c>
      <c r="AA31" s="126">
        <v>1.38E-2</v>
      </c>
      <c r="AB31" s="126">
        <v>1.14E-2</v>
      </c>
      <c r="AC31" s="126">
        <v>1.7000000000000001E-2</v>
      </c>
      <c r="AD31" s="126">
        <v>1.26E-2</v>
      </c>
      <c r="AE31" s="126">
        <v>1.7600000000000001E-2</v>
      </c>
      <c r="AF31" s="126">
        <v>9.7000000000000003E-3</v>
      </c>
      <c r="AG31" s="126">
        <v>2.0799999999999999E-2</v>
      </c>
      <c r="AH31" s="126">
        <v>-8.0999999999999996E-3</v>
      </c>
      <c r="AI31" s="126">
        <v>-1.7000000000000001E-2</v>
      </c>
      <c r="AJ31" s="126">
        <v>-6.7999999999999996E-3</v>
      </c>
      <c r="AK31" s="126">
        <v>2.8000000000000001E-2</v>
      </c>
      <c r="AL31" s="126">
        <v>3.9E-2</v>
      </c>
      <c r="AM31" s="126">
        <v>4.1000000000000002E-2</v>
      </c>
      <c r="AN31" s="126">
        <v>1.2800000000000001E-2</v>
      </c>
      <c r="AO31" s="126">
        <v>9.1999999999999998E-3</v>
      </c>
      <c r="AP31" s="126">
        <v>1E-4</v>
      </c>
      <c r="AQ31" s="126">
        <v>-1.0800000000000001E-2</v>
      </c>
      <c r="AR31" s="126">
        <v>1.6899999999999998E-2</v>
      </c>
      <c r="AS31" s="126">
        <v>1.2699999999999999E-2</v>
      </c>
      <c r="AT31" s="126">
        <v>-2.6800000000000001E-2</v>
      </c>
      <c r="AU31" s="126">
        <v>-9.1000000000000004E-3</v>
      </c>
      <c r="AV31" s="126">
        <v>3.4299999999999997E-2</v>
      </c>
      <c r="AW31" s="126">
        <v>8.9599999999999999E-2</v>
      </c>
      <c r="AX31" s="126">
        <v>6.4600000000000005E-2</v>
      </c>
      <c r="AY31" s="126">
        <v>2.3199999999999998E-2</v>
      </c>
      <c r="AZ31" s="126">
        <v>5.96E-2</v>
      </c>
      <c r="BA31" s="126">
        <v>6.0699999999999997E-2</v>
      </c>
      <c r="BB31" s="126">
        <v>3.85E-2</v>
      </c>
      <c r="BC31" s="126">
        <v>3.9899999999999998E-2</v>
      </c>
      <c r="BD31" s="126">
        <v>5.3900000000000003E-2</v>
      </c>
      <c r="BE31" s="126">
        <v>8.6999999999999994E-2</v>
      </c>
      <c r="BF31" s="126">
        <v>0.15590000000000001</v>
      </c>
      <c r="BG31" s="126">
        <v>9.4000000000000004E-3</v>
      </c>
      <c r="BH31" s="126">
        <v>3.27E-2</v>
      </c>
      <c r="BI31" s="126">
        <v>5.3800000000000001E-2</v>
      </c>
      <c r="BJ31" s="126">
        <v>7.4800000000000005E-2</v>
      </c>
      <c r="BK31" s="126">
        <v>5.67E-2</v>
      </c>
      <c r="BL31" s="126">
        <v>8.9300000000000004E-2</v>
      </c>
    </row>
    <row r="32" spans="1:64">
      <c r="A32" s="6">
        <v>30</v>
      </c>
      <c r="B32" s="178">
        <v>45809</v>
      </c>
      <c r="C32" s="127">
        <v>1.0999999999999999E-2</v>
      </c>
      <c r="D32" s="127">
        <v>2.3999999999999998E-3</v>
      </c>
      <c r="E32" s="127">
        <v>1.0999999999999999E-2</v>
      </c>
      <c r="F32" s="127">
        <v>1.3299999999999999E-2</v>
      </c>
      <c r="G32" s="127">
        <v>-4.41E-2</v>
      </c>
      <c r="H32" s="127">
        <v>1.0999999999999999E-2</v>
      </c>
      <c r="I32" s="127">
        <v>1.34E-2</v>
      </c>
      <c r="J32" s="127">
        <v>1.2500000000000001E-2</v>
      </c>
      <c r="K32" s="127">
        <v>1.2200000000000001E-2</v>
      </c>
      <c r="L32" s="127">
        <v>1.23E-2</v>
      </c>
      <c r="M32" s="127">
        <v>1.5599999999999999E-2</v>
      </c>
      <c r="N32" s="127">
        <v>1.04E-2</v>
      </c>
      <c r="O32" s="127">
        <v>1.1599999999999999E-2</v>
      </c>
      <c r="P32" s="127">
        <v>1.21E-2</v>
      </c>
      <c r="Q32" s="127">
        <v>1.1599999999999999E-2</v>
      </c>
      <c r="R32" s="127">
        <v>1.0200000000000001E-2</v>
      </c>
      <c r="S32" s="127">
        <v>5.5999999999999999E-3</v>
      </c>
      <c r="T32" s="127">
        <v>6.4999999999999997E-3</v>
      </c>
      <c r="U32" s="127">
        <v>5.4999999999999997E-3</v>
      </c>
      <c r="V32" s="127">
        <v>2.8999999999999998E-3</v>
      </c>
      <c r="W32" s="127">
        <v>1.2800000000000001E-2</v>
      </c>
      <c r="X32" s="127">
        <v>1.2500000000000001E-2</v>
      </c>
      <c r="Y32" s="127">
        <v>1.6899999999999998E-2</v>
      </c>
      <c r="Z32" s="127">
        <v>2.3199999999999998E-2</v>
      </c>
      <c r="AA32" s="127">
        <v>1.1900000000000001E-2</v>
      </c>
      <c r="AB32" s="127">
        <v>1.09E-2</v>
      </c>
      <c r="AC32" s="127">
        <v>1.7000000000000001E-2</v>
      </c>
      <c r="AD32" s="127">
        <v>1.1900000000000001E-2</v>
      </c>
      <c r="AE32" s="127">
        <v>1.7899999999999999E-2</v>
      </c>
      <c r="AF32" s="127">
        <v>1.7500000000000002E-2</v>
      </c>
      <c r="AG32" s="127">
        <v>9.4999999999999998E-3</v>
      </c>
      <c r="AH32" s="127">
        <v>2.1499999999999998E-2</v>
      </c>
      <c r="AI32" s="127">
        <v>2.8000000000000001E-2</v>
      </c>
      <c r="AJ32" s="127">
        <v>2.0199999999999999E-2</v>
      </c>
      <c r="AK32" s="127">
        <v>1.89E-2</v>
      </c>
      <c r="AL32" s="127">
        <v>2.7199999999999998E-2</v>
      </c>
      <c r="AM32" s="127">
        <v>2.1299999999999999E-2</v>
      </c>
      <c r="AN32" s="127">
        <v>1.21E-2</v>
      </c>
      <c r="AO32" s="127">
        <v>6.2899999999999998E-2</v>
      </c>
      <c r="AP32" s="127">
        <v>1.9099999999999999E-2</v>
      </c>
      <c r="AQ32" s="127">
        <v>2.7300000000000001E-2</v>
      </c>
      <c r="AR32" s="127">
        <v>3.09E-2</v>
      </c>
      <c r="AS32" s="127">
        <v>9.4000000000000004E-3</v>
      </c>
      <c r="AT32" s="127">
        <v>8.3000000000000001E-3</v>
      </c>
      <c r="AU32" s="127">
        <v>9.7000000000000003E-3</v>
      </c>
      <c r="AV32" s="127">
        <v>1.6500000000000001E-2</v>
      </c>
      <c r="AW32" s="127">
        <v>4.3E-3</v>
      </c>
      <c r="AX32" s="127">
        <v>4.65E-2</v>
      </c>
      <c r="AY32" s="127">
        <v>-3.7000000000000002E-3</v>
      </c>
      <c r="AZ32" s="127">
        <v>1.29E-2</v>
      </c>
      <c r="BA32" s="127">
        <v>9.2999999999999992E-3</v>
      </c>
      <c r="BB32" s="127">
        <v>-7.1000000000000004E-3</v>
      </c>
      <c r="BC32" s="127">
        <v>-1.1999999999999999E-3</v>
      </c>
      <c r="BD32" s="127">
        <v>-5.9999999999999995E-4</v>
      </c>
      <c r="BE32" s="127">
        <v>2.2599999999999999E-2</v>
      </c>
      <c r="BF32" s="127">
        <v>5.04E-2</v>
      </c>
      <c r="BG32" s="127">
        <v>2.3599999999999999E-2</v>
      </c>
      <c r="BH32" s="127">
        <v>2.8000000000000001E-2</v>
      </c>
      <c r="BI32" s="127">
        <v>1.9599999999999999E-2</v>
      </c>
      <c r="BJ32" s="127">
        <v>5.1299999999999998E-2</v>
      </c>
      <c r="BK32" s="127">
        <v>-5.7000000000000002E-3</v>
      </c>
      <c r="BL32" s="127">
        <v>2.0899999999999998E-2</v>
      </c>
    </row>
    <row r="33" spans="1:64">
      <c r="A33" s="6">
        <v>31</v>
      </c>
      <c r="B33" s="178">
        <v>45839</v>
      </c>
      <c r="C33" s="126">
        <v>1.2800000000000001E-2</v>
      </c>
      <c r="D33" s="126">
        <v>2.5999999999999999E-3</v>
      </c>
      <c r="E33" s="126">
        <v>1.2800000000000001E-2</v>
      </c>
      <c r="F33" s="126">
        <v>-4.1700000000000001E-2</v>
      </c>
      <c r="G33" s="126">
        <v>2.6599999999999999E-2</v>
      </c>
      <c r="H33" s="126">
        <v>1.2800000000000001E-2</v>
      </c>
      <c r="I33" s="126">
        <v>1.3599999999999999E-2</v>
      </c>
      <c r="J33" s="126">
        <v>1.4800000000000001E-2</v>
      </c>
      <c r="K33" s="126">
        <v>1.4500000000000001E-2</v>
      </c>
      <c r="L33" s="126">
        <v>1.46E-2</v>
      </c>
      <c r="M33" s="126">
        <v>1.3100000000000001E-2</v>
      </c>
      <c r="N33" s="126">
        <v>1.3599999999999999E-2</v>
      </c>
      <c r="O33" s="126">
        <v>1.38E-2</v>
      </c>
      <c r="P33" s="126">
        <v>1.4E-2</v>
      </c>
      <c r="Q33" s="126">
        <v>1.3299999999999999E-2</v>
      </c>
      <c r="R33" s="126">
        <v>1.21E-2</v>
      </c>
      <c r="S33" s="126">
        <v>1.8700000000000001E-2</v>
      </c>
      <c r="T33" s="126">
        <v>1.83E-2</v>
      </c>
      <c r="U33" s="126">
        <v>1.54E-2</v>
      </c>
      <c r="V33" s="126">
        <v>1.72E-2</v>
      </c>
      <c r="W33" s="126">
        <v>1.4800000000000001E-2</v>
      </c>
      <c r="X33" s="126">
        <v>1.54E-2</v>
      </c>
      <c r="Y33" s="126">
        <v>1.9E-2</v>
      </c>
      <c r="Z33" s="126">
        <v>-3.5000000000000001E-3</v>
      </c>
      <c r="AA33" s="126">
        <v>9.7000000000000003E-3</v>
      </c>
      <c r="AB33" s="126">
        <v>1.2699999999999999E-2</v>
      </c>
      <c r="AC33" s="126">
        <v>2.12E-2</v>
      </c>
      <c r="AD33" s="126">
        <v>1.44E-2</v>
      </c>
      <c r="AE33" s="126">
        <v>-8.3999999999999995E-3</v>
      </c>
      <c r="AF33" s="126">
        <v>2.5999999999999999E-3</v>
      </c>
      <c r="AG33" s="126">
        <v>2.4899999999999999E-2</v>
      </c>
      <c r="AH33" s="126">
        <v>-1.6899999999999998E-2</v>
      </c>
      <c r="AI33" s="126">
        <v>-3.09E-2</v>
      </c>
      <c r="AJ33" s="126">
        <v>-1.2E-2</v>
      </c>
      <c r="AK33" s="126">
        <v>6.0000000000000001E-3</v>
      </c>
      <c r="AL33" s="126">
        <v>4.7000000000000002E-3</v>
      </c>
      <c r="AM33" s="126">
        <v>8.6999999999999994E-3</v>
      </c>
      <c r="AN33" s="126">
        <v>1.4E-2</v>
      </c>
      <c r="AO33" s="126">
        <v>-3.9800000000000002E-2</v>
      </c>
      <c r="AP33" s="126">
        <v>-1.9E-3</v>
      </c>
      <c r="AQ33" s="126">
        <v>-1.5800000000000002E-2</v>
      </c>
      <c r="AR33" s="126">
        <v>-3.8E-3</v>
      </c>
      <c r="AS33" s="126">
        <v>1.6999999999999999E-3</v>
      </c>
      <c r="AT33" s="126">
        <v>-0.1258</v>
      </c>
      <c r="AU33" s="126">
        <v>-5.9700000000000003E-2</v>
      </c>
      <c r="AV33" s="126">
        <v>-3.8899999999999997E-2</v>
      </c>
      <c r="AW33" s="126">
        <v>-9.3700000000000006E-2</v>
      </c>
      <c r="AX33" s="126">
        <v>-6.0199999999999997E-2</v>
      </c>
      <c r="AY33" s="126">
        <v>-4.6699999999999998E-2</v>
      </c>
      <c r="AZ33" s="126">
        <v>-7.3999999999999996E-2</v>
      </c>
      <c r="BA33" s="126">
        <v>-7.3099999999999998E-2</v>
      </c>
      <c r="BB33" s="126">
        <v>-5.7500000000000002E-2</v>
      </c>
      <c r="BC33" s="126">
        <v>-6.1499999999999999E-2</v>
      </c>
      <c r="BD33" s="126">
        <v>-7.4099999999999999E-2</v>
      </c>
      <c r="BE33" s="126">
        <v>-7.2700000000000001E-2</v>
      </c>
      <c r="BF33" s="126">
        <v>-0.11210000000000001</v>
      </c>
      <c r="BG33" s="126">
        <v>-8.0100000000000005E-2</v>
      </c>
      <c r="BH33" s="126">
        <v>-3.6999999999999998E-2</v>
      </c>
      <c r="BI33" s="126">
        <v>-1.0800000000000001E-2</v>
      </c>
      <c r="BJ33" s="126">
        <v>-0.17849999999999999</v>
      </c>
      <c r="BK33" s="126">
        <v>-4.8599999999999997E-2</v>
      </c>
      <c r="BL33" s="126">
        <v>-1.32E-2</v>
      </c>
    </row>
    <row r="34" spans="1:64">
      <c r="A34" s="6">
        <v>32</v>
      </c>
      <c r="B34" s="178">
        <v>45870</v>
      </c>
      <c r="C34" s="127">
        <v>1.1599999999999999E-2</v>
      </c>
      <c r="D34" s="127">
        <v>-1.1000000000000001E-3</v>
      </c>
      <c r="E34" s="127">
        <v>1.1599999999999999E-2</v>
      </c>
      <c r="F34" s="127">
        <v>6.2799999999999995E-2</v>
      </c>
      <c r="G34" s="127">
        <v>-3.1399999999999997E-2</v>
      </c>
      <c r="H34" s="127">
        <v>1.1599999999999999E-2</v>
      </c>
      <c r="I34" s="127">
        <v>1.23E-2</v>
      </c>
      <c r="J34" s="127">
        <v>1.34E-2</v>
      </c>
      <c r="K34" s="127">
        <v>1.3299999999999999E-2</v>
      </c>
      <c r="L34" s="127">
        <v>1.34E-2</v>
      </c>
      <c r="M34" s="127">
        <v>1.6899999999999998E-2</v>
      </c>
      <c r="N34" s="127">
        <v>9.9000000000000008E-3</v>
      </c>
      <c r="O34" s="127">
        <v>1.14E-2</v>
      </c>
      <c r="P34" s="127">
        <v>1.0699999999999999E-2</v>
      </c>
      <c r="Q34" s="127">
        <v>1.23E-2</v>
      </c>
      <c r="R34" s="127">
        <v>1.12E-2</v>
      </c>
      <c r="S34" s="127">
        <v>1.0500000000000001E-2</v>
      </c>
      <c r="T34" s="127">
        <v>1.2800000000000001E-2</v>
      </c>
      <c r="U34" s="127">
        <v>9.1999999999999998E-3</v>
      </c>
      <c r="V34" s="127">
        <v>6.7000000000000002E-3</v>
      </c>
      <c r="W34" s="127">
        <v>1.3599999999999999E-2</v>
      </c>
      <c r="X34" s="127">
        <v>1.24E-2</v>
      </c>
      <c r="Y34" s="127">
        <v>1.2500000000000001E-2</v>
      </c>
      <c r="Z34" s="127">
        <v>1.7500000000000002E-2</v>
      </c>
      <c r="AA34" s="127">
        <v>1.9E-2</v>
      </c>
      <c r="AB34" s="127">
        <v>1.1599999999999999E-2</v>
      </c>
      <c r="AC34" s="127">
        <v>1.8200000000000001E-2</v>
      </c>
      <c r="AD34" s="127">
        <v>1.49E-2</v>
      </c>
      <c r="AE34" s="127">
        <v>1.6199999999999999E-2</v>
      </c>
      <c r="AF34" s="127">
        <v>1.6199999999999999E-2</v>
      </c>
      <c r="AG34" s="127">
        <v>1.6199999999999999E-2</v>
      </c>
      <c r="AH34" s="127">
        <v>1.77E-2</v>
      </c>
      <c r="AI34" s="127">
        <v>2.18E-2</v>
      </c>
      <c r="AJ34" s="127">
        <v>2.98E-2</v>
      </c>
      <c r="AK34" s="127">
        <v>2.0500000000000001E-2</v>
      </c>
      <c r="AL34" s="127">
        <v>2.69E-2</v>
      </c>
      <c r="AM34" s="127">
        <v>2.3E-3</v>
      </c>
      <c r="AN34" s="127">
        <v>1.0800000000000001E-2</v>
      </c>
      <c r="AO34" s="127">
        <v>8.48E-2</v>
      </c>
      <c r="AP34" s="127">
        <v>2.75E-2</v>
      </c>
      <c r="AQ34" s="127">
        <v>4.3700000000000003E-2</v>
      </c>
      <c r="AR34" s="127">
        <v>1.2E-2</v>
      </c>
      <c r="AS34" s="127">
        <v>2.2200000000000001E-2</v>
      </c>
      <c r="AT34" s="127">
        <v>4.07E-2</v>
      </c>
      <c r="AU34" s="127">
        <v>2.5600000000000001E-2</v>
      </c>
      <c r="AV34" s="127">
        <v>6.5199999999999994E-2</v>
      </c>
      <c r="AW34" s="127">
        <v>8.4099999999999994E-2</v>
      </c>
      <c r="AX34" s="127">
        <v>6.3500000000000001E-2</v>
      </c>
      <c r="AY34" s="127">
        <v>5.16E-2</v>
      </c>
      <c r="AZ34" s="127">
        <v>8.1500000000000003E-2</v>
      </c>
      <c r="BA34" s="127">
        <v>8.2600000000000007E-2</v>
      </c>
      <c r="BB34" s="127">
        <v>3.2399999999999998E-2</v>
      </c>
      <c r="BC34" s="127">
        <v>3.3300000000000003E-2</v>
      </c>
      <c r="BD34" s="127">
        <v>9.6500000000000002E-2</v>
      </c>
      <c r="BE34" s="127">
        <v>8.8599999999999998E-2</v>
      </c>
      <c r="BF34" s="127">
        <v>0.13320000000000001</v>
      </c>
      <c r="BG34" s="127">
        <v>6.0600000000000001E-2</v>
      </c>
      <c r="BH34" s="127">
        <v>7.5600000000000001E-2</v>
      </c>
      <c r="BI34" s="127">
        <v>3.04E-2</v>
      </c>
      <c r="BJ34" s="127">
        <v>0.128</v>
      </c>
      <c r="BK34" s="127">
        <v>8.3400000000000002E-2</v>
      </c>
      <c r="BL34" s="127">
        <v>8.3000000000000004E-2</v>
      </c>
    </row>
    <row r="35" spans="1:64">
      <c r="A35" s="6">
        <v>33</v>
      </c>
      <c r="B35" s="178">
        <v>45901</v>
      </c>
      <c r="C35" s="126">
        <v>1.2200000000000001E-2</v>
      </c>
      <c r="D35" s="126">
        <v>4.7999999999999996E-3</v>
      </c>
      <c r="E35" s="126">
        <v>1.2200000000000001E-2</v>
      </c>
      <c r="F35" s="126">
        <v>3.4000000000000002E-2</v>
      </c>
      <c r="G35" s="126">
        <v>-1.9900000000000001E-2</v>
      </c>
      <c r="H35" s="126">
        <v>1.2200000000000001E-2</v>
      </c>
      <c r="I35" s="126">
        <v>1.1900000000000001E-2</v>
      </c>
      <c r="J35" s="126">
        <v>1.2800000000000001E-2</v>
      </c>
      <c r="K35" s="126">
        <v>1.26E-2</v>
      </c>
      <c r="L35" s="126">
        <v>1.2699999999999999E-2</v>
      </c>
      <c r="M35" s="126">
        <v>2.1499999999999998E-2</v>
      </c>
      <c r="N35" s="126">
        <v>8.8999999999999999E-3</v>
      </c>
      <c r="O35" s="126">
        <v>8.6999999999999994E-3</v>
      </c>
      <c r="P35" s="126">
        <v>1.38E-2</v>
      </c>
      <c r="Q35" s="126">
        <v>1.2800000000000001E-2</v>
      </c>
      <c r="R35" s="126">
        <v>1.17E-2</v>
      </c>
      <c r="S35" s="126">
        <v>1.3599999999999999E-2</v>
      </c>
      <c r="T35" s="126">
        <v>9.2999999999999992E-3</v>
      </c>
      <c r="U35" s="126">
        <v>1.1299999999999999E-2</v>
      </c>
      <c r="V35" s="126">
        <v>1.0800000000000001E-2</v>
      </c>
      <c r="W35" s="126">
        <v>1.43E-2</v>
      </c>
      <c r="X35" s="126">
        <v>1.41E-2</v>
      </c>
      <c r="Y35" s="126">
        <v>1.3899999999999999E-2</v>
      </c>
      <c r="Z35" s="126">
        <v>1.67E-2</v>
      </c>
      <c r="AA35" s="126">
        <v>2.4199999999999999E-2</v>
      </c>
      <c r="AB35" s="126">
        <v>1.21E-2</v>
      </c>
      <c r="AC35" s="126">
        <v>3.2300000000000002E-2</v>
      </c>
      <c r="AD35" s="126">
        <v>2.1100000000000001E-2</v>
      </c>
      <c r="AE35" s="126">
        <v>2.2200000000000001E-2</v>
      </c>
      <c r="AF35" s="126">
        <v>1.2200000000000001E-2</v>
      </c>
      <c r="AG35" s="126">
        <v>4.1099999999999998E-2</v>
      </c>
      <c r="AH35" s="126">
        <v>7.3000000000000001E-3</v>
      </c>
      <c r="AI35" s="126">
        <v>6.4000000000000003E-3</v>
      </c>
      <c r="AJ35" s="126">
        <v>1.5100000000000001E-2</v>
      </c>
      <c r="AK35" s="126">
        <v>8.9999999999999993E-3</v>
      </c>
      <c r="AL35" s="126">
        <v>5.5999999999999999E-3</v>
      </c>
      <c r="AM35" s="126">
        <v>2.8199999999999999E-2</v>
      </c>
      <c r="AN35" s="126">
        <v>1.38E-2</v>
      </c>
      <c r="AO35" s="126">
        <v>3.6799999999999999E-2</v>
      </c>
      <c r="AP35" s="126">
        <v>1.61E-2</v>
      </c>
      <c r="AQ35" s="126">
        <v>2.0199999999999999E-2</v>
      </c>
      <c r="AR35" s="126">
        <v>1.4800000000000001E-2</v>
      </c>
      <c r="AS35" s="126">
        <v>1.9099999999999999E-2</v>
      </c>
      <c r="AT35" s="126">
        <v>3.7400000000000003E-2</v>
      </c>
      <c r="AU35" s="126">
        <v>2.4400000000000002E-2</v>
      </c>
      <c r="AV35" s="126">
        <v>3.1899999999999998E-2</v>
      </c>
      <c r="AW35" s="126">
        <v>2.4299999999999999E-2</v>
      </c>
      <c r="AX35" s="126">
        <v>3.8399999999999997E-2</v>
      </c>
      <c r="AY35" s="126">
        <v>2.5399999999999999E-2</v>
      </c>
      <c r="AZ35" s="126">
        <v>3.6900000000000002E-2</v>
      </c>
      <c r="BA35" s="126">
        <v>3.7400000000000003E-2</v>
      </c>
      <c r="BB35" s="126">
        <v>1.78E-2</v>
      </c>
      <c r="BC35" s="126">
        <v>2.2100000000000002E-2</v>
      </c>
      <c r="BD35" s="126">
        <v>3.2599999999999997E-2</v>
      </c>
      <c r="BE35" s="126">
        <v>6.0999999999999999E-2</v>
      </c>
      <c r="BF35" s="126">
        <v>4.1200000000000001E-2</v>
      </c>
      <c r="BG35" s="126">
        <v>4.2700000000000002E-2</v>
      </c>
      <c r="BH35" s="126">
        <v>2.0799999999999999E-2</v>
      </c>
      <c r="BI35" s="126">
        <v>4.0000000000000001E-3</v>
      </c>
      <c r="BJ35" s="126">
        <v>7.9399999999999998E-2</v>
      </c>
      <c r="BK35" s="126">
        <v>2.7400000000000001E-2</v>
      </c>
      <c r="BL35" s="126">
        <v>2.69E-2</v>
      </c>
    </row>
    <row r="36" spans="1:64">
      <c r="A36" s="6">
        <v>34</v>
      </c>
      <c r="B36" s="178">
        <v>45931</v>
      </c>
      <c r="C36" s="127">
        <v>1.2800000000000001E-2</v>
      </c>
      <c r="D36" s="127">
        <v>8.9999999999999998E-4</v>
      </c>
      <c r="E36" s="127">
        <v>1.2800000000000001E-2</v>
      </c>
      <c r="F36" s="127">
        <v>2.2599999999999999E-2</v>
      </c>
      <c r="G36" s="127">
        <v>1.24E-2</v>
      </c>
      <c r="H36" s="127">
        <v>1.2800000000000001E-2</v>
      </c>
      <c r="I36" s="127">
        <v>1.2800000000000001E-2</v>
      </c>
      <c r="J36" s="127">
        <v>1.32E-2</v>
      </c>
      <c r="K36" s="127">
        <v>1.2999999999999999E-2</v>
      </c>
      <c r="L36" s="127">
        <v>1.3100000000000001E-2</v>
      </c>
      <c r="M36" s="127">
        <v>5.0000000000000001E-3</v>
      </c>
      <c r="N36" s="127">
        <v>1.14E-2</v>
      </c>
      <c r="O36" s="127">
        <v>9.2999999999999992E-3</v>
      </c>
      <c r="P36" s="127">
        <v>1.23E-2</v>
      </c>
      <c r="Q36" s="127">
        <v>1.26E-2</v>
      </c>
      <c r="R36" s="127">
        <v>1.24E-2</v>
      </c>
      <c r="S36" s="127">
        <v>1.04E-2</v>
      </c>
      <c r="T36" s="127">
        <v>1.1599999999999999E-2</v>
      </c>
      <c r="U36" s="127">
        <v>8.2000000000000007E-3</v>
      </c>
      <c r="V36" s="127">
        <v>1.04E-2</v>
      </c>
      <c r="W36" s="127">
        <v>1.49E-2</v>
      </c>
      <c r="X36" s="127">
        <v>1.2699999999999999E-2</v>
      </c>
      <c r="Y36" s="127">
        <v>9.7000000000000003E-3</v>
      </c>
      <c r="Z36" s="127">
        <v>7.7999999999999996E-3</v>
      </c>
      <c r="AA36" s="127">
        <v>-8.0000000000000002E-3</v>
      </c>
      <c r="AB36" s="127">
        <v>1.2699999999999999E-2</v>
      </c>
      <c r="AC36" s="127">
        <v>-3.3E-3</v>
      </c>
      <c r="AD36" s="127">
        <v>4.1000000000000003E-3</v>
      </c>
      <c r="AE36" s="127">
        <v>-4.7999999999999996E-3</v>
      </c>
      <c r="AF36" s="127">
        <v>1.3299999999999999E-2</v>
      </c>
      <c r="AG36" s="127">
        <v>1.2800000000000001E-2</v>
      </c>
      <c r="AH36" s="127">
        <v>4.7999999999999996E-3</v>
      </c>
      <c r="AI36" s="127">
        <v>2.7000000000000001E-3</v>
      </c>
      <c r="AJ36" s="127">
        <v>2.1100000000000001E-2</v>
      </c>
      <c r="AK36" s="127">
        <v>5.3E-3</v>
      </c>
      <c r="AL36" s="127">
        <v>1.6000000000000001E-3</v>
      </c>
      <c r="AM36" s="127">
        <v>2.1700000000000001E-2</v>
      </c>
      <c r="AN36" s="127">
        <v>1.24E-2</v>
      </c>
      <c r="AO36" s="127">
        <v>-7.4999999999999997E-3</v>
      </c>
      <c r="AP36" s="127">
        <v>2.1299999999999999E-2</v>
      </c>
      <c r="AQ36" s="127">
        <v>3.0200000000000001E-2</v>
      </c>
      <c r="AR36" s="127">
        <v>1.66E-2</v>
      </c>
      <c r="AS36" s="127">
        <v>1.3599999999999999E-2</v>
      </c>
      <c r="AT36" s="127">
        <v>9.8599999999999993E-2</v>
      </c>
      <c r="AU36" s="127">
        <v>5.3499999999999999E-2</v>
      </c>
      <c r="AV36" s="127">
        <v>1.2699999999999999E-2</v>
      </c>
      <c r="AW36" s="127">
        <v>-1.2699999999999999E-2</v>
      </c>
      <c r="AX36" s="127">
        <v>1.7100000000000001E-2</v>
      </c>
      <c r="AY36" s="127">
        <v>1.04E-2</v>
      </c>
      <c r="AZ36" s="127">
        <v>-1E-3</v>
      </c>
      <c r="BA36" s="127">
        <v>2.9999999999999997E-4</v>
      </c>
      <c r="BB36" s="127">
        <v>-1.7100000000000001E-2</v>
      </c>
      <c r="BC36" s="127">
        <v>-1.4500000000000001E-2</v>
      </c>
      <c r="BD36" s="127">
        <v>3.32E-2</v>
      </c>
      <c r="BE36" s="127">
        <v>-6.7000000000000002E-3</v>
      </c>
      <c r="BF36" s="127">
        <v>1.1000000000000001E-3</v>
      </c>
      <c r="BG36" s="127">
        <v>-8.8999999999999999E-3</v>
      </c>
      <c r="BH36" s="127">
        <v>1.37E-2</v>
      </c>
      <c r="BI36" s="127">
        <v>6.8999999999999999E-3</v>
      </c>
      <c r="BJ36" s="127">
        <v>-2.0400000000000001E-2</v>
      </c>
      <c r="BK36" s="127">
        <v>1.0699999999999999E-2</v>
      </c>
      <c r="BL36" s="127">
        <v>3.0499999999999999E-2</v>
      </c>
    </row>
    <row r="37" spans="1:64">
      <c r="A37" s="6">
        <v>35</v>
      </c>
      <c r="B37" s="178">
        <v>45962</v>
      </c>
      <c r="C37" s="126">
        <v>1.0500000000000001E-2</v>
      </c>
      <c r="D37" s="126">
        <v>1.8E-3</v>
      </c>
      <c r="E37" s="126">
        <v>1.0500000000000001E-2</v>
      </c>
      <c r="F37" s="126">
        <v>6.3700000000000007E-2</v>
      </c>
      <c r="G37" s="126">
        <v>-9.4000000000000004E-3</v>
      </c>
      <c r="H37" s="126">
        <v>1.0500000000000001E-2</v>
      </c>
      <c r="I37" s="126">
        <v>1.0500000000000001E-2</v>
      </c>
      <c r="J37" s="126">
        <v>1.1299999999999999E-2</v>
      </c>
      <c r="K37" s="126">
        <v>1.11E-2</v>
      </c>
      <c r="L37" s="126">
        <v>1.1299999999999999E-2</v>
      </c>
      <c r="M37" s="126">
        <v>9.5999999999999992E-3</v>
      </c>
      <c r="N37" s="126">
        <v>1.2699999999999999E-2</v>
      </c>
      <c r="O37" s="126">
        <v>1.17E-2</v>
      </c>
      <c r="P37" s="126">
        <v>1.0200000000000001E-2</v>
      </c>
      <c r="Q37" s="126">
        <v>1.0800000000000001E-2</v>
      </c>
      <c r="R37" s="126">
        <v>1.04E-2</v>
      </c>
      <c r="S37" s="126">
        <v>1.34E-2</v>
      </c>
      <c r="T37" s="126">
        <v>1.23E-2</v>
      </c>
      <c r="U37" s="126">
        <v>9.7000000000000003E-3</v>
      </c>
      <c r="V37" s="126">
        <v>6.1999999999999998E-3</v>
      </c>
      <c r="W37" s="126">
        <v>1.2200000000000001E-2</v>
      </c>
      <c r="X37" s="126">
        <v>1.09E-2</v>
      </c>
      <c r="Y37" s="126">
        <v>1.7100000000000001E-2</v>
      </c>
      <c r="Z37" s="126">
        <v>1.8599999999999998E-2</v>
      </c>
      <c r="AA37" s="126">
        <v>8.2000000000000007E-3</v>
      </c>
      <c r="AB37" s="126">
        <v>1.0500000000000001E-2</v>
      </c>
      <c r="AC37" s="126">
        <v>8.8999999999999999E-3</v>
      </c>
      <c r="AD37" s="126">
        <v>8.6999999999999994E-3</v>
      </c>
      <c r="AE37" s="126">
        <v>1.9E-2</v>
      </c>
      <c r="AF37" s="126">
        <v>1.6299999999999999E-2</v>
      </c>
      <c r="AG37" s="126">
        <v>3.7100000000000001E-2</v>
      </c>
      <c r="AH37" s="126">
        <v>2E-3</v>
      </c>
      <c r="AI37" s="126">
        <v>-1.6000000000000001E-3</v>
      </c>
      <c r="AJ37" s="126">
        <v>1.7600000000000001E-2</v>
      </c>
      <c r="AK37" s="126">
        <v>5.4000000000000003E-3</v>
      </c>
      <c r="AL37" s="126">
        <v>-1.2999999999999999E-3</v>
      </c>
      <c r="AM37" s="126">
        <v>1.43E-2</v>
      </c>
      <c r="AN37" s="126">
        <v>1.03E-2</v>
      </c>
      <c r="AO37" s="126">
        <v>2.3300000000000001E-2</v>
      </c>
      <c r="AP37" s="126">
        <v>7.7999999999999996E-3</v>
      </c>
      <c r="AQ37" s="126">
        <v>5.3E-3</v>
      </c>
      <c r="AR37" s="126">
        <v>7.0000000000000001E-3</v>
      </c>
      <c r="AS37" s="126">
        <v>1.03E-2</v>
      </c>
      <c r="AT37" s="126">
        <v>-7.6600000000000001E-2</v>
      </c>
      <c r="AU37" s="126">
        <v>-3.1399999999999997E-2</v>
      </c>
      <c r="AV37" s="126">
        <v>4.0899999999999999E-2</v>
      </c>
      <c r="AW37" s="126">
        <v>5.7099999999999998E-2</v>
      </c>
      <c r="AX37" s="126">
        <v>0.06</v>
      </c>
      <c r="AY37" s="126">
        <v>3.5700000000000003E-2</v>
      </c>
      <c r="AZ37" s="126">
        <v>3.1399999999999997E-2</v>
      </c>
      <c r="BA37" s="126">
        <v>3.27E-2</v>
      </c>
      <c r="BB37" s="126">
        <v>1.4999999999999999E-2</v>
      </c>
      <c r="BC37" s="126">
        <v>1.34E-2</v>
      </c>
      <c r="BD37" s="126">
        <v>6.0699999999999997E-2</v>
      </c>
      <c r="BE37" s="126">
        <v>1.3299999999999999E-2</v>
      </c>
      <c r="BF37" s="126">
        <v>8.6599999999999996E-2</v>
      </c>
      <c r="BG37" s="126">
        <v>4.9099999999999998E-2</v>
      </c>
      <c r="BH37" s="126">
        <v>7.1199999999999999E-2</v>
      </c>
      <c r="BI37" s="126">
        <v>2.8400000000000002E-2</v>
      </c>
      <c r="BJ37" s="126">
        <v>0.12429999999999999</v>
      </c>
      <c r="BK37" s="126">
        <v>1.72E-2</v>
      </c>
      <c r="BL37" s="126">
        <v>3.0700000000000002E-2</v>
      </c>
    </row>
    <row r="38" spans="1:64">
      <c r="A38" s="6">
        <v>36</v>
      </c>
      <c r="B38" s="178">
        <v>45992</v>
      </c>
      <c r="C38" s="127">
        <v>1.2200000000000001E-2</v>
      </c>
      <c r="D38" s="127">
        <v>3.3E-3</v>
      </c>
      <c r="E38" s="127">
        <v>1.2200000000000001E-2</v>
      </c>
      <c r="F38" s="127">
        <v>1.29E-2</v>
      </c>
      <c r="G38" s="127">
        <v>3.1600000000000003E-2</v>
      </c>
      <c r="H38" s="127">
        <v>1.2200000000000001E-2</v>
      </c>
      <c r="I38" s="127">
        <v>1.23E-2</v>
      </c>
      <c r="J38" s="127">
        <v>1.47E-2</v>
      </c>
      <c r="K38" s="127">
        <v>1.41E-2</v>
      </c>
      <c r="L38" s="127">
        <v>1.4200000000000001E-2</v>
      </c>
      <c r="M38" s="127">
        <v>8.8999999999999999E-3</v>
      </c>
      <c r="N38" s="127">
        <v>1.2200000000000001E-2</v>
      </c>
      <c r="O38" s="127">
        <v>1.24E-2</v>
      </c>
      <c r="P38" s="127">
        <v>1.2500000000000001E-2</v>
      </c>
      <c r="Q38" s="127">
        <v>1.24E-2</v>
      </c>
      <c r="R38" s="127">
        <v>1.2699999999999999E-2</v>
      </c>
      <c r="S38" s="127">
        <v>1.1299999999999999E-2</v>
      </c>
      <c r="T38" s="127">
        <v>1.06E-2</v>
      </c>
      <c r="U38" s="127">
        <v>7.9000000000000008E-3</v>
      </c>
      <c r="V38" s="127">
        <v>5.7000000000000002E-3</v>
      </c>
      <c r="W38" s="127">
        <v>1.4E-2</v>
      </c>
      <c r="X38" s="127">
        <v>1.2E-2</v>
      </c>
      <c r="Y38" s="127">
        <v>1.5599999999999999E-2</v>
      </c>
      <c r="Z38" s="127">
        <v>4.1999999999999997E-3</v>
      </c>
      <c r="AA38" s="127">
        <v>3.7000000000000002E-3</v>
      </c>
      <c r="AB38" s="127">
        <v>1.21E-2</v>
      </c>
      <c r="AC38" s="127">
        <v>8.8999999999999999E-3</v>
      </c>
      <c r="AD38" s="127">
        <v>8.3000000000000001E-3</v>
      </c>
      <c r="AE38" s="127">
        <v>2.0000000000000001E-4</v>
      </c>
      <c r="AF38" s="127">
        <v>2.7000000000000001E-3</v>
      </c>
      <c r="AG38" s="127">
        <v>1.4800000000000001E-2</v>
      </c>
      <c r="AH38" s="127">
        <v>7.7999999999999996E-3</v>
      </c>
      <c r="AI38" s="127">
        <v>5.4000000000000003E-3</v>
      </c>
      <c r="AJ38" s="127">
        <v>-7.1999999999999998E-3</v>
      </c>
      <c r="AK38" s="127">
        <v>4.0899999999999999E-2</v>
      </c>
      <c r="AL38" s="127">
        <v>6.6199999999999995E-2</v>
      </c>
      <c r="AM38" s="127">
        <v>9.9000000000000008E-3</v>
      </c>
      <c r="AN38" s="127">
        <v>1.2500000000000001E-2</v>
      </c>
      <c r="AO38" s="127">
        <v>-3.3300000000000003E-2</v>
      </c>
      <c r="AP38" s="127">
        <v>8.6E-3</v>
      </c>
      <c r="AQ38" s="127">
        <v>5.1000000000000004E-3</v>
      </c>
      <c r="AR38" s="127">
        <v>1.0500000000000001E-2</v>
      </c>
      <c r="AS38" s="127">
        <v>9.9000000000000008E-3</v>
      </c>
      <c r="AT38" s="127">
        <v>-2.8899999999999999E-2</v>
      </c>
      <c r="AU38" s="127">
        <v>-9.9000000000000008E-3</v>
      </c>
      <c r="AV38" s="127">
        <v>-1.6400000000000001E-2</v>
      </c>
      <c r="AW38" s="127">
        <v>-4.4200000000000003E-2</v>
      </c>
      <c r="AX38" s="127">
        <v>1.23E-2</v>
      </c>
      <c r="AY38" s="127">
        <v>-1.03E-2</v>
      </c>
      <c r="AZ38" s="127">
        <v>-2.92E-2</v>
      </c>
      <c r="BA38" s="127">
        <v>-2.8199999999999999E-2</v>
      </c>
      <c r="BB38" s="127">
        <v>-2.9499999999999998E-2</v>
      </c>
      <c r="BC38" s="127">
        <v>-3.04E-2</v>
      </c>
      <c r="BD38" s="127">
        <v>-1.1999999999999999E-3</v>
      </c>
      <c r="BE38" s="127">
        <v>2.5600000000000001E-2</v>
      </c>
      <c r="BF38" s="127">
        <v>8.5699999999999998E-2</v>
      </c>
      <c r="BG38" s="127">
        <v>-1.17E-2</v>
      </c>
      <c r="BH38" s="127">
        <v>2.8999999999999998E-3</v>
      </c>
      <c r="BI38" s="127">
        <v>2.8999999999999998E-3</v>
      </c>
      <c r="BJ38" s="127">
        <v>-0.10580000000000001</v>
      </c>
      <c r="BK38" s="127">
        <v>-2.3E-3</v>
      </c>
      <c r="BL38" s="127">
        <v>2.9399999999999999E-2</v>
      </c>
    </row>
    <row r="39" spans="1:64">
      <c r="A39" s="6">
        <v>37</v>
      </c>
      <c r="B39" s="178">
        <v>46023</v>
      </c>
      <c r="C39" s="126">
        <v>1.1599999999999999E-2</v>
      </c>
      <c r="D39" s="126">
        <v>3.3E-3</v>
      </c>
      <c r="E39" s="126">
        <v>1.1599999999999999E-2</v>
      </c>
      <c r="F39" s="126">
        <v>0.12559999999999999</v>
      </c>
      <c r="G39" s="126">
        <v>-4.9500000000000002E-2</v>
      </c>
      <c r="H39" s="126">
        <v>1.1599999999999999E-2</v>
      </c>
      <c r="I39" s="126">
        <v>1.2E-2</v>
      </c>
      <c r="J39" s="126">
        <v>1.3100000000000001E-2</v>
      </c>
      <c r="K39" s="126">
        <v>1.29E-2</v>
      </c>
      <c r="L39" s="126">
        <v>1.2999999999999999E-2</v>
      </c>
      <c r="M39" s="126">
        <v>2.18E-2</v>
      </c>
      <c r="N39" s="126">
        <v>1.2800000000000001E-2</v>
      </c>
      <c r="O39" s="126">
        <v>1.2699999999999999E-2</v>
      </c>
      <c r="P39" s="126">
        <v>1.2200000000000001E-2</v>
      </c>
      <c r="Q39" s="126">
        <v>1.2200000000000001E-2</v>
      </c>
      <c r="R39" s="126">
        <v>1.12E-2</v>
      </c>
      <c r="S39" s="126">
        <v>1.2699999999999999E-2</v>
      </c>
      <c r="T39" s="126">
        <v>1.5699999999999999E-2</v>
      </c>
      <c r="U39" s="126">
        <v>1.4800000000000001E-2</v>
      </c>
      <c r="V39" s="126">
        <v>1.2999999999999999E-2</v>
      </c>
      <c r="W39" s="126">
        <v>1.35E-2</v>
      </c>
      <c r="X39" s="126">
        <v>1.34E-2</v>
      </c>
      <c r="Y39" s="126">
        <v>1.38E-2</v>
      </c>
      <c r="Z39" s="126">
        <v>1.9300000000000001E-2</v>
      </c>
      <c r="AA39" s="126">
        <v>3.3500000000000002E-2</v>
      </c>
      <c r="AB39" s="126">
        <v>1.17E-2</v>
      </c>
      <c r="AC39" s="126">
        <v>3.1899999999999998E-2</v>
      </c>
      <c r="AD39" s="126">
        <v>2.5000000000000001E-2</v>
      </c>
      <c r="AE39" s="126">
        <v>2.75E-2</v>
      </c>
      <c r="AF39" s="126">
        <v>1.9199999999999998E-2</v>
      </c>
      <c r="AG39" s="126">
        <v>3.09E-2</v>
      </c>
      <c r="AH39" s="126">
        <v>3.2000000000000002E-3</v>
      </c>
      <c r="AI39" s="126">
        <v>-4.0000000000000002E-4</v>
      </c>
      <c r="AJ39" s="126">
        <v>5.2600000000000001E-2</v>
      </c>
      <c r="AK39" s="126">
        <v>2.41E-2</v>
      </c>
      <c r="AL39" s="126">
        <v>3.2300000000000002E-2</v>
      </c>
      <c r="AM39" s="126">
        <v>1.9199999999999998E-2</v>
      </c>
      <c r="AN39" s="126">
        <v>1.2200000000000001E-2</v>
      </c>
      <c r="AO39" s="126">
        <v>9.7999999999999997E-3</v>
      </c>
      <c r="AP39" s="126">
        <v>1.8200000000000001E-2</v>
      </c>
      <c r="AQ39" s="126">
        <v>2.5499999999999998E-2</v>
      </c>
      <c r="AR39" s="126">
        <v>1.83E-2</v>
      </c>
      <c r="AS39" s="126">
        <v>3.1699999999999999E-2</v>
      </c>
      <c r="AT39" s="126">
        <v>-2.6599999999999999E-2</v>
      </c>
      <c r="AU39" s="126">
        <v>-7.7000000000000002E-3</v>
      </c>
      <c r="AV39" s="126">
        <v>5.21E-2</v>
      </c>
      <c r="AW39" s="126">
        <v>1.61E-2</v>
      </c>
      <c r="AX39" s="126">
        <v>0.1507</v>
      </c>
      <c r="AY39" s="126">
        <v>3.0700000000000002E-2</v>
      </c>
      <c r="AZ39" s="126">
        <v>6.9500000000000006E-2</v>
      </c>
      <c r="BA39" s="126">
        <v>7.1400000000000005E-2</v>
      </c>
      <c r="BB39" s="126">
        <v>6.2700000000000006E-2</v>
      </c>
      <c r="BC39" s="126">
        <v>5.3600000000000002E-2</v>
      </c>
      <c r="BD39" s="126">
        <v>6.4699999999999994E-2</v>
      </c>
      <c r="BE39" s="126">
        <v>5.6000000000000001E-2</v>
      </c>
      <c r="BF39" s="126">
        <v>6.08E-2</v>
      </c>
      <c r="BG39" s="126">
        <v>0.1502</v>
      </c>
      <c r="BH39" s="126">
        <v>7.2499999999999995E-2</v>
      </c>
      <c r="BI39" s="126">
        <v>-1.1999999999999999E-3</v>
      </c>
      <c r="BJ39" s="126">
        <v>0.23250000000000001</v>
      </c>
      <c r="BK39" s="126">
        <v>6.0199999999999997E-2</v>
      </c>
      <c r="BL39" s="126">
        <v>0.05</v>
      </c>
    </row>
    <row r="40" spans="1:64">
      <c r="A40" s="6">
        <v>38</v>
      </c>
      <c r="B40" s="178">
        <v>46054</v>
      </c>
      <c r="C40" s="127">
        <v>0.01</v>
      </c>
      <c r="D40" s="127">
        <v>7.0000000000000001E-3</v>
      </c>
      <c r="E40" s="127">
        <v>0.01</v>
      </c>
      <c r="F40" s="127">
        <v>4.0899999999999999E-2</v>
      </c>
      <c r="G40" s="127">
        <v>-1.54E-2</v>
      </c>
      <c r="H40" s="127">
        <v>0.01</v>
      </c>
      <c r="I40" s="127">
        <v>1.01E-2</v>
      </c>
      <c r="J40" s="127">
        <v>1.06E-2</v>
      </c>
      <c r="K40" s="127">
        <v>1.03E-2</v>
      </c>
      <c r="L40" s="127">
        <v>1.03E-2</v>
      </c>
      <c r="M40" s="127">
        <v>4.5999999999999999E-3</v>
      </c>
      <c r="N40" s="127">
        <v>8.2000000000000007E-3</v>
      </c>
      <c r="O40" s="127">
        <v>6.3E-3</v>
      </c>
      <c r="P40" s="127">
        <v>8.8999999999999999E-3</v>
      </c>
      <c r="Q40" s="127">
        <v>0.01</v>
      </c>
      <c r="R40" s="127">
        <v>1.06E-2</v>
      </c>
      <c r="S40" s="127">
        <v>7.6E-3</v>
      </c>
      <c r="T40" s="127">
        <v>8.3000000000000001E-3</v>
      </c>
      <c r="U40" s="127">
        <v>5.4999999999999997E-3</v>
      </c>
      <c r="V40" s="127">
        <v>2.5000000000000001E-3</v>
      </c>
      <c r="W40" s="127">
        <v>1.17E-2</v>
      </c>
      <c r="X40" s="127">
        <v>8.6999999999999994E-3</v>
      </c>
      <c r="Y40" s="127">
        <v>7.7999999999999996E-3</v>
      </c>
      <c r="Z40" s="127">
        <v>1.7100000000000001E-2</v>
      </c>
      <c r="AA40" s="127">
        <v>0</v>
      </c>
      <c r="AB40" s="127">
        <v>0.01</v>
      </c>
      <c r="AC40" s="127">
        <v>4.7999999999999996E-3</v>
      </c>
      <c r="AD40" s="127">
        <v>5.0000000000000001E-3</v>
      </c>
      <c r="AE40" s="127">
        <v>1.01E-2</v>
      </c>
      <c r="AF40" s="127">
        <v>9.2999999999999992E-3</v>
      </c>
      <c r="AG40" s="127">
        <v>1.5599999999999999E-2</v>
      </c>
      <c r="AH40" s="127">
        <v>1.8499999999999999E-2</v>
      </c>
      <c r="AI40" s="127">
        <v>2.23E-2</v>
      </c>
      <c r="AJ40" s="127">
        <v>2.0400000000000001E-2</v>
      </c>
      <c r="AK40" s="127">
        <v>3.1399999999999997E-2</v>
      </c>
      <c r="AL40" s="127">
        <v>4.7E-2</v>
      </c>
      <c r="AM40" s="127">
        <v>4.7000000000000002E-3</v>
      </c>
      <c r="AN40" s="127">
        <v>8.9999999999999993E-3</v>
      </c>
      <c r="AO40" s="127">
        <v>-4.0000000000000001E-3</v>
      </c>
      <c r="AP40" s="127">
        <v>2.0899999999999998E-2</v>
      </c>
      <c r="AQ40" s="127">
        <v>3.1399999999999997E-2</v>
      </c>
      <c r="AR40" s="127">
        <v>2.1000000000000001E-2</v>
      </c>
      <c r="AS40" s="127">
        <v>1.49E-2</v>
      </c>
      <c r="AT40" s="127">
        <v>-3.8300000000000001E-2</v>
      </c>
      <c r="AU40" s="127">
        <v>-1.52E-2</v>
      </c>
      <c r="AV40" s="127">
        <v>1.5699999999999999E-2</v>
      </c>
      <c r="AW40" s="127">
        <v>4.4000000000000003E-3</v>
      </c>
      <c r="AX40" s="127">
        <v>0.04</v>
      </c>
      <c r="AY40" s="127">
        <v>-2.8E-3</v>
      </c>
      <c r="AZ40" s="127">
        <v>1.7500000000000002E-2</v>
      </c>
      <c r="BA40" s="127">
        <v>1.89E-2</v>
      </c>
      <c r="BB40" s="127">
        <v>5.7299999999999997E-2</v>
      </c>
      <c r="BC40" s="127">
        <v>5.7299999999999997E-2</v>
      </c>
      <c r="BD40" s="127">
        <v>9.4999999999999998E-3</v>
      </c>
      <c r="BE40" s="127">
        <v>4.4299999999999999E-2</v>
      </c>
      <c r="BF40" s="127">
        <v>-5.0000000000000001E-4</v>
      </c>
      <c r="BG40" s="127">
        <v>6.0199999999999997E-2</v>
      </c>
      <c r="BH40" s="127">
        <v>5.0299999999999997E-2</v>
      </c>
      <c r="BI40" s="127">
        <v>-1.01E-2</v>
      </c>
      <c r="BJ40" s="127">
        <v>4.19E-2</v>
      </c>
      <c r="BK40" s="127">
        <v>6.8999999999999999E-3</v>
      </c>
      <c r="BL40" s="127">
        <v>1.4800000000000001E-2</v>
      </c>
    </row>
    <row r="41" spans="1:64">
      <c r="A41" s="6">
        <v>39</v>
      </c>
      <c r="B41" s="178">
        <v>46082</v>
      </c>
      <c r="C41" s="126">
        <v>1.21E-2</v>
      </c>
      <c r="D41" s="126">
        <v>7.1000000000000004E-3</v>
      </c>
      <c r="E41" s="126">
        <v>1.21E-2</v>
      </c>
      <c r="F41" s="126">
        <v>-7.0000000000000001E-3</v>
      </c>
      <c r="G41" s="126">
        <v>1.3599999999999999E-2</v>
      </c>
      <c r="H41" s="126">
        <v>1.1599999999999999E-2</v>
      </c>
      <c r="I41" s="126">
        <v>1.1599999999999999E-2</v>
      </c>
      <c r="J41" s="126">
        <v>1.15E-2</v>
      </c>
      <c r="K41" s="126">
        <v>5.3E-3</v>
      </c>
      <c r="L41" s="126">
        <v>1.26E-2</v>
      </c>
      <c r="M41" s="126">
        <v>5.0000000000000001E-4</v>
      </c>
      <c r="N41" s="126">
        <v>7.9000000000000008E-3</v>
      </c>
      <c r="O41" s="126">
        <v>-1.1999999999999999E-3</v>
      </c>
      <c r="P41" s="126">
        <v>6.6E-3</v>
      </c>
      <c r="Q41" s="126">
        <v>1.06E-2</v>
      </c>
      <c r="R41" s="126">
        <v>1.1299999999999999E-2</v>
      </c>
      <c r="S41" s="126">
        <v>5.8999999999999999E-3</v>
      </c>
      <c r="T41" s="126">
        <v>7.4999999999999997E-3</v>
      </c>
      <c r="U41" s="126">
        <v>-6.7999999999999996E-3</v>
      </c>
      <c r="V41" s="126">
        <v>-2.3199999999999998E-2</v>
      </c>
      <c r="W41" s="126">
        <v>1.3599999999999999E-2</v>
      </c>
      <c r="X41" s="126">
        <v>9.2999999999999992E-3</v>
      </c>
      <c r="Y41" s="126">
        <v>1E-3</v>
      </c>
      <c r="Z41" s="126">
        <v>-1.7100000000000001E-2</v>
      </c>
      <c r="AA41" s="126">
        <v>-1.67E-2</v>
      </c>
      <c r="AB41" s="126">
        <v>1.2500000000000001E-2</v>
      </c>
      <c r="AC41" s="126">
        <v>-4.0000000000000001E-3</v>
      </c>
      <c r="AD41" s="126">
        <v>-5.7000000000000002E-3</v>
      </c>
      <c r="AE41" s="126">
        <v>-1.35E-2</v>
      </c>
      <c r="AF41" s="126">
        <v>-6.4000000000000003E-3</v>
      </c>
      <c r="AG41" s="126">
        <v>-2.75E-2</v>
      </c>
      <c r="AH41" s="126">
        <v>-2.8199999999999999E-2</v>
      </c>
      <c r="AI41" s="126">
        <v>-4.7800000000000002E-2</v>
      </c>
      <c r="AJ41" s="126">
        <v>-0.1072</v>
      </c>
      <c r="AK41" s="126">
        <v>-6.4199999999999993E-2</v>
      </c>
      <c r="AL41" s="126">
        <v>-0.1198</v>
      </c>
      <c r="AM41" s="126">
        <v>-3.4200000000000001E-2</v>
      </c>
      <c r="AN41" s="126">
        <v>9.2999999999999992E-3</v>
      </c>
      <c r="AO41" s="126">
        <v>-0.16569999999999999</v>
      </c>
      <c r="AP41" s="126">
        <v>-5.4800000000000001E-2</v>
      </c>
      <c r="AQ41" s="126">
        <v>-0.11899999999999999</v>
      </c>
      <c r="AR41" s="126">
        <v>-5.6500000000000002E-2</v>
      </c>
      <c r="AS41" s="126">
        <v>-2E-3</v>
      </c>
      <c r="AT41" s="126">
        <v>-0.1065</v>
      </c>
      <c r="AU41" s="126">
        <v>-4.4600000000000001E-2</v>
      </c>
      <c r="AV41" s="126">
        <v>-3.3E-3</v>
      </c>
      <c r="AW41" s="126">
        <v>-3.7199999999999997E-2</v>
      </c>
      <c r="AX41" s="126">
        <v>-0.1139</v>
      </c>
      <c r="AY41" s="126">
        <v>-1.03E-2</v>
      </c>
      <c r="AZ41" s="126">
        <v>-1.46E-2</v>
      </c>
      <c r="BA41" s="126">
        <v>-1.11E-2</v>
      </c>
      <c r="BB41" s="126">
        <v>-3.32E-2</v>
      </c>
      <c r="BC41" s="126">
        <v>-2.5000000000000001E-2</v>
      </c>
      <c r="BD41" s="126">
        <v>2.2700000000000001E-2</v>
      </c>
      <c r="BE41" s="126">
        <v>-6.9999999999999999E-4</v>
      </c>
      <c r="BF41" s="126">
        <v>-7.7999999999999996E-3</v>
      </c>
      <c r="BG41" s="126">
        <v>-3.5999999999999997E-2</v>
      </c>
      <c r="BH41" s="126">
        <v>-5.28E-2</v>
      </c>
      <c r="BI41" s="126">
        <v>-6.3899999999999998E-2</v>
      </c>
      <c r="BJ41" s="126">
        <v>-0.1153</v>
      </c>
      <c r="BK41" s="126">
        <v>-1.15E-2</v>
      </c>
      <c r="BL41" s="126">
        <v>-5.1000000000000004E-3</v>
      </c>
    </row>
    <row r="42" spans="1:64">
      <c r="A42" s="6">
        <v>40</v>
      </c>
      <c r="B42" s="178">
        <v>46113</v>
      </c>
      <c r="C42" s="3">
        <v>1.09E-2</v>
      </c>
      <c r="D42" s="3">
        <v>6.7000000000000002E-3</v>
      </c>
      <c r="E42" s="3">
        <v>1.09E-2</v>
      </c>
      <c r="F42" s="3">
        <v>-8.0000000000000004E-4</v>
      </c>
      <c r="G42" s="3">
        <v>-4.4200000000000003E-2</v>
      </c>
      <c r="H42" s="3">
        <v>1.09E-2</v>
      </c>
      <c r="I42" s="3">
        <v>1.0699999999999999E-2</v>
      </c>
      <c r="J42" s="3">
        <v>1.04E-2</v>
      </c>
      <c r="K42" s="3">
        <v>1.04E-2</v>
      </c>
      <c r="L42" s="3">
        <v>1.04E-2</v>
      </c>
      <c r="M42" s="3">
        <v>-2.7000000000000001E-3</v>
      </c>
      <c r="N42" s="3">
        <v>1.1299999999999999E-2</v>
      </c>
      <c r="O42" s="3">
        <v>1.0999999999999999E-2</v>
      </c>
      <c r="P42" s="3">
        <v>1.09E-2</v>
      </c>
      <c r="Q42" s="3">
        <v>7.7999999999999996E-3</v>
      </c>
      <c r="R42" s="3">
        <v>1.14E-2</v>
      </c>
      <c r="S42" s="3">
        <v>9.2999999999999992E-3</v>
      </c>
      <c r="T42" s="3">
        <v>1.1299999999999999E-2</v>
      </c>
      <c r="U42" s="3">
        <v>7.4000000000000003E-3</v>
      </c>
      <c r="V42" s="3">
        <v>1.6500000000000001E-2</v>
      </c>
      <c r="W42" s="3">
        <v>1.29E-2</v>
      </c>
      <c r="X42" s="3">
        <v>7.7999999999999996E-3</v>
      </c>
      <c r="Y42" s="3">
        <v>1.2200000000000001E-2</v>
      </c>
      <c r="Z42" s="3">
        <v>1.6500000000000001E-2</v>
      </c>
      <c r="AA42" s="3">
        <v>-1.0500000000000001E-2</v>
      </c>
      <c r="AB42" s="3">
        <v>1.06E-2</v>
      </c>
      <c r="AC42" s="3">
        <v>-1.0800000000000001E-2</v>
      </c>
      <c r="AD42" s="3">
        <v>-7.6E-3</v>
      </c>
      <c r="AE42" s="3">
        <v>-2.9999999999999997E-4</v>
      </c>
      <c r="AF42" s="3">
        <v>1.2E-2</v>
      </c>
      <c r="AG42" s="3">
        <v>-1.7399999999999999E-2</v>
      </c>
      <c r="AH42" s="3">
        <v>2.8500000000000001E-2</v>
      </c>
      <c r="AI42" s="3">
        <v>3.73E-2</v>
      </c>
      <c r="AJ42" s="3">
        <v>2.07E-2</v>
      </c>
      <c r="AK42" s="3">
        <v>2.3400000000000001E-2</v>
      </c>
      <c r="AL42" s="3">
        <v>3.1099999999999999E-2</v>
      </c>
      <c r="AM42" s="3">
        <v>3.7999999999999999E-2</v>
      </c>
      <c r="AN42" s="3">
        <v>1.09E-2</v>
      </c>
      <c r="AO42" s="3">
        <v>-1.3899999999999999E-2</v>
      </c>
      <c r="AP42" s="3">
        <v>1.52E-2</v>
      </c>
      <c r="AQ42" s="3">
        <v>2.0899999999999998E-2</v>
      </c>
      <c r="AR42" s="3">
        <v>3.4500000000000003E-2</v>
      </c>
      <c r="AS42" s="3">
        <v>2.9700000000000001E-2</v>
      </c>
      <c r="AT42" s="3">
        <v>-1.5599999999999999E-2</v>
      </c>
      <c r="AU42" s="3">
        <v>-4.0000000000000002E-4</v>
      </c>
      <c r="AV42" s="3">
        <v>1.1599999999999999E-2</v>
      </c>
      <c r="AW42" s="3">
        <v>-2.76E-2</v>
      </c>
      <c r="AX42" s="3">
        <v>9.74E-2</v>
      </c>
      <c r="AY42" s="3">
        <v>3.8100000000000002E-2</v>
      </c>
      <c r="AZ42" s="3">
        <v>-1.35E-2</v>
      </c>
      <c r="BA42" s="3">
        <v>-1.26E-2</v>
      </c>
      <c r="BB42" s="3">
        <v>-3.5499999999999997E-2</v>
      </c>
      <c r="BC42" s="3">
        <v>-3.61E-2</v>
      </c>
      <c r="BD42" s="3">
        <v>7.0000000000000001E-3</v>
      </c>
      <c r="BE42" s="3">
        <v>1.8499999999999999E-2</v>
      </c>
      <c r="BF42" s="3">
        <v>1.8100000000000002E-2</v>
      </c>
      <c r="BG42" s="3">
        <v>-4.2799999999999998E-2</v>
      </c>
      <c r="BH42" s="3">
        <v>-4.2099999999999999E-2</v>
      </c>
      <c r="BI42" s="3">
        <v>6.1499999999999999E-2</v>
      </c>
      <c r="BJ42" s="3">
        <v>-1.4500000000000001E-2</v>
      </c>
      <c r="BK42" s="3">
        <v>-2.8999999999999998E-3</v>
      </c>
      <c r="BL42" s="3">
        <v>1.66E-2</v>
      </c>
    </row>
    <row r="43" spans="1:64">
      <c r="A43" s="6"/>
      <c r="B43" s="178"/>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row>
    <row r="44" spans="1:6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row>
    <row r="45" spans="1:6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row>
    <row r="48" spans="1:64">
      <c r="C48" s="5">
        <v>1.0155000000000001E-2</v>
      </c>
      <c r="D48" s="5">
        <v>1.1591666666666665E-2</v>
      </c>
      <c r="E48" s="5">
        <v>1.0337500000000001E-2</v>
      </c>
      <c r="F48" s="5">
        <v>1.013611111111111E-2</v>
      </c>
    </row>
    <row r="49" spans="1:13">
      <c r="A49" t="s">
        <v>1266</v>
      </c>
      <c r="B49" s="130" t="s">
        <v>240</v>
      </c>
      <c r="C49" t="s">
        <v>1424</v>
      </c>
      <c r="D49" t="s">
        <v>2334</v>
      </c>
      <c r="E49" t="s">
        <v>2335</v>
      </c>
      <c r="F49" t="s">
        <v>2336</v>
      </c>
      <c r="G49" t="s">
        <v>2894</v>
      </c>
      <c r="H49" t="s">
        <v>2895</v>
      </c>
      <c r="I49" t="s">
        <v>2896</v>
      </c>
      <c r="J49" t="s">
        <v>255</v>
      </c>
      <c r="K49" t="s">
        <v>2906</v>
      </c>
      <c r="L49" t="s">
        <v>2951</v>
      </c>
      <c r="M49" t="s">
        <v>241</v>
      </c>
    </row>
    <row r="50" spans="1:13">
      <c r="A50">
        <v>57</v>
      </c>
      <c r="B50" s="147" t="s">
        <v>2889</v>
      </c>
      <c r="C50" s="5">
        <v>2.0165000000000002E-2</v>
      </c>
      <c r="D50" s="5">
        <v>4.2716666666666674E-2</v>
      </c>
      <c r="E50" s="5">
        <v>2.0429166666666668E-2</v>
      </c>
      <c r="F50" s="5">
        <v>2.1886111111111113E-2</v>
      </c>
      <c r="G50" s="3">
        <f>D50/$D$48</f>
        <v>3.6851186196980601</v>
      </c>
      <c r="H50" s="3">
        <f>E50/$E$48</f>
        <v>1.9762192664248286</v>
      </c>
      <c r="I50" s="3">
        <f>F50/$F$48</f>
        <v>2.1592217045765967</v>
      </c>
      <c r="J50" t="s">
        <v>2899</v>
      </c>
      <c r="K50" s="6" t="s">
        <v>2907</v>
      </c>
      <c r="L50" s="1">
        <v>1000</v>
      </c>
      <c r="M50" t="s">
        <v>1358</v>
      </c>
    </row>
    <row r="51" spans="1:13" hidden="1">
      <c r="A51">
        <v>4</v>
      </c>
      <c r="B51" s="131" t="s">
        <v>2466</v>
      </c>
      <c r="C51" s="5">
        <v>1.4465000000000002E-2</v>
      </c>
      <c r="D51" s="5">
        <v>2.8399999999999995E-2</v>
      </c>
      <c r="E51" s="5">
        <v>1.7495833333333332E-2</v>
      </c>
      <c r="F51" s="5">
        <v>1.7330555555555561E-2</v>
      </c>
      <c r="G51" s="3">
        <f>D51/$D$48</f>
        <v>2.450035945363048</v>
      </c>
      <c r="H51" s="3">
        <f>E51/$E$48</f>
        <v>1.6924627166465132</v>
      </c>
      <c r="I51" s="3">
        <f>F51/$F$48</f>
        <v>1.7097835023294061</v>
      </c>
      <c r="J51" t="s">
        <v>2811</v>
      </c>
      <c r="K51" s="6" t="s">
        <v>2907</v>
      </c>
      <c r="L51" s="1">
        <v>0</v>
      </c>
      <c r="M51" t="s">
        <v>3041</v>
      </c>
    </row>
    <row r="52" spans="1:13">
      <c r="A52">
        <v>56</v>
      </c>
      <c r="B52" s="147" t="s">
        <v>2910</v>
      </c>
      <c r="C52" s="5">
        <v>1.524E-2</v>
      </c>
      <c r="D52" s="5">
        <v>2.806666666666667E-2</v>
      </c>
      <c r="E52" s="5">
        <v>1.6504166666666667E-2</v>
      </c>
      <c r="F52" s="5">
        <v>1.7888888888888892E-2</v>
      </c>
      <c r="G52" s="3">
        <f>D52/$D$48</f>
        <v>2.4212796549245152</v>
      </c>
      <c r="H52" s="3">
        <f>E52/$E$48</f>
        <v>1.596533655783958</v>
      </c>
      <c r="I52" s="3">
        <f>F52/$F$48</f>
        <v>1.7648670868731164</v>
      </c>
      <c r="J52" t="s">
        <v>2899</v>
      </c>
      <c r="K52" s="6" t="s">
        <v>2907</v>
      </c>
      <c r="L52" s="1">
        <v>1000</v>
      </c>
      <c r="M52" t="s">
        <v>1358</v>
      </c>
    </row>
    <row r="53" spans="1:13">
      <c r="A53">
        <v>27</v>
      </c>
      <c r="B53" s="145" t="s">
        <v>2873</v>
      </c>
      <c r="C53" s="5">
        <v>1.2342500000000003E-2</v>
      </c>
      <c r="D53" s="5">
        <v>1.1841666666666667E-2</v>
      </c>
      <c r="E53" s="5">
        <v>1.156666666666667E-2</v>
      </c>
      <c r="F53" s="5">
        <v>1.3441666666666666E-2</v>
      </c>
      <c r="G53" s="3">
        <f>D53/$D$48</f>
        <v>1.0215672178289001</v>
      </c>
      <c r="H53" s="3">
        <f>E53/$E$48</f>
        <v>1.1189036678758566</v>
      </c>
      <c r="I53" s="3">
        <f>F53/$F$48</f>
        <v>1.3261167443135107</v>
      </c>
      <c r="J53" t="s">
        <v>2897</v>
      </c>
      <c r="K53" s="6" t="s">
        <v>2907</v>
      </c>
      <c r="L53" s="1">
        <v>3000</v>
      </c>
      <c r="M53" t="s">
        <v>1358</v>
      </c>
    </row>
    <row r="54" spans="1:13">
      <c r="A54">
        <v>43</v>
      </c>
      <c r="B54" s="146" t="s">
        <v>2881</v>
      </c>
      <c r="C54" s="5">
        <v>1.1542500000000001E-2</v>
      </c>
      <c r="D54" s="5">
        <v>1.4433333333333333E-2</v>
      </c>
      <c r="E54" s="5">
        <v>1.4508333333333333E-2</v>
      </c>
      <c r="F54" s="5">
        <v>1.2222222222222221E-2</v>
      </c>
      <c r="G54" s="3">
        <f>D54/$D$48</f>
        <v>1.2451473759884977</v>
      </c>
      <c r="H54" s="3">
        <f>E54/$E$48</f>
        <v>1.4034663442160418</v>
      </c>
      <c r="I54" s="3">
        <f>F54/$F$48</f>
        <v>1.2058098109070978</v>
      </c>
      <c r="J54" t="s">
        <v>2898</v>
      </c>
      <c r="K54" s="6" t="s">
        <v>2907</v>
      </c>
      <c r="L54" s="1">
        <v>50000</v>
      </c>
      <c r="M54" t="s">
        <v>3041</v>
      </c>
    </row>
    <row r="55" spans="1:13">
      <c r="A55">
        <v>46</v>
      </c>
      <c r="B55" s="146" t="s">
        <v>2902</v>
      </c>
      <c r="C55" s="5">
        <v>1.1034999999999998E-2</v>
      </c>
      <c r="D55" s="5">
        <v>1.8525E-2</v>
      </c>
      <c r="E55" s="5">
        <v>1.2116666666666664E-2</v>
      </c>
      <c r="F55" s="5">
        <v>1.1988888888888886E-2</v>
      </c>
      <c r="G55" s="3">
        <f>D55/$D$48</f>
        <v>1.5981308411214956</v>
      </c>
      <c r="H55" s="3">
        <f>E55/$E$48</f>
        <v>1.1721080209592902</v>
      </c>
      <c r="I55" s="3">
        <f>F55/$F$48</f>
        <v>1.1827898054261441</v>
      </c>
      <c r="J55" t="s">
        <v>2898</v>
      </c>
      <c r="K55" s="6" t="s">
        <v>2907</v>
      </c>
      <c r="L55" s="1">
        <v>500</v>
      </c>
      <c r="M55" t="s">
        <v>1358</v>
      </c>
    </row>
    <row r="56" spans="1:13">
      <c r="A56">
        <v>11</v>
      </c>
      <c r="B56" s="144" t="s">
        <v>2901</v>
      </c>
      <c r="C56" s="5">
        <v>1.1075000000000002E-2</v>
      </c>
      <c r="D56" s="5">
        <v>1.0408333333333334E-2</v>
      </c>
      <c r="E56" s="5">
        <v>9.9416666666666646E-3</v>
      </c>
      <c r="F56" s="5">
        <v>1.1933333333333336E-2</v>
      </c>
      <c r="G56" s="3">
        <f>D56/$D$48</f>
        <v>0.89791516894320644</v>
      </c>
      <c r="H56" s="3">
        <f>E56/$E$48</f>
        <v>0.96170898831116458</v>
      </c>
      <c r="I56" s="3">
        <f>F56/$F$48</f>
        <v>1.1773088517402033</v>
      </c>
      <c r="J56" t="s">
        <v>2897</v>
      </c>
      <c r="K56" s="6" t="s">
        <v>2907</v>
      </c>
      <c r="L56" s="1">
        <v>1000</v>
      </c>
      <c r="M56" t="s">
        <v>1358</v>
      </c>
    </row>
    <row r="57" spans="1:13" hidden="1">
      <c r="A57">
        <v>8</v>
      </c>
      <c r="B57" s="144" t="s">
        <v>2834</v>
      </c>
      <c r="C57" s="5">
        <v>1.1497499999999999E-2</v>
      </c>
      <c r="D57" s="5">
        <v>1.2633333333333335E-2</v>
      </c>
      <c r="E57" s="5">
        <v>1.1587500000000002E-2</v>
      </c>
      <c r="F57" s="5">
        <v>1.1505555555555555E-2</v>
      </c>
      <c r="G57" s="3">
        <f>D57/$D$48</f>
        <v>1.0898634076204172</v>
      </c>
      <c r="H57" s="3">
        <f>E57/$E$48</f>
        <v>1.120918984280532</v>
      </c>
      <c r="I57" s="3">
        <f>F57/$F$48</f>
        <v>1.1351055083584545</v>
      </c>
      <c r="J57" t="s">
        <v>2897</v>
      </c>
      <c r="K57" t="s">
        <v>2912</v>
      </c>
      <c r="L57" s="1">
        <v>500</v>
      </c>
      <c r="M57" t="s">
        <v>1358</v>
      </c>
    </row>
    <row r="58" spans="1:13" hidden="1">
      <c r="A58">
        <v>9</v>
      </c>
      <c r="B58" s="144" t="s">
        <v>2835</v>
      </c>
      <c r="C58" s="5">
        <v>1.1052500000000002E-2</v>
      </c>
      <c r="D58" s="5">
        <v>1.1883333333333331E-2</v>
      </c>
      <c r="E58" s="5">
        <v>1.1058333333333335E-2</v>
      </c>
      <c r="F58" s="5">
        <v>1.1047222222222224E-2</v>
      </c>
      <c r="G58" s="3">
        <f>D58/$D$48</f>
        <v>1.0251617541337166</v>
      </c>
      <c r="H58" s="3">
        <f>E58/$E$48</f>
        <v>1.0697299476017734</v>
      </c>
      <c r="I58" s="3">
        <f>F58/$F$48</f>
        <v>1.0898876404494384</v>
      </c>
      <c r="J58" t="s">
        <v>2897</v>
      </c>
      <c r="K58" t="s">
        <v>2912</v>
      </c>
      <c r="L58" s="1">
        <v>500</v>
      </c>
      <c r="M58" t="s">
        <v>3041</v>
      </c>
    </row>
    <row r="59" spans="1:13" hidden="1">
      <c r="A59">
        <v>10</v>
      </c>
      <c r="B59" s="144" t="s">
        <v>2836</v>
      </c>
      <c r="C59" s="5">
        <v>1.1334999999999998E-2</v>
      </c>
      <c r="D59" s="5">
        <v>1.2583333333333334E-2</v>
      </c>
      <c r="E59" s="5">
        <v>1.1466666666666667E-2</v>
      </c>
      <c r="F59" s="5">
        <v>1.1347222222222224E-2</v>
      </c>
      <c r="G59" s="3">
        <f>D59/$D$48</f>
        <v>1.0855499640546371</v>
      </c>
      <c r="H59" s="3">
        <f>E59/$E$48</f>
        <v>1.1092301491334138</v>
      </c>
      <c r="I59" s="3">
        <f>F59/$F$48</f>
        <v>1.1194847903535219</v>
      </c>
      <c r="J59" t="s">
        <v>2897</v>
      </c>
      <c r="K59" t="s">
        <v>2912</v>
      </c>
      <c r="L59" s="1">
        <v>500</v>
      </c>
      <c r="M59" t="s">
        <v>3042</v>
      </c>
    </row>
    <row r="60" spans="1:13">
      <c r="A60">
        <v>12</v>
      </c>
      <c r="B60" s="144" t="s">
        <v>2863</v>
      </c>
      <c r="C60" s="5">
        <v>1.0495000000000001E-2</v>
      </c>
      <c r="D60" s="5">
        <v>1.0791666666666666E-2</v>
      </c>
      <c r="E60" s="5">
        <v>1.04625E-2</v>
      </c>
      <c r="F60" s="5">
        <v>1.1055555555555555E-2</v>
      </c>
      <c r="G60" s="3">
        <f>D60/$D$48</f>
        <v>0.9309849029475199</v>
      </c>
      <c r="H60" s="3">
        <f>E60/$E$48</f>
        <v>1.0120918984280531</v>
      </c>
      <c r="I60" s="3">
        <f>F60/$F$48</f>
        <v>1.0907097835023294</v>
      </c>
      <c r="J60" t="s">
        <v>2897</v>
      </c>
      <c r="K60" s="6" t="s">
        <v>2907</v>
      </c>
      <c r="L60" s="1">
        <v>1000</v>
      </c>
      <c r="M60" t="s">
        <v>3041</v>
      </c>
    </row>
    <row r="61" spans="1:13">
      <c r="A61">
        <v>17</v>
      </c>
      <c r="B61" s="144" t="s">
        <v>2867</v>
      </c>
      <c r="C61" s="5">
        <v>1.0174999999999998E-2</v>
      </c>
      <c r="D61" s="5">
        <v>1.0916666666666667E-2</v>
      </c>
      <c r="E61" s="5">
        <v>1.0333333333333332E-2</v>
      </c>
      <c r="F61" s="5">
        <v>1.0958333333333332E-2</v>
      </c>
      <c r="G61" s="3">
        <f>D61/$D$48</f>
        <v>0.94176851186196997</v>
      </c>
      <c r="H61" s="3">
        <f>E61/$E$48</f>
        <v>0.99959693671906458</v>
      </c>
      <c r="I61" s="3">
        <f>F61/$F$48</f>
        <v>1.081118114551932</v>
      </c>
      <c r="J61" t="s">
        <v>2897</v>
      </c>
      <c r="K61" s="6" t="s">
        <v>2907</v>
      </c>
      <c r="L61" s="1">
        <v>500</v>
      </c>
      <c r="M61" t="s">
        <v>3041</v>
      </c>
    </row>
    <row r="62" spans="1:13">
      <c r="A62">
        <v>13</v>
      </c>
      <c r="B62" s="144" t="s">
        <v>2864</v>
      </c>
      <c r="C62" s="5">
        <v>1.0227499999999997E-2</v>
      </c>
      <c r="D62" s="5">
        <v>1.0041666666666666E-2</v>
      </c>
      <c r="E62" s="5">
        <v>1.0191666666666667E-2</v>
      </c>
      <c r="F62" s="5">
        <v>1.0919444444444445E-2</v>
      </c>
      <c r="G62" s="3">
        <f>D62/$D$48</f>
        <v>0.86628324946081958</v>
      </c>
      <c r="H62" s="3">
        <f>E62/$E$48</f>
        <v>0.98589278516727119</v>
      </c>
      <c r="I62" s="3">
        <f>F62/$F$48</f>
        <v>1.0772814469717733</v>
      </c>
      <c r="J62" t="s">
        <v>2897</v>
      </c>
      <c r="K62" s="6" t="s">
        <v>2907</v>
      </c>
      <c r="L62" s="1">
        <v>1000</v>
      </c>
      <c r="M62" t="s">
        <v>3041</v>
      </c>
    </row>
    <row r="63" spans="1:13" hidden="1">
      <c r="A63">
        <v>14</v>
      </c>
      <c r="B63" s="144" t="s">
        <v>2837</v>
      </c>
      <c r="C63" s="5">
        <v>1.1057499999999998E-2</v>
      </c>
      <c r="D63" s="5">
        <v>1.1416666666666667E-2</v>
      </c>
      <c r="E63" s="5">
        <v>1.0766666666666666E-2</v>
      </c>
      <c r="F63" s="5">
        <v>1.1213888888888886E-2</v>
      </c>
      <c r="G63" s="3">
        <f>D63/$D$48</f>
        <v>0.98490294751977014</v>
      </c>
      <c r="H63" s="3">
        <f>E63/$E$48</f>
        <v>1.0415155179363158</v>
      </c>
      <c r="I63" s="3">
        <f>F63/$F$48</f>
        <v>1.1063305015072622</v>
      </c>
      <c r="J63" t="s">
        <v>2897</v>
      </c>
      <c r="K63" t="s">
        <v>2912</v>
      </c>
      <c r="L63" s="1">
        <v>500</v>
      </c>
      <c r="M63" t="s">
        <v>3041</v>
      </c>
    </row>
    <row r="64" spans="1:13">
      <c r="A64">
        <v>7</v>
      </c>
      <c r="B64" s="144" t="s">
        <v>2861</v>
      </c>
      <c r="C64" s="5">
        <v>1.0802500000000001E-2</v>
      </c>
      <c r="D64" s="5">
        <v>1.1933333333333332E-2</v>
      </c>
      <c r="E64" s="5">
        <v>1.0891666666666668E-2</v>
      </c>
      <c r="F64" s="5">
        <v>1.0855555555555556E-2</v>
      </c>
      <c r="G64" s="3">
        <f>D64/$D$48</f>
        <v>1.0294751976994969</v>
      </c>
      <c r="H64" s="3">
        <f>E64/$E$48</f>
        <v>1.0536074163643692</v>
      </c>
      <c r="I64" s="3">
        <f>F64/$F$48</f>
        <v>1.0709783502329406</v>
      </c>
      <c r="J64" t="s">
        <v>2897</v>
      </c>
      <c r="K64" s="6" t="s">
        <v>2907</v>
      </c>
      <c r="L64" s="1">
        <v>1000</v>
      </c>
      <c r="M64" t="s">
        <v>1358</v>
      </c>
    </row>
    <row r="65" spans="1:13" hidden="1">
      <c r="A65">
        <v>1</v>
      </c>
      <c r="B65" s="131" t="s">
        <v>1494</v>
      </c>
      <c r="C65" s="5">
        <v>1.0155000000000001E-2</v>
      </c>
      <c r="D65" s="5">
        <v>1.1591666666666665E-2</v>
      </c>
      <c r="E65" s="5">
        <v>1.0337500000000001E-2</v>
      </c>
      <c r="F65" s="5">
        <v>1.013611111111111E-2</v>
      </c>
      <c r="G65" s="3">
        <f>D65/$D$48</f>
        <v>1</v>
      </c>
      <c r="H65" s="3">
        <f>E65/$E$48</f>
        <v>1</v>
      </c>
      <c r="I65" s="3">
        <f>F65/$F$48</f>
        <v>1</v>
      </c>
      <c r="J65" t="s">
        <v>2811</v>
      </c>
      <c r="K65" t="s">
        <v>2907</v>
      </c>
      <c r="L65" s="1">
        <v>0</v>
      </c>
      <c r="M65" t="s">
        <v>3041</v>
      </c>
    </row>
    <row r="66" spans="1:13" hidden="1">
      <c r="A66">
        <v>3</v>
      </c>
      <c r="B66" s="131" t="s">
        <v>2465</v>
      </c>
      <c r="C66" s="5">
        <v>1.0155000000000001E-2</v>
      </c>
      <c r="D66" s="5">
        <v>1.1591666666666665E-2</v>
      </c>
      <c r="E66" s="5">
        <v>1.0341666666666667E-2</v>
      </c>
      <c r="F66" s="5">
        <v>1.013611111111111E-2</v>
      </c>
      <c r="G66" s="3">
        <f>D66/$D$48</f>
        <v>1</v>
      </c>
      <c r="H66" s="3">
        <f>E66/$E$48</f>
        <v>1.0004030632809351</v>
      </c>
      <c r="I66" s="3">
        <f>F66/$F$48</f>
        <v>1</v>
      </c>
      <c r="J66" t="s">
        <v>2811</v>
      </c>
      <c r="K66" s="6" t="s">
        <v>2907</v>
      </c>
      <c r="L66" s="1">
        <v>0</v>
      </c>
      <c r="M66" t="s">
        <v>3042</v>
      </c>
    </row>
    <row r="67" spans="1:13" hidden="1">
      <c r="A67">
        <v>18</v>
      </c>
      <c r="B67" s="144" t="s">
        <v>2838</v>
      </c>
      <c r="C67" s="5">
        <v>1.0249999999999999E-2</v>
      </c>
      <c r="D67" s="5">
        <v>1.1433333333333335E-2</v>
      </c>
      <c r="E67" s="5">
        <v>1.1162500000000001E-2</v>
      </c>
      <c r="F67" s="5">
        <v>1.1155555555555552E-2</v>
      </c>
      <c r="G67" s="3">
        <f>D67/$D$48</f>
        <v>0.98634076204169696</v>
      </c>
      <c r="H67" s="3">
        <f>E67/$E$48</f>
        <v>1.0798065296251511</v>
      </c>
      <c r="I67" s="3">
        <f>F67/$F$48</f>
        <v>1.1005755001370237</v>
      </c>
      <c r="J67" t="s">
        <v>2897</v>
      </c>
      <c r="K67" t="s">
        <v>2912</v>
      </c>
      <c r="L67" s="1">
        <v>5000</v>
      </c>
      <c r="M67" t="s">
        <v>1358</v>
      </c>
    </row>
    <row r="68" spans="1:13">
      <c r="A68">
        <v>15</v>
      </c>
      <c r="B68" s="144" t="s">
        <v>2865</v>
      </c>
      <c r="C68" s="5">
        <v>1.0677499999999996E-2</v>
      </c>
      <c r="D68" s="5">
        <v>1.1558333333333332E-2</v>
      </c>
      <c r="E68" s="5">
        <v>1.0620833333333335E-2</v>
      </c>
      <c r="F68" s="5">
        <v>1.0758333333333328E-2</v>
      </c>
      <c r="G68" s="3">
        <f>D68/$D$48</f>
        <v>0.9971243709561467</v>
      </c>
      <c r="H68" s="3">
        <f>E68/$E$48</f>
        <v>1.0274083031035872</v>
      </c>
      <c r="I68" s="3">
        <f>F68/$F$48</f>
        <v>1.0613866812825428</v>
      </c>
      <c r="J68" t="s">
        <v>2897</v>
      </c>
      <c r="K68" s="6" t="s">
        <v>2907</v>
      </c>
      <c r="L68" s="1">
        <v>500</v>
      </c>
      <c r="M68" t="s">
        <v>1358</v>
      </c>
    </row>
    <row r="69" spans="1:13" hidden="1">
      <c r="A69">
        <v>20</v>
      </c>
      <c r="B69" s="144" t="s">
        <v>2839</v>
      </c>
      <c r="C69" s="5">
        <v>7.7000000000000002E-3</v>
      </c>
      <c r="D69" s="5">
        <v>6.4416666666666676E-3</v>
      </c>
      <c r="E69" s="5">
        <v>6.6000000000000017E-3</v>
      </c>
      <c r="F69" s="5">
        <v>8.2083333333333331E-3</v>
      </c>
      <c r="G69" s="3">
        <f>D69/$D$48</f>
        <v>0.55571531272465868</v>
      </c>
      <c r="H69" s="3">
        <f>E69/$E$48</f>
        <v>0.63845223700120923</v>
      </c>
      <c r="I69" s="3">
        <f>F69/$F$48</f>
        <v>0.8098109070978351</v>
      </c>
      <c r="J69" t="s">
        <v>2897</v>
      </c>
      <c r="K69" t="s">
        <v>2912</v>
      </c>
      <c r="L69" s="1">
        <v>1000</v>
      </c>
      <c r="M69" t="s">
        <v>3041</v>
      </c>
    </row>
    <row r="70" spans="1:13" hidden="1">
      <c r="A70">
        <v>21</v>
      </c>
      <c r="B70" s="144" t="s">
        <v>2840</v>
      </c>
      <c r="C70" s="5">
        <v>1.2202499999999998E-2</v>
      </c>
      <c r="D70" s="5">
        <v>1.3474999999999999E-2</v>
      </c>
      <c r="E70" s="5">
        <v>1.23625E-2</v>
      </c>
      <c r="F70" s="5">
        <v>1.2202777777777778E-2</v>
      </c>
      <c r="G70" s="3">
        <f>D70/$D$48</f>
        <v>1.162473040977714</v>
      </c>
      <c r="H70" s="3">
        <f>E70/$E$48</f>
        <v>1.1958887545344619</v>
      </c>
      <c r="I70" s="3">
        <f>F70/$F$48</f>
        <v>1.2038914771170186</v>
      </c>
      <c r="J70" t="s">
        <v>2897</v>
      </c>
      <c r="K70" t="s">
        <v>2912</v>
      </c>
      <c r="L70" s="1">
        <v>10000</v>
      </c>
      <c r="M70" t="s">
        <v>1358</v>
      </c>
    </row>
    <row r="71" spans="1:13">
      <c r="A71">
        <v>22</v>
      </c>
      <c r="B71" s="144" t="s">
        <v>2869</v>
      </c>
      <c r="C71" s="5">
        <v>1.0202500000000003E-2</v>
      </c>
      <c r="D71" s="5">
        <v>1.1733333333333333E-2</v>
      </c>
      <c r="E71" s="5">
        <v>1.0645833333333334E-2</v>
      </c>
      <c r="F71" s="5">
        <v>1.0613888888888891E-2</v>
      </c>
      <c r="G71" s="3">
        <f>D71/$D$48</f>
        <v>1.0122214234363769</v>
      </c>
      <c r="H71" s="3">
        <f>E71/$E$48</f>
        <v>1.0298266827891978</v>
      </c>
      <c r="I71" s="3">
        <f>F71/$F$48</f>
        <v>1.0471362016990962</v>
      </c>
      <c r="J71" t="s">
        <v>2897</v>
      </c>
      <c r="K71" s="6" t="s">
        <v>2907</v>
      </c>
      <c r="L71" s="1">
        <v>1000</v>
      </c>
      <c r="M71" t="s">
        <v>1358</v>
      </c>
    </row>
    <row r="72" spans="1:13" hidden="1">
      <c r="A72">
        <v>23</v>
      </c>
      <c r="B72" s="144" t="s">
        <v>2870</v>
      </c>
      <c r="C72" s="5">
        <v>1.1340000000000001E-2</v>
      </c>
      <c r="D72" s="5">
        <v>1.2783333333333332E-2</v>
      </c>
      <c r="E72" s="5">
        <v>1.1679166666666664E-2</v>
      </c>
      <c r="F72" s="5">
        <v>1.1908333333333333E-2</v>
      </c>
      <c r="G72" s="3">
        <f>D72/$D$48</f>
        <v>1.1028037383177571</v>
      </c>
      <c r="H72" s="3">
        <f>E72/$E$48</f>
        <v>1.129786376461104</v>
      </c>
      <c r="I72" s="3">
        <f>F72/$F$48</f>
        <v>1.1748424225815293</v>
      </c>
      <c r="J72" t="s">
        <v>2897</v>
      </c>
      <c r="K72" s="6" t="s">
        <v>2909</v>
      </c>
      <c r="L72" s="1">
        <v>10000</v>
      </c>
      <c r="M72" t="s">
        <v>3041</v>
      </c>
    </row>
    <row r="73" spans="1:13">
      <c r="A73">
        <v>37</v>
      </c>
      <c r="B73" s="146" t="s">
        <v>2903</v>
      </c>
      <c r="C73" s="5">
        <v>9.9999999999999985E-3</v>
      </c>
      <c r="D73" s="5">
        <v>1.4591666666666668E-2</v>
      </c>
      <c r="E73" s="5">
        <v>1.1387499999999997E-2</v>
      </c>
      <c r="F73" s="5">
        <v>1.0547222222222222E-2</v>
      </c>
      <c r="G73" s="3">
        <f>D73/$D$48</f>
        <v>1.258806613946801</v>
      </c>
      <c r="H73" s="3">
        <f>E73/$E$48</f>
        <v>1.1015719467956464</v>
      </c>
      <c r="I73" s="3">
        <f>F73/$F$48</f>
        <v>1.0405590572759662</v>
      </c>
      <c r="J73" t="s">
        <v>2898</v>
      </c>
      <c r="K73" s="6" t="s">
        <v>2907</v>
      </c>
      <c r="L73" s="1">
        <v>500</v>
      </c>
      <c r="M73" t="s">
        <v>1358</v>
      </c>
    </row>
    <row r="74" spans="1:13" hidden="1">
      <c r="A74">
        <v>25</v>
      </c>
      <c r="B74" s="144" t="s">
        <v>2841</v>
      </c>
      <c r="C74" s="5">
        <v>9.895000000000001E-3</v>
      </c>
      <c r="D74" s="5">
        <v>7.4000000000000003E-3</v>
      </c>
      <c r="E74" s="5">
        <v>9.4666666666666666E-3</v>
      </c>
      <c r="F74" s="5">
        <v>9.8388888888888883E-3</v>
      </c>
      <c r="G74" s="3">
        <f>D74/$D$48</f>
        <v>0.63838964773544227</v>
      </c>
      <c r="H74" s="3">
        <f>E74/$E$48</f>
        <v>0.91575977428456257</v>
      </c>
      <c r="I74" s="3">
        <f>F74/$F$48</f>
        <v>0.97067689778021382</v>
      </c>
      <c r="J74" t="s">
        <v>2897</v>
      </c>
      <c r="K74" t="s">
        <v>2912</v>
      </c>
      <c r="L74" s="1">
        <v>100</v>
      </c>
      <c r="M74" t="s">
        <v>3041</v>
      </c>
    </row>
    <row r="75" spans="1:13">
      <c r="A75">
        <v>16</v>
      </c>
      <c r="B75" s="144" t="s">
        <v>2866</v>
      </c>
      <c r="C75" s="5">
        <v>1.0334999999999999E-2</v>
      </c>
      <c r="D75" s="5">
        <v>1.1441666666666668E-2</v>
      </c>
      <c r="E75" s="5">
        <v>1.0174999999999998E-2</v>
      </c>
      <c r="F75" s="5">
        <v>1.0236111111111109E-2</v>
      </c>
      <c r="G75" s="3">
        <f>D75/$D$48</f>
        <v>0.9870596693026602</v>
      </c>
      <c r="H75" s="3">
        <f>E75/$E$48</f>
        <v>0.9842805320435305</v>
      </c>
      <c r="I75" s="3">
        <f>F75/$F$48</f>
        <v>1.0098657166346945</v>
      </c>
      <c r="J75" t="s">
        <v>2897</v>
      </c>
      <c r="K75" s="6" t="s">
        <v>2907</v>
      </c>
      <c r="L75" s="1">
        <v>100</v>
      </c>
      <c r="M75" t="s">
        <v>3041</v>
      </c>
    </row>
    <row r="76" spans="1:13">
      <c r="A76">
        <v>6</v>
      </c>
      <c r="B76" s="144" t="s">
        <v>2860</v>
      </c>
      <c r="C76" s="5">
        <v>1.013E-2</v>
      </c>
      <c r="D76" s="5">
        <v>1.1549999999999998E-2</v>
      </c>
      <c r="E76" s="5">
        <v>1.03E-2</v>
      </c>
      <c r="F76" s="5">
        <v>1.0108333333333332E-2</v>
      </c>
      <c r="G76" s="3">
        <f>D76/$D$48</f>
        <v>0.99640546369518324</v>
      </c>
      <c r="H76" s="3">
        <f>E76/$E$48</f>
        <v>0.99637243047158397</v>
      </c>
      <c r="I76" s="3">
        <f>F76/$F$48</f>
        <v>0.99725952315702937</v>
      </c>
      <c r="J76" t="s">
        <v>2897</v>
      </c>
      <c r="K76" s="6" t="s">
        <v>2907</v>
      </c>
      <c r="L76" s="1">
        <v>30</v>
      </c>
      <c r="M76" t="s">
        <v>1358</v>
      </c>
    </row>
    <row r="77" spans="1:13">
      <c r="A77">
        <v>35</v>
      </c>
      <c r="B77" s="146" t="s">
        <v>2879</v>
      </c>
      <c r="C77" s="5">
        <v>9.8850000000000014E-3</v>
      </c>
      <c r="D77" s="5">
        <v>1.2391666666666669E-2</v>
      </c>
      <c r="E77" s="5">
        <v>1.1962499999999999E-2</v>
      </c>
      <c r="F77" s="5">
        <v>1.0100000000000003E-2</v>
      </c>
      <c r="G77" s="3">
        <f>D77/$D$48</f>
        <v>1.0690150970524805</v>
      </c>
      <c r="H77" s="3">
        <f>E77/$E$48</f>
        <v>1.1571946795646915</v>
      </c>
      <c r="I77" s="3">
        <f>F77/$F$48</f>
        <v>0.99643738010413851</v>
      </c>
      <c r="J77" t="s">
        <v>2898</v>
      </c>
      <c r="K77" s="6" t="s">
        <v>2907</v>
      </c>
      <c r="L77" s="1">
        <v>500</v>
      </c>
      <c r="M77" t="s">
        <v>3041</v>
      </c>
    </row>
    <row r="78" spans="1:13">
      <c r="A78">
        <v>26</v>
      </c>
      <c r="B78" s="145" t="s">
        <v>2872</v>
      </c>
      <c r="C78" s="5">
        <v>1.0087500000000003E-2</v>
      </c>
      <c r="D78" s="5">
        <v>1.1566666666666668E-2</v>
      </c>
      <c r="E78" s="5">
        <v>1.02875E-2</v>
      </c>
      <c r="F78" s="5">
        <v>1.0077777777777778E-2</v>
      </c>
      <c r="G78" s="3">
        <f>D78/$D$48</f>
        <v>0.99784327821711027</v>
      </c>
      <c r="H78" s="3">
        <f>E78/$E$48</f>
        <v>0.99516324062877859</v>
      </c>
      <c r="I78" s="3">
        <f>F78/$F$48</f>
        <v>0.99424499862976168</v>
      </c>
      <c r="J78" t="s">
        <v>2897</v>
      </c>
      <c r="K78" s="6" t="s">
        <v>2907</v>
      </c>
      <c r="L78" s="1">
        <v>500</v>
      </c>
      <c r="M78" t="s">
        <v>3041</v>
      </c>
    </row>
    <row r="79" spans="1:13">
      <c r="A79">
        <v>24</v>
      </c>
      <c r="B79" s="144" t="s">
        <v>2871</v>
      </c>
      <c r="C79" s="5">
        <v>1.0047499999999997E-2</v>
      </c>
      <c r="D79" s="5">
        <v>1.0241666666666666E-2</v>
      </c>
      <c r="E79" s="5">
        <v>1.0454166666666667E-2</v>
      </c>
      <c r="F79" s="5">
        <v>9.8638888888888856E-3</v>
      </c>
      <c r="G79" s="3">
        <f>D79/$D$48</f>
        <v>0.88353702372393972</v>
      </c>
      <c r="H79" s="3">
        <f>E79/$E$48</f>
        <v>1.011285771866183</v>
      </c>
      <c r="I79" s="3">
        <f>F79/$F$48</f>
        <v>0.97314332693888717</v>
      </c>
      <c r="J79" t="s">
        <v>2897</v>
      </c>
      <c r="K79" s="6" t="s">
        <v>2907</v>
      </c>
      <c r="L79" s="1">
        <v>500</v>
      </c>
      <c r="M79" t="s">
        <v>3041</v>
      </c>
    </row>
    <row r="80" spans="1:13" hidden="1">
      <c r="A80">
        <v>31</v>
      </c>
      <c r="B80" s="145" t="s">
        <v>2842</v>
      </c>
      <c r="C80" s="5">
        <v>2.0337500000000005E-2</v>
      </c>
      <c r="D80" s="5">
        <v>1.4900000000000002E-2</v>
      </c>
      <c r="E80" s="5">
        <v>1.8312499999999995E-2</v>
      </c>
      <c r="F80" s="5">
        <v>1.9866666666666671E-2</v>
      </c>
      <c r="G80" s="3">
        <f>D80/$D$48</f>
        <v>1.2854061826024445</v>
      </c>
      <c r="H80" s="3">
        <f>E80/$E$48</f>
        <v>1.7714631197097939</v>
      </c>
      <c r="I80" s="3">
        <f>F80/$F$48</f>
        <v>1.9599890380926288</v>
      </c>
      <c r="J80" t="s">
        <v>2897</v>
      </c>
      <c r="K80" t="s">
        <v>2912</v>
      </c>
      <c r="L80" s="1">
        <v>10000</v>
      </c>
      <c r="M80" t="s">
        <v>1358</v>
      </c>
    </row>
    <row r="81" spans="1:13">
      <c r="A81">
        <v>47</v>
      </c>
      <c r="B81" s="146" t="s">
        <v>2884</v>
      </c>
      <c r="C81" s="5">
        <v>9.6550000000000004E-3</v>
      </c>
      <c r="D81" s="5">
        <v>5.3749999999999978E-3</v>
      </c>
      <c r="E81" s="5">
        <v>9.5250000000000005E-3</v>
      </c>
      <c r="F81" s="5">
        <v>9.7527777777777769E-3</v>
      </c>
      <c r="G81" s="3">
        <f>D81/$D$48</f>
        <v>0.4636951833213514</v>
      </c>
      <c r="H81" s="3">
        <f>E81/$E$48</f>
        <v>0.92140266021765416</v>
      </c>
      <c r="I81" s="3">
        <f>F81/$F$48</f>
        <v>0.96218141956700476</v>
      </c>
      <c r="J81" t="s">
        <v>2898</v>
      </c>
      <c r="K81" s="6" t="s">
        <v>2907</v>
      </c>
      <c r="L81" s="1">
        <v>500</v>
      </c>
      <c r="M81" t="s">
        <v>3042</v>
      </c>
    </row>
    <row r="82" spans="1:13" hidden="1">
      <c r="A82">
        <v>33</v>
      </c>
      <c r="B82" s="146" t="s">
        <v>2843</v>
      </c>
      <c r="C82" s="5">
        <v>4.47E-3</v>
      </c>
      <c r="D82" s="5">
        <v>2.1833333333333327E-3</v>
      </c>
      <c r="E82" s="5">
        <v>4.1958333333333327E-3</v>
      </c>
      <c r="F82" s="5">
        <v>4.1194444444444455E-3</v>
      </c>
      <c r="G82" s="3">
        <f>D82/$D$48</f>
        <v>0.18835370237239393</v>
      </c>
      <c r="H82" s="3">
        <f>E82/$E$48</f>
        <v>0.40588472390165242</v>
      </c>
      <c r="I82" s="3">
        <f>F82/$F$48</f>
        <v>0.40641271581255156</v>
      </c>
      <c r="J82" t="s">
        <v>2898</v>
      </c>
      <c r="K82" t="s">
        <v>2912</v>
      </c>
      <c r="L82" s="1">
        <v>10000</v>
      </c>
      <c r="M82" t="s">
        <v>3041</v>
      </c>
    </row>
    <row r="83" spans="1:13">
      <c r="A83">
        <v>28</v>
      </c>
      <c r="B83" s="145" t="s">
        <v>2952</v>
      </c>
      <c r="C83" s="5">
        <v>9.5400000000000033E-3</v>
      </c>
      <c r="D83" s="5">
        <v>9.391666666666668E-3</v>
      </c>
      <c r="E83" s="5">
        <v>9.5875000000000005E-3</v>
      </c>
      <c r="F83" s="5">
        <v>9.452777777777777E-3</v>
      </c>
      <c r="G83" s="3">
        <f>D83/$D$48</f>
        <v>0.81020848310567961</v>
      </c>
      <c r="H83" s="3">
        <f>E83/$E$48</f>
        <v>0.92744860943168073</v>
      </c>
      <c r="I83" s="3">
        <f>F83/$F$48</f>
        <v>0.93258426966292141</v>
      </c>
      <c r="J83" t="s">
        <v>2897</v>
      </c>
      <c r="K83" s="6" t="s">
        <v>2907</v>
      </c>
      <c r="L83" s="1">
        <v>500</v>
      </c>
      <c r="M83" t="s">
        <v>1358</v>
      </c>
    </row>
    <row r="84" spans="1:13">
      <c r="A84">
        <v>19</v>
      </c>
      <c r="B84" s="144" t="s">
        <v>2868</v>
      </c>
      <c r="C84" s="5">
        <v>8.4200000000000004E-3</v>
      </c>
      <c r="D84" s="5">
        <v>8.2750000000000011E-3</v>
      </c>
      <c r="E84" s="5">
        <v>8.1333333333333327E-3</v>
      </c>
      <c r="F84" s="5">
        <v>8.9888888888888865E-3</v>
      </c>
      <c r="G84" s="3">
        <f>D84/$D$48</f>
        <v>0.71387491013659254</v>
      </c>
      <c r="H84" s="3">
        <f>E84/$E$48</f>
        <v>0.78677952438532839</v>
      </c>
      <c r="I84" s="3">
        <f>F84/$F$48</f>
        <v>0.88681830638531089</v>
      </c>
      <c r="J84" t="s">
        <v>2897</v>
      </c>
      <c r="K84" s="6" t="s">
        <v>2907</v>
      </c>
      <c r="L84" s="1">
        <v>1000</v>
      </c>
      <c r="M84" t="s">
        <v>3041</v>
      </c>
    </row>
    <row r="85" spans="1:13" hidden="1">
      <c r="A85">
        <v>36</v>
      </c>
      <c r="B85" s="146" t="s">
        <v>2844</v>
      </c>
      <c r="C85" s="5">
        <v>9.7299999999999991E-3</v>
      </c>
      <c r="D85" s="5">
        <v>1.3374999999999996E-2</v>
      </c>
      <c r="E85" s="5">
        <v>1.3204166666666664E-2</v>
      </c>
      <c r="F85" s="5">
        <v>1.010833333333333E-2</v>
      </c>
      <c r="G85" s="3">
        <f>D85/$D$48</f>
        <v>1.1538461538461537</v>
      </c>
      <c r="H85" s="3">
        <f>E85/$E$48</f>
        <v>1.2773075372833531</v>
      </c>
      <c r="I85" s="3">
        <f>F85/$F$48</f>
        <v>0.99725952315702915</v>
      </c>
      <c r="J85" t="s">
        <v>2898</v>
      </c>
      <c r="K85" t="s">
        <v>2912</v>
      </c>
      <c r="L85" s="1">
        <v>500</v>
      </c>
      <c r="M85" t="s">
        <v>3041</v>
      </c>
    </row>
    <row r="86" spans="1:13">
      <c r="A86">
        <v>30</v>
      </c>
      <c r="B86" s="145" t="s">
        <v>2876</v>
      </c>
      <c r="C86" s="5">
        <v>9.0799999999999961E-3</v>
      </c>
      <c r="D86" s="5">
        <v>1.0383333333333333E-2</v>
      </c>
      <c r="E86" s="5">
        <v>8.4791666666666678E-3</v>
      </c>
      <c r="F86" s="5">
        <v>8.7472222222222187E-3</v>
      </c>
      <c r="G86" s="3">
        <f>D86/$D$48</f>
        <v>0.89575844716031638</v>
      </c>
      <c r="H86" s="3">
        <f>E86/$E$48</f>
        <v>0.8202337767029424</v>
      </c>
      <c r="I86" s="3">
        <f>F86/$F$48</f>
        <v>0.86297615785146597</v>
      </c>
      <c r="J86" t="s">
        <v>2897</v>
      </c>
      <c r="K86" s="6" t="s">
        <v>2907</v>
      </c>
      <c r="L86" s="1">
        <v>100</v>
      </c>
      <c r="M86" t="s">
        <v>3042</v>
      </c>
    </row>
    <row r="87" spans="1:13" hidden="1">
      <c r="A87">
        <v>38</v>
      </c>
      <c r="B87" s="145" t="s">
        <v>2846</v>
      </c>
      <c r="C87" s="5">
        <v>1.1142499999999998E-2</v>
      </c>
      <c r="D87" s="5">
        <v>1.1674999999999998E-2</v>
      </c>
      <c r="E87" s="5">
        <v>1.0895833333333334E-2</v>
      </c>
      <c r="F87" s="5">
        <v>1.1299999999999998E-2</v>
      </c>
      <c r="G87" s="3">
        <f>D87/$D$48</f>
        <v>1.0071890726096333</v>
      </c>
      <c r="H87" s="3">
        <f>E87/$E$48</f>
        <v>1.0540104796453043</v>
      </c>
      <c r="I87" s="3">
        <f>F87/$F$48</f>
        <v>1.1148259797204714</v>
      </c>
      <c r="J87" t="s">
        <v>2897</v>
      </c>
      <c r="K87" s="6" t="s">
        <v>2912</v>
      </c>
      <c r="L87" s="1">
        <v>500</v>
      </c>
      <c r="M87" t="s">
        <v>3041</v>
      </c>
    </row>
    <row r="88" spans="1:13">
      <c r="A88">
        <v>58</v>
      </c>
      <c r="B88" s="147" t="s">
        <v>2908</v>
      </c>
      <c r="C88" s="5">
        <v>3.785000000000001E-3</v>
      </c>
      <c r="D88" s="5">
        <v>1.8024999999999999E-2</v>
      </c>
      <c r="E88" s="5">
        <v>9.1708333333333347E-3</v>
      </c>
      <c r="F88" s="5">
        <v>8.6833333333333346E-3</v>
      </c>
      <c r="G88" s="3">
        <f>D88/$D$48</f>
        <v>1.5549964054636953</v>
      </c>
      <c r="H88" s="3">
        <f>E88/$E$48</f>
        <v>0.88714228133817008</v>
      </c>
      <c r="I88" s="3">
        <f>F88/$F$48</f>
        <v>0.85667306111263386</v>
      </c>
      <c r="J88" t="s">
        <v>2899</v>
      </c>
      <c r="K88" s="6" t="s">
        <v>2907</v>
      </c>
      <c r="L88" s="1">
        <v>5000</v>
      </c>
      <c r="M88" t="s">
        <v>1358</v>
      </c>
    </row>
    <row r="89" spans="1:13" hidden="1">
      <c r="A89">
        <v>40</v>
      </c>
      <c r="B89" s="146" t="s">
        <v>2847</v>
      </c>
      <c r="C89" s="5">
        <v>6.409999999999999E-3</v>
      </c>
      <c r="D89" s="5">
        <v>8.175E-3</v>
      </c>
      <c r="E89" s="5">
        <v>1.04E-2</v>
      </c>
      <c r="F89" s="5">
        <v>6.499999999999998E-3</v>
      </c>
      <c r="G89" s="3">
        <f>D89/$D$48</f>
        <v>0.70524802300503242</v>
      </c>
      <c r="H89" s="3">
        <f>E89/$E$48</f>
        <v>1.0060459492140263</v>
      </c>
      <c r="I89" s="3">
        <f>F89/$F$48</f>
        <v>0.64127158125513828</v>
      </c>
      <c r="J89" t="s">
        <v>2898</v>
      </c>
      <c r="K89" t="s">
        <v>2912</v>
      </c>
      <c r="L89" s="1">
        <v>50000</v>
      </c>
      <c r="M89" t="s">
        <v>3041</v>
      </c>
    </row>
    <row r="90" spans="1:13" hidden="1">
      <c r="A90">
        <v>41</v>
      </c>
      <c r="B90" s="146" t="s">
        <v>2848</v>
      </c>
      <c r="C90" s="5">
        <v>3.0525000000000005E-3</v>
      </c>
      <c r="D90" s="5">
        <v>5.3333333333333358E-3</v>
      </c>
      <c r="E90" s="5">
        <v>1.09625E-2</v>
      </c>
      <c r="F90" s="5">
        <v>3.3027777777777773E-3</v>
      </c>
      <c r="G90" s="3">
        <f>D90/$D$48</f>
        <v>0.46010064701653514</v>
      </c>
      <c r="H90" s="3">
        <f>E90/$E$48</f>
        <v>1.0604594921402659</v>
      </c>
      <c r="I90" s="3">
        <f>F90/$F$48</f>
        <v>0.3258426966292135</v>
      </c>
      <c r="J90" t="s">
        <v>2898</v>
      </c>
      <c r="K90" t="s">
        <v>2912</v>
      </c>
      <c r="L90" s="1">
        <v>200000</v>
      </c>
      <c r="M90" t="s">
        <v>3041</v>
      </c>
    </row>
    <row r="91" spans="1:13" hidden="1">
      <c r="A91">
        <v>42</v>
      </c>
      <c r="B91" s="146" t="s">
        <v>2849</v>
      </c>
      <c r="C91" s="5">
        <v>8.8650000000000014E-3</v>
      </c>
      <c r="D91" s="5">
        <v>1.0183333333333334E-2</v>
      </c>
      <c r="E91" s="5">
        <v>8.1875000000000003E-3</v>
      </c>
      <c r="F91" s="5">
        <v>8.702777777777778E-3</v>
      </c>
      <c r="G91" s="3">
        <f>D91/$D$48</f>
        <v>0.87850467289719647</v>
      </c>
      <c r="H91" s="3">
        <f>E91/$E$48</f>
        <v>0.79201934703748478</v>
      </c>
      <c r="I91" s="3">
        <f>F91/$F$48</f>
        <v>0.85859139490271319</v>
      </c>
      <c r="J91" t="s">
        <v>2898</v>
      </c>
      <c r="K91" t="s">
        <v>2912</v>
      </c>
      <c r="L91" s="1">
        <v>100</v>
      </c>
      <c r="M91" t="s">
        <v>3041</v>
      </c>
    </row>
    <row r="92" spans="1:13">
      <c r="A92">
        <v>34</v>
      </c>
      <c r="B92" s="146" t="s">
        <v>2878</v>
      </c>
      <c r="C92" s="5">
        <v>6.5174999999999981E-3</v>
      </c>
      <c r="D92" s="5">
        <v>5.3583333333333339E-3</v>
      </c>
      <c r="E92" s="5">
        <v>8.5874999999999979E-3</v>
      </c>
      <c r="F92" s="5">
        <v>7.1527777777777761E-3</v>
      </c>
      <c r="G92" s="3">
        <f>D92/$D$48</f>
        <v>0.46225736879942497</v>
      </c>
      <c r="H92" s="3">
        <f>E92/$E$48</f>
        <v>0.83071342200725484</v>
      </c>
      <c r="I92" s="3">
        <f>F92/$F$48</f>
        <v>0.70567278706494929</v>
      </c>
      <c r="J92" t="s">
        <v>2898</v>
      </c>
      <c r="K92" s="6" t="s">
        <v>2907</v>
      </c>
      <c r="L92" s="1">
        <v>5000</v>
      </c>
      <c r="M92" t="s">
        <v>3041</v>
      </c>
    </row>
    <row r="93" spans="1:13" hidden="1">
      <c r="A93">
        <v>44</v>
      </c>
      <c r="B93" s="146" t="s">
        <v>3043</v>
      </c>
      <c r="C93" s="5">
        <v>8.4249999999999842E-4</v>
      </c>
      <c r="D93" s="5">
        <v>-2.1675E-2</v>
      </c>
      <c r="E93" s="5">
        <v>3.6583333333333324E-3</v>
      </c>
      <c r="F93" s="5">
        <v>4.3749999999999995E-3</v>
      </c>
      <c r="G93" s="3">
        <f>D93/$D$48</f>
        <v>-1.8698777857656366</v>
      </c>
      <c r="H93" s="3">
        <f>E93/$E$48</f>
        <v>0.35388956066102367</v>
      </c>
      <c r="I93" s="3">
        <f>F93/$F$48</f>
        <v>0.43162510276788163</v>
      </c>
      <c r="J93" t="s">
        <v>2898</v>
      </c>
      <c r="K93" t="s">
        <v>2912</v>
      </c>
      <c r="L93" s="1">
        <v>5000</v>
      </c>
      <c r="M93" t="s">
        <v>3041</v>
      </c>
    </row>
    <row r="94" spans="1:13">
      <c r="A94">
        <v>29</v>
      </c>
      <c r="B94" s="145" t="s">
        <v>2875</v>
      </c>
      <c r="C94" s="5">
        <v>6.7849999999999994E-3</v>
      </c>
      <c r="D94" s="5">
        <v>8.6416666666666673E-3</v>
      </c>
      <c r="E94" s="5">
        <v>6.8541666666666655E-3</v>
      </c>
      <c r="F94" s="5">
        <v>6.3916666666666653E-3</v>
      </c>
      <c r="G94" s="3">
        <f>D94/$D$48</f>
        <v>0.74550682961897929</v>
      </c>
      <c r="H94" s="3">
        <f>E94/$E$48</f>
        <v>0.66303909713825049</v>
      </c>
      <c r="I94" s="3">
        <f>F94/$F$48</f>
        <v>0.63058372156755271</v>
      </c>
      <c r="J94" t="s">
        <v>2897</v>
      </c>
      <c r="K94" s="6" t="s">
        <v>2907</v>
      </c>
      <c r="L94" s="1">
        <v>500</v>
      </c>
      <c r="M94" t="s">
        <v>3041</v>
      </c>
    </row>
    <row r="95" spans="1:13">
      <c r="A95">
        <v>45</v>
      </c>
      <c r="B95" s="146" t="s">
        <v>2883</v>
      </c>
      <c r="C95" s="5">
        <v>5.3150000000000011E-3</v>
      </c>
      <c r="D95" s="5">
        <v>-5.4000000000000012E-3</v>
      </c>
      <c r="E95" s="5">
        <v>6.0624999999999993E-3</v>
      </c>
      <c r="F95" s="5">
        <v>6.3916666666666653E-3</v>
      </c>
      <c r="G95" s="3">
        <f>D95/$D$48</f>
        <v>-0.46585190510424174</v>
      </c>
      <c r="H95" s="3">
        <f>E95/$E$48</f>
        <v>0.58645707376058032</v>
      </c>
      <c r="I95" s="3">
        <f>F95/$F$48</f>
        <v>0.63058372156755271</v>
      </c>
      <c r="J95" t="s">
        <v>2898</v>
      </c>
      <c r="K95" s="6" t="s">
        <v>2907</v>
      </c>
      <c r="L95" s="1">
        <v>5000</v>
      </c>
      <c r="M95" t="s">
        <v>3041</v>
      </c>
    </row>
    <row r="96" spans="1:13">
      <c r="A96">
        <v>32</v>
      </c>
      <c r="B96" s="146" t="s">
        <v>2877</v>
      </c>
      <c r="C96" s="5">
        <v>5.8399999999999988E-3</v>
      </c>
      <c r="D96" s="5">
        <v>4.8416666666666669E-3</v>
      </c>
      <c r="E96" s="5">
        <v>5.7374999999999995E-3</v>
      </c>
      <c r="F96" s="5">
        <v>5.5972222222222213E-3</v>
      </c>
      <c r="G96" s="3">
        <f>D96/$D$48</f>
        <v>0.41768511861969815</v>
      </c>
      <c r="H96" s="3">
        <f>E96/$E$48</f>
        <v>0.55501813784764198</v>
      </c>
      <c r="I96" s="3">
        <f>F96/$F$48</f>
        <v>0.55220608385859138</v>
      </c>
      <c r="J96" t="s">
        <v>2898</v>
      </c>
      <c r="K96" s="6" t="s">
        <v>2907</v>
      </c>
      <c r="L96" s="1">
        <v>10000</v>
      </c>
      <c r="M96" t="s">
        <v>3041</v>
      </c>
    </row>
    <row r="97" spans="1:13" hidden="1">
      <c r="A97">
        <v>48</v>
      </c>
      <c r="B97" s="146" t="s">
        <v>2851</v>
      </c>
      <c r="C97" s="5">
        <v>1.5820000000000001E-2</v>
      </c>
      <c r="D97" s="5">
        <v>3.4700000000000002E-2</v>
      </c>
      <c r="E97" s="5">
        <v>2.3679166666666668E-2</v>
      </c>
      <c r="F97" s="5">
        <v>2.0108333333333332E-2</v>
      </c>
      <c r="G97" s="3">
        <f>D97/$D$48</f>
        <v>2.9935298346513304</v>
      </c>
      <c r="H97" s="3">
        <f>E97/$E$48</f>
        <v>2.2906086255542117</v>
      </c>
      <c r="I97" s="3">
        <f>F97/$F$48</f>
        <v>1.9838311866264733</v>
      </c>
      <c r="J97" t="s">
        <v>2898</v>
      </c>
      <c r="K97" t="s">
        <v>2912</v>
      </c>
      <c r="L97" s="1">
        <v>500</v>
      </c>
      <c r="M97" t="s">
        <v>1358</v>
      </c>
    </row>
    <row r="98" spans="1:13" hidden="1">
      <c r="A98">
        <v>49</v>
      </c>
      <c r="B98" s="147" t="s">
        <v>2983</v>
      </c>
      <c r="C98" s="5">
        <v>1.2449999999999996E-2</v>
      </c>
      <c r="D98" s="5">
        <v>1.1775000000000001E-2</v>
      </c>
      <c r="E98" s="5">
        <v>9.7166666666666669E-3</v>
      </c>
      <c r="F98" s="5">
        <v>1.3241666666666665E-2</v>
      </c>
      <c r="G98" s="3">
        <f>D98/$D$48</f>
        <v>1.0158159597411935</v>
      </c>
      <c r="H98" s="3">
        <f>E98/$E$48</f>
        <v>0.93994357114066895</v>
      </c>
      <c r="I98" s="3">
        <f>F98/$F$48</f>
        <v>1.3063853110441217</v>
      </c>
      <c r="J98" t="s">
        <v>2899</v>
      </c>
      <c r="K98" s="6" t="s">
        <v>2909</v>
      </c>
      <c r="L98" s="1">
        <v>50000</v>
      </c>
      <c r="M98" t="s">
        <v>3041</v>
      </c>
    </row>
    <row r="99" spans="1:13" hidden="1">
      <c r="A99">
        <v>50</v>
      </c>
      <c r="B99" s="147" t="s">
        <v>2852</v>
      </c>
      <c r="C99" s="5">
        <v>7.9499999999999987E-3</v>
      </c>
      <c r="D99" s="5">
        <v>1.4749999999999999E-2</v>
      </c>
      <c r="E99" s="5">
        <v>8.266666666666667E-3</v>
      </c>
      <c r="F99" s="5">
        <v>1.2202777777777779E-2</v>
      </c>
      <c r="G99" s="3">
        <f>D99/$D$48</f>
        <v>1.2724658519051044</v>
      </c>
      <c r="H99" s="3">
        <f>E99/$E$48</f>
        <v>0.79967754937525182</v>
      </c>
      <c r="I99" s="3">
        <f>F99/$F$48</f>
        <v>1.2038914771170186</v>
      </c>
      <c r="J99" t="s">
        <v>2899</v>
      </c>
      <c r="K99" s="6" t="s">
        <v>2912</v>
      </c>
      <c r="L99" s="1">
        <v>50000</v>
      </c>
      <c r="M99" t="s">
        <v>3041</v>
      </c>
    </row>
    <row r="100" spans="1:13" hidden="1">
      <c r="A100">
        <v>51</v>
      </c>
      <c r="B100" s="147" t="s">
        <v>2853</v>
      </c>
      <c r="C100" s="5">
        <v>8.6525000000000005E-3</v>
      </c>
      <c r="D100" s="5">
        <v>1.5691666666666666E-2</v>
      </c>
      <c r="E100" s="5">
        <v>9.0583333333333332E-3</v>
      </c>
      <c r="F100" s="5">
        <v>1.2924999999999999E-2</v>
      </c>
      <c r="G100" s="3">
        <f>D100/$D$48</f>
        <v>1.3537023723939614</v>
      </c>
      <c r="H100" s="3">
        <f>E100/$E$48</f>
        <v>0.8762595727529221</v>
      </c>
      <c r="I100" s="3">
        <f>F100/$F$48</f>
        <v>1.2751438750342561</v>
      </c>
      <c r="J100" t="s">
        <v>2899</v>
      </c>
      <c r="K100" t="s">
        <v>2912</v>
      </c>
      <c r="L100" s="1">
        <v>5000</v>
      </c>
      <c r="M100" t="s">
        <v>3041</v>
      </c>
    </row>
    <row r="101" spans="1:13" hidden="1">
      <c r="A101">
        <v>2</v>
      </c>
      <c r="B101" s="131" t="s">
        <v>2464</v>
      </c>
      <c r="C101" s="5">
        <v>3.9650000000000006E-3</v>
      </c>
      <c r="D101" s="5">
        <v>3.4499999999999995E-3</v>
      </c>
      <c r="E101" s="5">
        <v>3.9749999999999994E-3</v>
      </c>
      <c r="F101" s="5">
        <v>3.6583333333333329E-3</v>
      </c>
      <c r="G101" s="3">
        <f>D101/$D$48</f>
        <v>0.29762760603882099</v>
      </c>
      <c r="H101" s="3">
        <f>E101/$E$48</f>
        <v>0.38452237001209177</v>
      </c>
      <c r="I101" s="3">
        <f>F101/$F$48</f>
        <v>0.36092080021923817</v>
      </c>
      <c r="J101" t="s">
        <v>2811</v>
      </c>
      <c r="K101" t="s">
        <v>2907</v>
      </c>
      <c r="L101" s="1">
        <v>0</v>
      </c>
      <c r="M101" t="s">
        <v>3041</v>
      </c>
    </row>
    <row r="102" spans="1:13" hidden="1">
      <c r="A102">
        <v>54</v>
      </c>
      <c r="B102" s="147" t="s">
        <v>2854</v>
      </c>
      <c r="C102" s="5">
        <v>6.6449999999999981E-3</v>
      </c>
      <c r="D102" s="5">
        <v>4.2416666666666688E-3</v>
      </c>
      <c r="E102" s="5">
        <v>4.2791666666666664E-3</v>
      </c>
      <c r="F102" s="5">
        <v>7.6194444444444443E-3</v>
      </c>
      <c r="G102" s="3">
        <f>D102/$D$48</f>
        <v>0.36592379583033813</v>
      </c>
      <c r="H102" s="3">
        <f>E102/$E$48</f>
        <v>0.41394598952035461</v>
      </c>
      <c r="I102" s="3">
        <f>F102/$F$48</f>
        <v>0.75171279802685675</v>
      </c>
      <c r="J102" t="s">
        <v>2899</v>
      </c>
      <c r="K102" t="s">
        <v>2912</v>
      </c>
      <c r="L102" s="1">
        <v>300000</v>
      </c>
      <c r="M102" t="s">
        <v>1358</v>
      </c>
    </row>
    <row r="103" spans="1:13" hidden="1">
      <c r="A103">
        <v>55</v>
      </c>
      <c r="B103" s="147" t="s">
        <v>2855</v>
      </c>
      <c r="C103" s="5">
        <v>1.4307500000000001E-2</v>
      </c>
      <c r="D103" s="5">
        <v>2.5408333333333335E-2</v>
      </c>
      <c r="E103" s="5">
        <v>1.55125E-2</v>
      </c>
      <c r="F103" s="5">
        <v>1.7758333333333334E-2</v>
      </c>
      <c r="G103" s="3">
        <f>D103/$D$48</f>
        <v>2.1919482386772109</v>
      </c>
      <c r="H103" s="3">
        <f>E103/$E$48</f>
        <v>1.5006045949214024</v>
      </c>
      <c r="I103" s="3">
        <f>F103/$F$48</f>
        <v>1.751986845711154</v>
      </c>
      <c r="J103" t="s">
        <v>2899</v>
      </c>
      <c r="K103" t="s">
        <v>2912</v>
      </c>
      <c r="L103" s="1">
        <v>1000</v>
      </c>
      <c r="M103" t="s">
        <v>3041</v>
      </c>
    </row>
    <row r="104" spans="1:13">
      <c r="A104">
        <v>52</v>
      </c>
      <c r="B104" s="147" t="s">
        <v>2887</v>
      </c>
      <c r="C104" s="5">
        <v>2.3599999999999997E-3</v>
      </c>
      <c r="D104" s="5">
        <v>3.6499999999999987E-3</v>
      </c>
      <c r="E104" s="5">
        <v>3.1708333333333332E-3</v>
      </c>
      <c r="F104" s="5">
        <v>3.8805555555555555E-3</v>
      </c>
      <c r="G104" s="3">
        <f>D104/$D$48</f>
        <v>0.31488138030194096</v>
      </c>
      <c r="H104" s="3">
        <f>E104/$E$48</f>
        <v>0.30673115679161622</v>
      </c>
      <c r="I104" s="3">
        <f>F104/$F$48</f>
        <v>0.38284461496300359</v>
      </c>
      <c r="J104" t="s">
        <v>2899</v>
      </c>
      <c r="K104" s="6" t="s">
        <v>2907</v>
      </c>
      <c r="L104" s="1">
        <v>10000</v>
      </c>
      <c r="M104" t="s">
        <v>3041</v>
      </c>
    </row>
    <row r="105" spans="1:13">
      <c r="A105">
        <v>39</v>
      </c>
      <c r="B105" s="146" t="s">
        <v>2880</v>
      </c>
      <c r="C105" s="5">
        <v>3.0824999999999993E-3</v>
      </c>
      <c r="D105" s="5">
        <v>-3.1166666666666682E-3</v>
      </c>
      <c r="E105" s="5">
        <v>4.9458333333333325E-3</v>
      </c>
      <c r="F105" s="5">
        <v>3.6861111111111105E-3</v>
      </c>
      <c r="G105" s="3">
        <f>D105/$D$48</f>
        <v>-0.26887131560028771</v>
      </c>
      <c r="H105" s="3">
        <f>E105/$E$48</f>
        <v>0.47843611446997164</v>
      </c>
      <c r="I105" s="3">
        <f>F105/$F$48</f>
        <v>0.3636612770622088</v>
      </c>
      <c r="J105" t="s">
        <v>2898</v>
      </c>
      <c r="K105" s="6" t="s">
        <v>2907</v>
      </c>
      <c r="L105" s="1">
        <v>5000</v>
      </c>
      <c r="M105" t="s">
        <v>3041</v>
      </c>
    </row>
    <row r="106" spans="1:13" hidden="1">
      <c r="A106">
        <v>5</v>
      </c>
      <c r="B106" s="131" t="s">
        <v>2467</v>
      </c>
      <c r="C106" s="5">
        <v>-6.7250000000000003E-4</v>
      </c>
      <c r="D106" s="5">
        <v>-1.01E-2</v>
      </c>
      <c r="E106" s="5">
        <v>-9.5833333333333393E-4</v>
      </c>
      <c r="F106" s="5">
        <v>4.0833333333333346E-4</v>
      </c>
      <c r="G106" s="3">
        <f>D106/$D$48</f>
        <v>-0.87131560028756294</v>
      </c>
      <c r="H106" s="3">
        <f>E106/$E$48</f>
        <v>-9.2704554615074611E-2</v>
      </c>
      <c r="I106" s="3">
        <f>F106/$F$48</f>
        <v>4.0285009591668967E-2</v>
      </c>
      <c r="J106" t="s">
        <v>2811</v>
      </c>
      <c r="K106" s="6" t="s">
        <v>2907</v>
      </c>
      <c r="L106" s="1">
        <v>0</v>
      </c>
      <c r="M106" t="s">
        <v>3041</v>
      </c>
    </row>
    <row r="107" spans="1:13" hidden="1">
      <c r="A107">
        <v>59</v>
      </c>
      <c r="B107" s="147" t="s">
        <v>2911</v>
      </c>
      <c r="C107" s="5">
        <v>1.5990000000000008E-2</v>
      </c>
      <c r="D107" s="5">
        <v>1.9650000000000004E-2</v>
      </c>
      <c r="E107" s="5">
        <v>1.3941666666666666E-2</v>
      </c>
      <c r="F107" s="5">
        <v>1.7516666666666673E-2</v>
      </c>
      <c r="G107" s="3">
        <f t="shared" ref="G51:G110" si="0">D107/$D$48</f>
        <v>1.6951833213515461</v>
      </c>
      <c r="H107" s="3">
        <f t="shared" ref="H51:H110" si="1">E107/$E$48</f>
        <v>1.3486497380088671</v>
      </c>
      <c r="I107" s="3">
        <f t="shared" ref="I50:I110" si="2">F107/$F$48</f>
        <v>1.7281446971773098</v>
      </c>
      <c r="J107" t="s">
        <v>2899</v>
      </c>
      <c r="K107" t="s">
        <v>2912</v>
      </c>
      <c r="L107" s="1">
        <v>1000</v>
      </c>
      <c r="M107" t="s">
        <v>3041</v>
      </c>
    </row>
    <row r="108" spans="1:13" hidden="1">
      <c r="A108">
        <v>60</v>
      </c>
      <c r="B108" s="147" t="s">
        <v>2858</v>
      </c>
      <c r="C108" s="5">
        <v>1.4000000000000002E-2</v>
      </c>
      <c r="D108" s="5">
        <v>1.0124999999999999E-2</v>
      </c>
      <c r="E108" s="5">
        <v>1.1841666666666667E-2</v>
      </c>
      <c r="F108" s="5">
        <v>1.4622222222222227E-2</v>
      </c>
      <c r="G108" s="3">
        <f t="shared" si="0"/>
        <v>0.87347232207045289</v>
      </c>
      <c r="H108" s="3">
        <f t="shared" si="1"/>
        <v>1.1455058444175734</v>
      </c>
      <c r="I108" s="3">
        <f t="shared" si="2"/>
        <v>1.4425870101397651</v>
      </c>
      <c r="J108" t="s">
        <v>2899</v>
      </c>
      <c r="K108" t="s">
        <v>2912</v>
      </c>
      <c r="L108" s="1">
        <v>5000</v>
      </c>
      <c r="M108" t="s">
        <v>3041</v>
      </c>
    </row>
    <row r="109" spans="1:13" hidden="1">
      <c r="A109">
        <v>61</v>
      </c>
      <c r="B109" s="147" t="s">
        <v>2982</v>
      </c>
      <c r="C109" s="5">
        <v>1.2320000000000005E-2</v>
      </c>
      <c r="D109" s="5">
        <v>2.4808333333333335E-2</v>
      </c>
      <c r="E109" s="5">
        <v>8.758333333333335E-3</v>
      </c>
      <c r="F109" s="5">
        <v>1.2730555555555559E-2</v>
      </c>
      <c r="G109" s="3">
        <f t="shared" si="0"/>
        <v>2.1401869158878508</v>
      </c>
      <c r="H109" s="3">
        <f t="shared" si="1"/>
        <v>0.84723901652559463</v>
      </c>
      <c r="I109" s="3">
        <f t="shared" si="2"/>
        <v>1.2559605371334617</v>
      </c>
      <c r="J109" t="s">
        <v>2899</v>
      </c>
      <c r="K109" t="s">
        <v>2912</v>
      </c>
      <c r="L109" s="1">
        <v>10000</v>
      </c>
      <c r="M109" t="s">
        <v>3041</v>
      </c>
    </row>
    <row r="110" spans="1:13" hidden="1">
      <c r="A110">
        <v>62</v>
      </c>
      <c r="B110" s="148" t="s">
        <v>2857</v>
      </c>
      <c r="C110" s="5">
        <v>8.9724999999999996E-3</v>
      </c>
      <c r="D110" s="5">
        <v>1.5958333333333335E-2</v>
      </c>
      <c r="E110" s="5">
        <v>1.0420833333333332E-2</v>
      </c>
      <c r="F110" s="5">
        <v>1.1327777777777777E-2</v>
      </c>
      <c r="G110" s="3">
        <f t="shared" si="0"/>
        <v>1.3767074047447883</v>
      </c>
      <c r="H110" s="3">
        <f t="shared" si="1"/>
        <v>1.008061265618702</v>
      </c>
      <c r="I110" s="3">
        <f t="shared" si="2"/>
        <v>1.1175664565634422</v>
      </c>
      <c r="J110" t="s">
        <v>2899</v>
      </c>
      <c r="K110" t="s">
        <v>2912</v>
      </c>
      <c r="L110" s="1">
        <v>50000</v>
      </c>
      <c r="M110" t="s">
        <v>1358</v>
      </c>
    </row>
    <row r="111" spans="1:13">
      <c r="C111" s="5"/>
      <c r="D111" s="5"/>
      <c r="E111" s="5"/>
      <c r="F111" s="5"/>
      <c r="G111" s="3"/>
      <c r="H111" s="3"/>
      <c r="I111" s="3"/>
    </row>
  </sheetData>
  <autoFilter ref="A49:M110" xr:uid="{68DCACA7-4D8E-A246-9501-7BEECE27EB3F}">
    <filterColumn colId="9">
      <filters>
        <filter val="Ataque"/>
        <filter val="Meio"/>
        <filter val="Zaga"/>
      </filters>
    </filterColumn>
    <filterColumn colId="10">
      <filters>
        <filter val="Geral"/>
      </filters>
    </filterColumn>
    <sortState xmlns:xlrd2="http://schemas.microsoft.com/office/spreadsheetml/2017/richdata2" ref="A50:M105">
      <sortCondition descending="1" ref="I49:I110"/>
    </sortState>
  </autoFilter>
  <mergeCells count="4">
    <mergeCell ref="C1:G1"/>
    <mergeCell ref="H1:AA1"/>
    <mergeCell ref="AB1:AX1"/>
    <mergeCell ref="AY1:BK1"/>
  </mergeCells>
  <phoneticPr fontId="37" type="noConversion"/>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70AE7-B52A-AD4D-A274-11E529A277CE}">
  <dimension ref="A1:BL178"/>
  <sheetViews>
    <sheetView topLeftCell="A33" zoomScale="110" workbookViewId="0">
      <selection activeCell="A53" sqref="A53:L114"/>
    </sheetView>
  </sheetViews>
  <sheetFormatPr baseColWidth="10" defaultColWidth="8.83203125" defaultRowHeight="15"/>
  <cols>
    <col min="1" max="1" width="9" customWidth="1"/>
    <col min="2" max="2" width="36.33203125" customWidth="1"/>
    <col min="3" max="8" width="14" customWidth="1"/>
    <col min="9" max="9" width="15.1640625" customWidth="1"/>
    <col min="10" max="63" width="14" customWidth="1"/>
  </cols>
  <sheetData>
    <row r="1" spans="1:64" ht="20" customHeight="1">
      <c r="B1" s="129" t="s">
        <v>240</v>
      </c>
      <c r="C1" s="181" t="s">
        <v>2462</v>
      </c>
      <c r="D1" s="182"/>
      <c r="E1" s="182"/>
      <c r="F1" s="182"/>
      <c r="G1" s="182"/>
      <c r="H1" s="183" t="s">
        <v>2463</v>
      </c>
      <c r="I1" s="182"/>
      <c r="J1" s="182"/>
      <c r="K1" s="182"/>
      <c r="L1" s="182"/>
      <c r="M1" s="182"/>
      <c r="N1" s="182"/>
      <c r="O1" s="182"/>
      <c r="P1" s="182"/>
      <c r="Q1" s="182"/>
      <c r="R1" s="182"/>
      <c r="S1" s="182"/>
      <c r="T1" s="182"/>
      <c r="U1" s="182"/>
      <c r="V1" s="182"/>
      <c r="W1" s="182"/>
      <c r="X1" s="182"/>
      <c r="Y1" s="182"/>
      <c r="Z1" s="182"/>
      <c r="AA1" s="182"/>
      <c r="AB1" s="184" t="s">
        <v>37</v>
      </c>
      <c r="AC1" s="182"/>
      <c r="AD1" s="182"/>
      <c r="AE1" s="182"/>
      <c r="AF1" s="182"/>
      <c r="AG1" s="182"/>
      <c r="AH1" s="182"/>
      <c r="AI1" s="182"/>
      <c r="AJ1" s="182"/>
      <c r="AK1" s="182"/>
      <c r="AL1" s="182"/>
      <c r="AM1" s="182"/>
      <c r="AN1" s="182"/>
      <c r="AO1" s="182"/>
      <c r="AP1" s="182"/>
      <c r="AQ1" s="182"/>
      <c r="AR1" s="182"/>
      <c r="AS1" s="182"/>
      <c r="AT1" s="182"/>
      <c r="AU1" s="182"/>
      <c r="AV1" s="182"/>
      <c r="AW1" s="182"/>
      <c r="AX1" s="182"/>
      <c r="AY1" s="185" t="s">
        <v>60</v>
      </c>
      <c r="AZ1" s="182"/>
      <c r="BA1" s="182"/>
      <c r="BB1" s="182"/>
      <c r="BC1" s="182"/>
      <c r="BD1" s="182"/>
      <c r="BE1" s="182"/>
      <c r="BF1" s="182"/>
      <c r="BG1" s="182"/>
      <c r="BH1" s="182"/>
      <c r="BI1" s="182"/>
      <c r="BJ1" s="182"/>
      <c r="BK1" s="182"/>
    </row>
    <row r="2" spans="1:64" ht="40" customHeight="1">
      <c r="A2" t="s">
        <v>1266</v>
      </c>
      <c r="B2" s="130" t="s">
        <v>240</v>
      </c>
      <c r="C2" s="131" t="s">
        <v>1494</v>
      </c>
      <c r="D2" s="131" t="s">
        <v>2464</v>
      </c>
      <c r="E2" s="131" t="s">
        <v>2465</v>
      </c>
      <c r="F2" s="131" t="s">
        <v>2466</v>
      </c>
      <c r="G2" s="131" t="s">
        <v>2467</v>
      </c>
      <c r="H2" s="132" t="s">
        <v>1454</v>
      </c>
      <c r="I2" s="132" t="s">
        <v>506</v>
      </c>
      <c r="J2" s="132" t="s">
        <v>2468</v>
      </c>
      <c r="K2" s="132" t="s">
        <v>2469</v>
      </c>
      <c r="L2" s="132" t="s">
        <v>2350</v>
      </c>
      <c r="M2" s="132" t="s">
        <v>2900</v>
      </c>
      <c r="N2" s="132" t="s">
        <v>1423</v>
      </c>
      <c r="O2" s="132" t="s">
        <v>2471</v>
      </c>
      <c r="P2" s="132" t="s">
        <v>1452</v>
      </c>
      <c r="Q2" s="132" t="s">
        <v>2346</v>
      </c>
      <c r="R2" s="132" t="s">
        <v>2347</v>
      </c>
      <c r="S2" s="132" t="s">
        <v>2348</v>
      </c>
      <c r="T2" s="132" t="s">
        <v>2344</v>
      </c>
      <c r="U2" s="132" t="s">
        <v>2472</v>
      </c>
      <c r="V2" s="132" t="s">
        <v>2349</v>
      </c>
      <c r="W2" s="132" t="s">
        <v>2345</v>
      </c>
      <c r="X2" s="132" t="s">
        <v>2340</v>
      </c>
      <c r="Y2" s="132" t="s">
        <v>2274</v>
      </c>
      <c r="Z2" s="132" t="s">
        <v>356</v>
      </c>
      <c r="AA2" s="132" t="s">
        <v>2351</v>
      </c>
      <c r="AB2" s="133" t="s">
        <v>2473</v>
      </c>
      <c r="AC2" s="133" t="s">
        <v>2474</v>
      </c>
      <c r="AD2" s="133" t="s">
        <v>2475</v>
      </c>
      <c r="AE2" s="133" t="s">
        <v>2476</v>
      </c>
      <c r="AF2" s="133" t="s">
        <v>2477</v>
      </c>
      <c r="AG2" s="133" t="s">
        <v>2341</v>
      </c>
      <c r="AH2" s="133" t="s">
        <v>2478</v>
      </c>
      <c r="AI2" s="133" t="s">
        <v>2479</v>
      </c>
      <c r="AJ2" s="133" t="s">
        <v>1606</v>
      </c>
      <c r="AK2" s="133" t="s">
        <v>1610</v>
      </c>
      <c r="AL2" s="133" t="s">
        <v>1611</v>
      </c>
      <c r="AM2" s="133" t="s">
        <v>402</v>
      </c>
      <c r="AN2" s="133" t="s">
        <v>2480</v>
      </c>
      <c r="AO2" s="133" t="s">
        <v>1620</v>
      </c>
      <c r="AP2" s="133" t="s">
        <v>387</v>
      </c>
      <c r="AQ2" s="133" t="s">
        <v>1614</v>
      </c>
      <c r="AR2" s="133" t="s">
        <v>1613</v>
      </c>
      <c r="AS2" s="133" t="s">
        <v>2481</v>
      </c>
      <c r="AT2" s="133" t="s">
        <v>2482</v>
      </c>
      <c r="AU2" s="133" t="s">
        <v>1619</v>
      </c>
      <c r="AV2" s="133" t="s">
        <v>1643</v>
      </c>
      <c r="AW2" s="133" t="s">
        <v>1724</v>
      </c>
      <c r="AX2" s="133" t="s">
        <v>1647</v>
      </c>
      <c r="AY2" s="134" t="s">
        <v>2483</v>
      </c>
      <c r="AZ2" s="134" t="s">
        <v>1632</v>
      </c>
      <c r="BA2" s="134" t="s">
        <v>2484</v>
      </c>
      <c r="BB2" s="134" t="s">
        <v>1285</v>
      </c>
      <c r="BC2" s="134" t="s">
        <v>2485</v>
      </c>
      <c r="BD2" s="134" t="s">
        <v>1635</v>
      </c>
      <c r="BE2" s="134" t="s">
        <v>2486</v>
      </c>
      <c r="BF2" s="134" t="s">
        <v>2487</v>
      </c>
      <c r="BG2" s="134" t="s">
        <v>2488</v>
      </c>
      <c r="BH2" s="134" t="s">
        <v>2489</v>
      </c>
      <c r="BI2" s="134" t="s">
        <v>2490</v>
      </c>
      <c r="BJ2" s="134" t="s">
        <v>2491</v>
      </c>
      <c r="BK2" s="134" t="s">
        <v>2492</v>
      </c>
      <c r="BL2" s="168" t="s">
        <v>1646</v>
      </c>
    </row>
    <row r="3" spans="1:64">
      <c r="A3">
        <v>40</v>
      </c>
      <c r="B3" s="128" t="s">
        <v>2225</v>
      </c>
      <c r="C3" s="135">
        <v>1.1233150000000001E-2</v>
      </c>
      <c r="D3" s="135">
        <v>5.3E-3</v>
      </c>
      <c r="E3" s="135">
        <v>1.1233150000000001E-2</v>
      </c>
      <c r="F3" s="135">
        <v>3.3680719999999997E-2</v>
      </c>
      <c r="G3" s="135">
        <v>-2.2691989999999999E-2</v>
      </c>
      <c r="H3" s="135">
        <v>1.12E-2</v>
      </c>
      <c r="I3" s="141">
        <f t="shared" ref="I3:I5" si="0">C3</f>
        <v>1.1233150000000001E-2</v>
      </c>
      <c r="J3" s="135">
        <v>1.09E-2</v>
      </c>
      <c r="K3" s="135">
        <v>1.04434791801975E-2</v>
      </c>
      <c r="L3" s="135">
        <v>1.062349667017815E-2</v>
      </c>
      <c r="M3" s="135">
        <v>3.3999999999999998E-3</v>
      </c>
      <c r="N3" s="135">
        <v>9.9000000000000008E-3</v>
      </c>
      <c r="O3" s="135">
        <v>-4.7000000000000002E-3</v>
      </c>
      <c r="P3" s="135">
        <v>1.11E-2</v>
      </c>
      <c r="Q3" s="135">
        <v>1.0999999999999999E-2</v>
      </c>
      <c r="R3" s="135">
        <v>9.1000000000000004E-3</v>
      </c>
      <c r="S3" s="135">
        <v>-1.169911640276911E-2</v>
      </c>
      <c r="T3" s="135">
        <v>-1.563414466635182E-2</v>
      </c>
      <c r="U3" s="135">
        <v>3.3714859666300612E-5</v>
      </c>
      <c r="V3" s="135">
        <v>-5.8629139356882742E-3</v>
      </c>
      <c r="W3" s="135">
        <v>1.2200000000000001E-2</v>
      </c>
      <c r="X3" s="135">
        <v>6.4706439413158012E-3</v>
      </c>
      <c r="Y3" s="135">
        <v>2.1253857128172179E-2</v>
      </c>
      <c r="Z3" s="135">
        <v>9.317387660834342E-5</v>
      </c>
      <c r="AA3" s="135">
        <v>1.04E-2</v>
      </c>
      <c r="AB3" s="135">
        <v>1.1096999999999999E-2</v>
      </c>
      <c r="AC3" s="135">
        <v>4.64E-3</v>
      </c>
      <c r="AD3" s="141">
        <f t="shared" ref="AD3:AD5" si="1">C3</f>
        <v>1.1233150000000001E-2</v>
      </c>
      <c r="AE3" s="141">
        <f t="shared" ref="AE3:AE5" si="2">C3</f>
        <v>1.1233150000000001E-2</v>
      </c>
      <c r="AF3" s="135">
        <v>8.2730000000000008E-3</v>
      </c>
      <c r="AG3" s="135">
        <v>4.2537800000000001E-2</v>
      </c>
      <c r="AH3" s="135">
        <v>2.05182E-2</v>
      </c>
      <c r="AI3" s="135">
        <v>2.5222399999999999E-2</v>
      </c>
      <c r="AJ3" s="135">
        <v>1.59141E-2</v>
      </c>
      <c r="AK3" s="135">
        <v>1.87166E-2</v>
      </c>
      <c r="AL3" s="135">
        <v>2.4922199999999999E-2</v>
      </c>
      <c r="AM3" s="135">
        <v>-1.4E-3</v>
      </c>
      <c r="AN3" s="135">
        <v>1.1198E-2</v>
      </c>
      <c r="AO3" s="135">
        <v>1.513E-3</v>
      </c>
      <c r="AP3" s="135">
        <v>2.05182E-2</v>
      </c>
      <c r="AQ3" s="135">
        <v>2.5822899999999999E-2</v>
      </c>
      <c r="AR3" s="141">
        <f t="shared" ref="AR3:AR5" si="3">C3</f>
        <v>1.1233150000000001E-2</v>
      </c>
      <c r="AS3" s="135">
        <v>2.6523600000000001E-2</v>
      </c>
      <c r="AT3" s="135">
        <v>2.4822E-2</v>
      </c>
      <c r="AU3" s="135">
        <v>1.5713899999999999E-2</v>
      </c>
      <c r="AV3" s="135">
        <v>2.3220600000000001E-2</v>
      </c>
      <c r="AW3" s="135">
        <v>7.2564500000000004E-2</v>
      </c>
      <c r="AX3" s="135">
        <v>2.05182E-2</v>
      </c>
      <c r="AY3" s="135">
        <v>7.1363399999999994E-2</v>
      </c>
      <c r="AZ3" s="135">
        <v>2.1919399999999999E-2</v>
      </c>
      <c r="BA3" s="135">
        <v>2.24199E-2</v>
      </c>
      <c r="BB3" s="141">
        <f t="shared" ref="BB3:BB5" si="4">F3</f>
        <v>3.3680719999999997E-2</v>
      </c>
      <c r="BC3" s="135">
        <v>1.9817600000000001E-2</v>
      </c>
      <c r="BD3" s="135">
        <v>4.66414E-2</v>
      </c>
      <c r="BE3" s="135">
        <v>5.3147300000000001E-2</v>
      </c>
      <c r="BF3" s="135">
        <v>7.2964799999999996E-2</v>
      </c>
      <c r="BG3" s="135">
        <v>4.07362E-2</v>
      </c>
      <c r="BH3" s="135">
        <v>2.42215E-2</v>
      </c>
      <c r="BI3" s="135">
        <v>4.9243799999999997E-2</v>
      </c>
      <c r="BJ3" s="135">
        <v>0.10108979999999999</v>
      </c>
      <c r="BK3" s="135">
        <v>3.28291E-2</v>
      </c>
      <c r="BL3" s="135">
        <v>2.3821100000000001E-2</v>
      </c>
    </row>
    <row r="4" spans="1:64">
      <c r="A4">
        <v>39</v>
      </c>
      <c r="B4" s="128" t="s">
        <v>2226</v>
      </c>
      <c r="C4" s="137">
        <v>9.1814099999999992E-3</v>
      </c>
      <c r="D4" s="137">
        <v>8.3999999999999995E-3</v>
      </c>
      <c r="E4" s="137">
        <v>9.1814099999999992E-3</v>
      </c>
      <c r="F4" s="137">
        <v>-7.4923469999999992E-2</v>
      </c>
      <c r="G4" s="137">
        <v>2.127743E-2</v>
      </c>
      <c r="H4" s="137">
        <v>9.1999999999999998E-3</v>
      </c>
      <c r="I4" s="141">
        <f t="shared" si="0"/>
        <v>9.1814099999999992E-3</v>
      </c>
      <c r="J4" s="137">
        <v>1.0200000000000001E-2</v>
      </c>
      <c r="K4" s="137">
        <v>1.00258871735512E-2</v>
      </c>
      <c r="L4" s="137">
        <v>1.005576773362704E-2</v>
      </c>
      <c r="M4" s="137">
        <v>-1.06E-2</v>
      </c>
      <c r="N4" s="137">
        <v>-3.0000000000000001E-3</v>
      </c>
      <c r="O4" s="137">
        <v>3.8E-3</v>
      </c>
      <c r="P4" s="137">
        <v>6.1000000000000004E-3</v>
      </c>
      <c r="Q4" s="137">
        <v>8.3000000000000001E-3</v>
      </c>
      <c r="R4" s="137">
        <v>9.9000000000000008E-3</v>
      </c>
      <c r="S4" s="137">
        <v>3.6638736224339219E-3</v>
      </c>
      <c r="T4" s="137">
        <v>3.5531361452403321E-3</v>
      </c>
      <c r="U4" s="137">
        <v>-1.172225625465373E-4</v>
      </c>
      <c r="V4" s="137">
        <v>1.487310958987909E-3</v>
      </c>
      <c r="W4" s="137">
        <v>1.2200000000000001E-2</v>
      </c>
      <c r="X4" s="137">
        <v>3.8987193391097912E-3</v>
      </c>
      <c r="Y4" s="137">
        <v>-9.3882944836203297E-3</v>
      </c>
      <c r="Z4" s="137">
        <v>2.1804499177915378E-2</v>
      </c>
      <c r="AA4" s="137">
        <v>1.04E-2</v>
      </c>
      <c r="AB4" s="137">
        <v>9.0980000000000002E-3</v>
      </c>
      <c r="AC4" s="137">
        <v>-7.9000000000000008E-3</v>
      </c>
      <c r="AD4" s="141">
        <f t="shared" si="1"/>
        <v>9.1814099999999992E-3</v>
      </c>
      <c r="AE4" s="141">
        <f t="shared" si="2"/>
        <v>9.1814099999999992E-3</v>
      </c>
      <c r="AF4" s="137">
        <v>8.3899999999999999E-3</v>
      </c>
      <c r="AG4" s="137">
        <v>2.1423299999999999E-2</v>
      </c>
      <c r="AH4" s="137">
        <v>1.1312300000000001E-2</v>
      </c>
      <c r="AI4" s="137">
        <v>1.2914E-2</v>
      </c>
      <c r="AJ4" s="137">
        <v>-1.41E-2</v>
      </c>
      <c r="AK4" s="137">
        <v>-5.9999999999999995E-4</v>
      </c>
      <c r="AL4" s="137">
        <v>-8.199999999999999E-3</v>
      </c>
      <c r="AM4" s="137">
        <v>2.2824799999999999E-2</v>
      </c>
      <c r="AN4" s="137">
        <v>6.1659999999999996E-3</v>
      </c>
      <c r="AO4" s="137">
        <v>1.88205E-2</v>
      </c>
      <c r="AP4" s="137">
        <v>4.1440000000000001E-3</v>
      </c>
      <c r="AQ4" s="137">
        <v>3.2000000000000003E-4</v>
      </c>
      <c r="AR4" s="141">
        <f t="shared" si="3"/>
        <v>9.1814099999999992E-3</v>
      </c>
      <c r="AS4" s="137">
        <v>3.3E-4</v>
      </c>
      <c r="AT4" s="137">
        <v>-7.3499999999999996E-2</v>
      </c>
      <c r="AU4" s="137">
        <v>-1.9300000000000001E-2</v>
      </c>
      <c r="AV4" s="137">
        <v>-2.3599999999999999E-2</v>
      </c>
      <c r="AW4" s="137">
        <v>-6.2199999999999998E-2</v>
      </c>
      <c r="AX4" s="137">
        <v>-9.6299999999999997E-2</v>
      </c>
      <c r="AY4" s="137">
        <v>-5.1799999999999999E-2</v>
      </c>
      <c r="AZ4" s="137">
        <v>-8.8300000000000003E-2</v>
      </c>
      <c r="BA4" s="137">
        <v>-8.7899999999999992E-2</v>
      </c>
      <c r="BB4" s="141">
        <f t="shared" si="4"/>
        <v>-7.4923469999999992E-2</v>
      </c>
      <c r="BC4" s="137">
        <v>-4.6799999999999987E-2</v>
      </c>
      <c r="BD4" s="137">
        <v>-4.7899999999999998E-2</v>
      </c>
      <c r="BE4" s="137">
        <v>-4.1599999999999998E-2</v>
      </c>
      <c r="BF4" s="137">
        <v>1.5716999999999998E-2</v>
      </c>
      <c r="BG4" s="137">
        <v>-0.10829999999999999</v>
      </c>
      <c r="BH4" s="137">
        <v>-4.3799999999999999E-2</v>
      </c>
      <c r="BI4" s="137">
        <v>-5.2900000000000003E-2</v>
      </c>
      <c r="BJ4" s="137">
        <v>-0.1222</v>
      </c>
      <c r="BK4" s="137">
        <v>-6.6299999999999998E-2</v>
      </c>
      <c r="BL4" s="137">
        <v>-2.3699999999999999E-2</v>
      </c>
    </row>
    <row r="5" spans="1:64">
      <c r="A5">
        <v>38</v>
      </c>
      <c r="B5" s="128" t="s">
        <v>2227</v>
      </c>
      <c r="C5" s="135">
        <v>1.174673E-2</v>
      </c>
      <c r="D5" s="135">
        <v>7.1000000000000004E-3</v>
      </c>
      <c r="E5" s="135">
        <v>1.174673E-2</v>
      </c>
      <c r="F5" s="135">
        <v>-2.9063889999999998E-2</v>
      </c>
      <c r="G5" s="135">
        <v>-2.4463309999999999E-2</v>
      </c>
      <c r="H5" s="135">
        <v>1.17E-2</v>
      </c>
      <c r="I5" s="141">
        <f t="shared" si="0"/>
        <v>1.174673E-2</v>
      </c>
      <c r="J5" s="135">
        <v>1.38E-2</v>
      </c>
      <c r="K5" s="135">
        <v>1.3502263843382401E-2</v>
      </c>
      <c r="L5" s="135">
        <v>1.3560335056758801E-2</v>
      </c>
      <c r="M5" s="135">
        <v>1.24E-2</v>
      </c>
      <c r="N5" s="135">
        <v>5.0000000000000001E-3</v>
      </c>
      <c r="O5" s="135">
        <v>8.8999999999999999E-3</v>
      </c>
      <c r="P5" s="135">
        <v>1.14E-2</v>
      </c>
      <c r="Q5" s="135">
        <v>1.1900000000000001E-2</v>
      </c>
      <c r="R5" s="135">
        <v>1.46E-2</v>
      </c>
      <c r="S5" s="135">
        <v>1.1008851505020621E-2</v>
      </c>
      <c r="T5" s="135">
        <v>1.0007579185632659E-2</v>
      </c>
      <c r="U5" s="135">
        <v>6.2895249246404106E-3</v>
      </c>
      <c r="V5" s="135">
        <v>6.9008212174657144E-3</v>
      </c>
      <c r="W5" s="135">
        <v>1.2200000000000001E-2</v>
      </c>
      <c r="X5" s="135">
        <v>5.692366490364531E-3</v>
      </c>
      <c r="Y5" s="135">
        <v>9.6764566239326832E-4</v>
      </c>
      <c r="Z5" s="135">
        <v>1.6446733677322412E-2</v>
      </c>
      <c r="AA5" s="135">
        <v>1.04E-2</v>
      </c>
      <c r="AB5" s="135">
        <v>1.1597E-2</v>
      </c>
      <c r="AC5" s="135">
        <v>8.7740000000000005E-3</v>
      </c>
      <c r="AD5" s="141">
        <f t="shared" si="1"/>
        <v>1.174673E-2</v>
      </c>
      <c r="AE5" s="141">
        <f t="shared" si="2"/>
        <v>1.174673E-2</v>
      </c>
      <c r="AF5" s="135">
        <v>2.09178E-2</v>
      </c>
      <c r="AG5" s="135">
        <v>2.2318899999999999E-2</v>
      </c>
      <c r="AH5" s="135">
        <v>-1.9E-3</v>
      </c>
      <c r="AI5" s="135">
        <v>-6.9999999999999993E-3</v>
      </c>
      <c r="AJ5" s="135">
        <v>-1.29E-2</v>
      </c>
      <c r="AK5" s="135">
        <v>1.1396E-2</v>
      </c>
      <c r="AL5" s="135">
        <v>1.1395000000000001E-2</v>
      </c>
      <c r="AM5" s="135">
        <v>-9.4999999999999998E-3</v>
      </c>
      <c r="AN5" s="135">
        <v>1.1495999999999999E-2</v>
      </c>
      <c r="AO5" s="135">
        <v>-4.0999999999999988E-2</v>
      </c>
      <c r="AP5" s="135">
        <v>-6.7000000000000002E-3</v>
      </c>
      <c r="AQ5" s="135">
        <v>-2.3300000000000001E-2</v>
      </c>
      <c r="AR5" s="141">
        <f t="shared" si="3"/>
        <v>1.174673E-2</v>
      </c>
      <c r="AS5" s="135">
        <v>-4.4000000000000003E-3</v>
      </c>
      <c r="AT5" s="135">
        <v>-6.3500000000000001E-2</v>
      </c>
      <c r="AU5" s="135">
        <v>-1.4500000000000001E-2</v>
      </c>
      <c r="AV5" s="135">
        <v>-1.11E-2</v>
      </c>
      <c r="AW5" s="135">
        <v>-1.4999999999999999E-2</v>
      </c>
      <c r="AX5" s="135">
        <v>-4.5600000000000002E-2</v>
      </c>
      <c r="AY5" s="135">
        <v>-2.7E-2</v>
      </c>
      <c r="AZ5" s="135">
        <v>-6.5000000000000002E-2</v>
      </c>
      <c r="BA5" s="135">
        <v>-6.4399999999999999E-2</v>
      </c>
      <c r="BB5" s="141">
        <f t="shared" si="4"/>
        <v>-2.9063889999999998E-2</v>
      </c>
      <c r="BC5" s="135">
        <v>-2.3900000000000001E-2</v>
      </c>
      <c r="BD5" s="135">
        <v>-6.1899999999999997E-2</v>
      </c>
      <c r="BE5" s="135">
        <v>-3.2300000000000002E-2</v>
      </c>
      <c r="BF5" s="135">
        <v>-3.4700000000000002E-2</v>
      </c>
      <c r="BG5" s="135">
        <v>-6.6199999999999995E-2</v>
      </c>
      <c r="BH5" s="135">
        <v>-2.4199999999999999E-2</v>
      </c>
      <c r="BI5" s="135">
        <v>3.7309999999999999E-3</v>
      </c>
      <c r="BJ5" s="135">
        <v>-5.1999999999999998E-3</v>
      </c>
      <c r="BK5" s="135">
        <v>-5.28E-2</v>
      </c>
      <c r="BL5" s="135">
        <v>-1.24E-2</v>
      </c>
    </row>
    <row r="6" spans="1:64" s="139" customFormat="1">
      <c r="A6" s="139">
        <v>37</v>
      </c>
      <c r="B6" s="140" t="s">
        <v>2228</v>
      </c>
      <c r="C6" s="141">
        <v>9.1814099999999992E-3</v>
      </c>
      <c r="D6" s="141">
        <v>6.1000000000000004E-3</v>
      </c>
      <c r="E6" s="141">
        <v>9.1814099999999992E-3</v>
      </c>
      <c r="F6" s="141">
        <v>2.502331E-2</v>
      </c>
      <c r="G6" s="141">
        <v>-1.5687739999999999E-2</v>
      </c>
      <c r="H6" s="141">
        <v>9.1999999999999998E-3</v>
      </c>
      <c r="I6" s="141">
        <f t="shared" ref="I6:I11" si="5">C6</f>
        <v>9.1814099999999992E-3</v>
      </c>
      <c r="J6" s="141">
        <v>1.0800000000000001E-2</v>
      </c>
      <c r="K6" s="141">
        <v>1.0508873261068301E-2</v>
      </c>
      <c r="L6" s="141">
        <v>1.057060144390198E-2</v>
      </c>
      <c r="M6" s="141">
        <v>8.2000000000000007E-3</v>
      </c>
      <c r="N6" s="141">
        <v>9.9000000000000008E-3</v>
      </c>
      <c r="O6" s="141">
        <v>8.0000000000000002E-3</v>
      </c>
      <c r="P6" s="141">
        <v>0.01</v>
      </c>
      <c r="Q6" s="141">
        <v>8.6E-3</v>
      </c>
      <c r="R6" s="141">
        <v>1.1299999999999999E-2</v>
      </c>
      <c r="S6" s="141">
        <v>9.5105764822804861E-3</v>
      </c>
      <c r="T6" s="141">
        <v>1.038683344367408E-2</v>
      </c>
      <c r="U6" s="141">
        <v>6.99271951082725E-3</v>
      </c>
      <c r="V6" s="141">
        <v>9.9846744172160662E-3</v>
      </c>
      <c r="W6" s="141">
        <v>1.2200000000000001E-2</v>
      </c>
      <c r="X6" s="141">
        <v>9.8841169237406934E-3</v>
      </c>
      <c r="Y6" s="141">
        <v>1.204844326919585E-2</v>
      </c>
      <c r="Z6" s="141">
        <v>8.5034893817925727E-3</v>
      </c>
      <c r="AA6" s="141">
        <v>1.04E-2</v>
      </c>
      <c r="AB6" s="141">
        <v>8.8959999999999994E-3</v>
      </c>
      <c r="AC6" s="141">
        <v>4.346E-3</v>
      </c>
      <c r="AD6" s="141">
        <f>C6</f>
        <v>9.1814099999999992E-3</v>
      </c>
      <c r="AE6" s="141">
        <f>C6</f>
        <v>9.1814099999999992E-3</v>
      </c>
      <c r="AF6" s="141">
        <v>1.07116E-2</v>
      </c>
      <c r="AG6" s="141">
        <v>1.21131E-2</v>
      </c>
      <c r="AH6" s="141">
        <v>2.2230000000000001E-3</v>
      </c>
      <c r="AI6" s="141">
        <v>-5.9999999999999995E-4</v>
      </c>
      <c r="AJ6" s="141">
        <v>1.43155E-2</v>
      </c>
      <c r="AK6" s="141">
        <v>2.3240000000000001E-3</v>
      </c>
      <c r="AL6" s="141">
        <v>-2.8E-3</v>
      </c>
      <c r="AM6" s="141">
        <v>8.3899999999999999E-3</v>
      </c>
      <c r="AN6" s="141">
        <v>1.00108E-2</v>
      </c>
      <c r="AO6" s="141">
        <v>1.1312300000000001E-2</v>
      </c>
      <c r="AP6" s="141">
        <v>4.5490000000000001E-3</v>
      </c>
      <c r="AQ6" s="141">
        <v>4.4000000000000002E-4</v>
      </c>
      <c r="AR6" s="141">
        <f>C6</f>
        <v>9.1814099999999992E-3</v>
      </c>
      <c r="AS6" s="141">
        <v>-6.9999999999999999E-4</v>
      </c>
      <c r="AT6" s="141">
        <v>-1.1599999999999999E-2</v>
      </c>
      <c r="AU6" s="141">
        <v>5.5000000000000003E-4</v>
      </c>
      <c r="AV6" s="141">
        <v>2.13232E-2</v>
      </c>
      <c r="AW6" s="141">
        <v>3.9743199999999999E-2</v>
      </c>
      <c r="AX6" s="141">
        <v>3.0332999999999999E-2</v>
      </c>
      <c r="AY6" s="141">
        <v>2.8731199999999998E-2</v>
      </c>
      <c r="AZ6" s="141">
        <v>1.0111E-2</v>
      </c>
      <c r="BA6" s="141">
        <v>1.07116E-2</v>
      </c>
      <c r="BB6" s="141">
        <f>F6</f>
        <v>2.502331E-2</v>
      </c>
      <c r="BC6" s="141">
        <v>4.24461E-2</v>
      </c>
      <c r="BD6" s="141">
        <v>-3.8E-3</v>
      </c>
      <c r="BE6" s="141">
        <v>-1.3599999999999999E-2</v>
      </c>
      <c r="BF6" s="141">
        <v>-3.5299999999999998E-2</v>
      </c>
      <c r="BG6" s="141">
        <v>-2.7400000000000001E-2</v>
      </c>
      <c r="BH6" s="141">
        <v>5.2757400000000003E-2</v>
      </c>
      <c r="BI6" s="141">
        <v>3.3636600000000003E-2</v>
      </c>
      <c r="BJ6" s="141">
        <v>6.0766000000000001E-2</v>
      </c>
      <c r="BK6" s="141">
        <v>3.74407E-2</v>
      </c>
      <c r="BL6" s="141">
        <v>2.8831300000000001E-2</v>
      </c>
    </row>
    <row r="7" spans="1:64">
      <c r="A7">
        <v>36</v>
      </c>
      <c r="B7" s="128" t="s">
        <v>2229</v>
      </c>
      <c r="C7" s="135">
        <v>1.1233150000000001E-2</v>
      </c>
      <c r="D7" s="135">
        <v>2.3E-3</v>
      </c>
      <c r="E7" s="135">
        <v>1.1233150000000001E-2</v>
      </c>
      <c r="F7" s="135">
        <v>3.737795E-2</v>
      </c>
      <c r="G7" s="135">
        <v>1.9037330000000002E-2</v>
      </c>
      <c r="H7" s="135">
        <v>1.12E-2</v>
      </c>
      <c r="I7" s="141">
        <f t="shared" si="5"/>
        <v>1.1233150000000001E-2</v>
      </c>
      <c r="J7" s="135">
        <v>1.38E-2</v>
      </c>
      <c r="K7" s="135">
        <v>1.34581670985718E-2</v>
      </c>
      <c r="L7" s="135">
        <v>1.351068327956262E-2</v>
      </c>
      <c r="M7" s="135">
        <v>2.8799999999999999E-2</v>
      </c>
      <c r="N7" s="135">
        <v>1.43E-2</v>
      </c>
      <c r="O7" s="135">
        <v>1.18E-2</v>
      </c>
      <c r="P7" s="135">
        <v>1.4200000000000001E-2</v>
      </c>
      <c r="Q7" s="135">
        <v>1.26E-2</v>
      </c>
      <c r="R7" s="135">
        <v>1.4800000000000001E-2</v>
      </c>
      <c r="S7" s="135">
        <v>1.4548993549836631E-2</v>
      </c>
      <c r="T7" s="135">
        <v>1.372914679505732E-2</v>
      </c>
      <c r="U7" s="135">
        <v>1.2630520045478599E-2</v>
      </c>
      <c r="V7" s="135">
        <v>1.9825751740086831E-2</v>
      </c>
      <c r="W7" s="135">
        <v>1.2200000000000001E-2</v>
      </c>
      <c r="X7" s="135">
        <v>8.2896535544270122E-3</v>
      </c>
      <c r="Y7" s="135">
        <v>5.747737386548657E-3</v>
      </c>
      <c r="Z7" s="135">
        <v>1.8983306348598909E-2</v>
      </c>
      <c r="AA7" s="135">
        <v>1.04E-2</v>
      </c>
      <c r="AB7" s="135">
        <v>1.1209999999999999E-2</v>
      </c>
      <c r="AC7" s="135">
        <v>2.9326100000000001E-2</v>
      </c>
      <c r="AD7" s="141">
        <f t="shared" ref="AD7:AD17" si="6">C7</f>
        <v>1.1233150000000001E-2</v>
      </c>
      <c r="AE7" s="141">
        <f t="shared" ref="AE7:AE9" si="7">C7</f>
        <v>1.1233150000000001E-2</v>
      </c>
      <c r="AF7" s="135">
        <v>2.1419000000000001E-2</v>
      </c>
      <c r="AG7" s="135">
        <v>1.7315299999999999E-2</v>
      </c>
      <c r="AH7" s="135">
        <v>9.9880000000000004E-3</v>
      </c>
      <c r="AI7" s="135">
        <v>9.9880000000000004E-3</v>
      </c>
      <c r="AJ7" s="135">
        <v>2.7230000000000002E-3</v>
      </c>
      <c r="AK7" s="135">
        <v>-1.1999999999999999E-3</v>
      </c>
      <c r="AL7" s="135">
        <v>-1.04E-2</v>
      </c>
      <c r="AM7" s="135">
        <v>2.0618299999999999E-2</v>
      </c>
      <c r="AN7" s="135">
        <v>1.4212600000000001E-2</v>
      </c>
      <c r="AO7" s="135">
        <v>-5.0000000000000001E-4</v>
      </c>
      <c r="AP7" s="135">
        <v>-7.8000000000000014E-3</v>
      </c>
      <c r="AQ7" s="135">
        <v>-2.6800000000000001E-2</v>
      </c>
      <c r="AR7" s="141">
        <f t="shared" ref="AR7:AR18" si="8">C7</f>
        <v>1.1233150000000001E-2</v>
      </c>
      <c r="AS7" s="135">
        <v>8.4749999999999999E-3</v>
      </c>
      <c r="AT7" s="135">
        <v>1.55137E-2</v>
      </c>
      <c r="AU7" s="135">
        <v>1.2911499999999999E-2</v>
      </c>
      <c r="AV7" s="135">
        <v>1.90168E-2</v>
      </c>
      <c r="AW7" s="135">
        <v>5.7751299999999998E-2</v>
      </c>
      <c r="AX7" s="135">
        <v>9.9988900000000006E-2</v>
      </c>
      <c r="AY7" s="135">
        <v>9.1080999999999995E-2</v>
      </c>
      <c r="AZ7" s="135">
        <v>0.11751</v>
      </c>
      <c r="BA7" s="135">
        <v>0.11860999999999999</v>
      </c>
      <c r="BB7" s="141">
        <f t="shared" ref="BB7:BB10" si="9">F7</f>
        <v>3.737795E-2</v>
      </c>
      <c r="BC7" s="135">
        <v>8.3774399999999999E-2</v>
      </c>
      <c r="BD7" s="135">
        <v>0.12001000000000001</v>
      </c>
      <c r="BE7" s="135">
        <v>8.2473299999999999E-2</v>
      </c>
      <c r="BF7" s="135">
        <v>7.83697E-2</v>
      </c>
      <c r="BG7" s="135">
        <v>5.8652100000000013E-2</v>
      </c>
      <c r="BH7" s="135">
        <v>8.9179300000000003E-2</v>
      </c>
      <c r="BI7" s="135">
        <v>2.85253E-2</v>
      </c>
      <c r="BJ7" s="135">
        <v>0.11481</v>
      </c>
      <c r="BK7" s="135">
        <v>0.1105983</v>
      </c>
      <c r="BL7" s="135">
        <v>3.5031100000000003E-2</v>
      </c>
    </row>
    <row r="8" spans="1:64">
      <c r="A8">
        <v>35</v>
      </c>
      <c r="B8" s="128" t="s">
        <v>2230</v>
      </c>
      <c r="C8" s="137">
        <v>1.071982E-2</v>
      </c>
      <c r="D8" s="137">
        <v>-8.0000000000000004E-4</v>
      </c>
      <c r="E8" s="137">
        <v>1.071982E-2</v>
      </c>
      <c r="F8" s="137">
        <v>9.0016370000000012E-2</v>
      </c>
      <c r="G8" s="137">
        <v>-5.4298550000000001E-2</v>
      </c>
      <c r="H8" s="137">
        <v>1.0699999999999999E-2</v>
      </c>
      <c r="I8" s="141">
        <f t="shared" si="5"/>
        <v>1.071982E-2</v>
      </c>
      <c r="J8" s="137">
        <v>1.32E-2</v>
      </c>
      <c r="K8" s="137">
        <v>1.2872903146209201E-2</v>
      </c>
      <c r="L8" s="137">
        <v>1.29310132503575E-2</v>
      </c>
      <c r="M8" s="137">
        <v>2.41E-2</v>
      </c>
      <c r="N8" s="137">
        <v>1.29E-2</v>
      </c>
      <c r="O8" s="137">
        <v>1.3899999999999999E-2</v>
      </c>
      <c r="P8" s="137">
        <v>1.24E-2</v>
      </c>
      <c r="Q8" s="137">
        <v>1.24E-2</v>
      </c>
      <c r="R8" s="137">
        <v>1.3299999999999999E-2</v>
      </c>
      <c r="S8" s="137">
        <v>1.381794470625897E-2</v>
      </c>
      <c r="T8" s="137">
        <v>1.5031598778778349E-2</v>
      </c>
      <c r="U8" s="137">
        <v>1.5077948079886159E-2</v>
      </c>
      <c r="V8" s="137">
        <v>2.0076509399873599E-2</v>
      </c>
      <c r="W8" s="137">
        <v>1.2200000000000001E-2</v>
      </c>
      <c r="X8" s="137">
        <v>8.0882684573166941E-3</v>
      </c>
      <c r="Y8" s="137">
        <v>1.1997800059711629E-2</v>
      </c>
      <c r="Z8" s="137">
        <v>1.510509521381409E-2</v>
      </c>
      <c r="AA8" s="137">
        <v>1.04E-2</v>
      </c>
      <c r="AB8" s="137">
        <v>1.0699E-2</v>
      </c>
      <c r="AC8" s="137">
        <v>2.34218E-2</v>
      </c>
      <c r="AD8" s="141">
        <f t="shared" si="6"/>
        <v>1.071982E-2</v>
      </c>
      <c r="AE8" s="141">
        <f t="shared" si="7"/>
        <v>1.071982E-2</v>
      </c>
      <c r="AF8" s="137">
        <v>2.0919500000000001E-2</v>
      </c>
      <c r="AG8" s="137">
        <v>1.2511599999999999E-2</v>
      </c>
      <c r="AH8" s="137">
        <v>-1E-4</v>
      </c>
      <c r="AI8" s="137">
        <v>-4.7999999999999996E-3</v>
      </c>
      <c r="AJ8" s="137">
        <v>2.3822099999999999E-2</v>
      </c>
      <c r="AK8" s="137">
        <v>-1.9E-3</v>
      </c>
      <c r="AL8" s="137">
        <v>-1.24E-2</v>
      </c>
      <c r="AM8" s="137">
        <v>2.5230000000000001E-3</v>
      </c>
      <c r="AN8" s="137">
        <v>1.2411500000000001E-2</v>
      </c>
      <c r="AO8" s="137">
        <v>6.6610000000000003E-3</v>
      </c>
      <c r="AP8" s="137">
        <v>-3.3000000000000002E-2</v>
      </c>
      <c r="AQ8" s="137">
        <v>-7.4800000000000005E-2</v>
      </c>
      <c r="AR8" s="141">
        <f t="shared" si="8"/>
        <v>1.071982E-2</v>
      </c>
      <c r="AS8" s="137">
        <v>1.5814700000000001E-2</v>
      </c>
      <c r="AT8" s="137">
        <v>4.9946499999999998E-2</v>
      </c>
      <c r="AU8" s="137">
        <v>3.0228100000000001E-2</v>
      </c>
      <c r="AV8" s="137">
        <v>5.93553E-2</v>
      </c>
      <c r="AW8" s="137">
        <v>3.9937100000000003E-2</v>
      </c>
      <c r="AX8" s="137">
        <v>8.8081999999999994E-2</v>
      </c>
      <c r="AY8" s="137">
        <v>7.9273800000000005E-2</v>
      </c>
      <c r="AZ8" s="137">
        <v>9.2285900000000004E-2</v>
      </c>
      <c r="BA8" s="137">
        <v>9.2085799999999995E-2</v>
      </c>
      <c r="BB8" s="141">
        <f t="shared" si="9"/>
        <v>9.0016370000000012E-2</v>
      </c>
      <c r="BC8" s="137">
        <v>0.11341</v>
      </c>
      <c r="BD8" s="137">
        <v>8.2376699999999997E-2</v>
      </c>
      <c r="BE8" s="137">
        <v>5.87547E-2</v>
      </c>
      <c r="BF8" s="137">
        <v>5.8554500000000002E-2</v>
      </c>
      <c r="BG8" s="137">
        <v>4.8545199999999997E-2</v>
      </c>
      <c r="BH8" s="137">
        <v>0.1023954</v>
      </c>
      <c r="BI8" s="137">
        <v>7.3668600000000001E-2</v>
      </c>
      <c r="BJ8" s="137">
        <v>0.18701000000000001</v>
      </c>
      <c r="BK8" s="137">
        <v>7.2067099999999995E-2</v>
      </c>
      <c r="BL8" s="137">
        <v>9.4087599999999993E-2</v>
      </c>
    </row>
    <row r="9" spans="1:64">
      <c r="A9">
        <v>34</v>
      </c>
      <c r="B9" s="128" t="s">
        <v>2231</v>
      </c>
      <c r="C9" s="135">
        <v>1.071982E-2</v>
      </c>
      <c r="D9" s="135">
        <v>1.1999999999999999E-3</v>
      </c>
      <c r="E9" s="135">
        <v>1.071982E-2</v>
      </c>
      <c r="F9" s="135">
        <v>3.2653719999999997E-2</v>
      </c>
      <c r="G9" s="135">
        <v>-1.612301E-2</v>
      </c>
      <c r="H9" s="135">
        <v>1.0699999999999999E-2</v>
      </c>
      <c r="I9" s="141">
        <f t="shared" si="5"/>
        <v>1.071982E-2</v>
      </c>
      <c r="J9" s="135">
        <v>1.26E-2</v>
      </c>
      <c r="K9" s="135">
        <v>1.22987498790343E-2</v>
      </c>
      <c r="L9" s="135">
        <v>1.238639058476299E-2</v>
      </c>
      <c r="M9" s="135">
        <v>2.4899999999999999E-2</v>
      </c>
      <c r="N9" s="135">
        <v>1.2200000000000001E-2</v>
      </c>
      <c r="O9" s="135">
        <v>1.35E-2</v>
      </c>
      <c r="P9" s="135">
        <v>1.35E-2</v>
      </c>
      <c r="Q9" s="135">
        <v>1.23E-2</v>
      </c>
      <c r="R9" s="135">
        <v>1.21E-2</v>
      </c>
      <c r="S9" s="135">
        <v>1.363393724163631E-2</v>
      </c>
      <c r="T9" s="135">
        <v>1.254438256306911E-2</v>
      </c>
      <c r="U9" s="135">
        <v>1.548650765333481E-2</v>
      </c>
      <c r="V9" s="135">
        <v>1.517448878713101E-2</v>
      </c>
      <c r="W9" s="135">
        <v>1.2927405092888479E-2</v>
      </c>
      <c r="X9" s="135">
        <v>1.360110569680106E-2</v>
      </c>
      <c r="Y9" s="135">
        <v>1.4280966785896959E-2</v>
      </c>
      <c r="Z9" s="135">
        <v>1.857843421292138E-2</v>
      </c>
      <c r="AA9" s="135">
        <v>1.04E-2</v>
      </c>
      <c r="AB9" s="135">
        <v>1.0496999999999999E-2</v>
      </c>
      <c r="AC9" s="135">
        <v>2.25209E-2</v>
      </c>
      <c r="AD9" s="141">
        <f t="shared" si="6"/>
        <v>1.071982E-2</v>
      </c>
      <c r="AE9" s="141">
        <f t="shared" si="7"/>
        <v>1.071982E-2</v>
      </c>
      <c r="AF9" s="135">
        <v>7.9730000000000009E-3</v>
      </c>
      <c r="AG9" s="135">
        <v>4.0137399999999997E-2</v>
      </c>
      <c r="AH9" s="135">
        <v>1.0910100000000001E-2</v>
      </c>
      <c r="AI9" s="135">
        <v>1.1811E-2</v>
      </c>
      <c r="AJ9" s="135">
        <v>1.2511599999999999E-2</v>
      </c>
      <c r="AK9" s="135">
        <v>2.31215E-2</v>
      </c>
      <c r="AL9" s="135">
        <v>3.29307E-2</v>
      </c>
      <c r="AM9" s="135">
        <v>1.4813700000000001E-2</v>
      </c>
      <c r="AN9" s="135">
        <v>1.35126E-2</v>
      </c>
      <c r="AO9" s="135">
        <v>8.2760000000000004E-3</v>
      </c>
      <c r="AP9" s="135">
        <v>-2.12E-2</v>
      </c>
      <c r="AQ9" s="135">
        <v>-5.28E-2</v>
      </c>
      <c r="AR9" s="141">
        <f t="shared" si="8"/>
        <v>1.071982E-2</v>
      </c>
      <c r="AS9" s="135">
        <v>2.19204E-2</v>
      </c>
      <c r="AT9" s="135">
        <v>2.13198E-2</v>
      </c>
      <c r="AU9" s="135">
        <v>1.5214200000000001E-2</v>
      </c>
      <c r="AV9" s="135">
        <v>3.0828700000000001E-2</v>
      </c>
      <c r="AW9" s="135">
        <v>2.1820200000000001E-2</v>
      </c>
      <c r="AX9" s="135">
        <v>2.8726700000000001E-2</v>
      </c>
      <c r="AY9" s="135">
        <v>5.2548900000000003E-2</v>
      </c>
      <c r="AZ9" s="135">
        <v>3.8035399999999997E-2</v>
      </c>
      <c r="BA9" s="135">
        <v>3.8435799999999999E-2</v>
      </c>
      <c r="BB9" s="141">
        <f t="shared" si="9"/>
        <v>3.2653719999999997E-2</v>
      </c>
      <c r="BC9" s="135">
        <v>6.0756600000000001E-2</v>
      </c>
      <c r="BD9" s="135">
        <v>4.8344999999999999E-2</v>
      </c>
      <c r="BE9" s="135">
        <v>0.10309599999999999</v>
      </c>
      <c r="BF9" s="135">
        <v>7.9874399999999998E-2</v>
      </c>
      <c r="BG9" s="135">
        <v>2.8126100000000001E-2</v>
      </c>
      <c r="BH9" s="135">
        <v>3.4331899999999999E-2</v>
      </c>
      <c r="BI9" s="135">
        <v>4.0337500000000012E-2</v>
      </c>
      <c r="BJ9" s="135">
        <v>6.2458100000000003E-2</v>
      </c>
      <c r="BK9" s="135">
        <v>3.4231900000000003E-2</v>
      </c>
      <c r="BL9" s="135">
        <v>3.1529300000000003E-2</v>
      </c>
    </row>
    <row r="10" spans="1:64">
      <c r="A10">
        <v>33</v>
      </c>
      <c r="B10" s="128" t="s">
        <v>2232</v>
      </c>
      <c r="C10" s="137">
        <v>1.1392660000000001E-2</v>
      </c>
      <c r="D10" s="137">
        <v>2.3E-3</v>
      </c>
      <c r="E10" s="137">
        <v>1.137496E-2</v>
      </c>
      <c r="F10" s="137">
        <v>-5.0853029999999987E-2</v>
      </c>
      <c r="G10" s="137">
        <v>3.8047030000000003E-2</v>
      </c>
      <c r="H10" s="137">
        <v>1.14E-2</v>
      </c>
      <c r="I10" s="141">
        <f t="shared" si="5"/>
        <v>1.1392660000000001E-2</v>
      </c>
      <c r="J10" s="137">
        <v>1.32E-2</v>
      </c>
      <c r="K10" s="137">
        <v>1.28821930132079E-2</v>
      </c>
      <c r="L10" s="137">
        <v>1.294609284768633E-2</v>
      </c>
      <c r="M10" s="137">
        <v>1.7999999999999999E-2</v>
      </c>
      <c r="N10" s="137">
        <v>1.54E-2</v>
      </c>
      <c r="O10" s="137">
        <v>1.61E-2</v>
      </c>
      <c r="P10" s="137">
        <v>1.6299999999999999E-2</v>
      </c>
      <c r="Q10" s="137">
        <v>1.34E-2</v>
      </c>
      <c r="R10" s="137">
        <v>1.1299999999999999E-2</v>
      </c>
      <c r="S10" s="137">
        <v>1.6514192857520541E-2</v>
      </c>
      <c r="T10" s="137">
        <v>1.556219746235632E-2</v>
      </c>
      <c r="U10" s="137">
        <v>1.1405577275832361E-2</v>
      </c>
      <c r="V10" s="137">
        <v>9.0179801090937151E-3</v>
      </c>
      <c r="W10" s="137">
        <v>1.405876741914547E-2</v>
      </c>
      <c r="X10" s="137">
        <v>1.3491052433183491E-2</v>
      </c>
      <c r="Y10" s="137">
        <v>1.4569121222009819E-2</v>
      </c>
      <c r="Z10" s="137">
        <v>-5.0495745574471451E-3</v>
      </c>
      <c r="AA10" s="137">
        <v>1.04E-2</v>
      </c>
      <c r="AB10" s="137">
        <v>1.141E-2</v>
      </c>
      <c r="AC10" s="137">
        <v>2.0017500000000001E-2</v>
      </c>
      <c r="AD10" s="141">
        <f t="shared" si="6"/>
        <v>1.1392660000000001E-2</v>
      </c>
      <c r="AE10" s="137">
        <v>-1.9E-3</v>
      </c>
      <c r="AF10" s="137">
        <v>7.2619999999999994E-3</v>
      </c>
      <c r="AG10" s="137">
        <v>1.9517099999999999E-2</v>
      </c>
      <c r="AH10" s="137">
        <v>5.0439999999999999E-3</v>
      </c>
      <c r="AI10" s="137">
        <v>2.6220000000000002E-3</v>
      </c>
      <c r="AJ10" s="137">
        <v>-8.1000000000000013E-3</v>
      </c>
      <c r="AK10" s="137">
        <v>3.026E-3</v>
      </c>
      <c r="AL10" s="137">
        <v>-2.5999999999999999E-3</v>
      </c>
      <c r="AM10" s="137">
        <v>5.5469999999999998E-3</v>
      </c>
      <c r="AN10" s="137">
        <v>1.63143E-2</v>
      </c>
      <c r="AO10" s="137">
        <v>-3.2000000000000002E-3</v>
      </c>
      <c r="AP10" s="137">
        <v>1.6314200000000001E-2</v>
      </c>
      <c r="AQ10" s="137">
        <v>2.1418800000000002E-2</v>
      </c>
      <c r="AR10" s="141">
        <f t="shared" si="8"/>
        <v>1.1392660000000001E-2</v>
      </c>
      <c r="AS10" s="137">
        <v>-2.9999999999999997E-4</v>
      </c>
      <c r="AT10" s="137">
        <v>-1.8800000000000001E-2</v>
      </c>
      <c r="AU10" s="137">
        <v>-4.4999999999999997E-3</v>
      </c>
      <c r="AV10" s="137">
        <v>-2.76E-2</v>
      </c>
      <c r="AW10" s="137">
        <v>-4.2799999999999998E-2</v>
      </c>
      <c r="AX10" s="137">
        <v>-4.0800000000000003E-2</v>
      </c>
      <c r="AY10" s="137">
        <v>-4.0899999999999999E-2</v>
      </c>
      <c r="AZ10" s="137">
        <v>-5.2999999999999999E-2</v>
      </c>
      <c r="BA10" s="137">
        <v>-5.2200000000000003E-2</v>
      </c>
      <c r="BB10" s="141">
        <f t="shared" si="9"/>
        <v>-5.0853029999999987E-2</v>
      </c>
      <c r="BC10" s="137">
        <v>-6.5700000000000008E-2</v>
      </c>
      <c r="BD10" s="137">
        <v>-6.5100000000000005E-2</v>
      </c>
      <c r="BE10" s="137">
        <v>-3.8300000000000001E-2</v>
      </c>
      <c r="BF10" s="137">
        <v>1.1197E-2</v>
      </c>
      <c r="BG10" s="137">
        <v>-4.7100000000000003E-2</v>
      </c>
      <c r="BH10" s="137">
        <v>-3.8300000000000001E-2</v>
      </c>
      <c r="BI10" s="137">
        <v>-1.12E-2</v>
      </c>
      <c r="BJ10" s="137">
        <v>-9.2100000000000015E-2</v>
      </c>
      <c r="BK10" s="137">
        <v>-6.3500000000000001E-2</v>
      </c>
      <c r="BL10" s="137">
        <v>-3.4500000000000003E-2</v>
      </c>
    </row>
    <row r="11" spans="1:64">
      <c r="A11">
        <v>32</v>
      </c>
      <c r="B11" s="128" t="s">
        <v>2233</v>
      </c>
      <c r="C11" s="135">
        <v>9.7467600000000001E-3</v>
      </c>
      <c r="D11" s="135">
        <v>2.5999999999999999E-3</v>
      </c>
      <c r="E11" s="135">
        <v>9.7290199999999997E-3</v>
      </c>
      <c r="F11" s="135">
        <v>7.1137600000000002E-3</v>
      </c>
      <c r="G11" s="135">
        <v>1.7411980000000001E-2</v>
      </c>
      <c r="H11" s="135">
        <v>9.7000000000000003E-3</v>
      </c>
      <c r="I11" s="141">
        <f t="shared" si="5"/>
        <v>9.7467600000000001E-3</v>
      </c>
      <c r="J11" s="135">
        <v>1.1299999999999999E-2</v>
      </c>
      <c r="K11" s="135">
        <v>1.10552777125861E-2</v>
      </c>
      <c r="L11" s="135">
        <v>1.11146914625766E-2</v>
      </c>
      <c r="M11" s="135">
        <v>9.1999999999999998E-3</v>
      </c>
      <c r="N11" s="135">
        <v>1.32E-2</v>
      </c>
      <c r="O11" s="135">
        <v>1.1900000000000001E-2</v>
      </c>
      <c r="P11" s="135">
        <v>1.21E-2</v>
      </c>
      <c r="Q11" s="135">
        <v>1.06E-2</v>
      </c>
      <c r="R11" s="135">
        <v>7.1999999999999998E-3</v>
      </c>
      <c r="S11" s="135">
        <v>1.199892517123158E-2</v>
      </c>
      <c r="T11" s="135">
        <v>1.1719351719884811E-2</v>
      </c>
      <c r="U11" s="135">
        <v>8.6869726318408169E-3</v>
      </c>
      <c r="V11" s="135">
        <v>6.7818999811408709E-3</v>
      </c>
      <c r="W11" s="135">
        <v>1.1977738812386731E-2</v>
      </c>
      <c r="X11" s="135">
        <v>1.347784505934513E-2</v>
      </c>
      <c r="Y11" s="135">
        <v>1.2875973358731359E-2</v>
      </c>
      <c r="Z11" s="135">
        <v>6.0122088005352134E-3</v>
      </c>
      <c r="AA11" s="135">
        <v>8.8287179634511936E-3</v>
      </c>
      <c r="AB11" s="135">
        <v>9.698E-3</v>
      </c>
      <c r="AC11" s="135">
        <v>1.0810999999999999E-2</v>
      </c>
      <c r="AD11" s="141">
        <f t="shared" si="6"/>
        <v>9.7467600000000001E-3</v>
      </c>
      <c r="AE11" s="135">
        <v>-1.15E-2</v>
      </c>
      <c r="AF11" s="135">
        <v>1.4139999999999999E-3</v>
      </c>
      <c r="AG11" s="135">
        <v>2.7328000000000002E-2</v>
      </c>
      <c r="AH11" s="135">
        <v>-9.3999999999999986E-3</v>
      </c>
      <c r="AI11" s="135">
        <v>-1.83E-2</v>
      </c>
      <c r="AJ11" s="135">
        <v>-1.5299999999999999E-2</v>
      </c>
      <c r="AK11" s="135">
        <v>3.0300000000000001E-3</v>
      </c>
      <c r="AL11" s="135">
        <v>-2E-3</v>
      </c>
      <c r="AM11" s="135">
        <v>2.23229E-2</v>
      </c>
      <c r="AN11" s="135">
        <v>1.2112299999999999E-2</v>
      </c>
      <c r="AO11" s="135">
        <v>9.3939999999999996E-3</v>
      </c>
      <c r="AP11" s="135">
        <v>5.5560000000000002E-3</v>
      </c>
      <c r="AQ11" s="135">
        <v>7.6999999999999996E-4</v>
      </c>
      <c r="AR11" s="141">
        <f t="shared" si="8"/>
        <v>9.7467600000000001E-3</v>
      </c>
      <c r="AS11" s="135">
        <v>8.1829999999999993E-3</v>
      </c>
      <c r="AT11" s="135">
        <v>2.9930700000000001E-2</v>
      </c>
      <c r="AU11" s="135">
        <v>1.9019500000000002E-2</v>
      </c>
      <c r="AV11" s="135">
        <v>-1.2999999999999999E-2</v>
      </c>
      <c r="AW11" s="135">
        <v>-9.4999999999999998E-3</v>
      </c>
      <c r="AX11" s="135">
        <v>-1.9099999999999999E-2</v>
      </c>
      <c r="AY11" s="135">
        <v>-1.5100000000000001E-2</v>
      </c>
      <c r="AZ11" s="135">
        <v>-3.3999999999999998E-3</v>
      </c>
      <c r="BA11" s="135">
        <v>-2.3999999999999998E-3</v>
      </c>
      <c r="BB11" s="135">
        <v>-2.2499999999999999E-2</v>
      </c>
      <c r="BC11" s="135">
        <v>-8.8000000000000005E-3</v>
      </c>
      <c r="BD11" s="135">
        <v>-9.1999999999999998E-3</v>
      </c>
      <c r="BE11" s="135">
        <v>1.6216600000000001E-2</v>
      </c>
      <c r="BF11" s="135">
        <v>-9.3999999999999986E-3</v>
      </c>
      <c r="BG11" s="135">
        <v>-6.5000000000000006E-3</v>
      </c>
      <c r="BH11" s="135">
        <v>5.5560000000000002E-3</v>
      </c>
      <c r="BI11" s="135">
        <v>-2.0199999999999999E-2</v>
      </c>
      <c r="BJ11" s="135">
        <v>-2.8899999999999999E-2</v>
      </c>
      <c r="BK11" s="135">
        <v>-2.8199999999999999E-2</v>
      </c>
      <c r="BL11" s="135">
        <v>3.3E-4</v>
      </c>
    </row>
    <row r="12" spans="1:64">
      <c r="A12">
        <v>31</v>
      </c>
      <c r="B12" s="128" t="s">
        <v>2234</v>
      </c>
      <c r="C12" s="137">
        <v>9.975669999999999E-3</v>
      </c>
      <c r="D12" s="137">
        <v>2.3999999999999998E-3</v>
      </c>
      <c r="E12" s="137">
        <v>9.975669999999999E-3</v>
      </c>
      <c r="F12" s="137">
        <v>-2.9352679999999999E-2</v>
      </c>
      <c r="G12" s="137">
        <v>9.9648499999999991E-3</v>
      </c>
      <c r="H12" s="137">
        <v>0.01</v>
      </c>
      <c r="I12" s="137">
        <v>1.3383130000000021E-2</v>
      </c>
      <c r="J12" s="137">
        <v>5.0000000000000001E-3</v>
      </c>
      <c r="K12" s="137">
        <v>4.5397659737671497E-3</v>
      </c>
      <c r="L12" s="137">
        <v>4.7401502313255683E-3</v>
      </c>
      <c r="M12" s="137">
        <v>9.5999999999999992E-3</v>
      </c>
      <c r="N12" s="137">
        <v>1.1599999999999999E-2</v>
      </c>
      <c r="O12" s="137">
        <v>1.14E-2</v>
      </c>
      <c r="P12" s="137">
        <v>1.14E-2</v>
      </c>
      <c r="Q12" s="137">
        <v>1.0699999999999999E-2</v>
      </c>
      <c r="R12" s="137">
        <v>9.2999999999999992E-3</v>
      </c>
      <c r="S12" s="137">
        <v>8.5671603836594556E-3</v>
      </c>
      <c r="T12" s="137">
        <v>3.8528202408227852E-3</v>
      </c>
      <c r="U12" s="137">
        <v>6.7090393832269779E-3</v>
      </c>
      <c r="V12" s="137">
        <v>-8.7163950501256693E-4</v>
      </c>
      <c r="W12" s="137">
        <v>1.2233122224821541E-2</v>
      </c>
      <c r="X12" s="137">
        <v>9.8933151674522879E-3</v>
      </c>
      <c r="Y12" s="137">
        <v>1.044998590746804E-2</v>
      </c>
      <c r="Z12" s="137">
        <v>2.712558954365285E-4</v>
      </c>
      <c r="AA12" s="137">
        <v>1.0250934604483669E-2</v>
      </c>
      <c r="AB12" s="137">
        <v>9.7970000000000002E-3</v>
      </c>
      <c r="AC12" s="137">
        <v>1.29129E-2</v>
      </c>
      <c r="AD12" s="141">
        <f t="shared" si="6"/>
        <v>9.975669999999999E-3</v>
      </c>
      <c r="AE12" s="137">
        <v>-5.0000000000000001E-3</v>
      </c>
      <c r="AF12" s="137">
        <v>3.434E-3</v>
      </c>
      <c r="AG12" s="137">
        <v>4.7470000000000004E-3</v>
      </c>
      <c r="AH12" s="137">
        <v>-1.03E-2</v>
      </c>
      <c r="AI12" s="137">
        <v>-1.9199999999999998E-2</v>
      </c>
      <c r="AJ12" s="137">
        <v>-7.1000000000000004E-3</v>
      </c>
      <c r="AK12" s="137">
        <v>-3.0000000000000001E-3</v>
      </c>
      <c r="AL12" s="137">
        <v>-1.2699999999999999E-2</v>
      </c>
      <c r="AM12" s="137">
        <v>1.19119E-2</v>
      </c>
      <c r="AN12" s="137">
        <v>1.14114E-2</v>
      </c>
      <c r="AO12" s="137">
        <v>-1.44E-2</v>
      </c>
      <c r="AP12" s="137">
        <v>2.5240000000000002E-3</v>
      </c>
      <c r="AQ12" s="137">
        <v>-4.5999999999999999E-3</v>
      </c>
      <c r="AR12" s="141">
        <f t="shared" si="8"/>
        <v>9.975669999999999E-3</v>
      </c>
      <c r="AS12" s="137">
        <v>-4.7000000000000002E-3</v>
      </c>
      <c r="AT12" s="137">
        <v>3.82382E-2</v>
      </c>
      <c r="AU12" s="137">
        <v>2.3022999999999998E-2</v>
      </c>
      <c r="AV12" s="137">
        <v>-1.7500000000000002E-2</v>
      </c>
      <c r="AW12" s="137">
        <v>-4.7300000000000002E-2</v>
      </c>
      <c r="AX12" s="137">
        <v>-6.9699999999999998E-2</v>
      </c>
      <c r="AY12" s="137">
        <v>-5.6399999999999999E-2</v>
      </c>
      <c r="AZ12" s="137">
        <v>-4.7600000000000003E-2</v>
      </c>
      <c r="BA12" s="137">
        <v>-4.6899999999999997E-2</v>
      </c>
      <c r="BB12" s="137">
        <v>-6.3899999999999998E-2</v>
      </c>
      <c r="BC12" s="137">
        <v>-6.2399999999999997E-2</v>
      </c>
      <c r="BD12" s="137">
        <v>-5.0500000000000003E-2</v>
      </c>
      <c r="BE12" s="137">
        <v>-8.2699999999999996E-2</v>
      </c>
      <c r="BF12" s="137">
        <v>-9.7100000000000006E-2</v>
      </c>
      <c r="BG12" s="137">
        <v>-6.3600000000000004E-2</v>
      </c>
      <c r="BH12" s="137">
        <v>-2.81E-2</v>
      </c>
      <c r="BI12" s="137">
        <v>-3.8600000000000002E-2</v>
      </c>
      <c r="BJ12" s="137">
        <v>-6.2800000000000009E-2</v>
      </c>
      <c r="BK12" s="137">
        <v>-6.88E-2</v>
      </c>
      <c r="BL12" s="137">
        <v>-5.7000000000000002E-3</v>
      </c>
    </row>
    <row r="13" spans="1:64">
      <c r="A13">
        <v>30</v>
      </c>
      <c r="B13" s="128" t="s">
        <v>2235</v>
      </c>
      <c r="C13" s="135">
        <v>9.1776899999999988E-3</v>
      </c>
      <c r="D13" s="135">
        <v>2.8E-3</v>
      </c>
      <c r="E13" s="135">
        <v>9.1598800000000005E-3</v>
      </c>
      <c r="F13" s="135">
        <v>0.12539322999999999</v>
      </c>
      <c r="G13" s="135">
        <v>-2.4122589999999999E-2</v>
      </c>
      <c r="H13" s="135">
        <v>9.1999999999999998E-3</v>
      </c>
      <c r="I13" s="135">
        <v>1.093381138089411E-2</v>
      </c>
      <c r="J13" s="135">
        <v>1.2E-2</v>
      </c>
      <c r="K13" s="135">
        <v>1.1563736914065301E-2</v>
      </c>
      <c r="L13" s="135">
        <v>1.167417224975109E-2</v>
      </c>
      <c r="M13" s="135">
        <v>1.14E-2</v>
      </c>
      <c r="N13" s="135">
        <v>1.17E-2</v>
      </c>
      <c r="O13" s="135">
        <v>1.2500000000000001E-2</v>
      </c>
      <c r="P13" s="135">
        <v>1.1299999999999999E-2</v>
      </c>
      <c r="Q13" s="135">
        <v>1.09E-2</v>
      </c>
      <c r="R13" s="135">
        <v>1.14E-2</v>
      </c>
      <c r="S13" s="135">
        <v>1.1888371864233751E-2</v>
      </c>
      <c r="T13" s="135">
        <v>7.9554073706888939E-3</v>
      </c>
      <c r="U13" s="135">
        <v>7.9732925306466029E-3</v>
      </c>
      <c r="V13" s="135">
        <v>1.043301110092831E-2</v>
      </c>
      <c r="W13" s="135">
        <v>1.1358887228099411E-2</v>
      </c>
      <c r="X13" s="135">
        <v>2.4422976759721489E-3</v>
      </c>
      <c r="Y13" s="135">
        <v>1.4670669868387391E-2</v>
      </c>
      <c r="Z13" s="135">
        <v>3.9570314003458673E-3</v>
      </c>
      <c r="AA13" s="135">
        <v>1.144217687074844E-2</v>
      </c>
      <c r="AB13" s="135">
        <v>8.9960000000000005E-3</v>
      </c>
      <c r="AC13" s="135">
        <v>8.6929999999999993E-3</v>
      </c>
      <c r="AD13" s="141">
        <f t="shared" si="6"/>
        <v>9.1776899999999988E-3</v>
      </c>
      <c r="AE13" s="135">
        <v>2.8931499999999999E-2</v>
      </c>
      <c r="AF13" s="135">
        <v>2.4326400000000001E-2</v>
      </c>
      <c r="AG13" s="135">
        <v>3.3436400000000012E-2</v>
      </c>
      <c r="AH13" s="135">
        <v>4.2346099999999998E-2</v>
      </c>
      <c r="AI13" s="135">
        <v>6.0065300000000002E-2</v>
      </c>
      <c r="AJ13" s="135">
        <v>2.8130499999999999E-2</v>
      </c>
      <c r="AK13" s="135">
        <v>4.1745299999999999E-2</v>
      </c>
      <c r="AL13" s="135">
        <v>6.4770399999999992E-2</v>
      </c>
      <c r="AM13" s="135">
        <v>1.3129999999999999E-3</v>
      </c>
      <c r="AN13" s="135">
        <v>1.13122E-2</v>
      </c>
      <c r="AO13" s="135">
        <v>4.2245900000000003E-2</v>
      </c>
      <c r="AP13" s="135">
        <v>-8.0000000000000002E-3</v>
      </c>
      <c r="AQ13" s="135">
        <v>-2.3699999999999999E-2</v>
      </c>
      <c r="AR13" s="141">
        <f t="shared" si="8"/>
        <v>9.1776899999999988E-3</v>
      </c>
      <c r="AS13" s="135">
        <v>2.8731199999999998E-2</v>
      </c>
      <c r="AT13" s="135">
        <v>2.0021799999999999E-2</v>
      </c>
      <c r="AU13" s="135">
        <v>1.4716E-2</v>
      </c>
      <c r="AV13" s="135">
        <v>7.4080599999999996E-2</v>
      </c>
      <c r="AW13" s="135">
        <v>0.12611</v>
      </c>
      <c r="AX13" s="135">
        <v>9.9409999999999998E-2</v>
      </c>
      <c r="AY13" s="135">
        <v>0.10641</v>
      </c>
      <c r="AZ13" s="135">
        <v>0.14421</v>
      </c>
      <c r="BA13" s="135">
        <v>0.14491000000000001</v>
      </c>
      <c r="BB13" s="135">
        <v>0.11561</v>
      </c>
      <c r="BC13" s="135">
        <v>0.12331</v>
      </c>
      <c r="BD13" s="135">
        <v>0.13771</v>
      </c>
      <c r="BE13" s="135">
        <v>0.11311</v>
      </c>
      <c r="BF13" s="135">
        <v>0.10961</v>
      </c>
      <c r="BG13" s="135">
        <v>0.10310999999999999</v>
      </c>
      <c r="BH13" s="135">
        <v>0.10131</v>
      </c>
      <c r="BI13" s="135">
        <v>0.11131000000000001</v>
      </c>
      <c r="BJ13" s="135">
        <v>0.24192</v>
      </c>
      <c r="BK13" s="135">
        <v>0.13630999999999999</v>
      </c>
      <c r="BL13" s="135">
        <v>7.8485399999999997E-2</v>
      </c>
    </row>
    <row r="14" spans="1:64">
      <c r="A14">
        <v>29</v>
      </c>
      <c r="B14" s="128" t="s">
        <v>2236</v>
      </c>
      <c r="C14" s="137">
        <v>8.9631400000000014E-3</v>
      </c>
      <c r="D14" s="137">
        <v>5.6000000000000008E-3</v>
      </c>
      <c r="E14" s="137">
        <v>8.9452500000000001E-3</v>
      </c>
      <c r="F14" s="137">
        <v>5.3829099999999998E-2</v>
      </c>
      <c r="G14" s="137">
        <v>-1.9086209999999999E-2</v>
      </c>
      <c r="H14" s="137">
        <v>8.8999999999999999E-3</v>
      </c>
      <c r="I14" s="137">
        <v>1.085877876324459E-2</v>
      </c>
      <c r="J14" s="137">
        <v>1.18E-2</v>
      </c>
      <c r="K14" s="137">
        <v>1.16592585751083E-2</v>
      </c>
      <c r="L14" s="137">
        <v>1.1687315285918929E-2</v>
      </c>
      <c r="M14" s="137">
        <v>1.0999999999999999E-2</v>
      </c>
      <c r="N14" s="137">
        <v>7.4999999999999997E-3</v>
      </c>
      <c r="O14" s="137">
        <v>1.0800000000000001E-2</v>
      </c>
      <c r="P14" s="137">
        <v>1.0500000000000001E-2</v>
      </c>
      <c r="Q14" s="137">
        <v>1.04E-2</v>
      </c>
      <c r="R14" s="137">
        <v>1.01E-2</v>
      </c>
      <c r="S14" s="137">
        <v>1.085193617476587E-2</v>
      </c>
      <c r="T14" s="137">
        <v>6.0818621298230902E-3</v>
      </c>
      <c r="U14" s="137">
        <v>8.1967211606808199E-3</v>
      </c>
      <c r="V14" s="137">
        <v>1.1632834093268761E-2</v>
      </c>
      <c r="W14" s="137">
        <v>1.1170843854441561E-2</v>
      </c>
      <c r="X14" s="137">
        <v>1.4210020268816679E-2</v>
      </c>
      <c r="Y14" s="137">
        <v>8.3849968213569603E-3</v>
      </c>
      <c r="Z14" s="137">
        <v>1.621895226837489E-2</v>
      </c>
      <c r="AA14" s="137">
        <v>1.070693195917416E-2</v>
      </c>
      <c r="AB14" s="137">
        <v>8.8979999999999997E-3</v>
      </c>
      <c r="AC14" s="137">
        <v>1.11123E-2</v>
      </c>
      <c r="AD14" s="141">
        <f t="shared" si="6"/>
        <v>8.9631400000000014E-3</v>
      </c>
      <c r="AE14" s="137">
        <v>2.7230299999999999E-2</v>
      </c>
      <c r="AF14" s="137">
        <v>1.4516100000000001E-2</v>
      </c>
      <c r="AG14" s="137">
        <v>2.2625200000000002E-2</v>
      </c>
      <c r="AH14" s="137">
        <v>2.4226899999999999E-2</v>
      </c>
      <c r="AI14" s="137">
        <v>3.2636400000000003E-2</v>
      </c>
      <c r="AJ14" s="137">
        <v>4.7052300000000012E-2</v>
      </c>
      <c r="AK14" s="137">
        <v>1.75195E-2</v>
      </c>
      <c r="AL14" s="137">
        <v>2.2124600000000001E-2</v>
      </c>
      <c r="AM14" s="137">
        <v>2.7330400000000001E-2</v>
      </c>
      <c r="AN14" s="137">
        <v>1.0511700000000001E-2</v>
      </c>
      <c r="AO14" s="137">
        <v>6.7475199999999999E-2</v>
      </c>
      <c r="AP14" s="137">
        <v>1.70189E-2</v>
      </c>
      <c r="AQ14" s="137">
        <v>2.52281E-2</v>
      </c>
      <c r="AR14" s="141">
        <f t="shared" si="8"/>
        <v>8.9631400000000014E-3</v>
      </c>
      <c r="AS14" s="137">
        <v>3.2235899999999998E-2</v>
      </c>
      <c r="AT14" s="137">
        <v>4.2547399999999999E-2</v>
      </c>
      <c r="AU14" s="137">
        <v>2.52281E-2</v>
      </c>
      <c r="AV14" s="137">
        <v>4.3448399999999998E-2</v>
      </c>
      <c r="AW14" s="137">
        <v>3.20357E-2</v>
      </c>
      <c r="AX14" s="137">
        <v>2.00222E-2</v>
      </c>
      <c r="AY14" s="137">
        <v>5.7363900000000002E-2</v>
      </c>
      <c r="AZ14" s="137">
        <v>4.1245900000000002E-2</v>
      </c>
      <c r="BA14" s="137">
        <v>4.1746499999999999E-2</v>
      </c>
      <c r="BB14" s="137">
        <v>5.4160300000000001E-2</v>
      </c>
      <c r="BC14" s="137">
        <v>5.4160300000000001E-2</v>
      </c>
      <c r="BD14" s="137">
        <v>3.53394E-2</v>
      </c>
      <c r="BE14" s="137">
        <v>6.1668599999999997E-2</v>
      </c>
      <c r="BF14" s="137">
        <v>7.6585299999999995E-2</v>
      </c>
      <c r="BG14" s="137">
        <v>8.0389599999999992E-2</v>
      </c>
      <c r="BH14" s="137">
        <v>7.5283900000000001E-2</v>
      </c>
      <c r="BI14" s="137">
        <v>4.6752000000000002E-2</v>
      </c>
      <c r="BJ14" s="137">
        <v>7.91882E-2</v>
      </c>
      <c r="BK14" s="137">
        <v>4.2447199999999997E-2</v>
      </c>
      <c r="BL14" s="137">
        <v>4.46497E-2</v>
      </c>
    </row>
    <row r="15" spans="1:64">
      <c r="A15">
        <v>28</v>
      </c>
      <c r="B15" s="128" t="s">
        <v>2237</v>
      </c>
      <c r="C15" s="135">
        <v>9.6669000000000008E-3</v>
      </c>
      <c r="D15" s="135">
        <v>4.1999999999999997E-3</v>
      </c>
      <c r="E15" s="135">
        <v>9.6669000000000008E-3</v>
      </c>
      <c r="F15" s="135">
        <v>-4.7940889999999993E-2</v>
      </c>
      <c r="G15" s="135">
        <v>2.3175589999999999E-2</v>
      </c>
      <c r="H15" s="135">
        <v>9.7000000000000003E-3</v>
      </c>
      <c r="I15" s="135">
        <v>1.1766874131151409E-2</v>
      </c>
      <c r="J15" s="135">
        <v>1.14E-2</v>
      </c>
      <c r="K15" s="135">
        <v>1.11221677881999E-2</v>
      </c>
      <c r="L15" s="135">
        <v>1.118379664119562E-2</v>
      </c>
      <c r="M15" s="135">
        <v>1.5699999999999999E-2</v>
      </c>
      <c r="N15" s="135">
        <v>1.3899999999999999E-2</v>
      </c>
      <c r="O15" s="135">
        <v>1.3899999999999999E-2</v>
      </c>
      <c r="P15" s="135">
        <v>1.18E-2</v>
      </c>
      <c r="Q15" s="135">
        <v>1.11E-2</v>
      </c>
      <c r="R15" s="135">
        <v>9.1000000000000004E-3</v>
      </c>
      <c r="S15" s="135">
        <v>1.279464490676818E-2</v>
      </c>
      <c r="T15" s="135">
        <v>1.137292431487147E-2</v>
      </c>
      <c r="U15" s="135">
        <v>1.3451086117539649E-2</v>
      </c>
      <c r="V15" s="135">
        <v>1.4156730269618389E-2</v>
      </c>
      <c r="W15" s="135">
        <v>1.2075488504863291E-2</v>
      </c>
      <c r="X15" s="135">
        <v>1.265927153338486E-2</v>
      </c>
      <c r="Y15" s="135">
        <v>1.527152697274858E-2</v>
      </c>
      <c r="Z15" s="135">
        <v>-4.2418678703669546E-3</v>
      </c>
      <c r="AA15" s="135">
        <v>1.430222678239956E-2</v>
      </c>
      <c r="AB15" s="135">
        <v>9.5980000000000006E-3</v>
      </c>
      <c r="AC15" s="135">
        <v>1.942E-2</v>
      </c>
      <c r="AD15" s="141">
        <f t="shared" si="6"/>
        <v>9.6669000000000008E-3</v>
      </c>
      <c r="AE15" s="135">
        <v>-1.1999999999999999E-3</v>
      </c>
      <c r="AF15" s="135">
        <v>6.2629999999999986E-3</v>
      </c>
      <c r="AG15" s="135">
        <v>2.1622300000000001E-2</v>
      </c>
      <c r="AH15" s="135">
        <v>-4.3E-3</v>
      </c>
      <c r="AI15" s="135">
        <v>-1.04E-2</v>
      </c>
      <c r="AJ15" s="135">
        <v>-1.47E-2</v>
      </c>
      <c r="AK15" s="135">
        <v>1.9189999999999999E-3</v>
      </c>
      <c r="AL15" s="135">
        <v>-3.3999999999999998E-3</v>
      </c>
      <c r="AM15" s="135">
        <v>2.1210000000000001E-3</v>
      </c>
      <c r="AN15" s="135">
        <v>1.18122E-2</v>
      </c>
      <c r="AO15" s="135">
        <v>-2.2000000000000001E-3</v>
      </c>
      <c r="AP15" s="135">
        <v>3.9399999999999999E-3</v>
      </c>
      <c r="AQ15" s="135">
        <v>-1.4E-3</v>
      </c>
      <c r="AR15" s="141">
        <f t="shared" si="8"/>
        <v>9.6669000000000008E-3</v>
      </c>
      <c r="AS15" s="135">
        <v>-3.2000000000000002E-3</v>
      </c>
      <c r="AT15" s="135">
        <v>1.0811100000000001E-2</v>
      </c>
      <c r="AU15" s="135">
        <v>1.01104E-2</v>
      </c>
      <c r="AV15" s="135">
        <v>-2.2100000000000002E-2</v>
      </c>
      <c r="AW15" s="135">
        <v>4.0410000000000003E-3</v>
      </c>
      <c r="AX15" s="135">
        <v>-3.09E-2</v>
      </c>
      <c r="AY15" s="135">
        <v>-1.9199999999999998E-2</v>
      </c>
      <c r="AZ15" s="135">
        <v>-4.0800000000000003E-2</v>
      </c>
      <c r="BA15" s="135">
        <v>-4.0199999999999993E-2</v>
      </c>
      <c r="BB15" s="135">
        <v>-5.62E-2</v>
      </c>
      <c r="BC15" s="135">
        <v>-5.6900000000000013E-2</v>
      </c>
      <c r="BD15" s="135">
        <v>-3.5799999999999998E-2</v>
      </c>
      <c r="BE15" s="135">
        <v>-5.1999999999999998E-2</v>
      </c>
      <c r="BF15" s="135">
        <v>-7.3899999999999993E-2</v>
      </c>
      <c r="BG15" s="135">
        <v>-8.3100000000000007E-2</v>
      </c>
      <c r="BH15" s="135">
        <v>-3.78E-2</v>
      </c>
      <c r="BI15" s="135">
        <v>1.5916400000000001E-2</v>
      </c>
      <c r="BJ15" s="135">
        <v>-8.0199999999999994E-2</v>
      </c>
      <c r="BK15" s="135">
        <v>-3.6700000000000003E-2</v>
      </c>
      <c r="BL15" s="135">
        <v>-2.0899999999999998E-2</v>
      </c>
    </row>
    <row r="16" spans="1:64">
      <c r="A16">
        <v>27</v>
      </c>
      <c r="B16" s="128" t="s">
        <v>2238</v>
      </c>
      <c r="C16" s="137">
        <v>8.0199599999999996E-3</v>
      </c>
      <c r="D16" s="137">
        <v>8.3000000000000001E-3</v>
      </c>
      <c r="E16" s="137">
        <v>8.0020000000000004E-3</v>
      </c>
      <c r="F16" s="137">
        <v>9.9234199999999988E-3</v>
      </c>
      <c r="G16" s="137">
        <v>6.0159499999999999E-3</v>
      </c>
      <c r="H16" s="137">
        <v>8.0000000000000002E-3</v>
      </c>
      <c r="I16" s="137">
        <v>9.3244977835473808E-3</v>
      </c>
      <c r="J16" s="137">
        <v>1.01E-2</v>
      </c>
      <c r="K16" s="137">
        <v>9.7765881385816194E-3</v>
      </c>
      <c r="L16" s="137">
        <v>9.8999061794349252E-3</v>
      </c>
      <c r="M16" s="137">
        <v>2.35E-2</v>
      </c>
      <c r="N16" s="137">
        <v>1.2200000000000001E-2</v>
      </c>
      <c r="O16" s="137">
        <v>1.12E-2</v>
      </c>
      <c r="P16" s="137">
        <v>1.0999999999999999E-2</v>
      </c>
      <c r="Q16" s="137">
        <v>9.1999999999999998E-3</v>
      </c>
      <c r="R16" s="137">
        <v>8.5000000000000006E-3</v>
      </c>
      <c r="S16" s="137">
        <v>1.0677903873170139E-2</v>
      </c>
      <c r="T16" s="137">
        <v>1.1676642799666631E-2</v>
      </c>
      <c r="U16" s="137">
        <v>1.104351491533895E-2</v>
      </c>
      <c r="V16" s="137">
        <v>1.2695320010002399E-2</v>
      </c>
      <c r="W16" s="137">
        <v>1.0196430170147149E-2</v>
      </c>
      <c r="X16" s="137">
        <v>1.223333181787689E-2</v>
      </c>
      <c r="Y16" s="137">
        <v>1.5031621359681059E-2</v>
      </c>
      <c r="Z16" s="137">
        <v>8.3101003294701048E-3</v>
      </c>
      <c r="AA16" s="137">
        <v>2.1189586621344288E-2</v>
      </c>
      <c r="AB16" s="137">
        <v>7.9970000000000006E-3</v>
      </c>
      <c r="AC16" s="137">
        <v>2.7334000000000001E-2</v>
      </c>
      <c r="AD16" s="141">
        <f t="shared" si="6"/>
        <v>8.0199599999999996E-3</v>
      </c>
      <c r="AE16" s="137">
        <v>1.47183E-2</v>
      </c>
      <c r="AF16" s="137">
        <v>4.3530000000000001E-3</v>
      </c>
      <c r="AG16" s="137">
        <v>3.0638200000000001E-2</v>
      </c>
      <c r="AH16" s="137">
        <v>-7.000000000000001E-4</v>
      </c>
      <c r="AI16" s="137">
        <v>-4.4000000000000003E-3</v>
      </c>
      <c r="AJ16" s="137">
        <v>9.2115000000000009E-3</v>
      </c>
      <c r="AK16" s="137">
        <v>5.568E-3</v>
      </c>
      <c r="AL16" s="137">
        <v>3.441E-3</v>
      </c>
      <c r="AM16" s="137">
        <v>4.3530000000000001E-3</v>
      </c>
      <c r="AN16" s="137">
        <v>1.10136E-2</v>
      </c>
      <c r="AO16" s="137">
        <v>-5.0500000000000003E-2</v>
      </c>
      <c r="AP16" s="137">
        <v>4.7590000000000002E-3</v>
      </c>
      <c r="AQ16" s="137">
        <v>8.1000000000000006E-4</v>
      </c>
      <c r="AR16" s="141">
        <f t="shared" si="8"/>
        <v>8.0199599999999996E-3</v>
      </c>
      <c r="AS16" s="137">
        <v>8.6105999999999995E-3</v>
      </c>
      <c r="AT16" s="137">
        <v>-8.2500000000000004E-2</v>
      </c>
      <c r="AU16" s="137">
        <v>-3.8399999999999997E-2</v>
      </c>
      <c r="AV16" s="137">
        <v>1.4518E-2</v>
      </c>
      <c r="AW16" s="137">
        <v>8.1099999999999992E-3</v>
      </c>
      <c r="AX16" s="137">
        <v>3.9480000000000001E-3</v>
      </c>
      <c r="AY16" s="137">
        <v>2.8935900000000001E-2</v>
      </c>
      <c r="AZ16" s="137">
        <v>1.96244E-2</v>
      </c>
      <c r="BA16" s="137">
        <v>2.0024799999999999E-2</v>
      </c>
      <c r="BB16" s="137">
        <v>-1.06E-2</v>
      </c>
      <c r="BC16" s="137">
        <v>-7.7000000000000002E-3</v>
      </c>
      <c r="BD16" s="137">
        <v>3.6144900000000001E-2</v>
      </c>
      <c r="BE16" s="137">
        <v>5.8709999999999986E-3</v>
      </c>
      <c r="BF16" s="137">
        <v>-1.49E-2</v>
      </c>
      <c r="BG16" s="137">
        <v>7.7999999999999999E-4</v>
      </c>
      <c r="BH16" s="137">
        <v>3.2840800000000003E-2</v>
      </c>
      <c r="BI16" s="137">
        <v>3.1839600000000003E-2</v>
      </c>
      <c r="BJ16" s="137">
        <v>-2.5700000000000001E-2</v>
      </c>
      <c r="BK16" s="137">
        <v>5.2639999999999996E-3</v>
      </c>
      <c r="BL16" s="137">
        <v>2.45305E-2</v>
      </c>
    </row>
    <row r="17" spans="1:64">
      <c r="A17">
        <v>26</v>
      </c>
      <c r="B17" s="128" t="s">
        <v>2239</v>
      </c>
      <c r="C17" s="135">
        <v>8.33477E-3</v>
      </c>
      <c r="D17" s="135">
        <v>1.6000000000000001E-3</v>
      </c>
      <c r="E17" s="135">
        <v>8.3167399999999995E-3</v>
      </c>
      <c r="F17" s="135">
        <v>-7.0835499999999992E-3</v>
      </c>
      <c r="G17" s="135">
        <v>2.5886500000000001E-3</v>
      </c>
      <c r="H17" s="135">
        <v>8.3000000000000001E-3</v>
      </c>
      <c r="I17" s="135">
        <v>9.530881799939106E-3</v>
      </c>
      <c r="J17" s="135">
        <v>0.01</v>
      </c>
      <c r="K17" s="135">
        <v>9.6365513110734397E-3</v>
      </c>
      <c r="L17" s="135">
        <v>9.7527641179182556E-3</v>
      </c>
      <c r="M17" s="135">
        <v>9.7999999999999997E-3</v>
      </c>
      <c r="N17" s="135">
        <v>1.2E-2</v>
      </c>
      <c r="O17" s="135">
        <v>1.12E-2</v>
      </c>
      <c r="P17" s="135">
        <v>1.09E-2</v>
      </c>
      <c r="Q17" s="135">
        <v>9.4000000000000004E-3</v>
      </c>
      <c r="R17" s="135">
        <v>8.5000000000000006E-3</v>
      </c>
      <c r="S17" s="135">
        <v>1.091843340790777E-2</v>
      </c>
      <c r="T17" s="135">
        <v>1.251243326681983E-2</v>
      </c>
      <c r="U17" s="135">
        <v>1.0457070684855021E-2</v>
      </c>
      <c r="V17" s="135">
        <v>1.2027422472522529E-2</v>
      </c>
      <c r="W17" s="135">
        <v>1.0585631721091501E-2</v>
      </c>
      <c r="X17" s="135">
        <v>1.1472518882263531E-2</v>
      </c>
      <c r="Y17" s="135">
        <v>1.55588413012866E-2</v>
      </c>
      <c r="Z17" s="135">
        <v>6.6788882881882996E-3</v>
      </c>
      <c r="AA17" s="135">
        <v>8.4753197044780126E-3</v>
      </c>
      <c r="AB17" s="135">
        <v>8.1969999999999994E-3</v>
      </c>
      <c r="AC17" s="135">
        <v>1.23147E-2</v>
      </c>
      <c r="AD17" s="141">
        <f t="shared" si="6"/>
        <v>8.33477E-3</v>
      </c>
      <c r="AE17" s="135">
        <v>2.3270000000000001E-3</v>
      </c>
      <c r="AF17" s="135">
        <v>5.1600000000000014E-3</v>
      </c>
      <c r="AG17" s="135">
        <v>1.45173E-2</v>
      </c>
      <c r="AH17" s="135">
        <v>1.7721199999999999E-2</v>
      </c>
      <c r="AI17" s="135">
        <v>2.3428000000000001E-2</v>
      </c>
      <c r="AJ17" s="135">
        <v>9.4111999999999998E-3</v>
      </c>
      <c r="AK17" s="135">
        <v>2.7332800000000001E-2</v>
      </c>
      <c r="AL17" s="135">
        <v>3.98477E-2</v>
      </c>
      <c r="AM17" s="135">
        <v>1.7220599999999999E-2</v>
      </c>
      <c r="AN17" s="135">
        <v>1.09131E-2</v>
      </c>
      <c r="AO17" s="135">
        <v>-1.04E-2</v>
      </c>
      <c r="AP17" s="135">
        <v>1.3816500000000001E-2</v>
      </c>
      <c r="AQ17" s="135">
        <v>1.9423300000000001E-2</v>
      </c>
      <c r="AR17" s="141">
        <f t="shared" si="8"/>
        <v>8.33477E-3</v>
      </c>
      <c r="AS17" s="135">
        <v>1.48177E-2</v>
      </c>
      <c r="AT17" s="135">
        <v>4.9459200000000002E-2</v>
      </c>
      <c r="AU17" s="135">
        <v>2.8434000000000001E-2</v>
      </c>
      <c r="AV17" s="135">
        <v>1.7621100000000001E-2</v>
      </c>
      <c r="AW17" s="135">
        <v>-1E-3</v>
      </c>
      <c r="AX17" s="135">
        <v>3.0536500000000001E-2</v>
      </c>
      <c r="AY17" s="135">
        <v>6.6779999999999999E-3</v>
      </c>
      <c r="AZ17" s="135">
        <v>-7.7000000000000002E-3</v>
      </c>
      <c r="BA17" s="135">
        <v>-7.3000000000000001E-3</v>
      </c>
      <c r="BB17" s="135">
        <v>-5.9999999999999995E-4</v>
      </c>
      <c r="BC17" s="135">
        <v>-1.4E-3</v>
      </c>
      <c r="BD17" s="135">
        <v>1.7621000000000001E-2</v>
      </c>
      <c r="BE17" s="135">
        <v>3.8646300000000001E-2</v>
      </c>
      <c r="BF17" s="135">
        <v>7.6091100000000009E-2</v>
      </c>
      <c r="BG17" s="135">
        <v>2.06246E-2</v>
      </c>
      <c r="BH17" s="135">
        <v>5.7679999999999997E-3</v>
      </c>
      <c r="BI17" s="135">
        <v>3.8449999999999999E-3</v>
      </c>
      <c r="BJ17" s="135">
        <v>-5.62E-2</v>
      </c>
      <c r="BK17" s="135">
        <v>4.7549999999999997E-3</v>
      </c>
      <c r="BL17" s="135">
        <v>2.87344E-2</v>
      </c>
    </row>
    <row r="18" spans="1:64">
      <c r="A18">
        <v>25</v>
      </c>
      <c r="B18" s="128" t="s">
        <v>2240</v>
      </c>
      <c r="C18" s="137">
        <v>8.8743299999999997E-3</v>
      </c>
      <c r="D18" s="137">
        <v>3.8E-3</v>
      </c>
      <c r="E18" s="137">
        <v>8.8743299999999997E-3</v>
      </c>
      <c r="F18" s="137">
        <v>-1.703205E-2</v>
      </c>
      <c r="G18" s="137">
        <v>3.5146709999999998E-2</v>
      </c>
      <c r="H18" s="137">
        <v>8.8999999999999999E-3</v>
      </c>
      <c r="I18" s="137">
        <v>9.8855625574056916E-3</v>
      </c>
      <c r="J18" s="137">
        <v>1.17E-2</v>
      </c>
      <c r="K18" s="137">
        <v>1.13316250675393E-2</v>
      </c>
      <c r="L18" s="137">
        <v>1.146093842821605E-2</v>
      </c>
      <c r="M18" s="137">
        <v>5.0000000000000001E-3</v>
      </c>
      <c r="N18" s="137">
        <v>0.01</v>
      </c>
      <c r="O18" s="137">
        <v>1.03E-2</v>
      </c>
      <c r="P18" s="137">
        <v>9.9000000000000008E-3</v>
      </c>
      <c r="Q18" s="137">
        <v>9.4000000000000004E-3</v>
      </c>
      <c r="R18" s="137">
        <v>8.6999999999999994E-3</v>
      </c>
      <c r="S18" s="137">
        <v>1.032698397119591E-2</v>
      </c>
      <c r="T18" s="137">
        <v>1.164306047626296E-2</v>
      </c>
      <c r="U18" s="137">
        <v>7.1973012003645476E-3</v>
      </c>
      <c r="V18" s="137">
        <v>6.2084224439493676E-3</v>
      </c>
      <c r="W18" s="137">
        <v>1.154746720635247E-2</v>
      </c>
      <c r="X18" s="137">
        <v>6.7408224394129856E-3</v>
      </c>
      <c r="Y18" s="137">
        <v>9.4789545352196303E-3</v>
      </c>
      <c r="Z18" s="137">
        <v>1.922894100063921E-2</v>
      </c>
      <c r="AA18" s="137">
        <v>2.29798325616315E-4</v>
      </c>
      <c r="AB18" s="137">
        <v>8.8979999999999997E-3</v>
      </c>
      <c r="AC18" s="137">
        <v>8.5950000000000002E-3</v>
      </c>
      <c r="AD18" s="137">
        <v>2.3249999999999998E-3</v>
      </c>
      <c r="AE18" s="137">
        <v>-2.0500000000000001E-2</v>
      </c>
      <c r="AF18" s="137">
        <v>-5.6999999999999993E-3</v>
      </c>
      <c r="AG18" s="137">
        <v>3.16356E-2</v>
      </c>
      <c r="AH18" s="137">
        <v>-2.1499999999999998E-2</v>
      </c>
      <c r="AI18" s="137">
        <v>-3.5799999999999998E-2</v>
      </c>
      <c r="AJ18" s="137">
        <v>-3.6200000000000003E-2</v>
      </c>
      <c r="AK18" s="137">
        <v>-4.0500000000000001E-2</v>
      </c>
      <c r="AL18" s="137">
        <v>-7.2499999999999995E-2</v>
      </c>
      <c r="AM18" s="137">
        <v>-2.35E-2</v>
      </c>
      <c r="AN18" s="137">
        <v>9.9111000000000008E-3</v>
      </c>
      <c r="AO18" s="137">
        <v>-3.8899999999999997E-2</v>
      </c>
      <c r="AP18" s="137">
        <v>-9.4999999999999998E-3</v>
      </c>
      <c r="AQ18" s="137">
        <v>-2.7699999999999999E-2</v>
      </c>
      <c r="AR18" s="141">
        <f t="shared" si="8"/>
        <v>8.8743299999999997E-3</v>
      </c>
      <c r="AS18" s="137">
        <v>-3.8699999999999998E-2</v>
      </c>
      <c r="AT18" s="137">
        <v>-0.1066</v>
      </c>
      <c r="AU18" s="137">
        <v>-5.1200000000000002E-2</v>
      </c>
      <c r="AV18" s="137">
        <v>-3.78E-2</v>
      </c>
      <c r="AW18" s="137">
        <v>-6.6600000000000006E-2</v>
      </c>
      <c r="AX18" s="137">
        <v>-5.45E-2</v>
      </c>
      <c r="AY18" s="137">
        <v>-4.7199999999999999E-2</v>
      </c>
      <c r="AZ18" s="137">
        <v>-5.9400000000000001E-2</v>
      </c>
      <c r="BA18" s="137">
        <v>-5.8799999999999998E-2</v>
      </c>
      <c r="BB18" s="137">
        <v>-6.1600000000000002E-2</v>
      </c>
      <c r="BC18" s="137">
        <v>-6.0999999999999999E-2</v>
      </c>
      <c r="BD18" s="137">
        <v>-4.9799999999999997E-2</v>
      </c>
      <c r="BE18" s="137">
        <v>-5.8999999999999997E-2</v>
      </c>
      <c r="BF18" s="137">
        <v>2.5279999999999999E-3</v>
      </c>
      <c r="BG18" s="137">
        <v>-4.7399999999999998E-2</v>
      </c>
      <c r="BH18" s="137">
        <v>-4.6500000000000007E-2</v>
      </c>
      <c r="BI18" s="137">
        <v>-3.9899999999999998E-2</v>
      </c>
      <c r="BJ18" s="137">
        <v>-9.1400000000000009E-2</v>
      </c>
      <c r="BK18" s="137">
        <v>-5.0799999999999998E-2</v>
      </c>
      <c r="BL18" s="137">
        <v>-3.7600000000000001E-2</v>
      </c>
    </row>
    <row r="19" spans="1:64">
      <c r="A19">
        <v>24</v>
      </c>
      <c r="B19" s="128" t="s">
        <v>2241</v>
      </c>
      <c r="C19" s="135">
        <v>8.3334699999999991E-3</v>
      </c>
      <c r="D19" s="135">
        <v>4.5999999999999999E-3</v>
      </c>
      <c r="E19" s="135">
        <v>8.3244200000000008E-3</v>
      </c>
      <c r="F19" s="135">
        <v>-3.0384149999999999E-2</v>
      </c>
      <c r="G19" s="135">
        <v>1.3496269999999999E-2</v>
      </c>
      <c r="H19" s="135">
        <v>8.3000000000000001E-3</v>
      </c>
      <c r="I19" s="135">
        <v>1.0349009135005799E-2</v>
      </c>
      <c r="J19" s="135">
        <v>9.7000000000000003E-3</v>
      </c>
      <c r="K19" s="135">
        <v>9.3607644172779593E-3</v>
      </c>
      <c r="L19" s="135">
        <v>9.4821669530216202E-3</v>
      </c>
      <c r="M19" s="135">
        <v>8.6E-3</v>
      </c>
      <c r="N19" s="135">
        <v>9.4000000000000004E-3</v>
      </c>
      <c r="O19" s="135">
        <v>1.2200000000000001E-2</v>
      </c>
      <c r="P19" s="135">
        <v>9.4000000000000004E-3</v>
      </c>
      <c r="Q19" s="135">
        <v>8.8000000000000005E-3</v>
      </c>
      <c r="R19" s="135">
        <v>8.2000000000000007E-3</v>
      </c>
      <c r="S19" s="135">
        <v>8.9424855110729062E-3</v>
      </c>
      <c r="T19" s="135">
        <v>8.6271028377096215E-3</v>
      </c>
      <c r="U19" s="135">
        <v>3.761141258200817E-3</v>
      </c>
      <c r="V19" s="135">
        <v>2.0675236566836119E-3</v>
      </c>
      <c r="W19" s="135">
        <v>1.015475662509191E-2</v>
      </c>
      <c r="X19" s="135">
        <v>1.027383788991543E-2</v>
      </c>
      <c r="Y19" s="135">
        <v>1.3765990280208969E-2</v>
      </c>
      <c r="Z19" s="135">
        <v>-3.179233205594878E-3</v>
      </c>
      <c r="AA19" s="135">
        <v>9.1450084690598565E-3</v>
      </c>
      <c r="AB19" s="135">
        <v>8.1969999999999994E-3</v>
      </c>
      <c r="AC19" s="135">
        <v>1.0111999999999999E-2</v>
      </c>
      <c r="AD19" s="135">
        <v>7.7920000000000003E-3</v>
      </c>
      <c r="AE19" s="135">
        <v>1.44172E-2</v>
      </c>
      <c r="AF19" s="135">
        <v>6.3749999999999996E-3</v>
      </c>
      <c r="AG19" s="135">
        <v>1.9122900000000002E-2</v>
      </c>
      <c r="AH19" s="135">
        <v>-1.1000000000000001E-3</v>
      </c>
      <c r="AI19" s="135">
        <v>-4.8999999999999998E-3</v>
      </c>
      <c r="AJ19" s="135">
        <v>1.23147E-2</v>
      </c>
      <c r="AK19" s="135">
        <v>1.6920299999999999E-2</v>
      </c>
      <c r="AL19" s="135">
        <v>2.3127700000000001E-2</v>
      </c>
      <c r="AM19" s="135">
        <v>5.1600000000000014E-3</v>
      </c>
      <c r="AN19" s="135">
        <v>9.4111999999999998E-3</v>
      </c>
      <c r="AO19" s="135">
        <v>3.0349999999999999E-3</v>
      </c>
      <c r="AP19" s="135">
        <v>-3.2000000000000002E-3</v>
      </c>
      <c r="AQ19" s="135">
        <v>-1.4200000000000001E-2</v>
      </c>
      <c r="AR19" s="135">
        <v>-2.3E-3</v>
      </c>
      <c r="AS19" s="135">
        <v>2.4929900000000001E-2</v>
      </c>
      <c r="AT19" s="135">
        <v>-6.4699999999999994E-2</v>
      </c>
      <c r="AU19" s="135">
        <v>-2.92E-2</v>
      </c>
      <c r="AV19" s="135">
        <v>-8.6E-3</v>
      </c>
      <c r="AW19" s="135">
        <v>-1.0800000000000001E-2</v>
      </c>
      <c r="AX19" s="135">
        <v>-2.0199999999999999E-2</v>
      </c>
      <c r="AY19" s="135">
        <v>1.1313500000000001E-2</v>
      </c>
      <c r="AZ19" s="135">
        <v>-9.4000000000000004E-3</v>
      </c>
      <c r="BA19" s="135">
        <v>-8.8999999999999999E-3</v>
      </c>
      <c r="BB19" s="135">
        <v>-2.0199999999999999E-2</v>
      </c>
      <c r="BC19" s="135">
        <v>-1.24E-2</v>
      </c>
      <c r="BD19" s="135">
        <v>-2.3900000000000001E-2</v>
      </c>
      <c r="BE19" s="135">
        <v>-7.4000000000000003E-3</v>
      </c>
      <c r="BF19" s="135">
        <v>-1.7399999999999999E-2</v>
      </c>
      <c r="BG19" s="135">
        <v>-5.4600000000000003E-2</v>
      </c>
      <c r="BH19" s="135">
        <v>-1.8599999999999998E-2</v>
      </c>
      <c r="BI19" s="135">
        <v>1.71205E-2</v>
      </c>
      <c r="BJ19" s="135">
        <v>-6.1799999999999987E-2</v>
      </c>
      <c r="BK19" s="135">
        <v>1.08129E-2</v>
      </c>
      <c r="BL19" s="135">
        <v>7.7999999999999999E-4</v>
      </c>
    </row>
    <row r="20" spans="1:64">
      <c r="A20">
        <v>23</v>
      </c>
      <c r="B20" s="128" t="s">
        <v>2242</v>
      </c>
      <c r="C20" s="137">
        <v>7.8833699999999989E-3</v>
      </c>
      <c r="D20" s="137">
        <v>2.0999999999999999E-3</v>
      </c>
      <c r="E20" s="137">
        <v>7.8833699999999989E-3</v>
      </c>
      <c r="F20" s="137">
        <v>1.481153E-2</v>
      </c>
      <c r="G20" s="137">
        <v>6.0534949999999997E-2</v>
      </c>
      <c r="H20" s="137">
        <v>7.9000000000000008E-3</v>
      </c>
      <c r="I20" s="137">
        <v>9.0927792064938728E-3</v>
      </c>
      <c r="J20" s="137">
        <v>9.2999999999999992E-3</v>
      </c>
      <c r="K20" s="137">
        <v>8.9548315717533598E-3</v>
      </c>
      <c r="L20" s="137">
        <v>9.072955743184119E-3</v>
      </c>
      <c r="M20" s="137">
        <v>7.4000000000000003E-3</v>
      </c>
      <c r="N20" s="137">
        <v>9.7000000000000003E-3</v>
      </c>
      <c r="O20" s="137">
        <v>9.7000000000000003E-3</v>
      </c>
      <c r="P20" s="137">
        <v>0.01</v>
      </c>
      <c r="Q20" s="137">
        <v>8.3999999999999995E-3</v>
      </c>
      <c r="R20" s="137">
        <v>6.8999999999999999E-3</v>
      </c>
      <c r="S20" s="137">
        <v>8.9205548079325236E-3</v>
      </c>
      <c r="T20" s="137">
        <v>9.839019100287949E-3</v>
      </c>
      <c r="U20" s="137">
        <v>7.7989697432521146E-3</v>
      </c>
      <c r="V20" s="137">
        <v>5.7529543108880699E-3</v>
      </c>
      <c r="W20" s="137">
        <v>9.7812950444764457E-3</v>
      </c>
      <c r="X20" s="137">
        <v>8.5758197778278422E-3</v>
      </c>
      <c r="Y20" s="137">
        <v>1.080008142275091E-2</v>
      </c>
      <c r="Z20" s="137">
        <v>8.0274266941724459E-3</v>
      </c>
      <c r="AA20" s="137">
        <v>7.4886504228530706E-3</v>
      </c>
      <c r="AB20" s="137">
        <v>7.9989999999999992E-3</v>
      </c>
      <c r="AC20" s="137">
        <v>1.1915E-2</v>
      </c>
      <c r="AD20" s="137">
        <v>9.3118000000000003E-3</v>
      </c>
      <c r="AE20" s="137">
        <v>-8.8999999999999999E-3</v>
      </c>
      <c r="AF20" s="137">
        <v>-3.3E-3</v>
      </c>
      <c r="AG20" s="137">
        <v>2.8836500000000001E-2</v>
      </c>
      <c r="AH20" s="137">
        <v>1.8623500000000001E-2</v>
      </c>
      <c r="AI20" s="137">
        <v>2.4731300000000001E-2</v>
      </c>
      <c r="AJ20" s="137">
        <v>-8.0000000000000004E-4</v>
      </c>
      <c r="AK20" s="137">
        <v>1.4818700000000001E-2</v>
      </c>
      <c r="AL20" s="137">
        <v>2.1326899999999999E-2</v>
      </c>
      <c r="AM20" s="137">
        <v>4.2529999999999998E-3</v>
      </c>
      <c r="AN20" s="137">
        <v>1.00126E-2</v>
      </c>
      <c r="AO20" s="137">
        <v>3.5845299999999997E-2</v>
      </c>
      <c r="AP20" s="137">
        <v>1.6821300000000001E-2</v>
      </c>
      <c r="AQ20" s="137">
        <v>2.5732600000000001E-2</v>
      </c>
      <c r="AR20" s="137">
        <v>-9.1000000000000004E-3</v>
      </c>
      <c r="AS20" s="137">
        <v>1.6220499999999999E-2</v>
      </c>
      <c r="AT20" s="137">
        <v>-5.45E-2</v>
      </c>
      <c r="AU20" s="137">
        <v>-2.46E-2</v>
      </c>
      <c r="AV20" s="137">
        <v>2.4931600000000002E-2</v>
      </c>
      <c r="AW20" s="137">
        <v>1.9124200000000001E-2</v>
      </c>
      <c r="AX20" s="137">
        <v>-1E-3</v>
      </c>
      <c r="AY20" s="137">
        <v>1.8223E-2</v>
      </c>
      <c r="AZ20" s="137">
        <v>-6.8999999999999999E-3</v>
      </c>
      <c r="BA20" s="137">
        <v>-6.4000000000000003E-3</v>
      </c>
      <c r="BB20" s="137">
        <v>1.6821300000000001E-2</v>
      </c>
      <c r="BC20" s="137">
        <v>2.25285E-2</v>
      </c>
      <c r="BD20" s="137">
        <v>2.7735099999999999E-2</v>
      </c>
      <c r="BE20" s="137">
        <v>3.0379999999999999E-3</v>
      </c>
      <c r="BF20" s="137">
        <v>-2.69E-2</v>
      </c>
      <c r="BG20" s="137">
        <v>4.4549999999999998E-3</v>
      </c>
      <c r="BH20" s="137">
        <v>8.2103999999999996E-3</v>
      </c>
      <c r="BI20" s="137">
        <v>7.4929999999999997E-3</v>
      </c>
      <c r="BJ20" s="137">
        <v>-7.2400000000000006E-2</v>
      </c>
      <c r="BK20" s="137">
        <v>2.532E-3</v>
      </c>
      <c r="BL20" s="137">
        <v>8.8999999999999995E-4</v>
      </c>
    </row>
    <row r="21" spans="1:64">
      <c r="A21">
        <v>22</v>
      </c>
      <c r="B21" s="128" t="s">
        <v>2243</v>
      </c>
      <c r="C21" s="135">
        <v>9.0712199999999996E-3</v>
      </c>
      <c r="D21" s="135">
        <v>3.8E-3</v>
      </c>
      <c r="E21" s="135">
        <v>9.0712199999999996E-3</v>
      </c>
      <c r="F21" s="135">
        <v>3.0226490000000002E-2</v>
      </c>
      <c r="G21" s="135">
        <v>1.8564819999999999E-2</v>
      </c>
      <c r="H21" s="135">
        <v>9.1000000000000004E-3</v>
      </c>
      <c r="I21" s="135">
        <v>1.0005833213151851E-2</v>
      </c>
      <c r="J21" s="135">
        <v>1.15E-2</v>
      </c>
      <c r="K21" s="135">
        <v>1.11642154032112E-2</v>
      </c>
      <c r="L21" s="135">
        <v>1.130815277672559E-2</v>
      </c>
      <c r="M21" s="135">
        <v>1.18E-2</v>
      </c>
      <c r="N21" s="135">
        <v>1.1900000000000001E-2</v>
      </c>
      <c r="O21" s="135">
        <v>1.14E-2</v>
      </c>
      <c r="P21" s="135">
        <v>1.0699999999999999E-2</v>
      </c>
      <c r="Q21" s="135">
        <v>1.03E-2</v>
      </c>
      <c r="R21" s="135">
        <v>9.7000000000000003E-3</v>
      </c>
      <c r="S21" s="135">
        <v>1.065778240262572E-2</v>
      </c>
      <c r="T21" s="135">
        <v>1.197619738488487E-2</v>
      </c>
      <c r="U21" s="135">
        <v>7.197077784623529E-3</v>
      </c>
      <c r="V21" s="135">
        <v>5.1541002247910139E-3</v>
      </c>
      <c r="W21" s="135">
        <v>1.2411358346064549E-2</v>
      </c>
      <c r="X21" s="135">
        <v>9.4696953920336835E-3</v>
      </c>
      <c r="Y21" s="135">
        <v>1.435792702009042E-2</v>
      </c>
      <c r="Z21" s="135">
        <v>3.7756042749061969E-3</v>
      </c>
      <c r="AA21" s="135">
        <v>1.415750462758991E-2</v>
      </c>
      <c r="AB21" s="135">
        <v>8.9969999999999998E-3</v>
      </c>
      <c r="AC21" s="135">
        <v>1.5917500000000001E-2</v>
      </c>
      <c r="AD21" s="135">
        <v>1.5517E-2</v>
      </c>
      <c r="AE21" s="135">
        <v>2.5227800000000002E-2</v>
      </c>
      <c r="AF21" s="135">
        <v>1.3014299999999999E-2</v>
      </c>
      <c r="AG21" s="135">
        <v>3.0433499999999999E-2</v>
      </c>
      <c r="AH21" s="135">
        <v>1.5116599999999999E-2</v>
      </c>
      <c r="AI21" s="135">
        <v>1.90209E-2</v>
      </c>
      <c r="AJ21" s="135">
        <v>7.0759999999999998E-3</v>
      </c>
      <c r="AK21" s="135">
        <v>9.9109000000000003E-3</v>
      </c>
      <c r="AL21" s="135">
        <v>9.11E-3</v>
      </c>
      <c r="AM21" s="135">
        <v>2.70297E-2</v>
      </c>
      <c r="AN21" s="135">
        <v>1.0711699999999999E-2</v>
      </c>
      <c r="AO21" s="135">
        <v>4.1846099999999997E-2</v>
      </c>
      <c r="AP21" s="135">
        <v>2.51276E-2</v>
      </c>
      <c r="AQ21" s="135">
        <v>4.1645899999999993E-2</v>
      </c>
      <c r="AR21" s="135">
        <v>2.0923000000000001E-2</v>
      </c>
      <c r="AS21" s="135">
        <v>1.39153E-2</v>
      </c>
      <c r="AT21" s="135">
        <v>5.2357599999999997E-2</v>
      </c>
      <c r="AU21" s="135">
        <v>3.0833900000000001E-2</v>
      </c>
      <c r="AV21" s="135">
        <v>2.0923000000000001E-2</v>
      </c>
      <c r="AW21" s="135">
        <v>6.7474199999999998E-2</v>
      </c>
      <c r="AX21" s="135">
        <v>6.9276199999999996E-2</v>
      </c>
      <c r="AY21" s="135">
        <v>1.8420200000000001E-2</v>
      </c>
      <c r="AZ21" s="135">
        <v>3.5639200000000003E-2</v>
      </c>
      <c r="BA21" s="135">
        <v>3.6339999999999997E-2</v>
      </c>
      <c r="BB21" s="135">
        <v>2.7530300000000001E-2</v>
      </c>
      <c r="BC21" s="135">
        <v>2.78306E-2</v>
      </c>
      <c r="BD21" s="135">
        <v>1.6618299999999999E-2</v>
      </c>
      <c r="BE21" s="135">
        <v>6.3269599999999995E-2</v>
      </c>
      <c r="BF21" s="135">
        <v>4.30474E-2</v>
      </c>
      <c r="BG21" s="135">
        <v>-1.3899999999999999E-2</v>
      </c>
      <c r="BH21" s="135">
        <v>1.6718400000000001E-2</v>
      </c>
      <c r="BI21" s="135">
        <v>7.5820000000000002E-3</v>
      </c>
      <c r="BJ21" s="135">
        <v>-3.2400000000000012E-2</v>
      </c>
      <c r="BK21" s="135">
        <v>1.9721700000000002E-2</v>
      </c>
      <c r="BL21" s="135">
        <v>2.9332199999999999E-2</v>
      </c>
    </row>
    <row r="22" spans="1:64">
      <c r="A22">
        <v>21</v>
      </c>
      <c r="B22" s="128" t="s">
        <v>2244</v>
      </c>
      <c r="C22" s="137">
        <v>8.6751199999999997E-3</v>
      </c>
      <c r="D22" s="137">
        <v>-2.0000000000000001E-4</v>
      </c>
      <c r="E22" s="137">
        <v>8.6751199999999997E-3</v>
      </c>
      <c r="F22" s="137">
        <v>6.5429550000000003E-2</v>
      </c>
      <c r="G22" s="137">
        <v>-1.0420200000000001E-3</v>
      </c>
      <c r="H22" s="137">
        <v>8.6999999999999994E-3</v>
      </c>
      <c r="I22" s="137">
        <v>1.028144760955008E-2</v>
      </c>
      <c r="J22" s="137">
        <v>1.0800000000000001E-2</v>
      </c>
      <c r="K22" s="137">
        <v>1.0496006939260999E-2</v>
      </c>
      <c r="L22" s="137">
        <v>1.0630268298001729E-2</v>
      </c>
      <c r="M22" s="137">
        <v>0.01</v>
      </c>
      <c r="N22" s="137">
        <v>1.0800000000000001E-2</v>
      </c>
      <c r="O22" s="137">
        <v>1.0800000000000001E-2</v>
      </c>
      <c r="P22" s="137">
        <v>1.1599999999999999E-2</v>
      </c>
      <c r="Q22" s="137">
        <v>9.7000000000000003E-3</v>
      </c>
      <c r="R22" s="137">
        <v>1.0200000000000001E-2</v>
      </c>
      <c r="S22" s="137">
        <v>1.0174706856521E-2</v>
      </c>
      <c r="T22" s="137">
        <v>1.0335841636782471E-2</v>
      </c>
      <c r="U22" s="137">
        <v>1.127597853262774E-2</v>
      </c>
      <c r="V22" s="137">
        <v>1.3195811244878451E-2</v>
      </c>
      <c r="W22" s="137">
        <v>1.103352269373792E-2</v>
      </c>
      <c r="X22" s="137">
        <v>9.3164187432734913E-3</v>
      </c>
      <c r="Y22" s="137">
        <v>9.3836494440917573E-3</v>
      </c>
      <c r="Z22" s="137">
        <v>8.8103077177874578E-3</v>
      </c>
      <c r="AA22" s="137">
        <v>1.304247046322082E-2</v>
      </c>
      <c r="AB22" s="137">
        <v>8.7100000000000007E-3</v>
      </c>
      <c r="AC22" s="137">
        <v>1.47169E-2</v>
      </c>
      <c r="AD22" s="137">
        <v>8.091000000000001E-3</v>
      </c>
      <c r="AE22" s="137">
        <v>9.3106999999999999E-3</v>
      </c>
      <c r="AF22" s="137">
        <v>6.2709999999999997E-3</v>
      </c>
      <c r="AG22" s="137">
        <v>4.5519999999999996E-3</v>
      </c>
      <c r="AH22" s="137">
        <v>-4.0000000000000002E-4</v>
      </c>
      <c r="AI22" s="137">
        <v>-3.8999999999999998E-3</v>
      </c>
      <c r="AJ22" s="137">
        <v>8.8100000000000001E-3</v>
      </c>
      <c r="AK22" s="137">
        <v>3.0935600000000001E-2</v>
      </c>
      <c r="AL22" s="137">
        <v>4.2749200000000001E-2</v>
      </c>
      <c r="AM22" s="137">
        <v>6.169E-3</v>
      </c>
      <c r="AN22" s="137">
        <v>1.1613399999999999E-2</v>
      </c>
      <c r="AO22" s="137">
        <v>6.7978200000000003E-2</v>
      </c>
      <c r="AP22" s="137">
        <v>1.51174E-2</v>
      </c>
      <c r="AQ22" s="137">
        <v>2.2626E-2</v>
      </c>
      <c r="AR22" s="137">
        <v>-9.7999999999999997E-3</v>
      </c>
      <c r="AS22" s="137">
        <v>6.8770000000000003E-3</v>
      </c>
      <c r="AT22" s="137">
        <v>-2.2000000000000001E-3</v>
      </c>
      <c r="AU22" s="137">
        <v>3.5400000000000002E-3</v>
      </c>
      <c r="AV22" s="137">
        <v>1.99229E-2</v>
      </c>
      <c r="AW22" s="137">
        <v>4.5051800000000003E-2</v>
      </c>
      <c r="AX22" s="137">
        <v>5.0257799999999998E-2</v>
      </c>
      <c r="AY22" s="137">
        <v>6.7778000000000005E-2</v>
      </c>
      <c r="AZ22" s="137">
        <v>4.3850500000000001E-2</v>
      </c>
      <c r="BA22" s="137">
        <v>4.4451099999999993E-2</v>
      </c>
      <c r="BB22" s="137">
        <v>3.9245099999999998E-2</v>
      </c>
      <c r="BC22" s="137">
        <v>3.90449E-2</v>
      </c>
      <c r="BD22" s="137">
        <v>6.4974699999999996E-2</v>
      </c>
      <c r="BE22" s="137">
        <v>2.40276E-2</v>
      </c>
      <c r="BF22" s="137">
        <v>7.4850000000000003E-3</v>
      </c>
      <c r="BG22" s="137">
        <v>4.0046099999999987E-2</v>
      </c>
      <c r="BH22" s="137">
        <v>6.5775699999999993E-2</v>
      </c>
      <c r="BI22" s="137">
        <v>3.8944800000000002E-2</v>
      </c>
      <c r="BJ22" s="137">
        <v>6.1570899999999998E-2</v>
      </c>
      <c r="BK22" s="137">
        <v>5.2660600000000002E-2</v>
      </c>
      <c r="BL22" s="137">
        <v>1.3515599999999999E-2</v>
      </c>
    </row>
    <row r="23" spans="1:64">
      <c r="A23">
        <v>20</v>
      </c>
      <c r="B23" s="128" t="s">
        <v>2245</v>
      </c>
      <c r="C23" s="135">
        <v>8.3425199999999991E-3</v>
      </c>
      <c r="D23" s="135">
        <v>4.4000000000000003E-3</v>
      </c>
      <c r="E23" s="135">
        <v>8.3515700000000009E-3</v>
      </c>
      <c r="F23" s="135">
        <v>-3.0790049999999999E-2</v>
      </c>
      <c r="G23" s="135">
        <v>-3.6791490000000003E-2</v>
      </c>
      <c r="H23" s="135">
        <v>8.3999999999999995E-3</v>
      </c>
      <c r="I23" s="135">
        <v>9.3407905147460113E-3</v>
      </c>
      <c r="J23" s="135">
        <v>1.04E-2</v>
      </c>
      <c r="K23" s="135">
        <v>1.0067676846993201E-2</v>
      </c>
      <c r="L23" s="135">
        <v>1.0189703177916121E-2</v>
      </c>
      <c r="M23" s="135">
        <v>1.2800000000000001E-2</v>
      </c>
      <c r="N23" s="135">
        <v>1.03E-2</v>
      </c>
      <c r="O23" s="135">
        <v>1.12E-2</v>
      </c>
      <c r="P23" s="135">
        <v>8.8999999999999999E-3</v>
      </c>
      <c r="Q23" s="135">
        <v>8.8999999999999999E-3</v>
      </c>
      <c r="R23" s="135">
        <v>7.6E-3</v>
      </c>
      <c r="S23" s="135">
        <v>9.5897075130100262E-3</v>
      </c>
      <c r="T23" s="135">
        <v>9.3145174263753461E-3</v>
      </c>
      <c r="U23" s="135">
        <v>3.619787374378181E-3</v>
      </c>
      <c r="V23" s="135">
        <v>-2.363160370575268E-3</v>
      </c>
      <c r="W23" s="135">
        <v>1.061993039600417E-2</v>
      </c>
      <c r="X23" s="135">
        <v>1.127390946970741E-2</v>
      </c>
      <c r="Y23" s="135">
        <v>1.3039542953750651E-2</v>
      </c>
      <c r="Z23" s="135">
        <v>1.5689146307386489E-2</v>
      </c>
      <c r="AA23" s="135">
        <v>1.434628556127837E-2</v>
      </c>
      <c r="AB23" s="135">
        <v>8.2979999999999998E-3</v>
      </c>
      <c r="AC23" s="135">
        <v>1.5718699999999999E-2</v>
      </c>
      <c r="AD23" s="135">
        <v>1.32158E-2</v>
      </c>
      <c r="AE23" s="135">
        <v>-5.1000000000000004E-3</v>
      </c>
      <c r="AF23" s="135">
        <v>3.137E-3</v>
      </c>
      <c r="AG23" s="135">
        <v>5.48656E-2</v>
      </c>
      <c r="AH23" s="135">
        <v>1.9122900000000002E-2</v>
      </c>
      <c r="AI23" s="135">
        <v>2.5530500000000001E-2</v>
      </c>
      <c r="AJ23" s="135">
        <v>6.8799999999999998E-3</v>
      </c>
      <c r="AK23" s="135">
        <v>2.1725999999999999E-2</v>
      </c>
      <c r="AL23" s="135">
        <v>3.2338699999999998E-2</v>
      </c>
      <c r="AM23" s="135">
        <v>1.5418400000000001E-2</v>
      </c>
      <c r="AN23" s="135">
        <v>8.9105999999999994E-3</v>
      </c>
      <c r="AO23" s="135">
        <v>2.45293E-2</v>
      </c>
      <c r="AP23" s="135">
        <v>2.0024E-2</v>
      </c>
      <c r="AQ23" s="135">
        <v>3.2038400000000002E-2</v>
      </c>
      <c r="AR23" s="135">
        <v>4.0348200000000001E-2</v>
      </c>
      <c r="AS23" s="135">
        <v>1.6619800000000001E-2</v>
      </c>
      <c r="AT23" s="135">
        <v>5.7068300000000002E-2</v>
      </c>
      <c r="AU23" s="135">
        <v>3.1337499999999997E-2</v>
      </c>
      <c r="AV23" s="135">
        <v>-1.17E-2</v>
      </c>
      <c r="AW23" s="135">
        <v>-3.7600000000000001E-2</v>
      </c>
      <c r="AX23" s="135">
        <v>-1.83E-2</v>
      </c>
      <c r="AY23" s="135">
        <v>-3.6499999999999998E-2</v>
      </c>
      <c r="AZ23" s="135">
        <v>-4.8300000000000003E-2</v>
      </c>
      <c r="BA23" s="135">
        <v>-4.7500000000000001E-2</v>
      </c>
      <c r="BB23" s="135">
        <v>-0.04</v>
      </c>
      <c r="BC23" s="135">
        <v>-4.2900000000000001E-2</v>
      </c>
      <c r="BD23" s="135">
        <v>-1.8700000000000001E-2</v>
      </c>
      <c r="BE23" s="135">
        <v>-2.8999999999999998E-3</v>
      </c>
      <c r="BF23" s="135">
        <v>2.4228900000000001E-2</v>
      </c>
      <c r="BG23" s="135">
        <v>-1.9900000000000001E-2</v>
      </c>
      <c r="BH23" s="135">
        <v>-3.5200000000000002E-2</v>
      </c>
      <c r="BI23" s="135">
        <v>4.9589999999999999E-3</v>
      </c>
      <c r="BJ23" s="135">
        <v>-3.56E-2</v>
      </c>
      <c r="BK23" s="135">
        <v>-1.95E-2</v>
      </c>
      <c r="BL23" s="135">
        <v>-2.2599999999999999E-2</v>
      </c>
    </row>
    <row r="24" spans="1:64">
      <c r="A24">
        <v>19</v>
      </c>
      <c r="B24" s="128" t="s">
        <v>2246</v>
      </c>
      <c r="C24" s="137">
        <v>9.2795799999999991E-3</v>
      </c>
      <c r="D24" s="137">
        <v>5.6000000000000008E-3</v>
      </c>
      <c r="E24" s="137">
        <v>9.2795799999999991E-3</v>
      </c>
      <c r="F24" s="137">
        <v>-1.5954840000000001E-2</v>
      </c>
      <c r="G24" s="137">
        <v>6.0534869999999998E-2</v>
      </c>
      <c r="H24" s="137">
        <v>9.2999999999999992E-3</v>
      </c>
      <c r="I24" s="137">
        <v>9.6226443276299367E-3</v>
      </c>
      <c r="J24" s="137">
        <v>9.7999999999999997E-3</v>
      </c>
      <c r="K24" s="137">
        <v>9.4399102021687203E-3</v>
      </c>
      <c r="L24" s="137">
        <v>9.5720479452912066E-3</v>
      </c>
      <c r="M24" s="137">
        <v>8.6E-3</v>
      </c>
      <c r="N24" s="137">
        <v>9.7999999999999997E-3</v>
      </c>
      <c r="O24" s="137">
        <v>9.2999999999999992E-3</v>
      </c>
      <c r="P24" s="137">
        <v>1.04E-2</v>
      </c>
      <c r="Q24" s="137">
        <v>9.5999999999999992E-3</v>
      </c>
      <c r="R24" s="137">
        <v>6.6E-3</v>
      </c>
      <c r="S24" s="137">
        <v>1.0467146674116631E-2</v>
      </c>
      <c r="T24" s="137">
        <v>1.339331229204954E-2</v>
      </c>
      <c r="U24" s="137">
        <v>6.9455462891045983E-3</v>
      </c>
      <c r="V24" s="137">
        <v>4.5349227865822961E-3</v>
      </c>
      <c r="W24" s="137">
        <v>1.160263072535095E-2</v>
      </c>
      <c r="X24" s="137">
        <v>7.8186146542000845E-3</v>
      </c>
      <c r="Y24" s="137">
        <v>1.3343673518272149E-2</v>
      </c>
      <c r="Z24" s="137">
        <v>2.415025903671042E-2</v>
      </c>
      <c r="AA24" s="137">
        <v>1.095456596512112E-2</v>
      </c>
      <c r="AB24" s="137">
        <v>9.1979999999999996E-3</v>
      </c>
      <c r="AC24" s="137">
        <v>8.6920000000000001E-3</v>
      </c>
      <c r="AD24" s="137">
        <v>9.3989999999999994E-3</v>
      </c>
      <c r="AE24" s="137">
        <v>-7.8000000000000014E-3</v>
      </c>
      <c r="AF24" s="137">
        <v>1.818E-3</v>
      </c>
      <c r="AG24" s="137">
        <v>1.41151E-2</v>
      </c>
      <c r="AH24" s="137">
        <v>5.659E-3</v>
      </c>
      <c r="AI24" s="137">
        <v>4.548E-3</v>
      </c>
      <c r="AJ24" s="137">
        <v>3.9410000000000001E-3</v>
      </c>
      <c r="AK24" s="137">
        <v>6.3680000000000004E-3</v>
      </c>
      <c r="AL24" s="137">
        <v>4.4470000000000004E-3</v>
      </c>
      <c r="AM24" s="137">
        <v>4.8509999999999994E-3</v>
      </c>
      <c r="AN24" s="137">
        <v>1.04111E-2</v>
      </c>
      <c r="AO24" s="137">
        <v>-6.4899999999999999E-2</v>
      </c>
      <c r="AP24" s="137">
        <v>1.87201E-2</v>
      </c>
      <c r="AQ24" s="137">
        <v>2.8330500000000002E-2</v>
      </c>
      <c r="AR24" s="137">
        <v>-1.3100000000000001E-2</v>
      </c>
      <c r="AS24" s="137">
        <v>-2.2000000000000001E-3</v>
      </c>
      <c r="AT24" s="137">
        <v>3.5738499999999999E-2</v>
      </c>
      <c r="AU24" s="137">
        <v>2.18234E-2</v>
      </c>
      <c r="AV24" s="137">
        <v>-1.2E-2</v>
      </c>
      <c r="AW24" s="137">
        <v>8.8000000000000003E-4</v>
      </c>
      <c r="AX24" s="137">
        <v>-1.2999999999999999E-3</v>
      </c>
      <c r="AY24" s="137">
        <v>-5.8999999999999999E-3</v>
      </c>
      <c r="AZ24" s="137">
        <v>-2.6800000000000001E-2</v>
      </c>
      <c r="BA24" s="137">
        <v>-2.6100000000000002E-2</v>
      </c>
      <c r="BB24" s="137">
        <v>-1.95E-2</v>
      </c>
      <c r="BC24" s="137">
        <v>-1.84E-2</v>
      </c>
      <c r="BD24" s="137">
        <v>-5.1000000000000004E-3</v>
      </c>
      <c r="BE24" s="137">
        <v>-8.0000000000000002E-3</v>
      </c>
      <c r="BF24" s="137">
        <v>-3.7199999999999997E-2</v>
      </c>
      <c r="BG24" s="137">
        <v>-1.09E-2</v>
      </c>
      <c r="BH24" s="137">
        <v>-5.1000000000000004E-3</v>
      </c>
      <c r="BI24" s="137">
        <v>-1.37E-2</v>
      </c>
      <c r="BJ24" s="137">
        <v>-8.7599999999999997E-2</v>
      </c>
      <c r="BK24" s="137">
        <v>-2.6499999999999999E-2</v>
      </c>
      <c r="BL24" s="137">
        <v>1.0511299999999999E-2</v>
      </c>
    </row>
    <row r="25" spans="1:64">
      <c r="A25">
        <v>18</v>
      </c>
      <c r="B25" s="128" t="s">
        <v>2247</v>
      </c>
      <c r="C25" s="135">
        <v>7.9118799999999996E-3</v>
      </c>
      <c r="D25" s="135">
        <v>3.8999999999999998E-3</v>
      </c>
      <c r="E25" s="135">
        <v>7.9299000000000001E-3</v>
      </c>
      <c r="F25" s="135">
        <v>-3.1188009999999999E-2</v>
      </c>
      <c r="G25" s="135">
        <v>4.7698989999999997E-2</v>
      </c>
      <c r="H25" s="135">
        <v>7.9000000000000008E-3</v>
      </c>
      <c r="I25" s="135">
        <v>8.3187705098370923E-3</v>
      </c>
      <c r="J25" s="135">
        <v>8.3000000000000001E-3</v>
      </c>
      <c r="K25" s="135">
        <v>7.9861221688000104E-3</v>
      </c>
      <c r="L25" s="135">
        <v>8.0932220128970833E-3</v>
      </c>
      <c r="M25" s="135">
        <v>3.0000000000000001E-3</v>
      </c>
      <c r="N25" s="135">
        <v>8.6999999999999994E-3</v>
      </c>
      <c r="O25" s="135">
        <v>8.3000000000000001E-3</v>
      </c>
      <c r="P25" s="135">
        <v>8.0000000000000002E-3</v>
      </c>
      <c r="Q25" s="135">
        <v>8.6E-3</v>
      </c>
      <c r="R25" s="135">
        <v>6.4000000000000003E-3</v>
      </c>
      <c r="S25" s="135">
        <v>8.4579721596449442E-3</v>
      </c>
      <c r="T25" s="135">
        <v>9.7914689749141193E-3</v>
      </c>
      <c r="U25" s="135">
        <v>1.0183302209184619E-2</v>
      </c>
      <c r="V25" s="135">
        <v>8.032137175215226E-3</v>
      </c>
      <c r="W25" s="135">
        <v>9.8363847095170875E-3</v>
      </c>
      <c r="X25" s="135">
        <v>9.1718110742251557E-3</v>
      </c>
      <c r="Y25" s="135">
        <v>1.1154736379336059E-2</v>
      </c>
      <c r="Z25" s="135">
        <v>1.8197686236219649E-2</v>
      </c>
      <c r="AA25" s="135">
        <v>8.9717800237432144E-3</v>
      </c>
      <c r="AB25" s="135">
        <v>8.0099999999999998E-3</v>
      </c>
      <c r="AC25" s="135">
        <v>7.3920000000000001E-3</v>
      </c>
      <c r="AD25" s="135">
        <v>9.8123000000000012E-3</v>
      </c>
      <c r="AE25" s="135">
        <v>-3.5000000000000001E-3</v>
      </c>
      <c r="AF25" s="135">
        <v>-5.5000000000000014E-3</v>
      </c>
      <c r="AG25" s="135">
        <v>1.9324399999999999E-2</v>
      </c>
      <c r="AH25" s="135">
        <v>8.1101999999999997E-3</v>
      </c>
      <c r="AI25" s="135">
        <v>9.1113999999999987E-3</v>
      </c>
      <c r="AJ25" s="135">
        <v>3.1439700000000001E-2</v>
      </c>
      <c r="AK25" s="135">
        <v>1.04131E-2</v>
      </c>
      <c r="AL25" s="135">
        <v>1.3917499999999999E-2</v>
      </c>
      <c r="AM25" s="135">
        <v>3.5144300000000003E-2</v>
      </c>
      <c r="AN25" s="135">
        <v>8.0099999999999998E-3</v>
      </c>
      <c r="AO25" s="135">
        <v>-1.41E-2</v>
      </c>
      <c r="AP25" s="135">
        <v>2.1727400000000001E-2</v>
      </c>
      <c r="AQ25" s="135">
        <v>3.5444700000000003E-2</v>
      </c>
      <c r="AR25" s="135">
        <v>1.6621E-2</v>
      </c>
      <c r="AS25" s="135">
        <v>3.2541E-2</v>
      </c>
      <c r="AT25" s="135">
        <v>1.7822399999999999E-2</v>
      </c>
      <c r="AU25" s="135">
        <v>1.1915E-2</v>
      </c>
      <c r="AV25" s="135">
        <v>-5.5999999999999999E-3</v>
      </c>
      <c r="AW25" s="135">
        <v>-8.1799999999999998E-2</v>
      </c>
      <c r="AX25" s="135">
        <v>-2.8400000000000002E-2</v>
      </c>
      <c r="AY25" s="135">
        <v>-6.8500000000000005E-2</v>
      </c>
      <c r="AZ25" s="135">
        <v>-9.4399999999999998E-2</v>
      </c>
      <c r="BA25" s="135">
        <v>-9.3800000000000008E-2</v>
      </c>
      <c r="BB25" s="135">
        <v>-8.0500000000000002E-2</v>
      </c>
      <c r="BC25" s="135">
        <v>-7.5700000000000003E-2</v>
      </c>
      <c r="BD25" s="135">
        <v>-5.9200000000000003E-2</v>
      </c>
      <c r="BE25" s="135">
        <v>-7.7699999999999991E-2</v>
      </c>
      <c r="BF25" s="135">
        <v>-0.1091</v>
      </c>
      <c r="BG25" s="135">
        <v>-8.0000000000000004E-4</v>
      </c>
      <c r="BH25" s="135">
        <v>-4.9599999999999998E-2</v>
      </c>
      <c r="BI25" s="135">
        <v>-2.2000000000000001E-3</v>
      </c>
      <c r="BJ25" s="135">
        <v>-0.1171</v>
      </c>
      <c r="BK25" s="135">
        <v>-8.9600000000000013E-2</v>
      </c>
      <c r="BL25" s="135">
        <v>3.3E-4</v>
      </c>
    </row>
    <row r="26" spans="1:64">
      <c r="A26">
        <v>17</v>
      </c>
      <c r="B26" s="128" t="s">
        <v>2248</v>
      </c>
      <c r="C26" s="137">
        <v>9.2784400000000006E-3</v>
      </c>
      <c r="D26" s="137">
        <v>5.1999999999999998E-3</v>
      </c>
      <c r="E26" s="137">
        <v>9.3143099999999993E-3</v>
      </c>
      <c r="F26" s="137">
        <v>-4.2846529999999987E-2</v>
      </c>
      <c r="G26" s="137">
        <v>2.2928879999999999E-2</v>
      </c>
      <c r="H26" s="137">
        <v>8.8000000000000005E-3</v>
      </c>
      <c r="I26" s="137">
        <v>9.3471750975269163E-3</v>
      </c>
      <c r="J26" s="137">
        <v>0.01</v>
      </c>
      <c r="K26" s="137">
        <v>1.02293886529381E-2</v>
      </c>
      <c r="L26" s="137">
        <v>2.5442983383008322E-3</v>
      </c>
      <c r="M26" s="137">
        <v>6.8999999999999999E-3</v>
      </c>
      <c r="N26" s="137">
        <v>7.6E-3</v>
      </c>
      <c r="O26" s="137">
        <v>4.7000000000000002E-3</v>
      </c>
      <c r="P26" s="137">
        <v>4.5999999999999999E-3</v>
      </c>
      <c r="Q26" s="137">
        <v>8.3000000000000001E-3</v>
      </c>
      <c r="R26" s="137">
        <v>6.1000000000000004E-3</v>
      </c>
      <c r="S26" s="137">
        <v>8.423683333345533E-3</v>
      </c>
      <c r="T26" s="137">
        <v>9.9928923384775548E-3</v>
      </c>
      <c r="U26" s="137">
        <v>7.4534243158752567E-4</v>
      </c>
      <c r="V26" s="137">
        <v>-2.5068705440334238E-4</v>
      </c>
      <c r="W26" s="137">
        <v>1.130531533451617E-2</v>
      </c>
      <c r="X26" s="137">
        <v>5.6840351531448619E-3</v>
      </c>
      <c r="Y26" s="137">
        <v>6.0363930587747916E-3</v>
      </c>
      <c r="Z26" s="137">
        <v>1.524118034875332E-2</v>
      </c>
      <c r="AA26" s="137">
        <v>6.7432188143301541E-3</v>
      </c>
      <c r="AB26" s="137">
        <v>8.7930000000000005E-3</v>
      </c>
      <c r="AC26" s="137">
        <v>9.1970000000000003E-3</v>
      </c>
      <c r="AD26" s="137">
        <v>7.378E-3</v>
      </c>
      <c r="AE26" s="137">
        <v>-2.7699999999999999E-2</v>
      </c>
      <c r="AF26" s="137">
        <v>-1.7100000000000001E-2</v>
      </c>
      <c r="AG26" s="137">
        <v>3.7540400000000002E-2</v>
      </c>
      <c r="AH26" s="137">
        <v>1.84198E-2</v>
      </c>
      <c r="AI26" s="137">
        <v>2.3124800000000001E-2</v>
      </c>
      <c r="AJ26" s="137">
        <v>2.2123799999999999E-2</v>
      </c>
      <c r="AK26" s="137">
        <v>-4.5000000000000014E-3</v>
      </c>
      <c r="AL26" s="137">
        <v>-1.1900000000000001E-2</v>
      </c>
      <c r="AM26" s="137">
        <v>2.0219999999999999E-3</v>
      </c>
      <c r="AN26" s="137">
        <v>4.6489999999999986E-3</v>
      </c>
      <c r="AO26" s="137">
        <v>-9.3999999999999986E-3</v>
      </c>
      <c r="AP26" s="137">
        <v>2.4226000000000001E-2</v>
      </c>
      <c r="AQ26" s="137">
        <v>3.9942999999999999E-2</v>
      </c>
      <c r="AR26" s="137">
        <v>-3.7000000000000002E-3</v>
      </c>
      <c r="AS26" s="137">
        <v>2.12228E-2</v>
      </c>
      <c r="AT26" s="137">
        <v>-4.9299999999999997E-2</v>
      </c>
      <c r="AU26" s="137">
        <v>-2.12E-2</v>
      </c>
      <c r="AV26" s="137">
        <v>-2.4E-2</v>
      </c>
      <c r="AW26" s="137">
        <v>-7.7299999999999994E-2</v>
      </c>
      <c r="AX26" s="137">
        <v>-2.8799999999999999E-2</v>
      </c>
      <c r="AY26" s="137">
        <v>-7.7600000000000002E-2</v>
      </c>
      <c r="AZ26" s="137">
        <v>-8.0399999999999999E-2</v>
      </c>
      <c r="BA26" s="137">
        <v>-8.0100000000000005E-2</v>
      </c>
      <c r="BB26" s="137">
        <v>-7.7200000000000005E-2</v>
      </c>
      <c r="BC26" s="137">
        <v>-7.5600000000000001E-2</v>
      </c>
      <c r="BD26" s="137">
        <v>-8.1799999999999998E-2</v>
      </c>
      <c r="BE26" s="137">
        <v>-9.2799999999999994E-2</v>
      </c>
      <c r="BF26" s="137">
        <v>-7.8100000000000003E-2</v>
      </c>
      <c r="BG26" s="137">
        <v>-5.3499999999999999E-2</v>
      </c>
      <c r="BH26" s="137">
        <v>-1.4E-2</v>
      </c>
      <c r="BI26" s="137">
        <v>-1.89E-2</v>
      </c>
      <c r="BJ26" s="137">
        <v>-0.19689999999999999</v>
      </c>
      <c r="BK26" s="137">
        <v>-8.2299999999999998E-2</v>
      </c>
      <c r="BL26" s="137">
        <v>-4.1000000000000003E-3</v>
      </c>
    </row>
    <row r="27" spans="1:64">
      <c r="A27">
        <v>16</v>
      </c>
      <c r="B27" s="128" t="s">
        <v>2249</v>
      </c>
      <c r="C27" s="135">
        <v>1.009643E-2</v>
      </c>
      <c r="D27" s="135">
        <v>1.6000000000000001E-3</v>
      </c>
      <c r="E27" s="135">
        <v>1.013201E-2</v>
      </c>
      <c r="F27" s="135">
        <v>4.8647940000000001E-2</v>
      </c>
      <c r="G27" s="135">
        <v>-5.8492000000000002E-2</v>
      </c>
      <c r="H27" s="135">
        <v>1.01E-2</v>
      </c>
      <c r="I27" s="135">
        <v>1.0668102963813819E-2</v>
      </c>
      <c r="J27" s="135">
        <v>1.21E-2</v>
      </c>
      <c r="K27" s="135">
        <v>1.12751861328131E-2</v>
      </c>
      <c r="L27" s="135">
        <v>1.9266843355634888E-2</v>
      </c>
      <c r="M27" s="135">
        <v>1.01E-2</v>
      </c>
      <c r="N27" s="135">
        <v>1.06E-2</v>
      </c>
      <c r="O27" s="135">
        <v>1.1900000000000001E-2</v>
      </c>
      <c r="P27" s="135">
        <v>1.26E-2</v>
      </c>
      <c r="Q27" s="135">
        <v>1.12E-2</v>
      </c>
      <c r="R27" s="135">
        <v>1.34E-2</v>
      </c>
      <c r="S27" s="135">
        <v>1.150647040827479E-2</v>
      </c>
      <c r="T27" s="135">
        <v>1.23231434879032E-2</v>
      </c>
      <c r="U27" s="135">
        <v>6.7710303774575209E-3</v>
      </c>
      <c r="V27" s="135">
        <v>6.0478688564331584E-3</v>
      </c>
      <c r="W27" s="135">
        <v>1.223431638677175E-2</v>
      </c>
      <c r="X27" s="135">
        <v>1.12484887405937E-2</v>
      </c>
      <c r="Y27" s="135">
        <v>1.134470059209414E-2</v>
      </c>
      <c r="Z27" s="135">
        <v>1.3742002281902371E-4</v>
      </c>
      <c r="AA27" s="135">
        <v>1.1007685274754261E-2</v>
      </c>
      <c r="AB27" s="135">
        <v>1.02101E-2</v>
      </c>
      <c r="AC27" s="135">
        <v>6.463E-3</v>
      </c>
      <c r="AD27" s="135">
        <v>8.1799999999999998E-3</v>
      </c>
      <c r="AE27" s="135">
        <v>1.0810699999999999E-2</v>
      </c>
      <c r="AF27" s="135">
        <v>2.5325E-2</v>
      </c>
      <c r="AG27" s="135">
        <v>1.4814600000000001E-2</v>
      </c>
      <c r="AH27" s="135">
        <v>3.7369999999999999E-3</v>
      </c>
      <c r="AI27" s="135">
        <v>9.7999999999999997E-4</v>
      </c>
      <c r="AJ27" s="135">
        <v>1.3129999999999999E-3</v>
      </c>
      <c r="AK27" s="135">
        <v>-1E-4</v>
      </c>
      <c r="AL27" s="135">
        <v>-1.21E-2</v>
      </c>
      <c r="AM27" s="135">
        <v>3.9379999999999997E-3</v>
      </c>
      <c r="AN27" s="135">
        <v>1.2612399999999999E-2</v>
      </c>
      <c r="AO27" s="135">
        <v>2.3623399999999999E-2</v>
      </c>
      <c r="AP27" s="135">
        <v>-5.4000000000000003E-3</v>
      </c>
      <c r="AQ27" s="135">
        <v>-2.0799999999999999E-2</v>
      </c>
      <c r="AR27" s="135">
        <v>2.7727399999999999E-2</v>
      </c>
      <c r="AS27" s="135">
        <v>1.56154E-2</v>
      </c>
      <c r="AT27" s="135">
        <v>2.2822599999999998E-2</v>
      </c>
      <c r="AU27" s="135">
        <v>1.5915700000000001E-2</v>
      </c>
      <c r="AV27" s="135">
        <v>2.6726400000000001E-2</v>
      </c>
      <c r="AW27" s="135">
        <v>8.3382399999999995E-2</v>
      </c>
      <c r="AX27" s="135">
        <v>5.47541E-2</v>
      </c>
      <c r="AY27" s="135">
        <v>7.7276499999999998E-2</v>
      </c>
      <c r="AZ27" s="135">
        <v>4.4343800000000003E-2</v>
      </c>
      <c r="BA27" s="135">
        <v>4.5444900000000003E-2</v>
      </c>
      <c r="BB27" s="135">
        <v>4.9448899999999997E-2</v>
      </c>
      <c r="BC27" s="135">
        <v>5.09504E-2</v>
      </c>
      <c r="BD27" s="135">
        <v>5.4954299999999998E-2</v>
      </c>
      <c r="BE27" s="135">
        <v>7.2571800000000006E-2</v>
      </c>
      <c r="BF27" s="135">
        <v>8.1580600000000003E-2</v>
      </c>
      <c r="BG27" s="135">
        <v>2.24222E-2</v>
      </c>
      <c r="BH27" s="135">
        <v>5.1751199999999997E-2</v>
      </c>
      <c r="BI27" s="135">
        <v>6.3562900000000006E-2</v>
      </c>
      <c r="BJ27" s="135">
        <v>0.15590999999999999</v>
      </c>
      <c r="BK27" s="135">
        <v>7.1670899999999996E-2</v>
      </c>
      <c r="BL27" s="135">
        <v>5.6255600000000003E-2</v>
      </c>
    </row>
    <row r="28" spans="1:64">
      <c r="A28">
        <v>15</v>
      </c>
      <c r="B28" s="128" t="s">
        <v>2250</v>
      </c>
      <c r="C28" s="137">
        <v>9.8532200000000011E-3</v>
      </c>
      <c r="D28" s="137">
        <v>1.3100000000000001E-2</v>
      </c>
      <c r="E28" s="137">
        <v>9.8532200000000011E-3</v>
      </c>
      <c r="F28" s="137">
        <v>-2.644668E-2</v>
      </c>
      <c r="G28" s="137">
        <v>3.2074899999999999E-3</v>
      </c>
      <c r="H28" s="137">
        <v>9.9000000000000008E-3</v>
      </c>
      <c r="I28" s="137">
        <v>1.018593394849532E-2</v>
      </c>
      <c r="J28" s="137">
        <v>1.0999999999999999E-2</v>
      </c>
      <c r="K28" s="137">
        <v>1.0676539581915501E-2</v>
      </c>
      <c r="L28" s="137">
        <v>1.079703230921303E-2</v>
      </c>
      <c r="M28" s="137">
        <v>1.23E-2</v>
      </c>
      <c r="N28" s="137">
        <v>1.09E-2</v>
      </c>
      <c r="O28" s="137">
        <v>1.2E-2</v>
      </c>
      <c r="P28" s="137">
        <v>1.2699999999999999E-2</v>
      </c>
      <c r="Q28" s="137">
        <v>1.0699999999999999E-2</v>
      </c>
      <c r="R28" s="137">
        <v>1.0699999999999999E-2</v>
      </c>
      <c r="S28" s="137">
        <v>1.0387098904010241E-2</v>
      </c>
      <c r="T28" s="137">
        <v>1.0955931196107381E-2</v>
      </c>
      <c r="U28" s="137">
        <v>1.46520204460332E-2</v>
      </c>
      <c r="V28" s="137">
        <v>1.3581157671807009E-2</v>
      </c>
      <c r="W28" s="137">
        <v>1.180918612172022E-2</v>
      </c>
      <c r="X28" s="137">
        <v>1.19812019709411E-2</v>
      </c>
      <c r="Y28" s="137">
        <v>1.4133097281828769E-2</v>
      </c>
      <c r="Z28" s="137">
        <v>1.124693108537045E-2</v>
      </c>
      <c r="AA28" s="137">
        <v>1.192029322368438E-2</v>
      </c>
      <c r="AB28" s="137">
        <v>9.7970000000000002E-3</v>
      </c>
      <c r="AC28" s="137">
        <v>1.61163E-2</v>
      </c>
      <c r="AD28" s="137">
        <v>8.5850000000000006E-3</v>
      </c>
      <c r="AE28" s="137">
        <v>5.555E-3</v>
      </c>
      <c r="AF28" s="137">
        <v>5.9589999999999999E-3</v>
      </c>
      <c r="AG28" s="137">
        <v>1.32134E-2</v>
      </c>
      <c r="AH28" s="137">
        <v>7.6999999999999996E-4</v>
      </c>
      <c r="AI28" s="137">
        <v>-3.0999999999999999E-3</v>
      </c>
      <c r="AJ28" s="137">
        <v>1.08109E-2</v>
      </c>
      <c r="AK28" s="137">
        <v>3.5349999999999999E-3</v>
      </c>
      <c r="AL28" s="137">
        <v>-2E-3</v>
      </c>
      <c r="AM28" s="137">
        <v>-1.06E-2</v>
      </c>
      <c r="AN28" s="137">
        <v>1.2712899999999999E-2</v>
      </c>
      <c r="AO28" s="137">
        <v>-6.9999999999999993E-3</v>
      </c>
      <c r="AP28" s="137">
        <v>1.0310400000000001E-2</v>
      </c>
      <c r="AQ28" s="137">
        <v>1.12113E-2</v>
      </c>
      <c r="AR28" s="137">
        <v>-2.92E-2</v>
      </c>
      <c r="AS28" s="137">
        <v>5.3530000000000001E-3</v>
      </c>
      <c r="AT28" s="137">
        <v>-3.7900000000000003E-2</v>
      </c>
      <c r="AU28" s="137">
        <v>-1.4800000000000001E-2</v>
      </c>
      <c r="AV28" s="137">
        <v>-1.6500000000000001E-2</v>
      </c>
      <c r="AW28" s="137">
        <v>-5.6300000000000003E-2</v>
      </c>
      <c r="AX28" s="137">
        <v>-1.66E-2</v>
      </c>
      <c r="AY28" s="137">
        <v>-1.5599999999999999E-2</v>
      </c>
      <c r="AZ28" s="137">
        <v>-2.0899999999999998E-2</v>
      </c>
      <c r="BA28" s="137">
        <v>-2.01E-2</v>
      </c>
      <c r="BB28" s="137">
        <v>-2.7099999999999999E-2</v>
      </c>
      <c r="BC28" s="137">
        <v>-3.2099999999999997E-2</v>
      </c>
      <c r="BD28" s="137">
        <v>-2.1600000000000001E-2</v>
      </c>
      <c r="BE28" s="137">
        <v>-1.43E-2</v>
      </c>
      <c r="BF28" s="137">
        <v>-1.11E-2</v>
      </c>
      <c r="BG28" s="137">
        <v>-2.92E-2</v>
      </c>
      <c r="BH28" s="137">
        <v>-2.8899999999999999E-2</v>
      </c>
      <c r="BI28" s="137">
        <v>-1.8100000000000002E-2</v>
      </c>
      <c r="BJ28" s="137">
        <v>-5.4600000000000003E-2</v>
      </c>
      <c r="BK28" s="137">
        <v>-3.1300000000000001E-2</v>
      </c>
      <c r="BL28" s="137">
        <v>-1.1999999999999999E-3</v>
      </c>
    </row>
    <row r="29" spans="1:64">
      <c r="A29">
        <v>14</v>
      </c>
      <c r="B29" s="128" t="s">
        <v>2251</v>
      </c>
      <c r="C29" s="135">
        <v>9.6050400000000005E-3</v>
      </c>
      <c r="D29" s="135">
        <v>5.6000000000000008E-3</v>
      </c>
      <c r="E29" s="135">
        <v>9.640300000000001E-3</v>
      </c>
      <c r="F29" s="135">
        <v>6.0753300000000003E-2</v>
      </c>
      <c r="G29" s="135">
        <v>-1.8225959999999999E-2</v>
      </c>
      <c r="H29" s="135">
        <v>9.5999999999999992E-3</v>
      </c>
      <c r="I29" s="135">
        <v>1.0083319482242061E-2</v>
      </c>
      <c r="J29" s="135">
        <v>1.12E-2</v>
      </c>
      <c r="K29" s="135">
        <v>1.0927407499583101E-2</v>
      </c>
      <c r="L29" s="135">
        <v>1.1032372587908011E-2</v>
      </c>
      <c r="M29" s="135">
        <v>1.06E-2</v>
      </c>
      <c r="N29" s="135">
        <v>1.0999999999999999E-2</v>
      </c>
      <c r="O29" s="135">
        <v>1.14E-2</v>
      </c>
      <c r="P29" s="135">
        <v>1.0999999999999999E-2</v>
      </c>
      <c r="Q29" s="135">
        <v>1.0500000000000001E-2</v>
      </c>
      <c r="R29" s="135">
        <v>1.0200000000000001E-2</v>
      </c>
      <c r="S29" s="135">
        <v>9.2071297285332143E-3</v>
      </c>
      <c r="T29" s="135">
        <v>1.032190868765492E-2</v>
      </c>
      <c r="U29" s="135">
        <v>1.264202121745317E-2</v>
      </c>
      <c r="V29" s="135">
        <v>9.6028497162026216E-3</v>
      </c>
      <c r="W29" s="135">
        <v>1.147096147690041E-2</v>
      </c>
      <c r="X29" s="135">
        <v>1.077513161750487E-2</v>
      </c>
      <c r="Y29" s="135">
        <v>1.0677010704068349E-2</v>
      </c>
      <c r="Z29" s="135">
        <v>-8.0151566545774156E-3</v>
      </c>
      <c r="AA29" s="135">
        <v>1.4446325190508039E-2</v>
      </c>
      <c r="AB29" s="135">
        <v>9.4970000000000002E-3</v>
      </c>
      <c r="AC29" s="135">
        <v>1.2713199999999999E-2</v>
      </c>
      <c r="AD29" s="135">
        <v>9.6989999999999993E-3</v>
      </c>
      <c r="AE29" s="135">
        <v>2.53262E-2</v>
      </c>
      <c r="AF29" s="135">
        <v>1.3614100000000001E-2</v>
      </c>
      <c r="AG29" s="135">
        <v>2.1922799999999999E-2</v>
      </c>
      <c r="AH29" s="135">
        <v>-1.43E-2</v>
      </c>
      <c r="AI29" s="135">
        <v>-2.5499999999999998E-2</v>
      </c>
      <c r="AJ29" s="135">
        <v>9.8999999999999999E-4</v>
      </c>
      <c r="AK29" s="135">
        <v>1.12117E-2</v>
      </c>
      <c r="AL29" s="135">
        <v>1.3013500000000001E-2</v>
      </c>
      <c r="AM29" s="135">
        <v>-2.1499999999999998E-2</v>
      </c>
      <c r="AN29" s="135">
        <v>1.1011399999999999E-2</v>
      </c>
      <c r="AO29" s="135">
        <v>2.9930999999999999E-2</v>
      </c>
      <c r="AP29" s="135">
        <v>-2.5999999999999999E-3</v>
      </c>
      <c r="AQ29" s="135">
        <v>-1.44E-2</v>
      </c>
      <c r="AR29" s="135">
        <v>-5.7999999999999996E-3</v>
      </c>
      <c r="AS29" s="135">
        <v>5.5560000000000002E-3</v>
      </c>
      <c r="AT29" s="135">
        <v>2.1210000000000001E-3</v>
      </c>
      <c r="AU29" s="135">
        <v>4.1419999999999998E-3</v>
      </c>
      <c r="AV29" s="135">
        <v>3.2330000000000002E-3</v>
      </c>
      <c r="AW29" s="135">
        <v>6.0963400000000001E-2</v>
      </c>
      <c r="AX29" s="135">
        <v>-2.8999999999999998E-3</v>
      </c>
      <c r="AY29" s="135">
        <v>2.81292E-2</v>
      </c>
      <c r="AZ29" s="135">
        <v>5.7259499999999998E-2</v>
      </c>
      <c r="BA29" s="135">
        <v>5.7359599999999997E-2</v>
      </c>
      <c r="BB29" s="135">
        <v>5.9762099999999999E-2</v>
      </c>
      <c r="BC29" s="135">
        <v>6.6569200000000009E-2</v>
      </c>
      <c r="BD29" s="135">
        <v>-8.6E-3</v>
      </c>
      <c r="BE29" s="135">
        <v>2.41251E-2</v>
      </c>
      <c r="BF29" s="135">
        <v>1.6016599999999999E-2</v>
      </c>
      <c r="BG29" s="135">
        <v>2.33242E-2</v>
      </c>
      <c r="BH29" s="135">
        <v>5.2254299999999997E-2</v>
      </c>
      <c r="BI29" s="135">
        <v>-7.7000000000000002E-3</v>
      </c>
      <c r="BJ29" s="135">
        <v>0.25441999999999998</v>
      </c>
      <c r="BK29" s="135">
        <v>3.8339900000000003E-2</v>
      </c>
      <c r="BL29" s="135">
        <v>4.8750700000000001E-2</v>
      </c>
    </row>
    <row r="30" spans="1:64">
      <c r="A30">
        <v>13</v>
      </c>
      <c r="B30" s="128" t="s">
        <v>2252</v>
      </c>
      <c r="C30" s="137">
        <v>1.05588E-2</v>
      </c>
      <c r="D30" s="137">
        <v>4.3E-3</v>
      </c>
      <c r="E30" s="137">
        <v>1.05588E-2</v>
      </c>
      <c r="F30" s="137">
        <v>3.6906550000000003E-2</v>
      </c>
      <c r="G30" s="137">
        <v>-1.4175750000000001E-2</v>
      </c>
      <c r="H30" s="137">
        <v>1.06E-2</v>
      </c>
      <c r="I30" s="137">
        <v>1.095395477260697E-2</v>
      </c>
      <c r="J30" s="137">
        <v>1.24E-2</v>
      </c>
      <c r="K30" s="137">
        <v>1.20823764946878E-2</v>
      </c>
      <c r="L30" s="137">
        <v>1.219617070172885E-2</v>
      </c>
      <c r="M30" s="137">
        <v>1.1599999999999999E-2</v>
      </c>
      <c r="N30" s="137">
        <v>1.09E-2</v>
      </c>
      <c r="O30" s="137">
        <v>1.12E-2</v>
      </c>
      <c r="P30" s="137">
        <v>1.15E-2</v>
      </c>
      <c r="Q30" s="137">
        <v>1.12E-2</v>
      </c>
      <c r="R30" s="137">
        <v>1.09E-2</v>
      </c>
      <c r="S30" s="137">
        <v>1.0190120197773661E-2</v>
      </c>
      <c r="T30" s="137">
        <v>1.3858351041988071E-2</v>
      </c>
      <c r="U30" s="137">
        <v>1.0284260334098461E-2</v>
      </c>
      <c r="V30" s="137">
        <v>1.5766476497935281E-2</v>
      </c>
      <c r="W30" s="137">
        <v>1.280517724712271E-2</v>
      </c>
      <c r="X30" s="137">
        <v>9.0437830892655668E-3</v>
      </c>
      <c r="Y30" s="137">
        <v>-1.1078299562623519E-3</v>
      </c>
      <c r="Z30" s="137">
        <v>3.3986152295236938E-2</v>
      </c>
      <c r="AA30" s="137">
        <v>1.6313567850288591E-2</v>
      </c>
      <c r="AB30" s="137">
        <v>1.0397E-2</v>
      </c>
      <c r="AC30" s="137">
        <v>6.561E-3</v>
      </c>
      <c r="AD30" s="137">
        <v>1.0397E-2</v>
      </c>
      <c r="AE30" s="137">
        <v>2.3222E-2</v>
      </c>
      <c r="AF30" s="137">
        <v>2.9327700000000002E-2</v>
      </c>
      <c r="AG30" s="137">
        <v>2.1199999999999999E-3</v>
      </c>
      <c r="AH30" s="137">
        <v>5.8540000000000007E-3</v>
      </c>
      <c r="AI30" s="137">
        <v>5.0470000000000003E-3</v>
      </c>
      <c r="AJ30" s="137">
        <v>3.7034999999999998E-2</v>
      </c>
      <c r="AK30" s="137">
        <v>1.73163E-2</v>
      </c>
      <c r="AL30" s="137">
        <v>2.26213E-2</v>
      </c>
      <c r="AM30" s="137">
        <v>2.6324899999999998E-2</v>
      </c>
      <c r="AN30" s="137">
        <v>1.15108E-2</v>
      </c>
      <c r="AO30" s="137">
        <v>2.4923500000000001E-2</v>
      </c>
      <c r="AP30" s="137">
        <v>1.0810200000000001E-2</v>
      </c>
      <c r="AQ30" s="137">
        <v>1.1811200000000001E-2</v>
      </c>
      <c r="AR30" s="137">
        <v>4.1839500000000002E-2</v>
      </c>
      <c r="AS30" s="137">
        <v>1.84174E-2</v>
      </c>
      <c r="AT30" s="137">
        <v>0.36863000000000001</v>
      </c>
      <c r="AU30" s="137">
        <v>0.18081</v>
      </c>
      <c r="AV30" s="137">
        <v>5.1348499999999998E-2</v>
      </c>
      <c r="AW30" s="137">
        <v>0.15090999999999999</v>
      </c>
      <c r="AX30" s="137">
        <v>9.4989799999999999E-2</v>
      </c>
      <c r="AY30" s="137">
        <v>7.4870800000000001E-2</v>
      </c>
      <c r="AZ30" s="137">
        <v>0.12741</v>
      </c>
      <c r="BA30" s="137">
        <v>0.12841</v>
      </c>
      <c r="BB30" s="137">
        <v>0.1040985</v>
      </c>
      <c r="BC30" s="137">
        <v>0.1019965</v>
      </c>
      <c r="BD30" s="137">
        <v>0.12200999999999999</v>
      </c>
      <c r="BE30" s="137">
        <v>7.5371300000000002E-2</v>
      </c>
      <c r="BF30" s="137">
        <v>8.5180500000000006E-2</v>
      </c>
      <c r="BG30" s="137">
        <v>9.6391100000000007E-2</v>
      </c>
      <c r="BH30" s="137">
        <v>5.53523E-2</v>
      </c>
      <c r="BI30" s="137">
        <v>8.3579100000000003E-2</v>
      </c>
      <c r="BJ30" s="137">
        <v>9.8993600000000001E-2</v>
      </c>
      <c r="BK30" s="137">
        <v>0.11211</v>
      </c>
      <c r="BL30" s="137">
        <v>9.3188099999999996E-2</v>
      </c>
    </row>
    <row r="31" spans="1:64">
      <c r="A31">
        <v>12</v>
      </c>
      <c r="B31" s="128" t="s">
        <v>2253</v>
      </c>
      <c r="C31" s="135">
        <v>1.137022E-2</v>
      </c>
      <c r="D31" s="135">
        <v>2.5999999999999999E-3</v>
      </c>
      <c r="E31" s="135">
        <v>1.138776E-2</v>
      </c>
      <c r="F31" s="135">
        <v>1.4508729999999999E-2</v>
      </c>
      <c r="G31" s="135">
        <v>8.4616999999999991E-3</v>
      </c>
      <c r="H31" s="135">
        <v>1.14E-2</v>
      </c>
      <c r="I31" s="135">
        <v>1.1956893137024419E-2</v>
      </c>
      <c r="J31" s="135">
        <v>1.3299999999999999E-2</v>
      </c>
      <c r="K31" s="135">
        <v>1.29407766910199E-2</v>
      </c>
      <c r="L31" s="135">
        <v>1.3058758478965871E-2</v>
      </c>
      <c r="M31" s="135">
        <v>1.01E-2</v>
      </c>
      <c r="N31" s="135">
        <v>1.0200000000000001E-2</v>
      </c>
      <c r="O31" s="135">
        <v>1.2800000000000001E-2</v>
      </c>
      <c r="P31" s="135">
        <v>1.2800000000000001E-2</v>
      </c>
      <c r="Q31" s="135">
        <v>1.23E-2</v>
      </c>
      <c r="R31" s="135">
        <v>1.21E-2</v>
      </c>
      <c r="S31" s="135">
        <v>1.203123350814317E-2</v>
      </c>
      <c r="T31" s="135">
        <v>1.2983274453708621E-2</v>
      </c>
      <c r="U31" s="135">
        <v>1.122616519523012E-2</v>
      </c>
      <c r="V31" s="135">
        <v>8.5896217458993895E-3</v>
      </c>
      <c r="W31" s="135">
        <v>1.339321535661187E-2</v>
      </c>
      <c r="X31" s="135">
        <v>1.161037011264421E-2</v>
      </c>
      <c r="Y31" s="135">
        <v>1.3852877773498079E-2</v>
      </c>
      <c r="Z31" s="135">
        <v>2.5632308471406069E-3</v>
      </c>
      <c r="AA31" s="135">
        <v>1.381805126532698E-2</v>
      </c>
      <c r="AB31" s="135">
        <v>1.1398999999999999E-2</v>
      </c>
      <c r="AC31" s="135">
        <v>1.7014899999999999E-2</v>
      </c>
      <c r="AD31" s="135">
        <v>1.2611000000000001E-2</v>
      </c>
      <c r="AE31" s="135">
        <v>1.7615499999999999E-2</v>
      </c>
      <c r="AF31" s="135">
        <v>9.6839999999999999E-3</v>
      </c>
      <c r="AG31" s="135">
        <v>2.0818300000000001E-2</v>
      </c>
      <c r="AH31" s="135">
        <v>-8.1000000000000013E-3</v>
      </c>
      <c r="AI31" s="135">
        <v>-1.7000000000000001E-2</v>
      </c>
      <c r="AJ31" s="135">
        <v>-6.7999999999999996E-3</v>
      </c>
      <c r="AK31" s="135">
        <v>2.8024500000000001E-2</v>
      </c>
      <c r="AL31" s="135">
        <v>3.9034300000000001E-2</v>
      </c>
      <c r="AM31" s="135">
        <v>4.1036000000000003E-2</v>
      </c>
      <c r="AN31" s="135">
        <v>1.28112E-2</v>
      </c>
      <c r="AO31" s="135">
        <v>9.1800000000000007E-3</v>
      </c>
      <c r="AP31" s="135">
        <v>1E-4</v>
      </c>
      <c r="AQ31" s="135">
        <v>-1.0800000000000001E-2</v>
      </c>
      <c r="AR31" s="135">
        <v>1.6914800000000001E-2</v>
      </c>
      <c r="AS31" s="135">
        <v>1.2711099999999999E-2</v>
      </c>
      <c r="AT31" s="135">
        <v>-2.6800000000000001E-2</v>
      </c>
      <c r="AU31" s="135">
        <v>-9.1000000000000004E-3</v>
      </c>
      <c r="AV31" s="135">
        <v>3.4330100000000002E-2</v>
      </c>
      <c r="AW31" s="135">
        <v>8.9578699999999997E-2</v>
      </c>
      <c r="AX31" s="135">
        <v>6.4556699999999995E-2</v>
      </c>
      <c r="AY31" s="135">
        <v>2.3220399999999999E-2</v>
      </c>
      <c r="AZ31" s="135">
        <v>5.9552300000000002E-2</v>
      </c>
      <c r="BA31" s="135">
        <v>6.06533E-2</v>
      </c>
      <c r="BB31" s="135">
        <v>3.85338E-2</v>
      </c>
      <c r="BC31" s="135">
        <v>3.9934999999999998E-2</v>
      </c>
      <c r="BD31" s="135">
        <v>5.3947299999999997E-2</v>
      </c>
      <c r="BE31" s="135">
        <v>8.6976399999999995E-2</v>
      </c>
      <c r="BF31" s="135">
        <v>0.15590999999999999</v>
      </c>
      <c r="BG31" s="135">
        <v>9.3810000000000004E-3</v>
      </c>
      <c r="BH31" s="135">
        <v>3.2728699999999999E-2</v>
      </c>
      <c r="BI31" s="135">
        <v>5.3847199999999998E-2</v>
      </c>
      <c r="BJ31" s="135">
        <v>7.476569999999999E-2</v>
      </c>
      <c r="BK31" s="135">
        <v>5.6749800000000003E-2</v>
      </c>
      <c r="BL31" s="135">
        <v>8.9278399999999994E-2</v>
      </c>
    </row>
    <row r="32" spans="1:64">
      <c r="A32">
        <v>11</v>
      </c>
      <c r="B32" s="128" t="s">
        <v>2254</v>
      </c>
      <c r="C32" s="137">
        <v>1.0961769999999999E-2</v>
      </c>
      <c r="D32" s="137">
        <v>2.3999999999999998E-3</v>
      </c>
      <c r="E32" s="137">
        <v>1.0970509999999999E-2</v>
      </c>
      <c r="F32" s="137">
        <v>1.3340329999999999E-2</v>
      </c>
      <c r="G32" s="137">
        <v>-4.4073079999999987E-2</v>
      </c>
      <c r="H32" s="137">
        <v>1.0999999999999999E-2</v>
      </c>
      <c r="I32" s="137">
        <v>1.335605640440019E-2</v>
      </c>
      <c r="J32" s="137">
        <v>1.2500000000000001E-2</v>
      </c>
      <c r="K32" s="137">
        <v>1.2192927206459999E-2</v>
      </c>
      <c r="L32" s="137">
        <v>1.230472558007234E-2</v>
      </c>
      <c r="M32" s="137">
        <v>1.5599999999999999E-2</v>
      </c>
      <c r="N32" s="137">
        <v>1.04E-2</v>
      </c>
      <c r="O32" s="137">
        <v>1.1599999999999999E-2</v>
      </c>
      <c r="P32" s="137">
        <v>1.21E-2</v>
      </c>
      <c r="Q32" s="137">
        <v>1.1599999999999999E-2</v>
      </c>
      <c r="R32" s="137">
        <v>1.0200000000000001E-2</v>
      </c>
      <c r="S32" s="137">
        <v>5.571996990227035E-3</v>
      </c>
      <c r="T32" s="137">
        <v>6.4686129451052574E-3</v>
      </c>
      <c r="U32" s="137">
        <v>5.4535862473483743E-3</v>
      </c>
      <c r="V32" s="137">
        <v>2.9009574327183429E-3</v>
      </c>
      <c r="W32" s="137">
        <v>1.2775122784757009E-2</v>
      </c>
      <c r="X32" s="137">
        <v>1.247577140702183E-2</v>
      </c>
      <c r="Y32" s="137">
        <v>1.688091432728522E-2</v>
      </c>
      <c r="Z32" s="137">
        <v>2.3196675514578931E-2</v>
      </c>
      <c r="AA32" s="137">
        <v>1.1887750561003109E-2</v>
      </c>
      <c r="AB32" s="137">
        <v>1.0898E-2</v>
      </c>
      <c r="AC32" s="137">
        <v>1.7015499999999999E-2</v>
      </c>
      <c r="AD32" s="137">
        <v>1.1910799999999999E-2</v>
      </c>
      <c r="AE32" s="137">
        <v>1.79163E-2</v>
      </c>
      <c r="AF32" s="137">
        <v>1.7515900000000001E-2</v>
      </c>
      <c r="AG32" s="137">
        <v>9.4850000000000004E-3</v>
      </c>
      <c r="AH32" s="137">
        <v>2.15195E-2</v>
      </c>
      <c r="AI32" s="137">
        <v>2.8025499999999998E-2</v>
      </c>
      <c r="AJ32" s="137">
        <v>2.0218400000000001E-2</v>
      </c>
      <c r="AK32" s="137">
        <v>1.8917199999999999E-2</v>
      </c>
      <c r="AL32" s="137">
        <v>2.7224700000000001E-2</v>
      </c>
      <c r="AM32" s="137">
        <v>2.1319399999999999E-2</v>
      </c>
      <c r="AN32" s="137">
        <v>1.2111E-2</v>
      </c>
      <c r="AO32" s="137">
        <v>6.2857300000000005E-2</v>
      </c>
      <c r="AP32" s="137">
        <v>1.91173E-2</v>
      </c>
      <c r="AQ32" s="137">
        <v>2.73248E-2</v>
      </c>
      <c r="AR32" s="137">
        <v>3.09281E-2</v>
      </c>
      <c r="AS32" s="137">
        <v>9.3849999999999992E-3</v>
      </c>
      <c r="AT32" s="137">
        <v>8.2740000000000001E-3</v>
      </c>
      <c r="AU32" s="137">
        <v>9.6869999999999994E-3</v>
      </c>
      <c r="AV32" s="137">
        <v>1.6514999999999998E-2</v>
      </c>
      <c r="AW32" s="137">
        <v>4.339E-3</v>
      </c>
      <c r="AX32" s="137">
        <v>4.6542399999999998E-2</v>
      </c>
      <c r="AY32" s="137">
        <v>-3.7000000000000002E-3</v>
      </c>
      <c r="AZ32" s="137">
        <v>1.29117E-2</v>
      </c>
      <c r="BA32" s="137">
        <v>9.2829999999999996E-3</v>
      </c>
      <c r="BB32" s="137">
        <v>-7.1000000000000004E-3</v>
      </c>
      <c r="BC32" s="137">
        <v>-1.1999999999999999E-3</v>
      </c>
      <c r="BD32" s="137">
        <v>-5.9999999999999995E-4</v>
      </c>
      <c r="BE32" s="137">
        <v>2.2620500000000002E-2</v>
      </c>
      <c r="BF32" s="137">
        <v>5.0445900000000002E-2</v>
      </c>
      <c r="BG32" s="137">
        <v>2.36215E-2</v>
      </c>
      <c r="BH32" s="137">
        <v>2.8025499999999998E-2</v>
      </c>
      <c r="BI32" s="137">
        <v>1.9617800000000001E-2</v>
      </c>
      <c r="BJ32" s="137">
        <v>5.1346700000000002E-2</v>
      </c>
      <c r="BK32" s="137">
        <v>-5.6999999999999993E-3</v>
      </c>
      <c r="BL32" s="137">
        <v>2.0919E-2</v>
      </c>
    </row>
    <row r="33" spans="1:64">
      <c r="A33">
        <v>10</v>
      </c>
      <c r="B33" s="128" t="s">
        <v>2255</v>
      </c>
      <c r="C33" s="135">
        <v>1.2757330000000001E-2</v>
      </c>
      <c r="D33" s="135">
        <v>2.5999999999999999E-3</v>
      </c>
      <c r="E33" s="135">
        <v>1.2757330000000001E-2</v>
      </c>
      <c r="F33" s="135">
        <v>-4.1651840000000002E-2</v>
      </c>
      <c r="G33" s="135">
        <v>2.657089E-2</v>
      </c>
      <c r="H33" s="135">
        <v>1.2800000000000001E-2</v>
      </c>
      <c r="I33" s="135">
        <v>1.362002393723283E-2</v>
      </c>
      <c r="J33" s="135">
        <v>1.4800000000000001E-2</v>
      </c>
      <c r="K33" s="135">
        <v>1.4484283382471E-2</v>
      </c>
      <c r="L33" s="135">
        <v>1.4605317369165821E-2</v>
      </c>
      <c r="M33" s="135">
        <v>1.3100000000000001E-2</v>
      </c>
      <c r="N33" s="135">
        <v>1.3599999999999999E-2</v>
      </c>
      <c r="O33" s="135">
        <v>1.38E-2</v>
      </c>
      <c r="P33" s="135">
        <v>1.4E-2</v>
      </c>
      <c r="Q33" s="135">
        <v>1.3299999999999999E-2</v>
      </c>
      <c r="R33" s="135">
        <v>1.21E-2</v>
      </c>
      <c r="S33" s="135">
        <v>1.8651681311420368E-2</v>
      </c>
      <c r="T33" s="135">
        <v>1.8297513710734851E-2</v>
      </c>
      <c r="U33" s="135">
        <v>1.5422969855594101E-2</v>
      </c>
      <c r="V33" s="135">
        <v>1.7175937843727059E-2</v>
      </c>
      <c r="W33" s="135">
        <v>1.4846523531188319E-2</v>
      </c>
      <c r="X33" s="135">
        <v>1.543611230684272E-2</v>
      </c>
      <c r="Y33" s="135">
        <v>1.8978260670909242E-2</v>
      </c>
      <c r="Z33" s="135">
        <v>-3.5031933002601661E-3</v>
      </c>
      <c r="AA33" s="135">
        <v>9.6771705193228197E-3</v>
      </c>
      <c r="AB33" s="135">
        <v>1.2697999999999999E-2</v>
      </c>
      <c r="AC33" s="135">
        <v>2.1216599999999999E-2</v>
      </c>
      <c r="AD33" s="135">
        <v>1.4411200000000001E-2</v>
      </c>
      <c r="AE33" s="135">
        <v>-8.3999999999999995E-3</v>
      </c>
      <c r="AF33" s="135">
        <v>2.6199999999999999E-3</v>
      </c>
      <c r="AG33" s="135">
        <v>2.4919500000000001E-2</v>
      </c>
      <c r="AH33" s="135">
        <v>-1.6899999999999998E-2</v>
      </c>
      <c r="AI33" s="135">
        <v>-3.09E-2</v>
      </c>
      <c r="AJ33" s="135">
        <v>-1.2E-2</v>
      </c>
      <c r="AK33" s="135">
        <v>6.0470000000000003E-3</v>
      </c>
      <c r="AL33" s="135">
        <v>4.7369999999999999E-3</v>
      </c>
      <c r="AM33" s="135">
        <v>8.6670000000000011E-3</v>
      </c>
      <c r="AN33" s="135">
        <v>1.40109E-2</v>
      </c>
      <c r="AO33" s="135">
        <v>-3.9800000000000002E-2</v>
      </c>
      <c r="AP33" s="135">
        <v>-1.9E-3</v>
      </c>
      <c r="AQ33" s="135">
        <v>-1.5800000000000002E-2</v>
      </c>
      <c r="AR33" s="135">
        <v>-3.8E-3</v>
      </c>
      <c r="AS33" s="135">
        <v>1.7129999999999999E-3</v>
      </c>
      <c r="AT33" s="135">
        <v>-0.1258</v>
      </c>
      <c r="AU33" s="135">
        <v>-5.9700000000000003E-2</v>
      </c>
      <c r="AV33" s="135">
        <v>-3.8899999999999997E-2</v>
      </c>
      <c r="AW33" s="135">
        <v>-9.3700000000000006E-2</v>
      </c>
      <c r="AX33" s="135">
        <v>-6.0199999999999997E-2</v>
      </c>
      <c r="AY33" s="135">
        <v>-4.6699999999999998E-2</v>
      </c>
      <c r="AZ33" s="135">
        <v>-7.3999999999999996E-2</v>
      </c>
      <c r="BA33" s="135">
        <v>-7.3099999999999998E-2</v>
      </c>
      <c r="BB33" s="135">
        <v>-5.7500000000000002E-2</v>
      </c>
      <c r="BC33" s="135">
        <v>-6.1500000000000013E-2</v>
      </c>
      <c r="BD33" s="135">
        <v>-7.4099999999999999E-2</v>
      </c>
      <c r="BE33" s="135">
        <v>-7.2700000000000001E-2</v>
      </c>
      <c r="BF33" s="135">
        <v>-0.11210000000000001</v>
      </c>
      <c r="BG33" s="135">
        <v>-8.0100000000000005E-2</v>
      </c>
      <c r="BH33" s="135">
        <v>-3.7000000000000012E-2</v>
      </c>
      <c r="BI33" s="135">
        <v>-1.0800000000000001E-2</v>
      </c>
      <c r="BJ33" s="135">
        <v>-0.17849999999999999</v>
      </c>
      <c r="BK33" s="135">
        <v>-4.8599999999999997E-2</v>
      </c>
      <c r="BL33" s="135">
        <v>-1.32E-2</v>
      </c>
    </row>
    <row r="34" spans="1:64">
      <c r="A34">
        <v>9</v>
      </c>
      <c r="B34" s="128" t="s">
        <v>2256</v>
      </c>
      <c r="C34" s="137">
        <v>1.164156E-2</v>
      </c>
      <c r="D34" s="137">
        <v>-1.1000000000000001E-3</v>
      </c>
      <c r="E34" s="137">
        <v>1.164156E-2</v>
      </c>
      <c r="F34" s="137">
        <v>6.2757530000000006E-2</v>
      </c>
      <c r="G34" s="137">
        <v>-3.1363240000000001E-2</v>
      </c>
      <c r="H34" s="137">
        <v>1.1599999999999999E-2</v>
      </c>
      <c r="I34" s="137">
        <v>1.2286169255739001E-2</v>
      </c>
      <c r="J34" s="137">
        <v>1.34E-2</v>
      </c>
      <c r="K34" s="137">
        <v>1.3262907738181199E-2</v>
      </c>
      <c r="L34" s="137">
        <v>1.336781178362312E-2</v>
      </c>
      <c r="M34" s="137">
        <v>1.6899999999999998E-2</v>
      </c>
      <c r="N34" s="137">
        <v>9.9000000000000008E-3</v>
      </c>
      <c r="O34" s="137">
        <v>1.14E-2</v>
      </c>
      <c r="P34" s="137">
        <v>1.0699999999999999E-2</v>
      </c>
      <c r="Q34" s="137">
        <v>1.23E-2</v>
      </c>
      <c r="R34" s="137">
        <v>1.12E-2</v>
      </c>
      <c r="S34" s="137">
        <v>1.05040695329035E-2</v>
      </c>
      <c r="T34" s="137">
        <v>1.281291097782411E-2</v>
      </c>
      <c r="U34" s="137">
        <v>9.198135129786511E-3</v>
      </c>
      <c r="V34" s="137">
        <v>6.6759791068897734E-3</v>
      </c>
      <c r="W34" s="137">
        <v>1.3568166537690329E-2</v>
      </c>
      <c r="X34" s="137">
        <v>1.2390830938534551E-2</v>
      </c>
      <c r="Y34" s="137">
        <v>1.252123678106321E-2</v>
      </c>
      <c r="Z34" s="137">
        <v>1.7497014800613501E-2</v>
      </c>
      <c r="AA34" s="137">
        <v>1.8952593576305962E-2</v>
      </c>
      <c r="AB34" s="137">
        <v>1.1598000000000001E-2</v>
      </c>
      <c r="AC34" s="137">
        <v>1.8215599999999998E-2</v>
      </c>
      <c r="AD34" s="137">
        <v>1.4912699999999999E-2</v>
      </c>
      <c r="AE34" s="137">
        <v>1.62139E-2</v>
      </c>
      <c r="AF34" s="137">
        <v>1.62138E-2</v>
      </c>
      <c r="AG34" s="137">
        <v>1.62139E-2</v>
      </c>
      <c r="AH34" s="137">
        <v>1.77152E-2</v>
      </c>
      <c r="AI34" s="137">
        <v>2.18187E-2</v>
      </c>
      <c r="AJ34" s="137">
        <v>2.9825600000000001E-2</v>
      </c>
      <c r="AK34" s="137">
        <v>2.05176E-2</v>
      </c>
      <c r="AL34" s="137">
        <v>2.6923099999999998E-2</v>
      </c>
      <c r="AM34" s="137">
        <v>2.3189999999999999E-3</v>
      </c>
      <c r="AN34" s="137">
        <v>1.0791E-2</v>
      </c>
      <c r="AO34" s="137">
        <v>8.4772700000000006E-2</v>
      </c>
      <c r="AP34" s="137">
        <v>2.7523599999999999E-2</v>
      </c>
      <c r="AQ34" s="137">
        <v>4.3737500000000012E-2</v>
      </c>
      <c r="AR34" s="137">
        <v>1.20103E-2</v>
      </c>
      <c r="AS34" s="137">
        <v>2.2219099999999999E-2</v>
      </c>
      <c r="AT34" s="137">
        <v>4.0734899999999997E-2</v>
      </c>
      <c r="AU34" s="137">
        <v>2.5621999999999999E-2</v>
      </c>
      <c r="AV34" s="137">
        <v>6.5155900000000003E-2</v>
      </c>
      <c r="AW34" s="137">
        <v>8.4072099999999997E-2</v>
      </c>
      <c r="AX34" s="137">
        <v>6.3454399999999994E-2</v>
      </c>
      <c r="AY34" s="137">
        <v>5.1644299999999997E-2</v>
      </c>
      <c r="AZ34" s="137">
        <v>8.1469899999999998E-2</v>
      </c>
      <c r="BA34" s="137">
        <v>8.25708E-2</v>
      </c>
      <c r="BB34" s="137">
        <v>3.24278E-2</v>
      </c>
      <c r="BC34" s="137">
        <v>3.33286E-2</v>
      </c>
      <c r="BD34" s="137">
        <v>9.6482799999999994E-2</v>
      </c>
      <c r="BE34" s="137">
        <v>8.8576000000000002E-2</v>
      </c>
      <c r="BF34" s="137">
        <v>0.13321</v>
      </c>
      <c r="BG34" s="137">
        <v>6.0551899999999999E-2</v>
      </c>
      <c r="BH34" s="137">
        <v>7.5564800000000001E-2</v>
      </c>
      <c r="BI34" s="137">
        <v>3.0426100000000001E-2</v>
      </c>
      <c r="BJ34" s="137">
        <v>0.12801000000000001</v>
      </c>
      <c r="BK34" s="137">
        <v>8.3371499999999987E-2</v>
      </c>
      <c r="BL34" s="137">
        <v>8.2971100000000006E-2</v>
      </c>
    </row>
    <row r="35" spans="1:64">
      <c r="A35">
        <v>8</v>
      </c>
      <c r="B35" s="128" t="s">
        <v>2257</v>
      </c>
      <c r="C35" s="135">
        <v>1.219929E-2</v>
      </c>
      <c r="D35" s="135">
        <v>4.7999999999999996E-3</v>
      </c>
      <c r="E35" s="135">
        <v>1.219929E-2</v>
      </c>
      <c r="F35" s="135">
        <v>3.4045279999999997E-2</v>
      </c>
      <c r="G35" s="135">
        <v>-1.9865839999999999E-2</v>
      </c>
      <c r="H35" s="135">
        <v>1.2200000000000001E-2</v>
      </c>
      <c r="I35" s="135">
        <v>1.1940433547236839E-2</v>
      </c>
      <c r="J35" s="135">
        <v>1.2800000000000001E-2</v>
      </c>
      <c r="K35" s="135">
        <v>1.26092703365588E-2</v>
      </c>
      <c r="L35" s="135">
        <v>1.272204110592989E-2</v>
      </c>
      <c r="M35" s="135">
        <v>2.1499999999999998E-2</v>
      </c>
      <c r="N35" s="135">
        <v>8.8999999999999999E-3</v>
      </c>
      <c r="O35" s="135">
        <v>8.6999999999999994E-3</v>
      </c>
      <c r="P35" s="135">
        <v>1.38E-2</v>
      </c>
      <c r="Q35" s="135">
        <v>1.2800000000000001E-2</v>
      </c>
      <c r="R35" s="135">
        <v>1.17E-2</v>
      </c>
      <c r="S35" s="135">
        <v>1.3647723341843049E-2</v>
      </c>
      <c r="T35" s="135">
        <v>9.3028484687176505E-3</v>
      </c>
      <c r="U35" s="135">
        <v>1.1340133034444481E-2</v>
      </c>
      <c r="V35" s="135">
        <v>1.080818726119093E-2</v>
      </c>
      <c r="W35" s="135">
        <v>1.426483229877107E-2</v>
      </c>
      <c r="X35" s="135">
        <v>1.408276281931342E-2</v>
      </c>
      <c r="Y35" s="135">
        <v>1.393749317060955E-2</v>
      </c>
      <c r="Z35" s="135">
        <v>1.665060800085616E-2</v>
      </c>
      <c r="AA35" s="135">
        <v>2.419154340839413E-2</v>
      </c>
      <c r="AB35" s="135">
        <v>1.2097999999999999E-2</v>
      </c>
      <c r="AC35" s="135">
        <v>3.2326399999999998E-2</v>
      </c>
      <c r="AD35" s="135">
        <v>2.1117199999999999E-2</v>
      </c>
      <c r="AE35" s="135">
        <v>2.2218100000000001E-2</v>
      </c>
      <c r="AF35" s="135">
        <v>1.221E-2</v>
      </c>
      <c r="AG35" s="135">
        <v>4.1133599999999999E-2</v>
      </c>
      <c r="AH35" s="135">
        <v>7.2589999999999998E-3</v>
      </c>
      <c r="AI35" s="135">
        <v>6.3509999999999999E-3</v>
      </c>
      <c r="AJ35" s="135">
        <v>1.51124E-2</v>
      </c>
      <c r="AK35" s="135">
        <v>8.9720000000000008E-3</v>
      </c>
      <c r="AL35" s="135">
        <v>5.6449999999999998E-3</v>
      </c>
      <c r="AM35" s="135">
        <v>2.8223100000000001E-2</v>
      </c>
      <c r="AN35" s="135">
        <v>1.38113E-2</v>
      </c>
      <c r="AO35" s="135">
        <v>3.6830099999999998E-2</v>
      </c>
      <c r="AP35" s="135">
        <v>1.6113200000000001E-2</v>
      </c>
      <c r="AQ35" s="135">
        <v>2.0216499999999998E-2</v>
      </c>
      <c r="AR35" s="135">
        <v>1.48121E-2</v>
      </c>
      <c r="AS35" s="135">
        <v>1.91156E-2</v>
      </c>
      <c r="AT35" s="135">
        <v>3.7430600000000001E-2</v>
      </c>
      <c r="AU35" s="135">
        <v>2.4419900000000001E-2</v>
      </c>
      <c r="AV35" s="135">
        <v>3.1926099999999999E-2</v>
      </c>
      <c r="AW35" s="135">
        <v>2.4319899999999998E-2</v>
      </c>
      <c r="AX35" s="135">
        <v>3.8431399999999998E-2</v>
      </c>
      <c r="AY35" s="135">
        <v>2.5420700000000001E-2</v>
      </c>
      <c r="AZ35" s="135">
        <v>3.6930200000000003E-2</v>
      </c>
      <c r="BA35" s="135">
        <v>3.7430600000000001E-2</v>
      </c>
      <c r="BB35" s="135">
        <v>1.78146E-2</v>
      </c>
      <c r="BC35" s="135">
        <v>2.2118100000000002E-2</v>
      </c>
      <c r="BD35" s="135">
        <v>3.2626700000000002E-2</v>
      </c>
      <c r="BE35" s="135">
        <v>6.1049899999999997E-2</v>
      </c>
      <c r="BF35" s="135">
        <v>4.1233700000000012E-2</v>
      </c>
      <c r="BG35" s="135">
        <v>4.2735000000000002E-2</v>
      </c>
      <c r="BH35" s="135">
        <v>2.0816999999999999E-2</v>
      </c>
      <c r="BI35" s="135">
        <v>4.032E-3</v>
      </c>
      <c r="BJ35" s="135">
        <v>7.9364900000000002E-2</v>
      </c>
      <c r="BK35" s="135">
        <v>2.74224E-2</v>
      </c>
      <c r="BL35" s="135">
        <v>2.6922000000000001E-2</v>
      </c>
    </row>
    <row r="36" spans="1:64">
      <c r="A36">
        <v>7</v>
      </c>
      <c r="B36" s="128" t="s">
        <v>2258</v>
      </c>
      <c r="C36" s="137">
        <v>1.2757330000000001E-2</v>
      </c>
      <c r="D36" s="137">
        <v>8.9999999999999998E-4</v>
      </c>
      <c r="E36" s="137">
        <v>1.2757330000000001E-2</v>
      </c>
      <c r="F36" s="137">
        <v>2.2589419999999999E-2</v>
      </c>
      <c r="G36" s="137">
        <v>1.235287E-2</v>
      </c>
      <c r="H36" s="137">
        <v>1.2800000000000001E-2</v>
      </c>
      <c r="I36" s="137">
        <v>1.280561458576712E-2</v>
      </c>
      <c r="J36" s="137">
        <v>1.32E-2</v>
      </c>
      <c r="K36" s="137">
        <v>1.29793231474722E-2</v>
      </c>
      <c r="L36" s="137">
        <v>1.3092583448141459E-2</v>
      </c>
      <c r="M36" s="137">
        <v>5.0000000000000001E-3</v>
      </c>
      <c r="N36" s="137">
        <v>1.14E-2</v>
      </c>
      <c r="O36" s="137">
        <v>9.2999999999999992E-3</v>
      </c>
      <c r="P36" s="137">
        <v>1.23E-2</v>
      </c>
      <c r="Q36" s="137">
        <v>1.26E-2</v>
      </c>
      <c r="R36" s="137">
        <v>1.24E-2</v>
      </c>
      <c r="S36" s="137">
        <v>1.044559447738602E-2</v>
      </c>
      <c r="T36" s="137">
        <v>1.1603297400779811E-2</v>
      </c>
      <c r="U36" s="137">
        <v>8.2438577888417353E-3</v>
      </c>
      <c r="V36" s="137">
        <v>1.037224416803029E-2</v>
      </c>
      <c r="W36" s="137">
        <v>1.490676411006042E-2</v>
      </c>
      <c r="X36" s="137">
        <v>1.2747393263939919E-2</v>
      </c>
      <c r="Y36" s="137">
        <v>9.7267441303960922E-3</v>
      </c>
      <c r="Z36" s="137">
        <v>7.7626357315279124E-3</v>
      </c>
      <c r="AA36" s="137">
        <v>-7.98007511354204E-3</v>
      </c>
      <c r="AB36" s="137">
        <v>1.2697999999999999E-2</v>
      </c>
      <c r="AC36" s="137">
        <v>-3.3E-3</v>
      </c>
      <c r="AD36" s="137">
        <v>4.1310000000000001E-3</v>
      </c>
      <c r="AE36" s="137">
        <v>-4.7999999999999996E-3</v>
      </c>
      <c r="AF36" s="137">
        <v>1.33104E-2</v>
      </c>
      <c r="AG36" s="137">
        <v>1.2799E-2</v>
      </c>
      <c r="AH36" s="137">
        <v>4.8370000000000002E-3</v>
      </c>
      <c r="AI36" s="137">
        <v>2.7209999999999999E-3</v>
      </c>
      <c r="AJ36" s="137">
        <v>2.11165E-2</v>
      </c>
      <c r="AK36" s="137">
        <v>5.3410000000000003E-3</v>
      </c>
      <c r="AL36" s="137">
        <v>1.6119999999999999E-3</v>
      </c>
      <c r="AM36" s="137">
        <v>2.1717E-2</v>
      </c>
      <c r="AN36" s="137">
        <v>1.2396000000000001E-2</v>
      </c>
      <c r="AO36" s="137">
        <v>-7.4999999999999997E-3</v>
      </c>
      <c r="AP36" s="137">
        <v>2.1316600000000002E-2</v>
      </c>
      <c r="AQ36" s="137">
        <v>3.02236E-2</v>
      </c>
      <c r="AR36" s="137">
        <v>1.6612999999999999E-2</v>
      </c>
      <c r="AS36" s="137">
        <v>1.36106E-2</v>
      </c>
      <c r="AT36" s="137">
        <v>9.8577200000000004E-2</v>
      </c>
      <c r="AU36" s="137">
        <v>5.3541900000000003E-2</v>
      </c>
      <c r="AV36" s="137">
        <v>1.2697999999999999E-2</v>
      </c>
      <c r="AW36" s="137">
        <v>-1.2699999999999999E-2</v>
      </c>
      <c r="AX36" s="137">
        <v>1.7113400000000001E-2</v>
      </c>
      <c r="AY36" s="137">
        <v>1.038E-2</v>
      </c>
      <c r="AZ36" s="137">
        <v>-1E-3</v>
      </c>
      <c r="BA36" s="137">
        <v>3.2000000000000003E-4</v>
      </c>
      <c r="BB36" s="137">
        <v>-1.7100000000000001E-2</v>
      </c>
      <c r="BC36" s="137">
        <v>-1.4500000000000001E-2</v>
      </c>
      <c r="BD36" s="137">
        <v>3.3225999999999999E-2</v>
      </c>
      <c r="BE36" s="137">
        <v>-6.7000000000000002E-3</v>
      </c>
      <c r="BF36" s="137">
        <v>1.08E-3</v>
      </c>
      <c r="BG36" s="137">
        <v>-8.8999999999999999E-3</v>
      </c>
      <c r="BH36" s="137">
        <v>1.3710699999999999E-2</v>
      </c>
      <c r="BI36" s="137">
        <v>6.8530000000000006E-3</v>
      </c>
      <c r="BJ36" s="137">
        <v>-2.0400000000000001E-2</v>
      </c>
      <c r="BK36" s="137">
        <v>1.0682000000000001E-2</v>
      </c>
      <c r="BL36" s="137">
        <v>3.05239E-2</v>
      </c>
    </row>
    <row r="37" spans="1:64">
      <c r="A37">
        <v>6</v>
      </c>
      <c r="B37" s="128" t="s">
        <v>2259</v>
      </c>
      <c r="C37" s="135">
        <v>1.052703E-2</v>
      </c>
      <c r="D37" s="135">
        <v>1.8E-3</v>
      </c>
      <c r="E37" s="135">
        <v>1.052703E-2</v>
      </c>
      <c r="F37" s="135">
        <v>6.3739950000000004E-2</v>
      </c>
      <c r="G37" s="135">
        <v>-9.3791199999999995E-3</v>
      </c>
      <c r="H37" s="135">
        <v>1.0500000000000001E-2</v>
      </c>
      <c r="I37" s="135">
        <v>1.047675729337749E-2</v>
      </c>
      <c r="J37" s="135">
        <v>1.1299999999999999E-2</v>
      </c>
      <c r="K37" s="135">
        <v>1.11415785287512E-2</v>
      </c>
      <c r="L37" s="135">
        <v>1.1268373189040609E-2</v>
      </c>
      <c r="M37" s="135">
        <v>9.5999999999999992E-3</v>
      </c>
      <c r="N37" s="135">
        <v>1.2699999999999999E-2</v>
      </c>
      <c r="O37" s="135">
        <v>1.17E-2</v>
      </c>
      <c r="P37" s="135">
        <v>1.0200000000000001E-2</v>
      </c>
      <c r="Q37" s="135">
        <v>1.0800000000000001E-2</v>
      </c>
      <c r="R37" s="135">
        <v>1.04E-2</v>
      </c>
      <c r="S37" s="135">
        <v>1.342047965737136E-2</v>
      </c>
      <c r="T37" s="135">
        <v>1.2260143370065309E-2</v>
      </c>
      <c r="U37" s="135">
        <v>9.7101512849768756E-3</v>
      </c>
      <c r="V37" s="135">
        <v>6.205758276421447E-3</v>
      </c>
      <c r="W37" s="135">
        <v>1.2222130741089019E-2</v>
      </c>
      <c r="X37" s="135">
        <v>1.0864078942927071E-2</v>
      </c>
      <c r="Y37" s="135">
        <v>1.7143084963259229E-2</v>
      </c>
      <c r="Z37" s="135">
        <v>1.863397195325955E-2</v>
      </c>
      <c r="AA37" s="135">
        <v>8.2057128644632549E-3</v>
      </c>
      <c r="AB37" s="135">
        <v>1.0498E-2</v>
      </c>
      <c r="AC37" s="135">
        <v>8.8830000000000003E-3</v>
      </c>
      <c r="AD37" s="135">
        <v>8.6809999999999995E-3</v>
      </c>
      <c r="AE37" s="135">
        <v>1.9018E-2</v>
      </c>
      <c r="AF37" s="135">
        <v>1.63155E-2</v>
      </c>
      <c r="AG37" s="135">
        <v>3.71352E-2</v>
      </c>
      <c r="AH37" s="135">
        <v>2.019E-3</v>
      </c>
      <c r="AI37" s="135">
        <v>-1.6000000000000001E-3</v>
      </c>
      <c r="AJ37" s="135">
        <v>1.7616699999999999E-2</v>
      </c>
      <c r="AK37" s="135">
        <v>5.3500000000000006E-3</v>
      </c>
      <c r="AL37" s="135">
        <v>-1.2999999999999999E-3</v>
      </c>
      <c r="AM37" s="135">
        <v>1.43135E-2</v>
      </c>
      <c r="AN37" s="135">
        <v>1.0297000000000001E-2</v>
      </c>
      <c r="AO37" s="135">
        <v>2.3322099999999998E-2</v>
      </c>
      <c r="AP37" s="135">
        <v>7.7720000000000003E-3</v>
      </c>
      <c r="AQ37" s="135">
        <v>5.3489999999999996E-3</v>
      </c>
      <c r="AR37" s="135">
        <v>6.9649999999999998E-3</v>
      </c>
      <c r="AS37" s="135">
        <v>1.0297000000000001E-2</v>
      </c>
      <c r="AT37" s="135">
        <v>-7.6600000000000001E-2</v>
      </c>
      <c r="AU37" s="135">
        <v>-3.1399999999999997E-2</v>
      </c>
      <c r="AV37" s="135">
        <v>4.0938799999999997E-2</v>
      </c>
      <c r="AW37" s="135">
        <v>5.7054100000000003E-2</v>
      </c>
      <c r="AX37" s="135">
        <v>5.99569E-2</v>
      </c>
      <c r="AY37" s="135">
        <v>3.5733800000000003E-2</v>
      </c>
      <c r="AZ37" s="135">
        <v>3.1429800000000001E-2</v>
      </c>
      <c r="BA37" s="135">
        <v>3.2731000000000003E-2</v>
      </c>
      <c r="BB37" s="135">
        <v>1.50142E-2</v>
      </c>
      <c r="BC37" s="135">
        <v>1.34127E-2</v>
      </c>
      <c r="BD37" s="135">
        <v>6.0657500000000003E-2</v>
      </c>
      <c r="BE37" s="135">
        <v>1.3312600000000001E-2</v>
      </c>
      <c r="BF37" s="135">
        <v>8.6582100000000009E-2</v>
      </c>
      <c r="BG37" s="135">
        <v>4.9146599999999999E-2</v>
      </c>
      <c r="BH37" s="135">
        <v>7.1167499999999995E-2</v>
      </c>
      <c r="BI37" s="135">
        <v>2.8426900000000001E-2</v>
      </c>
      <c r="BJ37" s="135">
        <v>0.12431</v>
      </c>
      <c r="BK37" s="135">
        <v>1.72163E-2</v>
      </c>
      <c r="BL37" s="135">
        <v>3.0729099999999999E-2</v>
      </c>
    </row>
    <row r="38" spans="1:64">
      <c r="A38">
        <v>5</v>
      </c>
      <c r="B38" s="128" t="s">
        <v>2260</v>
      </c>
      <c r="C38" s="137">
        <v>1.219929E-2</v>
      </c>
      <c r="D38" s="137">
        <v>3.3E-3</v>
      </c>
      <c r="E38" s="137">
        <v>1.219929E-2</v>
      </c>
      <c r="F38" s="137">
        <v>1.29076E-2</v>
      </c>
      <c r="G38" s="137">
        <v>3.1609730000000003E-2</v>
      </c>
      <c r="H38" s="137">
        <v>1.2200000000000001E-2</v>
      </c>
      <c r="I38" s="137">
        <v>1.2342599895919021E-2</v>
      </c>
      <c r="J38" s="137">
        <v>1.47E-2</v>
      </c>
      <c r="K38" s="137">
        <v>1.4094768040398E-2</v>
      </c>
      <c r="L38" s="137">
        <v>1.4240778135387039E-2</v>
      </c>
      <c r="M38" s="137">
        <v>8.8999999999999999E-3</v>
      </c>
      <c r="N38" s="137">
        <v>1.2200000000000001E-2</v>
      </c>
      <c r="O38" s="137">
        <v>1.24E-2</v>
      </c>
      <c r="P38" s="137">
        <v>1.2500000000000001E-2</v>
      </c>
      <c r="Q38" s="137">
        <v>1.24E-2</v>
      </c>
      <c r="R38" s="137">
        <v>1.2699999999999999E-2</v>
      </c>
      <c r="S38" s="137">
        <v>1.134172861337457E-2</v>
      </c>
      <c r="T38" s="137">
        <v>1.064831817211198E-2</v>
      </c>
      <c r="U38" s="137">
        <v>7.9440959296994684E-3</v>
      </c>
      <c r="V38" s="137">
        <v>5.6521771906459239E-3</v>
      </c>
      <c r="W38" s="137">
        <v>1.400577110111878E-2</v>
      </c>
      <c r="X38" s="137">
        <v>1.1985827715201401E-2</v>
      </c>
      <c r="Y38" s="137">
        <v>1.5551467044085939E-2</v>
      </c>
      <c r="Z38" s="137">
        <v>4.1711246640427913E-3</v>
      </c>
      <c r="AA38" s="137">
        <v>3.7188101225733572E-3</v>
      </c>
      <c r="AB38" s="137">
        <v>1.2097999999999999E-2</v>
      </c>
      <c r="AC38" s="137">
        <v>8.8719999999999997E-3</v>
      </c>
      <c r="AD38" s="137">
        <v>8.2660000000000008E-3</v>
      </c>
      <c r="AE38" s="137">
        <v>2.1000000000000001E-4</v>
      </c>
      <c r="AF38" s="137">
        <v>2.722E-3</v>
      </c>
      <c r="AG38" s="137">
        <v>1.48121E-2</v>
      </c>
      <c r="AH38" s="137">
        <v>7.7619999999999998E-3</v>
      </c>
      <c r="AI38" s="137">
        <v>5.4440000000000001E-3</v>
      </c>
      <c r="AJ38" s="137">
        <v>-7.1999999999999998E-3</v>
      </c>
      <c r="AK38" s="137">
        <v>4.0933499999999998E-2</v>
      </c>
      <c r="AL38" s="137">
        <v>6.6154099999999993E-2</v>
      </c>
      <c r="AM38" s="137">
        <v>9.8799999999999999E-3</v>
      </c>
      <c r="AN38" s="137">
        <v>1.2510200000000001E-2</v>
      </c>
      <c r="AO38" s="137">
        <v>-3.3300000000000003E-2</v>
      </c>
      <c r="AP38" s="137">
        <v>8.5690000000000002E-3</v>
      </c>
      <c r="AQ38" s="137">
        <v>5.1419999999999999E-3</v>
      </c>
      <c r="AR38" s="137">
        <v>1.0485E-2</v>
      </c>
      <c r="AS38" s="137">
        <v>9.8799999999999999E-3</v>
      </c>
      <c r="AT38" s="137">
        <v>-2.8899999999999999E-2</v>
      </c>
      <c r="AU38" s="137">
        <v>-9.9000000000000008E-3</v>
      </c>
      <c r="AV38" s="137">
        <v>-1.6400000000000001E-2</v>
      </c>
      <c r="AW38" s="137">
        <v>-4.4200000000000003E-2</v>
      </c>
      <c r="AX38" s="137">
        <v>1.231E-2</v>
      </c>
      <c r="AY38" s="137">
        <v>-1.03E-2</v>
      </c>
      <c r="AZ38" s="137">
        <v>-2.92E-2</v>
      </c>
      <c r="BA38" s="137">
        <v>-2.8199999999999999E-2</v>
      </c>
      <c r="BB38" s="137">
        <v>-2.9499999999999998E-2</v>
      </c>
      <c r="BC38" s="137">
        <v>-3.04E-2</v>
      </c>
      <c r="BD38" s="137">
        <v>-1.1999999999999999E-3</v>
      </c>
      <c r="BE38" s="137">
        <v>2.5620899999999999E-2</v>
      </c>
      <c r="BF38" s="137">
        <v>8.5670099999999999E-2</v>
      </c>
      <c r="BG38" s="137">
        <v>-1.17E-2</v>
      </c>
      <c r="BH38" s="137">
        <v>2.9229999999999998E-3</v>
      </c>
      <c r="BI38" s="137">
        <v>2.9229999999999998E-3</v>
      </c>
      <c r="BJ38" s="137">
        <v>-0.10580000000000001</v>
      </c>
      <c r="BK38" s="137">
        <v>-2.3E-3</v>
      </c>
      <c r="BL38" s="137">
        <v>2.9423999999999999E-2</v>
      </c>
    </row>
    <row r="39" spans="1:64">
      <c r="A39">
        <v>4</v>
      </c>
      <c r="B39" s="128" t="s">
        <v>2261</v>
      </c>
      <c r="C39" s="135">
        <v>1.164156E-2</v>
      </c>
      <c r="D39" s="135">
        <v>3.3E-3</v>
      </c>
      <c r="E39" s="135">
        <v>1.164156E-2</v>
      </c>
      <c r="F39" s="135">
        <v>0.12560735000000001</v>
      </c>
      <c r="G39" s="135">
        <v>-4.9487499999999997E-2</v>
      </c>
      <c r="H39" s="135">
        <v>1.1599999999999999E-2</v>
      </c>
      <c r="I39" s="135">
        <v>1.198558783094383E-2</v>
      </c>
      <c r="J39" s="135">
        <v>1.3100000000000001E-2</v>
      </c>
      <c r="K39" s="135">
        <v>1.29243993275103E-2</v>
      </c>
      <c r="L39" s="135">
        <v>1.302149497230176E-2</v>
      </c>
      <c r="M39" s="135">
        <v>2.18E-2</v>
      </c>
      <c r="N39" s="135">
        <v>1.2800000000000001E-2</v>
      </c>
      <c r="O39" s="135">
        <v>1.2699999999999999E-2</v>
      </c>
      <c r="P39" s="135">
        <v>1.2200000000000001E-2</v>
      </c>
      <c r="Q39" s="135">
        <v>1.2200000000000001E-2</v>
      </c>
      <c r="R39" s="135">
        <v>1.12E-2</v>
      </c>
      <c r="S39" s="135">
        <v>1.2680455676279401E-2</v>
      </c>
      <c r="T39" s="135">
        <v>1.5690305903867999E-2</v>
      </c>
      <c r="U39" s="135">
        <v>1.4812687595554101E-2</v>
      </c>
      <c r="V39" s="135">
        <v>1.3003759226740691E-2</v>
      </c>
      <c r="W39" s="135">
        <v>1.350580336807727E-2</v>
      </c>
      <c r="X39" s="135">
        <v>1.3419262382618809E-2</v>
      </c>
      <c r="Y39" s="135">
        <v>1.377314311217925E-2</v>
      </c>
      <c r="Z39" s="135">
        <v>1.9260625077726301E-2</v>
      </c>
      <c r="AA39" s="135">
        <v>3.3529253812376807E-2</v>
      </c>
      <c r="AB39" s="135">
        <v>1.171E-2</v>
      </c>
      <c r="AC39" s="135">
        <v>3.1927299999999999E-2</v>
      </c>
      <c r="AD39" s="135">
        <v>2.5021399999999999E-2</v>
      </c>
      <c r="AE39" s="135">
        <v>2.7523599999999999E-2</v>
      </c>
      <c r="AF39" s="135">
        <v>1.9216500000000001E-2</v>
      </c>
      <c r="AG39" s="135">
        <v>3.0926499999999999E-2</v>
      </c>
      <c r="AH39" s="135">
        <v>3.2269999999999998E-3</v>
      </c>
      <c r="AI39" s="135">
        <v>-4.0000000000000002E-4</v>
      </c>
      <c r="AJ39" s="135">
        <v>5.2645099999999993E-2</v>
      </c>
      <c r="AK39" s="135">
        <v>2.4120699999999998E-2</v>
      </c>
      <c r="AL39" s="135">
        <v>3.2327700000000001E-2</v>
      </c>
      <c r="AM39" s="135">
        <v>1.9216500000000001E-2</v>
      </c>
      <c r="AN39" s="135">
        <v>1.22104E-2</v>
      </c>
      <c r="AO39" s="135">
        <v>9.783E-3</v>
      </c>
      <c r="AP39" s="135">
        <v>1.8215599999999998E-2</v>
      </c>
      <c r="AQ39" s="135">
        <v>2.5521800000000001E-2</v>
      </c>
      <c r="AR39" s="135">
        <v>1.8315600000000001E-2</v>
      </c>
      <c r="AS39" s="135">
        <v>3.1727199999999997E-2</v>
      </c>
      <c r="AT39" s="135">
        <v>-2.6599999999999999E-2</v>
      </c>
      <c r="AU39" s="135">
        <v>-7.7000000000000002E-3</v>
      </c>
      <c r="AV39" s="135">
        <v>5.2144700000000002E-2</v>
      </c>
      <c r="AW39" s="135">
        <v>1.6113700000000002E-2</v>
      </c>
      <c r="AX39" s="135">
        <v>0.15071000000000001</v>
      </c>
      <c r="AY39" s="135">
        <v>3.0726300000000002E-2</v>
      </c>
      <c r="AZ39" s="135">
        <v>6.9459499999999993E-2</v>
      </c>
      <c r="BA39" s="135">
        <v>7.13612E-2</v>
      </c>
      <c r="BB39" s="135">
        <v>6.2653700000000007E-2</v>
      </c>
      <c r="BC39" s="135">
        <v>5.3645999999999999E-2</v>
      </c>
      <c r="BD39" s="135">
        <v>6.4655500000000005E-2</v>
      </c>
      <c r="BE39" s="135">
        <v>5.6048099999999997E-2</v>
      </c>
      <c r="BF39" s="135">
        <v>6.0752100000000003E-2</v>
      </c>
      <c r="BG39" s="135">
        <v>0.15021000000000001</v>
      </c>
      <c r="BH39" s="135">
        <v>7.2462200000000004E-2</v>
      </c>
      <c r="BI39" s="135">
        <v>-1.1999999999999999E-3</v>
      </c>
      <c r="BJ39" s="135">
        <v>0.23250999999999999</v>
      </c>
      <c r="BK39" s="135">
        <v>6.01516E-2</v>
      </c>
      <c r="BL39" s="135">
        <v>5.0042900000000001E-2</v>
      </c>
    </row>
    <row r="40" spans="1:64">
      <c r="A40">
        <v>3</v>
      </c>
      <c r="B40" s="128" t="s">
        <v>2262</v>
      </c>
      <c r="C40" s="137">
        <v>9.9702200000000001E-3</v>
      </c>
      <c r="D40" s="137">
        <v>6.9999999999999993E-3</v>
      </c>
      <c r="E40" s="137">
        <v>9.9702200000000001E-3</v>
      </c>
      <c r="F40" s="137">
        <v>4.0929200000000013E-2</v>
      </c>
      <c r="G40" s="137">
        <v>-1.5410800000000001E-2</v>
      </c>
      <c r="H40" s="137">
        <v>0.01</v>
      </c>
      <c r="I40" s="137">
        <v>1.0135564981914371E-2</v>
      </c>
      <c r="J40" s="137">
        <v>1.06E-2</v>
      </c>
      <c r="K40" s="137">
        <v>1.03413836262809E-2</v>
      </c>
      <c r="L40" s="137">
        <v>1.034775854580983E-2</v>
      </c>
      <c r="M40" s="137">
        <v>4.5999999999999999E-3</v>
      </c>
      <c r="N40" s="137">
        <v>8.2000000000000007E-3</v>
      </c>
      <c r="O40" s="137">
        <v>6.3E-3</v>
      </c>
      <c r="P40" s="137">
        <v>8.8999999999999999E-3</v>
      </c>
      <c r="Q40" s="137">
        <v>0.01</v>
      </c>
      <c r="R40" s="137">
        <v>1.06E-2</v>
      </c>
      <c r="S40" s="137">
        <v>7.5976490704925403E-3</v>
      </c>
      <c r="T40" s="137">
        <v>8.2630814849506962E-3</v>
      </c>
      <c r="U40" s="137">
        <v>5.4986746702505576E-3</v>
      </c>
      <c r="V40" s="137">
        <v>2.5423172064393822E-3</v>
      </c>
      <c r="W40" s="137">
        <v>1.169969936029513E-2</v>
      </c>
      <c r="X40" s="137">
        <v>8.7427454799100524E-3</v>
      </c>
      <c r="Y40" s="137">
        <v>7.7551366125756527E-3</v>
      </c>
      <c r="Z40" s="137">
        <v>1.7064191330356641E-2</v>
      </c>
      <c r="AA40" s="137">
        <v>1.9935923096792152E-6</v>
      </c>
      <c r="AB40" s="137">
        <v>9.9979999999999999E-3</v>
      </c>
      <c r="AC40" s="137">
        <v>4.8479999999999999E-3</v>
      </c>
      <c r="AD40" s="137">
        <v>5.0490000000000014E-3</v>
      </c>
      <c r="AE40" s="137">
        <v>1.0099E-2</v>
      </c>
      <c r="AF40" s="137">
        <v>9.2919999999999999E-3</v>
      </c>
      <c r="AG40" s="137">
        <v>1.56156E-2</v>
      </c>
      <c r="AH40" s="137">
        <v>1.85185E-2</v>
      </c>
      <c r="AI40" s="137">
        <v>2.23223E-2</v>
      </c>
      <c r="AJ40" s="137">
        <v>2.0420399999999998E-2</v>
      </c>
      <c r="AK40" s="137">
        <v>3.1431399999999998E-2</v>
      </c>
      <c r="AL40" s="137">
        <v>4.7047100000000001E-2</v>
      </c>
      <c r="AM40" s="137">
        <v>4.7460000000000002E-3</v>
      </c>
      <c r="AN40" s="137">
        <v>8.9890000000000005E-3</v>
      </c>
      <c r="AO40" s="137">
        <v>-4.0000000000000001E-3</v>
      </c>
      <c r="AP40" s="137">
        <v>2.0920899999999999E-2</v>
      </c>
      <c r="AQ40" s="137">
        <v>3.1431399999999998E-2</v>
      </c>
      <c r="AR40" s="137">
        <v>2.1021000000000001E-2</v>
      </c>
      <c r="AS40" s="137">
        <v>1.49149E-2</v>
      </c>
      <c r="AT40" s="137">
        <v>-3.8300000000000001E-2</v>
      </c>
      <c r="AU40" s="137">
        <v>-1.52E-2</v>
      </c>
      <c r="AV40" s="137">
        <v>1.5715699999999999E-2</v>
      </c>
      <c r="AW40" s="137">
        <v>4.4429999999999999E-3</v>
      </c>
      <c r="AX40" s="137">
        <v>4.0039999999999999E-2</v>
      </c>
      <c r="AY40" s="137">
        <v>-2.8E-3</v>
      </c>
      <c r="AZ40" s="137">
        <v>1.7517499999999998E-2</v>
      </c>
      <c r="BA40" s="137">
        <v>1.8918899999999999E-2</v>
      </c>
      <c r="BB40" s="137">
        <v>5.72574E-2</v>
      </c>
      <c r="BC40" s="137">
        <v>5.72574E-2</v>
      </c>
      <c r="BD40" s="137">
        <v>9.4940000000000007E-3</v>
      </c>
      <c r="BE40" s="137">
        <v>4.4344300000000003E-2</v>
      </c>
      <c r="BF40" s="137">
        <v>-5.0000000000000001E-4</v>
      </c>
      <c r="BG40" s="137">
        <v>6.0160199999999997E-2</v>
      </c>
      <c r="BH40" s="137">
        <v>5.0250299999999998E-2</v>
      </c>
      <c r="BI40" s="137">
        <v>-1.01E-2</v>
      </c>
      <c r="BJ40" s="137">
        <v>4.1942000000000007E-2</v>
      </c>
      <c r="BK40" s="137">
        <v>6.8669999999999998E-3</v>
      </c>
      <c r="BL40" s="137">
        <v>1.4814799999999999E-2</v>
      </c>
    </row>
    <row r="41" spans="1:64">
      <c r="A41">
        <v>2</v>
      </c>
      <c r="B41" s="128" t="s">
        <v>2263</v>
      </c>
      <c r="C41" s="135">
        <v>1.2129289999999999E-2</v>
      </c>
      <c r="D41" s="135">
        <v>7.1000000000000004E-3</v>
      </c>
      <c r="E41" s="135">
        <v>1.2120540000000001E-2</v>
      </c>
      <c r="F41" s="135">
        <v>-7.0192299999999996E-3</v>
      </c>
      <c r="G41" s="135">
        <v>1.357413E-2</v>
      </c>
      <c r="H41" s="135">
        <v>1.1599999999999999E-2</v>
      </c>
      <c r="I41" s="135">
        <v>1.159898570000628E-2</v>
      </c>
      <c r="J41" s="135">
        <v>1.15E-2</v>
      </c>
      <c r="K41" s="135">
        <v>5.2997914325732002E-3</v>
      </c>
      <c r="L41" s="135">
        <v>1.257414090496867E-2</v>
      </c>
      <c r="M41" s="135">
        <v>5.0000000000000001E-4</v>
      </c>
      <c r="N41" s="135">
        <v>7.9000000000000008E-3</v>
      </c>
      <c r="O41" s="135">
        <v>-1.1999999999999999E-3</v>
      </c>
      <c r="P41" s="135">
        <v>6.6E-3</v>
      </c>
      <c r="Q41" s="135">
        <v>1.06E-2</v>
      </c>
      <c r="R41" s="135">
        <v>1.1299999999999999E-2</v>
      </c>
      <c r="S41" s="135">
        <v>5.9088940938210044E-3</v>
      </c>
      <c r="T41" s="135">
        <v>7.4620234425175616E-3</v>
      </c>
      <c r="U41" s="135">
        <v>-6.7881196491066387E-3</v>
      </c>
      <c r="V41" s="135">
        <v>-2.318259856394567E-2</v>
      </c>
      <c r="W41" s="135">
        <v>1.363484248284141E-2</v>
      </c>
      <c r="X41" s="135">
        <v>9.3061103790326172E-3</v>
      </c>
      <c r="Y41" s="135">
        <v>9.6776624083183549E-4</v>
      </c>
      <c r="Z41" s="135">
        <v>-1.7063113797460061E-2</v>
      </c>
      <c r="AA41" s="135">
        <v>-1.67206525641177E-2</v>
      </c>
      <c r="AB41" s="135">
        <v>1.25103E-2</v>
      </c>
      <c r="AC41" s="135">
        <v>-4.0000000000000001E-3</v>
      </c>
      <c r="AD41" s="135">
        <v>-5.6999999999999993E-3</v>
      </c>
      <c r="AE41" s="135">
        <v>-1.35E-2</v>
      </c>
      <c r="AF41" s="135">
        <v>-6.4000000000000003E-3</v>
      </c>
      <c r="AG41" s="135">
        <v>-2.75E-2</v>
      </c>
      <c r="AH41" s="135">
        <v>-2.8199999999999999E-2</v>
      </c>
      <c r="AI41" s="135">
        <v>-4.7800000000000002E-2</v>
      </c>
      <c r="AJ41" s="135">
        <v>-0.1072</v>
      </c>
      <c r="AK41" s="135">
        <v>-6.4199999999999993E-2</v>
      </c>
      <c r="AL41" s="135">
        <v>-0.1198</v>
      </c>
      <c r="AM41" s="135">
        <v>-3.4200000000000001E-2</v>
      </c>
      <c r="AN41" s="135">
        <v>9.2750000000000003E-3</v>
      </c>
      <c r="AO41" s="135">
        <v>-0.16569999999999999</v>
      </c>
      <c r="AP41" s="135">
        <v>-5.4800000000000001E-2</v>
      </c>
      <c r="AQ41" s="135">
        <v>-0.11899999999999999</v>
      </c>
      <c r="AR41" s="135">
        <v>-5.6500000000000002E-2</v>
      </c>
      <c r="AS41" s="135">
        <v>-2E-3</v>
      </c>
      <c r="AT41" s="135">
        <v>-0.1065</v>
      </c>
      <c r="AU41" s="135">
        <v>-4.4600000000000001E-2</v>
      </c>
      <c r="AV41" s="135">
        <v>-3.3E-3</v>
      </c>
      <c r="AW41" s="135">
        <v>-3.7199999999999997E-2</v>
      </c>
      <c r="AX41" s="135">
        <v>-0.1139</v>
      </c>
      <c r="AY41" s="135">
        <v>-1.03E-2</v>
      </c>
      <c r="AZ41" s="135">
        <v>-1.46E-2</v>
      </c>
      <c r="BA41" s="135">
        <v>-1.11E-2</v>
      </c>
      <c r="BB41" s="135">
        <v>-3.32E-2</v>
      </c>
      <c r="BC41" s="135">
        <v>-2.5000000000000001E-2</v>
      </c>
      <c r="BD41" s="135">
        <v>2.2718700000000001E-2</v>
      </c>
      <c r="BE41" s="135">
        <v>-7.000000000000001E-4</v>
      </c>
      <c r="BF41" s="135">
        <v>-7.8000000000000014E-3</v>
      </c>
      <c r="BG41" s="135">
        <v>-3.5999999999999997E-2</v>
      </c>
      <c r="BH41" s="135">
        <v>-5.28E-2</v>
      </c>
      <c r="BI41" s="135">
        <v>-6.3899999999999998E-2</v>
      </c>
      <c r="BJ41" s="135">
        <v>-0.1153</v>
      </c>
      <c r="BK41" s="135">
        <v>-1.15E-2</v>
      </c>
      <c r="BL41" s="135">
        <v>-5.1000000000000004E-3</v>
      </c>
    </row>
    <row r="42" spans="1:64">
      <c r="A42">
        <v>1</v>
      </c>
      <c r="B42" s="128" t="s">
        <v>2810</v>
      </c>
      <c r="C42" s="137">
        <v>2.1724100000000001E-3</v>
      </c>
      <c r="D42" s="137">
        <v>5.3E-3</v>
      </c>
      <c r="E42" s="137">
        <v>2.1724100000000001E-3</v>
      </c>
      <c r="F42" s="137">
        <v>4.2519100000000002E-3</v>
      </c>
      <c r="G42" s="137">
        <v>-1.0901640000000001E-2</v>
      </c>
      <c r="H42" s="138"/>
      <c r="I42" s="138"/>
      <c r="J42" s="138"/>
      <c r="K42" s="138"/>
      <c r="L42" s="138"/>
      <c r="M42" s="137">
        <v>-0.15</v>
      </c>
      <c r="N42" s="138"/>
      <c r="O42" s="138"/>
      <c r="P42" s="138"/>
      <c r="Q42" s="138"/>
      <c r="R42" s="138"/>
      <c r="S42" s="138"/>
      <c r="T42" s="138"/>
      <c r="U42" s="138"/>
      <c r="V42" s="138"/>
      <c r="W42" s="138"/>
      <c r="X42" s="138"/>
      <c r="Y42" s="138"/>
      <c r="Z42" s="138"/>
      <c r="AA42" s="138"/>
      <c r="AB42" s="137">
        <v>1.1980000000000001E-3</v>
      </c>
      <c r="AC42" s="137">
        <v>-2.2000000000000001E-3</v>
      </c>
      <c r="AD42" s="137">
        <v>-2.5000000000000001E-3</v>
      </c>
      <c r="AE42" s="137">
        <v>-1.4E-3</v>
      </c>
      <c r="AF42" s="137">
        <v>1.6142999999999999E-3</v>
      </c>
      <c r="AG42" s="137">
        <v>-8.0000000000000004E-4</v>
      </c>
      <c r="AH42" s="137">
        <v>4.4402999999999986E-3</v>
      </c>
      <c r="AI42" s="137">
        <v>6.156E-3</v>
      </c>
      <c r="AJ42" s="137">
        <v>3.0276999999999999E-3</v>
      </c>
      <c r="AK42" s="137">
        <v>9.0828000000000002E-3</v>
      </c>
      <c r="AL42" s="137">
        <v>1.541E-2</v>
      </c>
      <c r="AM42" s="137">
        <v>4.3392999999999999E-3</v>
      </c>
      <c r="AN42" s="137">
        <v>4.4099999999999999E-4</v>
      </c>
      <c r="AO42" s="137">
        <v>-1.5E-3</v>
      </c>
      <c r="AP42" s="137">
        <v>3.3100000000000002E-4</v>
      </c>
      <c r="AQ42" s="137">
        <v>-4.0000000000000002E-4</v>
      </c>
      <c r="AR42" s="137">
        <v>1.3119E-3</v>
      </c>
      <c r="AS42" s="137">
        <v>2.2206999999999999E-3</v>
      </c>
      <c r="AT42" s="137">
        <v>2.6120000000000001E-2</v>
      </c>
      <c r="AU42" s="137">
        <v>1.341E-2</v>
      </c>
      <c r="AV42" s="137">
        <v>2.0181000000000001E-3</v>
      </c>
      <c r="AW42" s="137">
        <v>6.1558999999999997E-3</v>
      </c>
      <c r="AX42" s="137">
        <v>1.0596599999999999E-2</v>
      </c>
      <c r="AY42" s="137">
        <v>3.6329000000000001E-3</v>
      </c>
      <c r="AZ42" s="137">
        <v>1.7152999999999999E-3</v>
      </c>
      <c r="BA42" s="137">
        <v>-3.8E-3</v>
      </c>
      <c r="BB42" s="137">
        <v>-1.9E-3</v>
      </c>
      <c r="BC42" s="137">
        <v>-1.6000000000000001E-3</v>
      </c>
      <c r="BD42" s="137">
        <v>2.9266000000000001E-3</v>
      </c>
      <c r="BE42" s="137">
        <v>1.2409999999999999E-2</v>
      </c>
      <c r="BF42" s="137">
        <v>3.6920000000000001E-2</v>
      </c>
      <c r="BG42" s="137">
        <v>1.431E-2</v>
      </c>
      <c r="BH42" s="137">
        <v>4.3399999999999998E-4</v>
      </c>
      <c r="BI42" s="137">
        <v>4.3391000000000002E-3</v>
      </c>
      <c r="BJ42" s="137">
        <v>2.624E-3</v>
      </c>
      <c r="BK42" s="137">
        <v>7.6399999999999992E-4</v>
      </c>
      <c r="BL42" s="137">
        <v>7.9731000000000003E-3</v>
      </c>
    </row>
    <row r="43" spans="1:64">
      <c r="B43" s="128" t="s">
        <v>1424</v>
      </c>
      <c r="C43" s="3" cm="1">
        <f t="array" ref="C43">(1+(PRODUCT(1+C3:C41)-1)^1/39)-1</f>
        <v>1.2351092067419023E-2</v>
      </c>
      <c r="D43" s="3" cm="1">
        <f t="array" ref="D43">(1+(PRODUCT(1+D3:D41)-1)^1/39)-1</f>
        <v>4.1931849557714784E-3</v>
      </c>
      <c r="E43" s="3" cm="1">
        <f t="array" ref="E43">(1+(PRODUCT(1+E3:E41)-1)^1/39)-1</f>
        <v>1.2352412722551387E-2</v>
      </c>
      <c r="F43" s="3" cm="1">
        <f t="array" ref="F43">(1+(PRODUCT(1+F3:F41)-1)^1/39)-1</f>
        <v>1.816205760356171E-2</v>
      </c>
      <c r="G43" s="3" cm="1">
        <f t="array" ref="G43">(1+(PRODUCT(1+G3:G41)-1)^1/39)-1</f>
        <v>8.3532675354547337E-6</v>
      </c>
      <c r="H43" s="3" cm="1">
        <f t="array" ref="H43">(1+(PRODUCT(1+H3:H41)-1)^1/39)-1</f>
        <v>1.2316846459732522E-2</v>
      </c>
      <c r="I43" s="3" cm="1">
        <f t="array" ref="I43">(1+(PRODUCT(1+I3:I41)-1)^1/39)-1</f>
        <v>1.3356264123927319E-2</v>
      </c>
      <c r="J43" s="3" cm="1">
        <f t="array" ref="J43">(1+(PRODUCT(1+J3:J41)-1)^1/39)-1</f>
        <v>1.4446254420674043E-2</v>
      </c>
      <c r="K43" s="3" cm="1">
        <f t="array" ref="K43">(1+(PRODUCT(1+K3:K41)-1)^1/39)-1</f>
        <v>1.374264618298815E-2</v>
      </c>
      <c r="L43" s="3" cm="1">
        <f t="array" ref="L43">(1+(PRODUCT(1+L3:L41)-1)^1/39)-1</f>
        <v>1.4182301462541291E-2</v>
      </c>
      <c r="M43" s="3" cm="1">
        <f t="array" ref="M43">(1+(PRODUCT(1+M3:M41)-1)^1/39)-1</f>
        <v>1.4258022431425266E-2</v>
      </c>
      <c r="N43" s="3" cm="1">
        <f t="array" ref="N43">(1+(PRODUCT(1+N3:N41)-1)^1/39)-1</f>
        <v>1.2848888602132291E-2</v>
      </c>
      <c r="O43" s="3" cm="1">
        <f t="array" ref="O43">(1+(PRODUCT(1+O3:O41)-1)^1/39)-1</f>
        <v>1.2450195340129921E-2</v>
      </c>
      <c r="P43" s="3" cm="1">
        <f t="array" ref="P43">(1+(PRODUCT(1+P3:P41)-1)^1/39)-1</f>
        <v>1.3733998792732516E-2</v>
      </c>
      <c r="Q43" s="3" cm="1">
        <f t="array" ref="Q43">(1+(PRODUCT(1+Q3:Q41)-1)^1/39)-1</f>
        <v>1.3267516795090195E-2</v>
      </c>
      <c r="R43" s="3" cm="1">
        <f t="array" ref="R43">(1+(PRODUCT(1+R3:R41)-1)^1/39)-1</f>
        <v>1.260533592834534E-2</v>
      </c>
      <c r="S43" s="3" cm="1">
        <f t="array" ref="S43">(1+(PRODUCT(1+S3:S41)-1)^1/39)-1</f>
        <v>1.2433285198851785E-2</v>
      </c>
      <c r="T43" s="3" cm="1">
        <f t="array" ref="T43">(1+(PRODUCT(1+T3:T41)-1)^1/39)-1</f>
        <v>1.2457505022201554E-2</v>
      </c>
      <c r="U43" s="3" cm="1">
        <f t="array" ref="U43">(1+(PRODUCT(1+U3:U41)-1)^1/39)-1</f>
        <v>9.9410982113181667E-3</v>
      </c>
      <c r="V43" s="3" cm="1">
        <f t="array" ref="V43">(1+(PRODUCT(1+V3:V41)-1)^1/39)-1</f>
        <v>8.6032008171446073E-3</v>
      </c>
      <c r="W43" s="3" cm="1">
        <f t="array" ref="W43">(1+(PRODUCT(1+W3:W41)-1)^1/39)-1</f>
        <v>1.5479600890689893E-2</v>
      </c>
      <c r="X43" s="3" cm="1">
        <f t="array" ref="X43">(1+(PRODUCT(1+X3:X41)-1)^1/39)-1</f>
        <v>1.2535877565926112E-2</v>
      </c>
      <c r="Y43" s="3" cm="1">
        <f t="array" ref="Y43">(1+(PRODUCT(1+Y3:Y41)-1)^1/39)-1</f>
        <v>1.4097182979590173E-2</v>
      </c>
      <c r="Z43" s="3" cm="1">
        <f t="array" ref="Z43">(1+(PRODUCT(1+Z3:Z41)-1)^1/39)-1</f>
        <v>1.1900069485111686E-2</v>
      </c>
      <c r="AA43" s="3" cm="1">
        <f t="array" ref="AA43">(1+(PRODUCT(1+AA3:AA41)-1)^1/39)-1</f>
        <v>1.2732006417907948E-2</v>
      </c>
      <c r="AB43" s="3" cm="1">
        <f t="array" ref="AB43">(1+(PRODUCT(1+AB3:AB41)-1)^1/39)-1</f>
        <v>1.2263816576230546E-2</v>
      </c>
      <c r="AC43" s="3" cm="1">
        <f t="array" ref="AC43">(1+(PRODUCT(1+AC3:AC41)-1)^1/39)-1</f>
        <v>1.6638926560366363E-2</v>
      </c>
      <c r="AD43" s="3" cm="1">
        <f t="array" ref="AD43">(1+(PRODUCT(1+AD3:AD41)-1)^1/39)-1</f>
        <v>1.2119005676943573E-2</v>
      </c>
      <c r="AE43" s="3" cm="1">
        <f t="array" ref="AE43">(1+(PRODUCT(1+AE3:AE41)-1)^1/39)-1</f>
        <v>7.8644852751337258E-3</v>
      </c>
      <c r="AF43" s="3" cm="1">
        <f t="array" ref="AF43">(1+(PRODUCT(1+AF3:AF41)-1)^1/39)-1</f>
        <v>1.0670838098872926E-2</v>
      </c>
      <c r="AG43" s="3" cm="1">
        <f t="array" ref="AG43">(1+(PRODUCT(1+AG3:AG41)-1)^1/39)-1</f>
        <v>3.253591447027393E-2</v>
      </c>
      <c r="AH43" s="3" cm="1">
        <f t="array" ref="AH43">(1+(PRODUCT(1+AH3:AH41)-1)^1/39)-1</f>
        <v>5.7172740122863885E-3</v>
      </c>
      <c r="AI43" s="3" cm="1">
        <f t="array" ref="AI43">(1+(PRODUCT(1+AI3:AI41)-1)^1/39)-1</f>
        <v>3.6621894422705914E-3</v>
      </c>
      <c r="AJ43" s="3" cm="1">
        <f t="array" ref="AJ43">(1+(PRODUCT(1+AJ3:AJ41)-1)^1/39)-1</f>
        <v>6.5179038205913642E-3</v>
      </c>
      <c r="AK43" s="3" cm="1">
        <f t="array" ref="AK43">(1+(PRODUCT(1+AK3:AK41)-1)^1/39)-1</f>
        <v>1.1253346623584903E-2</v>
      </c>
      <c r="AL43" s="3" cm="1">
        <f t="array" ref="AL43">(1+(PRODUCT(1+AL3:AL41)-1)^1/39)-1</f>
        <v>1.0247866994447241E-2</v>
      </c>
      <c r="AM43" s="3" cm="1">
        <f t="array" ref="AM43">(1+(PRODUCT(1+AM3:AM41)-1)^1/39)-1</f>
        <v>1.096857049078781E-2</v>
      </c>
      <c r="AN43" s="3" cm="1">
        <f t="array" ref="AN43">(1+(PRODUCT(1+AN3:AN41)-1)^1/39)-1</f>
        <v>1.3879072840322415E-2</v>
      </c>
      <c r="AO43" s="3" cm="1">
        <f t="array" ref="AO43">(1+(PRODUCT(1+AO3:AO41)-1)^1/39)-1</f>
        <v>2.704118350621787E-3</v>
      </c>
      <c r="AP43" s="3" cm="1">
        <f t="array" ref="AP43">(1+(PRODUCT(1+AP3:AP41)-1)^1/39)-1</f>
        <v>6.8094612569209456E-3</v>
      </c>
      <c r="AQ43" s="3" cm="1">
        <f t="array" ref="AQ43">(1+(PRODUCT(1+AQ3:AQ41)-1)^1/39)-1</f>
        <v>2.1401225950004044E-3</v>
      </c>
      <c r="AR43" s="3" cm="1">
        <f t="array" ref="AR43">(1+(PRODUCT(1+AR3:AR41)-1)^1/39)-1</f>
        <v>9.4424840664135701E-3</v>
      </c>
      <c r="AS43" s="3" cm="1">
        <f t="array" ref="AS43">(1+(PRODUCT(1+AS3:AS41)-1)^1/39)-1</f>
        <v>1.3640267499059666E-2</v>
      </c>
      <c r="AT43" s="3" cm="1">
        <f t="array" ref="AT43">(1+(PRODUCT(1+AT3:AT41)-1)^1/39)-1</f>
        <v>-1.5167009635219664E-3</v>
      </c>
      <c r="AU43" s="3" cm="1">
        <f t="array" ref="AU43">(1+(PRODUCT(1+AU3:AU41)-1)^1/39)-1</f>
        <v>5.247506984664696E-3</v>
      </c>
      <c r="AV43" s="3" cm="1">
        <f t="array" ref="AV43">(1+(PRODUCT(1+AV3:AV41)-1)^1/39)-1</f>
        <v>1.3079669720617471E-2</v>
      </c>
      <c r="AW43" s="3" cm="1">
        <f t="array" ref="AW43">(1+(PRODUCT(1+AW3:AW41)-1)^1/39)-1</f>
        <v>1.0742025738097238E-2</v>
      </c>
      <c r="AX43" s="3" cm="1">
        <f t="array" ref="AX43">(1+(PRODUCT(1+AX3:AX41)-1)^1/39)-1</f>
        <v>1.5419629055632322E-2</v>
      </c>
      <c r="AY43" s="3" cm="1">
        <f t="array" ref="AY43">(1+(PRODUCT(1+AY3:AY41)-1)^1/39)-1</f>
        <v>1.32556376550792E-2</v>
      </c>
      <c r="AZ43" s="3" cm="1">
        <f t="array" ref="AZ43">(1+(PRODUCT(1+AZ3:AZ41)-1)^1/39)-1</f>
        <v>7.7602897049862118E-3</v>
      </c>
      <c r="BA43" s="3" cm="1">
        <f t="array" ref="BA43">(1+(PRODUCT(1+BA3:BA41)-1)^1/39)-1</f>
        <v>8.6734817592910574E-3</v>
      </c>
      <c r="BB43" s="3" cm="1">
        <f t="array" ref="BB43">(1+(PRODUCT(1+BB3:BB41)-1)^1/39)-1</f>
        <v>2.1471422651329064E-3</v>
      </c>
      <c r="BC43" s="3" cm="1">
        <f t="array" ref="BC43">(1+(PRODUCT(1+BC3:BC41)-1)^1/39)-1</f>
        <v>7.188323776224248E-3</v>
      </c>
      <c r="BD43" s="3" cm="1">
        <f t="array" ref="BD43">(1+(PRODUCT(1+BD3:BD41)-1)^1/39)-1</f>
        <v>1.6795038496090653E-2</v>
      </c>
      <c r="BE43" s="3" cm="1">
        <f t="array" ref="BE43">(1+(PRODUCT(1+BE3:BE41)-1)^1/39)-1</f>
        <v>1.7990625973024255E-2</v>
      </c>
      <c r="BF43" s="3" cm="1">
        <f t="array" ref="BF43">(1+(PRODUCT(1+BF3:BF41)-1)^1/39)-1</f>
        <v>2.609117321523402E-2</v>
      </c>
      <c r="BG43" s="3" cm="1">
        <f t="array" ref="BG43">(1+(PRODUCT(1+BG3:BG41)-1)^1/39)-1</f>
        <v>3.7107222781040949E-3</v>
      </c>
      <c r="BH43" s="3" cm="1">
        <f t="array" ref="BH43">(1+(PRODUCT(1+BH3:BH41)-1)^1/39)-1</f>
        <v>2.2842768332833163E-2</v>
      </c>
      <c r="BI43" s="3" cm="1">
        <f t="array" ref="BI43">(1+(PRODUCT(1+BI3:BI41)-1)^1/39)-1</f>
        <v>1.5429753965684467E-2</v>
      </c>
      <c r="BJ43" s="3" cm="1">
        <f t="array" ref="BJ43">(1+(PRODUCT(1+BJ3:BJ41)-1)^1/39)-1</f>
        <v>7.6088864954650948E-3</v>
      </c>
      <c r="BK43" s="3" cm="1">
        <f t="array" ref="BK43">(1+(PRODUCT(1+BK3:BK41)-1)^1/39)-1</f>
        <v>9.0988773719016258E-3</v>
      </c>
      <c r="BL43" s="3" cm="1">
        <f t="array" ref="BL43">(1+(PRODUCT(1+BL3:BL41)-1)^1/39)-1</f>
        <v>3.1869306715923695E-2</v>
      </c>
    </row>
    <row r="44" spans="1:64">
      <c r="B44" s="128" t="s">
        <v>2334</v>
      </c>
      <c r="C44" s="3" cm="1">
        <f t="array" ref="C44">(1+(PRODUCT(1+C30:C41)-1))^(1/12)-1</f>
        <v>1.1559102869263427E-2</v>
      </c>
      <c r="D44" s="3" cm="1">
        <f t="array" ref="D44">(1+(PRODUCT(1+D30:D41)-1))^(1/12)-1</f>
        <v>3.2474873227199552E-3</v>
      </c>
      <c r="E44" s="3" cm="1">
        <f t="array" ref="E44">(1+(PRODUCT(1+E30:E41)-1))^(1/12)-1</f>
        <v>1.1560564798775097E-2</v>
      </c>
      <c r="F44" s="3" cm="1">
        <f t="array" ref="F44">(1+(PRODUCT(1+F30:F41)-1))^(1/12)-1</f>
        <v>3.0802061135690062E-2</v>
      </c>
      <c r="G44" s="3" cm="1">
        <f t="array" ref="G44">(1+(PRODUCT(1+G30:G41)-1))^(1/12)-1</f>
        <v>-7.9234408595960648E-3</v>
      </c>
      <c r="H44" s="3" cm="1">
        <f t="array" ref="H44">(1+(PRODUCT(1+H30:H41)-1))^(1/12)-1</f>
        <v>1.1524641505318067E-2</v>
      </c>
      <c r="I44" s="3" cm="1">
        <f t="array" ref="I44">(1+(PRODUCT(1+I30:I41)-1))^(1/12)-1</f>
        <v>1.1954378450347081E-2</v>
      </c>
      <c r="J44" s="3" cm="1">
        <f t="array" ref="J44">(1+(PRODUCT(1+J30:J41)-1))^(1/12)-1</f>
        <v>1.2799280020127979E-2</v>
      </c>
      <c r="K44" s="3" cm="1">
        <f t="array" ref="K44">(1+(PRODUCT(1+K30:K41)-1))^(1/12)-1</f>
        <v>1.2026854370073226E-2</v>
      </c>
      <c r="L44" s="3" cm="1">
        <f t="array" ref="L44">(1+(PRODUCT(1+L30:L41)-1))^(1/12)-1</f>
        <v>1.2732719105326584E-2</v>
      </c>
      <c r="M44" s="3" cm="1">
        <f t="array" ref="M44">(1+(PRODUCT(1+M30:M41)-1))^(1/12)-1</f>
        <v>1.1580329372729237E-2</v>
      </c>
      <c r="N44" s="3" cm="1">
        <f t="array" ref="N44">(1+(PRODUCT(1+N30:N41)-1))^(1/12)-1</f>
        <v>1.0756772097957112E-2</v>
      </c>
      <c r="O44" s="3" cm="1">
        <f t="array" ref="O44">(1+(PRODUCT(1+O30:O41)-1))^(1/12)-1</f>
        <v>1.0050645709041017E-2</v>
      </c>
      <c r="P44" s="3" cm="1">
        <f t="array" ref="P44">(1+(PRODUCT(1+P30:P41)-1))^(1/12)-1</f>
        <v>1.1464653356031196E-2</v>
      </c>
      <c r="Q44" s="3" cm="1">
        <f t="array" ref="Q44">(1+(PRODUCT(1+Q30:Q41)-1))^(1/12)-1</f>
        <v>1.1841214838032688E-2</v>
      </c>
      <c r="R44" s="3" cm="1">
        <f t="array" ref="R44">(1+(PRODUCT(1+R30:R41)-1))^(1/12)-1</f>
        <v>1.1399704219614115E-2</v>
      </c>
      <c r="S44" s="3" cm="1">
        <f t="array" ref="S44">(1+(PRODUCT(1+S30:S41)-1))^(1/12)-1</f>
        <v>1.0993388529661141E-2</v>
      </c>
      <c r="T44" s="3" cm="1">
        <f t="array" ref="T44">(1+(PRODUCT(1+T30:T41)-1))^(1/12)-1</f>
        <v>1.1632153470636952E-2</v>
      </c>
      <c r="U44" s="3" cm="1">
        <f t="array" ref="U44">(1+(PRODUCT(1+U30:U41)-1))^(1/12)-1</f>
        <v>8.5138935498143553E-3</v>
      </c>
      <c r="V44" s="3" cm="1">
        <f t="array" ref="V44">(1+(PRODUCT(1+V30:V41)-1))^(1/12)-1</f>
        <v>6.3259596226217241E-3</v>
      </c>
      <c r="W44" s="3" cm="1">
        <f t="array" ref="W44">(1+(PRODUCT(1+W30:W41)-1))^(1/12)-1</f>
        <v>1.3468570783249589E-2</v>
      </c>
      <c r="X44" s="3" cm="1">
        <f t="array" ref="X44">(1+(PRODUCT(1+X30:X41)-1))^(1/12)-1</f>
        <v>1.1840158163603842E-2</v>
      </c>
      <c r="Y44" s="3" cm="1">
        <f t="array" ref="Y44">(1+(PRODUCT(1+Y30:Y41)-1))^(1/12)-1</f>
        <v>1.1646932510291697E-2</v>
      </c>
      <c r="Z44" s="3" cm="1">
        <f t="array" ref="Z44">(1+(PRODUCT(1+Z30:Z41)-1))^(1/12)-1</f>
        <v>1.1600762611134074E-2</v>
      </c>
      <c r="AA44" s="3" cm="1">
        <f t="array" ref="AA44">(1+(PRODUCT(1+AA30:AA41)-1))^(1/12)-1</f>
        <v>9.5472792434241338E-3</v>
      </c>
      <c r="AB44" s="3" cm="1">
        <f t="array" ref="AB44">(1+(PRODUCT(1+AB30:AB41)-1))^(1/12)-1</f>
        <v>1.1549634475074955E-2</v>
      </c>
      <c r="AC44" s="3" cm="1">
        <f t="array" ref="AC44">(1+(PRODUCT(1+AC30:AC41)-1))^(1/12)-1</f>
        <v>1.3234529400969475E-2</v>
      </c>
      <c r="AD44" s="3" cm="1">
        <f t="array" ref="AD44">(1+(PRODUCT(1+AD30:AD41)-1))^(1/12)-1</f>
        <v>1.0871645581281841E-2</v>
      </c>
      <c r="AE44" s="3" cm="1">
        <f t="array" ref="AE44">(1+(PRODUCT(1+AE30:AE41)-1))^(1/12)-1</f>
        <v>1.0525459785586833E-2</v>
      </c>
      <c r="AF44" s="3" cm="1">
        <f t="array" ref="AF44">(1+(PRODUCT(1+AF30:AF41)-1))^(1/12)-1</f>
        <v>1.1796653988805472E-2</v>
      </c>
      <c r="AG44" s="3" cm="1">
        <f t="array" ref="AG44">(1+(PRODUCT(1+AG30:AG41)-1))^(1/12)-1</f>
        <v>1.6393070879477722E-2</v>
      </c>
      <c r="AH44" s="3" cm="1">
        <f t="array" ref="AH44">(1+(PRODUCT(1+AH30:AH41)-1))^(1/12)-1</f>
        <v>2.861054707848032E-3</v>
      </c>
      <c r="AI44" s="3" cm="1">
        <f t="array" ref="AI44">(1+(PRODUCT(1+AI30:AI41)-1))^(1/12)-1</f>
        <v>-7.2495017002704998E-4</v>
      </c>
      <c r="AJ44" s="3" cm="1">
        <f t="array" ref="AJ44">(1+(PRODUCT(1+AJ30:AJ41)-1))^(1/12)-1</f>
        <v>5.9457290397779694E-3</v>
      </c>
      <c r="AK44" s="3" cm="1">
        <f t="array" ref="AK44">(1+(PRODUCT(1+AK30:AK41)-1))^(1/12)-1</f>
        <v>1.1568670114313617E-2</v>
      </c>
      <c r="AL44" s="3" cm="1">
        <f t="array" ref="AL44">(1+(PRODUCT(1+AL30:AL41)-1))^(1/12)-1</f>
        <v>1.1650285951839034E-2</v>
      </c>
      <c r="AM44" s="3" cm="1">
        <f t="array" ref="AM44">(1+(PRODUCT(1+AM30:AM41)-1))^(1/12)-1</f>
        <v>1.3470989020976321E-2</v>
      </c>
      <c r="AN44" s="3" cm="1">
        <f t="array" ref="AN44">(1+(PRODUCT(1+AN30:AN41)-1))^(1/12)-1</f>
        <v>1.1725802791642037E-2</v>
      </c>
      <c r="AO44" s="3" cm="1">
        <f t="array" ref="AO44">(1+(PRODUCT(1+AO30:AO41)-1))^(1/12)-1</f>
        <v>-1.8428019795272421E-3</v>
      </c>
      <c r="AP44" s="3" cm="1">
        <f t="array" ref="AP44">(1+(PRODUCT(1+AP30:AP41)-1))^(1/12)-1</f>
        <v>7.5944150421949352E-3</v>
      </c>
      <c r="AQ44" s="3" cm="1">
        <f t="array" ref="AQ44">(1+(PRODUCT(1+AQ30:AQ41)-1))^(1/12)-1</f>
        <v>3.7092796124700289E-3</v>
      </c>
      <c r="AR44" s="3" cm="1">
        <f t="array" ref="AR44">(1+(PRODUCT(1+AR30:AR41)-1))^(1/12)-1</f>
        <v>1.0529848716333001E-2</v>
      </c>
      <c r="AS44" s="3" cm="1">
        <f t="array" ref="AS44">(1+(PRODUCT(1+AS30:AS41)-1))^(1/12)-1</f>
        <v>1.3462850694201833E-2</v>
      </c>
      <c r="AT44" s="3" cm="1">
        <f t="array" ref="AT44">(1+(PRODUCT(1+AT30:AT41)-1))^(1/12)-1</f>
        <v>3.630578561340414E-3</v>
      </c>
      <c r="AU44" s="3" cm="1">
        <f t="array" ref="AU44">(1+(PRODUCT(1+AU30:AU41)-1))^(1/12)-1</f>
        <v>8.0490530485208822E-3</v>
      </c>
      <c r="AV44" s="3" cm="1">
        <f t="array" ref="AV44">(1+(PRODUCT(1+AV30:AV41)-1))^(1/12)-1</f>
        <v>2.1426562299551977E-2</v>
      </c>
      <c r="AW44" s="3" cm="1">
        <f t="array" ref="AW44">(1+(PRODUCT(1+AW30:AW41)-1))^(1/12)-1</f>
        <v>1.8251971666546796E-2</v>
      </c>
      <c r="AX44" s="3" cm="1">
        <f t="array" ref="AX44">(1+(PRODUCT(1+AX30:AX41)-1))^(1/12)-1</f>
        <v>3.2352784111321364E-2</v>
      </c>
      <c r="AY44" s="3" cm="1">
        <f t="array" ref="AY44">(1+(PRODUCT(1+AY30:AY41)-1))^(1/12)-1</f>
        <v>1.437487212799704E-2</v>
      </c>
      <c r="AZ44" s="3" cm="1">
        <f t="array" ref="AZ44">(1+(PRODUCT(1+AZ30:AZ41)-1))^(1/12)-1</f>
        <v>2.5180596690637325E-2</v>
      </c>
      <c r="BA44" s="3" cm="1">
        <f t="array" ref="BA44">(1+(PRODUCT(1+BA30:BA41)-1))^(1/12)-1</f>
        <v>2.6130773371111138E-2</v>
      </c>
      <c r="BB44" s="3" cm="1">
        <f t="array" ref="BB44">(1+(PRODUCT(1+BB30:BB41)-1))^(1/12)-1</f>
        <v>1.4306366733818798E-2</v>
      </c>
      <c r="BC44" s="3" cm="1">
        <f t="array" ref="BC44">(1+(PRODUCT(1+BC30:BC41)-1))^(1/12)-1</f>
        <v>1.4836783057588399E-2</v>
      </c>
      <c r="BD44" s="3" cm="1">
        <f t="array" ref="BD44">(1+(PRODUCT(1+BD30:BD41)-1))^(1/12)-1</f>
        <v>3.3828557438747353E-2</v>
      </c>
      <c r="BE44" s="3" cm="1">
        <f t="array" ref="BE44">(1+(PRODUCT(1+BE30:BE41)-1))^(1/12)-1</f>
        <v>3.1838730489688327E-2</v>
      </c>
      <c r="BF44" s="3" cm="1">
        <f t="array" ref="BF44">(1+(PRODUCT(1+BF30:BF41)-1))^(1/12)-1</f>
        <v>4.5973361886139763E-2</v>
      </c>
      <c r="BG44" s="3" cm="1">
        <f t="array" ref="BG44">(1+(PRODUCT(1+BG30:BG41)-1))^(1/12)-1</f>
        <v>2.7952120430107419E-2</v>
      </c>
      <c r="BH44" s="3" cm="1">
        <f t="array" ref="BH44">(1+(PRODUCT(1+BH30:BH41)-1))^(1/12)-1</f>
        <v>2.6981976783148065E-2</v>
      </c>
      <c r="BI44" s="3" cm="1">
        <f t="array" ref="BI44">(1+(PRODUCT(1+BI30:BI41)-1))^(1/12)-1</f>
        <v>1.1370499154356839E-2</v>
      </c>
      <c r="BJ44" s="3" cm="1">
        <f t="array" ref="BJ44">(1+(PRODUCT(1+BJ30:BJ41)-1))^(1/12)-1</f>
        <v>2.7807869827116249E-2</v>
      </c>
      <c r="BK44" s="3" cm="1">
        <f t="array" ref="BK44">(1+(PRODUCT(1+BK30:BK41)-1))^(1/12)-1</f>
        <v>2.4643114383256837E-2</v>
      </c>
      <c r="BL44" s="3" cm="1">
        <f t="array" ref="BL44">(1+(PRODUCT(1+BL30:BL41)-1))^(1/12)-1</f>
        <v>3.700669058852446E-2</v>
      </c>
    </row>
    <row r="45" spans="1:64">
      <c r="B45" s="128" t="s">
        <v>2335</v>
      </c>
      <c r="C45" s="3" cm="1">
        <f t="array" ref="C45">(1+(PRODUCT(1+C18:C41)-1))^(1/24)-1</f>
        <v>1.0245437158235449E-2</v>
      </c>
      <c r="D45" s="3" cm="1">
        <f t="array" ref="D45">(1+(PRODUCT(1+D18:D41)-1))^(1/24)-1</f>
        <v>3.8503619672709544E-3</v>
      </c>
      <c r="E45" s="3" cm="1">
        <f t="array" ref="E45">(1+(PRODUCT(1+E18:E41)-1))^(1/24)-1</f>
        <v>1.0251368502986136E-2</v>
      </c>
      <c r="F45" s="3" cm="1">
        <f t="array" ref="F45">(1+(PRODUCT(1+F18:F41)-1))^(1/24)-1</f>
        <v>1.5989674826652811E-2</v>
      </c>
      <c r="G45" s="3" cm="1">
        <f t="array" ref="G45">(1+(PRODUCT(1+G18:G41)-1))^(1/24)-1</f>
        <v>1.8226921778681238E-3</v>
      </c>
      <c r="H45" s="3" cm="1">
        <f t="array" ref="H45">(1+(PRODUCT(1+H18:H41)-1))^(1/24)-1</f>
        <v>1.0215520749774942E-2</v>
      </c>
      <c r="I45" s="3" cm="1">
        <f t="array" ref="I45">(1+(PRODUCT(1+I18:I41)-1))^(1/24)-1</f>
        <v>1.0859056620076579E-2</v>
      </c>
      <c r="J45" s="3" cm="1">
        <f t="array" ref="J45">(1+(PRODUCT(1+J18:J41)-1))^(1/24)-1</f>
        <v>1.1640365285014109E-2</v>
      </c>
      <c r="K45" s="3" cm="1">
        <f t="array" ref="K45">(1+(PRODUCT(1+K18:K41)-1))^(1/24)-1</f>
        <v>1.1092319059718303E-2</v>
      </c>
      <c r="L45" s="3" cm="1">
        <f t="array" ref="L45">(1+(PRODUCT(1+L18:L41)-1))^(1/24)-1</f>
        <v>1.1506248305627187E-2</v>
      </c>
      <c r="M45" s="3" cm="1">
        <f t="array" ref="M45">(1+(PRODUCT(1+M18:M41)-1))^(1/24)-1</f>
        <v>1.0249781232699373E-2</v>
      </c>
      <c r="N45" s="3" cm="1">
        <f t="array" ref="N45">(1+(PRODUCT(1+N18:N41)-1))^(1/24)-1</f>
        <v>1.0407194933053754E-2</v>
      </c>
      <c r="O45" s="3" cm="1">
        <f t="array" ref="O45">(1+(PRODUCT(1+O18:O41)-1))^(1/24)-1</f>
        <v>1.0157632782108683E-2</v>
      </c>
      <c r="P45" s="3" cm="1">
        <f t="array" ref="P45">(1+(PRODUCT(1+P18:P41)-1))^(1/24)-1</f>
        <v>1.0722626315193828E-2</v>
      </c>
      <c r="Q45" s="3" cm="1">
        <f t="array" ref="Q45">(1+(PRODUCT(1+Q18:Q41)-1))^(1/24)-1</f>
        <v>1.0686402023157182E-2</v>
      </c>
      <c r="R45" s="3" cm="1">
        <f t="array" ref="R45">(1+(PRODUCT(1+R18:R41)-1))^(1/24)-1</f>
        <v>1.0060376963470841E-2</v>
      </c>
      <c r="S45" s="3" cm="1">
        <f t="array" ref="S45">(1+(PRODUCT(1+S18:S41)-1))^(1/24)-1</f>
        <v>1.0373861001290008E-2</v>
      </c>
      <c r="T45" s="3" cm="1">
        <f t="array" ref="T45">(1+(PRODUCT(1+T18:T41)-1))^(1/24)-1</f>
        <v>1.1170304498236083E-2</v>
      </c>
      <c r="U45" s="3" cm="1">
        <f t="array" ref="U45">(1+(PRODUCT(1+U18:U41)-1))^(1/24)-1</f>
        <v>8.119499253135265E-3</v>
      </c>
      <c r="V45" s="3" cm="1">
        <f t="array" ref="V45">(1+(PRODUCT(1+V18:V41)-1))^(1/24)-1</f>
        <v>6.1395355566447041E-3</v>
      </c>
      <c r="W45" s="3" cm="1">
        <f t="array" ref="W45">(1+(PRODUCT(1+W18:W41)-1))^(1/24)-1</f>
        <v>1.2308741894806241E-2</v>
      </c>
      <c r="X45" s="3" cm="1">
        <f t="array" ref="X45">(1+(PRODUCT(1+X18:X41)-1))^(1/24)-1</f>
        <v>1.0598892168235841E-2</v>
      </c>
      <c r="Y45" s="3" cm="1">
        <f t="array" ref="Y45">(1+(PRODUCT(1+Y18:Y41)-1))^(1/24)-1</f>
        <v>1.1551930040000213E-2</v>
      </c>
      <c r="Z45" s="3" cm="1">
        <f t="array" ref="Z45">(1+(PRODUCT(1+Z18:Z41)-1))^(1/24)-1</f>
        <v>1.0499342729767269E-2</v>
      </c>
      <c r="AA45" s="3" cm="1">
        <f t="array" ref="AA45">(1+(PRODUCT(1+AA18:AA41)-1))^(1/24)-1</f>
        <v>9.87200456160231E-3</v>
      </c>
      <c r="AB45" s="3" cm="1">
        <f t="array" ref="AB45">(1+(PRODUCT(1+AB18:AB41)-1))^(1/24)-1</f>
        <v>1.0215662004199988E-2</v>
      </c>
      <c r="AC45" s="3" cm="1">
        <f t="array" ref="AC45">(1+(PRODUCT(1+AC18:AC41)-1))^(1/24)-1</f>
        <v>1.234525737465697E-2</v>
      </c>
      <c r="AD45" s="3" cm="1">
        <f t="array" ref="AD45">(1+(PRODUCT(1+AD18:AD41)-1))^(1/24)-1</f>
        <v>9.9875401600733049E-3</v>
      </c>
      <c r="AE45" s="3" cm="1">
        <f t="array" ref="AE45">(1+(PRODUCT(1+AE18:AE41)-1))^(1/24)-1</f>
        <v>5.9028423885156833E-3</v>
      </c>
      <c r="AF45" s="3" cm="1">
        <f t="array" ref="AF45">(1+(PRODUCT(1+AF18:AF41)-1))^(1/24)-1</f>
        <v>7.6921306708095383E-3</v>
      </c>
      <c r="AG45" s="3" cm="1">
        <f t="array" ref="AG45">(1+(PRODUCT(1+AG18:AG41)-1))^(1/24)-1</f>
        <v>2.0248143874102009E-2</v>
      </c>
      <c r="AH45" s="3" cm="1">
        <f t="array" ref="AH45">(1+(PRODUCT(1+AH18:AH41)-1))^(1/24)-1</f>
        <v>3.5695121873255964E-3</v>
      </c>
      <c r="AI45" s="3" cm="1">
        <f t="array" ref="AI45">(1+(PRODUCT(1+AI18:AI41)-1))^(1/24)-1</f>
        <v>9.5951096632718169E-4</v>
      </c>
      <c r="AJ45" s="3" cm="1">
        <f t="array" ref="AJ45">(1+(PRODUCT(1+AJ18:AJ41)-1))^(1/24)-1</f>
        <v>5.7753680641468019E-3</v>
      </c>
      <c r="AK45" s="3" cm="1">
        <f t="array" ref="AK45">(1+(PRODUCT(1+AK18:AK41)-1))^(1/24)-1</f>
        <v>9.0730009633011033E-3</v>
      </c>
      <c r="AL45" s="3" cm="1">
        <f t="array" ref="AL45">(1+(PRODUCT(1+AL18:AL41)-1))^(1/24)-1</f>
        <v>8.1789801518459271E-3</v>
      </c>
      <c r="AM45" s="3" cm="1">
        <f t="array" ref="AM45">(1+(PRODUCT(1+AM18:AM41)-1))^(1/24)-1</f>
        <v>8.6725503067497378E-3</v>
      </c>
      <c r="AN45" s="3" cm="1">
        <f t="array" ref="AN45">(1+(PRODUCT(1+AN18:AN41)-1))^(1/24)-1</f>
        <v>1.0860502655596349E-2</v>
      </c>
      <c r="AO45" s="3" cm="1">
        <f t="array" ref="AO45">(1+(PRODUCT(1+AO18:AO41)-1))^(1/24)-1</f>
        <v>2.6076227296925047E-3</v>
      </c>
      <c r="AP45" s="3" cm="1">
        <f t="array" ref="AP45">(1+(PRODUCT(1+AP18:AP41)-1))^(1/24)-1</f>
        <v>9.2334339518314046E-3</v>
      </c>
      <c r="AQ45" s="3" cm="1">
        <f t="array" ref="AQ45">(1+(PRODUCT(1+AQ18:AQ41)-1))^(1/24)-1</f>
        <v>8.3561179366860028E-3</v>
      </c>
      <c r="AR45" s="3" cm="1">
        <f t="array" ref="AR45">(1+(PRODUCT(1+AR18:AR41)-1))^(1/24)-1</f>
        <v>6.8983473931272243E-3</v>
      </c>
      <c r="AS45" s="3" cm="1">
        <f t="array" ref="AS45">(1+(PRODUCT(1+AS18:AS41)-1))^(1/24)-1</f>
        <v>1.1569472472052311E-2</v>
      </c>
      <c r="AT45" s="3" cm="1">
        <f t="array" ref="AT45">(1+(PRODUCT(1+AT18:AT41)-1))^(1/24)-1</f>
        <v>-4.1397795488857803E-3</v>
      </c>
      <c r="AU45" s="3" cm="1">
        <f t="array" ref="AU45">(1+(PRODUCT(1+AU18:AU41)-1))^(1/24)-1</f>
        <v>2.9576630308092433E-3</v>
      </c>
      <c r="AV45" s="3" cm="1">
        <f t="array" ref="AV45">(1+(PRODUCT(1+AV18:AV41)-1))^(1/24)-1</f>
        <v>9.6928583909263732E-3</v>
      </c>
      <c r="AW45" s="3" cm="1">
        <f t="array" ref="AW45">(1+(PRODUCT(1+AW18:AW41)-1))^(1/24)-1</f>
        <v>6.0036068779512064E-3</v>
      </c>
      <c r="AX45" s="3" cm="1">
        <f t="array" ref="AX45">(1+(PRODUCT(1+AX18:AX41)-1))^(1/24)-1</f>
        <v>1.5811795480292323E-2</v>
      </c>
      <c r="AY45" s="3" cm="1">
        <f t="array" ref="AY45">(1+(PRODUCT(1+AY18:AY41)-1))^(1/24)-1</f>
        <v>5.3341695999631344E-3</v>
      </c>
      <c r="AZ45" s="3" cm="1">
        <f t="array" ref="AZ45">(1+(PRODUCT(1+AZ18:AZ41)-1))^(1/24)-1</f>
        <v>4.8892959177091466E-3</v>
      </c>
      <c r="BA45" s="3" cm="1">
        <f t="array" ref="BA45">(1+(PRODUCT(1+BA18:BA41)-1))^(1/24)-1</f>
        <v>5.665336234359053E-3</v>
      </c>
      <c r="BB45" s="3" cm="1">
        <f t="array" ref="BB45">(1+(PRODUCT(1+BB18:BB41)-1))^(1/24)-1</f>
        <v>9.5300880357940265E-4</v>
      </c>
      <c r="BC45" s="3" cm="1">
        <f t="array" ref="BC45">(1+(PRODUCT(1+BC18:BC41)-1))^(1/24)-1</f>
        <v>2.132051088560516E-3</v>
      </c>
      <c r="BD45" s="3" cm="1">
        <f t="array" ref="BD45">(1+(PRODUCT(1+BD18:BD41)-1))^(1/24)-1</f>
        <v>1.1878891146380965E-2</v>
      </c>
      <c r="BE45" s="3" cm="1">
        <f t="array" ref="BE45">(1+(PRODUCT(1+BE18:BE41)-1))^(1/24)-1</f>
        <v>1.1999584722403256E-2</v>
      </c>
      <c r="BF45" s="3" cm="1">
        <f t="array" ref="BF45">(1+(PRODUCT(1+BF18:BF41)-1))^(1/24)-1</f>
        <v>1.7612541670128046E-2</v>
      </c>
      <c r="BG45" s="3" cm="1">
        <f t="array" ref="BG45">(1+(PRODUCT(1+BG18:BG41)-1))^(1/24)-1</f>
        <v>7.7204539530157934E-3</v>
      </c>
      <c r="BH45" s="3" cm="1">
        <f t="array" ref="BH45">(1+(PRODUCT(1+BH18:BH41)-1))^(1/24)-1</f>
        <v>1.2903724373183989E-2</v>
      </c>
      <c r="BI45" s="3" cm="1">
        <f t="array" ref="BI45">(1+(PRODUCT(1+BI18:BI41)-1))^(1/24)-1</f>
        <v>7.1359872505096789E-3</v>
      </c>
      <c r="BJ45" s="3" cm="1">
        <f t="array" ref="BJ45">(1+(PRODUCT(1+BJ18:BJ41)-1))^(1/24)-1</f>
        <v>-1.4645947695255401E-3</v>
      </c>
      <c r="BK45" s="3" cm="1">
        <f t="array" ref="BK45">(1+(PRODUCT(1+BK18:BK41)-1))^(1/24)-1</f>
        <v>7.2287865120737038E-3</v>
      </c>
      <c r="BL45" s="3" cm="1">
        <f t="array" ref="BL45">(1+(PRODUCT(1+BL18:BL41)-1))^(1/24)-1</f>
        <v>2.2187897856769778E-2</v>
      </c>
    </row>
    <row r="46" spans="1:64">
      <c r="B46" s="128" t="s">
        <v>2336</v>
      </c>
      <c r="C46" s="3" cm="1">
        <f t="array" ref="C46">(1+(PRODUCT(1+C6:C41)-1))^(1/36)-1</f>
        <v>1.0083745079429329E-2</v>
      </c>
      <c r="D46" s="3" cm="1">
        <f t="array" ref="D46">(1+(PRODUCT(1+D6:D41)-1))^(1/36)-1</f>
        <v>3.638165292197959E-3</v>
      </c>
      <c r="E46" s="3" cm="1">
        <f t="array" ref="E46">(1+(PRODUCT(1+E6:E41)-1))^(1/36)-1</f>
        <v>1.00847203911969E-2</v>
      </c>
      <c r="F46" s="3" cm="1">
        <f t="array" ref="F46">(1+(PRODUCT(1+F6:F41)-1))^(1/36)-1</f>
        <v>1.7081980147290121E-2</v>
      </c>
      <c r="G46" s="3" cm="1">
        <f t="array" ref="G46">(1+(PRODUCT(1+G6:G41)-1))^(1/36)-1</f>
        <v>7.500706644429922E-4</v>
      </c>
      <c r="H46" s="3" cm="1">
        <f t="array" ref="H46">(1+(PRODUCT(1+H6:H41)-1))^(1/36)-1</f>
        <v>1.0060141842824555E-2</v>
      </c>
      <c r="I46" s="3" cm="1">
        <f t="array" ref="I46">(1+(PRODUCT(1+I6:I41)-1))^(1/36)-1</f>
        <v>1.0816698721649587E-2</v>
      </c>
      <c r="J46" s="3" cm="1">
        <f t="array" ref="J46">(1+(PRODUCT(1+J6:J41)-1))^(1/36)-1</f>
        <v>1.1514971712463629E-2</v>
      </c>
      <c r="K46" s="3" cm="1">
        <f t="array" ref="K46">(1+(PRODUCT(1+K6:K41)-1))^(1/36)-1</f>
        <v>1.1043323140371486E-2</v>
      </c>
      <c r="L46" s="3" cm="1">
        <f t="array" ref="L46">(1+(PRODUCT(1+L6:L41)-1))^(1/36)-1</f>
        <v>1.1347707553403863E-2</v>
      </c>
      <c r="M46" s="3" cm="1">
        <f t="array" ref="M46">(1+(PRODUCT(1+M6:M41)-1))^(1/36)-1</f>
        <v>1.2215603679101683E-2</v>
      </c>
      <c r="N46" s="3" cm="1">
        <f t="array" ref="N46">(1+(PRODUCT(1+N6:N41)-1))^(1/36)-1</f>
        <v>1.1014895972841554E-2</v>
      </c>
      <c r="O46" s="3" cm="1">
        <f t="array" ref="O46">(1+(PRODUCT(1+O6:O41)-1))^(1/36)-1</f>
        <v>1.0831795219614415E-2</v>
      </c>
      <c r="P46" s="3" cm="1">
        <f t="array" ref="P46">(1+(PRODUCT(1+P6:P41)-1))^(1/36)-1</f>
        <v>1.1186614580319221E-2</v>
      </c>
      <c r="Q46" s="3" cm="1">
        <f t="array" ref="Q46">(1+(PRODUCT(1+Q6:Q41)-1))^(1/36)-1</f>
        <v>1.0779483276387003E-2</v>
      </c>
      <c r="R46" s="3" cm="1">
        <f t="array" ref="R46">(1+(PRODUCT(1+R6:R41)-1))^(1/36)-1</f>
        <v>1.0231156057846302E-2</v>
      </c>
      <c r="S46" s="3" cm="1">
        <f t="array" ref="S46">(1+(PRODUCT(1+S6:S41)-1))^(1/36)-1</f>
        <v>1.0962665039970565E-2</v>
      </c>
      <c r="T46" s="3" cm="1">
        <f t="array" ref="T46">(1+(PRODUCT(1+T6:T41)-1))^(1/36)-1</f>
        <v>1.1123495998847099E-2</v>
      </c>
      <c r="U46" s="3" cm="1">
        <f t="array" ref="U46">(1+(PRODUCT(1+U6:U41)-1))^(1/36)-1</f>
        <v>8.9695269021101698E-3</v>
      </c>
      <c r="V46" s="3" cm="1">
        <f t="array" ref="V46">(1+(PRODUCT(1+V6:V41)-1))^(1/36)-1</f>
        <v>7.9996383090585876E-3</v>
      </c>
      <c r="W46" s="3" cm="1">
        <f t="array" ref="W46">(1+(PRODUCT(1+W6:W41)-1))^(1/36)-1</f>
        <v>1.2182995540725994E-2</v>
      </c>
      <c r="X46" s="3" cm="1">
        <f t="array" ref="X46">(1+(PRODUCT(1+X6:X41)-1))^(1/36)-1</f>
        <v>1.0668167489731983E-2</v>
      </c>
      <c r="Y46" s="3" cm="1">
        <f t="array" ref="Y46">(1+(PRODUCT(1+Y6:Y41)-1))^(1/36)-1</f>
        <v>1.1891083600745533E-2</v>
      </c>
      <c r="Z46" s="3" cm="1">
        <f t="array" ref="Z46">(1+(PRODUCT(1+Z6:Z41)-1))^(1/36)-1</f>
        <v>9.5807787312467418E-3</v>
      </c>
      <c r="AA46" s="3" cm="1">
        <f t="array" ref="AA46">(1+(PRODUCT(1+AA6:AA41)-1))^(1/36)-1</f>
        <v>1.0390342299879896E-2</v>
      </c>
      <c r="AB46" s="3" cm="1">
        <f t="array" ref="AB46">(1+(PRODUCT(1+AB6:AB41)-1))^(1/36)-1</f>
        <v>1.0029467476445841E-2</v>
      </c>
      <c r="AC46" s="3" cm="1">
        <f t="array" ref="AC46">(1+(PRODUCT(1+AC6:AC41)-1))^(1/36)-1</f>
        <v>1.3836116519382546E-2</v>
      </c>
      <c r="AD46" s="3" cm="1">
        <f t="array" ref="AD46">(1+(PRODUCT(1+AD6:AD41)-1))^(1/36)-1</f>
        <v>9.9118339505137598E-3</v>
      </c>
      <c r="AE46" s="3" cm="1">
        <f t="array" ref="AE46">(1+(PRODUCT(1+AE6:AE41)-1))^(1/36)-1</f>
        <v>6.5638924491349115E-3</v>
      </c>
      <c r="AF46" s="3" cm="1">
        <f t="array" ref="AF46">(1+(PRODUCT(1+AF6:AF41)-1))^(1/36)-1</f>
        <v>8.6666421826835371E-3</v>
      </c>
      <c r="AG46" s="3" cm="1">
        <f t="array" ref="AG46">(1+(PRODUCT(1+AG6:AG41)-1))^(1/36)-1</f>
        <v>2.0608565701383252E-2</v>
      </c>
      <c r="AH46" s="3" cm="1">
        <f t="array" ref="AH46">(1+(PRODUCT(1+AH6:AH41)-1))^(1/36)-1</f>
        <v>4.7788216613626755E-3</v>
      </c>
      <c r="AI46" s="3" cm="1">
        <f t="array" ref="AI46">(1+(PRODUCT(1+AI6:AI41)-1))^(1/36)-1</f>
        <v>2.8592836403753541E-3</v>
      </c>
      <c r="AJ46" s="3" cm="1">
        <f t="array" ref="AJ46">(1+(PRODUCT(1+AJ6:AJ41)-1))^(1/36)-1</f>
        <v>6.6299928956508047E-3</v>
      </c>
      <c r="AK46" s="3" cm="1">
        <f t="array" ref="AK46">(1+(PRODUCT(1+AK6:AK41)-1))^(1/36)-1</f>
        <v>9.3375032995450802E-3</v>
      </c>
      <c r="AL46" s="3" cm="1">
        <f t="array" ref="AL46">(1+(PRODUCT(1+AL6:AL41)-1))^(1/36)-1</f>
        <v>8.6068485656780602E-3</v>
      </c>
      <c r="AM46" s="3" cm="1">
        <f t="array" ref="AM46">(1+(PRODUCT(1+AM6:AM41)-1))^(1/36)-1</f>
        <v>9.6152362146988413E-3</v>
      </c>
      <c r="AN46" s="3" cm="1">
        <f t="array" ref="AN46">(1+(PRODUCT(1+AN6:AN41)-1))^(1/36)-1</f>
        <v>1.1282687955320725E-2</v>
      </c>
      <c r="AO46" s="3" cm="1">
        <f t="array" ref="AO46">(1+(PRODUCT(1+AO6:AO41)-1))^(1/36)-1</f>
        <v>3.3937696391117544E-3</v>
      </c>
      <c r="AP46" s="3" cm="1">
        <f t="array" ref="AP46">(1+(PRODUCT(1+AP6:AP41)-1))^(1/36)-1</f>
        <v>6.0682931002364882E-3</v>
      </c>
      <c r="AQ46" s="3" cm="1">
        <f t="array" ref="AQ46">(1+(PRODUCT(1+AQ6:AQ41)-1))^(1/36)-1</f>
        <v>2.1669195163103172E-3</v>
      </c>
      <c r="AR46" s="3" cm="1">
        <f t="array" ref="AR46">(1+(PRODUCT(1+AR6:AR41)-1))^(1/36)-1</f>
        <v>7.8514752669562871E-3</v>
      </c>
      <c r="AS46" s="3" cm="1">
        <f t="array" ref="AS46">(1+(PRODUCT(1+AS6:AS41)-1))^(1/36)-1</f>
        <v>1.129825373380644E-2</v>
      </c>
      <c r="AT46" s="3" cm="1">
        <f t="array" ref="AT46">(1+(PRODUCT(1+AT6:AT41)-1))^(1/36)-1</f>
        <v>1.5694267275268015E-3</v>
      </c>
      <c r="AU46" s="3" cm="1">
        <f t="array" ref="AU46">(1+(PRODUCT(1+AU6:AU41)-1))^(1/36)-1</f>
        <v>5.7021536204751033E-3</v>
      </c>
      <c r="AV46" s="3" cm="1">
        <f t="array" ref="AV46">(1+(PRODUCT(1+AV6:AV41)-1))^(1/36)-1</f>
        <v>1.1855011537071247E-2</v>
      </c>
      <c r="AW46" s="3" cm="1">
        <f t="array" ref="AW46">(1+(PRODUCT(1+AW6:AW41)-1))^(1/36)-1</f>
        <v>1.0027416301752856E-2</v>
      </c>
      <c r="AX46" s="3" cm="1">
        <f t="array" ref="AX46">(1+(PRODUCT(1+AX6:AX41)-1))^(1/36)-1</f>
        <v>1.676329853501235E-2</v>
      </c>
      <c r="AY46" s="3" cm="1">
        <f t="array" ref="AY46">(1+(PRODUCT(1+AY6:AY41)-1))^(1/36)-1</f>
        <v>1.196950746104064E-2</v>
      </c>
      <c r="AZ46" s="3" cm="1">
        <f t="array" ref="AZ46">(1+(PRODUCT(1+AZ6:AZ41)-1))^(1/36)-1</f>
        <v>1.1239697839038998E-2</v>
      </c>
      <c r="BA46" s="3" cm="1">
        <f t="array" ref="BA46">(1+(PRODUCT(1+BA6:BA41)-1))^(1/36)-1</f>
        <v>1.1953523804467014E-2</v>
      </c>
      <c r="BB46" s="3" cm="1">
        <f t="array" ref="BB46">(1+(PRODUCT(1+BB6:BB41)-1))^(1/36)-1</f>
        <v>4.3054685714190022E-3</v>
      </c>
      <c r="BC46" s="3" cm="1">
        <f t="array" ref="BC46">(1+(PRODUCT(1+BC6:BC41)-1))^(1/36)-1</f>
        <v>8.3576839027312833E-3</v>
      </c>
      <c r="BD46" s="3" cm="1">
        <f t="array" ref="BD46">(1+(PRODUCT(1+BD6:BD41)-1))^(1/36)-1</f>
        <v>1.599328116366916E-2</v>
      </c>
      <c r="BE46" s="3" cm="1">
        <f t="array" ref="BE46">(1+(PRODUCT(1+BE6:BE41)-1))^(1/36)-1</f>
        <v>1.5539764218488239E-2</v>
      </c>
      <c r="BF46" s="3" cm="1">
        <f t="array" ref="BF46">(1+(PRODUCT(1+BF6:BF41)-1))^(1/36)-1</f>
        <v>1.8252993805934148E-2</v>
      </c>
      <c r="BG46" s="3" cm="1">
        <f t="array" ref="BG46">(1+(PRODUCT(1+BG6:BG41)-1))^(1/36)-1</f>
        <v>7.7618750703478678E-3</v>
      </c>
      <c r="BH46" s="3" cm="1">
        <f t="array" ref="BH46">(1+(PRODUCT(1+BH6:BH41)-1))^(1/36)-1</f>
        <v>1.9136040323594949E-2</v>
      </c>
      <c r="BI46" s="3" cm="1">
        <f t="array" ref="BI46">(1+(PRODUCT(1+BI6:BI41)-1))^(1/36)-1</f>
        <v>1.3244162171697216E-2</v>
      </c>
      <c r="BJ46" s="3" cm="1">
        <f t="array" ref="BJ46">(1+(PRODUCT(1+BJ6:BJ41)-1))^(1/36)-1</f>
        <v>8.3431714251269717E-3</v>
      </c>
      <c r="BK46" s="3" cm="1">
        <f t="array" ref="BK46">(1+(PRODUCT(1+BK6:BK41)-1))^(1/36)-1</f>
        <v>1.1011257691937448E-2</v>
      </c>
      <c r="BL46" s="3" cm="1">
        <f t="array" ref="BL46">(1+(PRODUCT(1+BL6:BL41)-1))^(1/36)-1</f>
        <v>2.3058839565743172E-2</v>
      </c>
    </row>
    <row r="47" spans="1:64">
      <c r="B47" s="130" t="s">
        <v>240</v>
      </c>
      <c r="C47" s="131" t="s">
        <v>1494</v>
      </c>
      <c r="D47" s="131" t="s">
        <v>2464</v>
      </c>
      <c r="E47" s="131" t="s">
        <v>2465</v>
      </c>
      <c r="F47" s="131" t="s">
        <v>2466</v>
      </c>
      <c r="G47" s="131" t="s">
        <v>2467</v>
      </c>
      <c r="H47" s="144" t="s">
        <v>2860</v>
      </c>
      <c r="I47" s="144" t="s">
        <v>2861</v>
      </c>
      <c r="J47" s="144" t="s">
        <v>2834</v>
      </c>
      <c r="K47" s="144" t="s">
        <v>2835</v>
      </c>
      <c r="L47" s="144" t="s">
        <v>2836</v>
      </c>
      <c r="M47" s="144" t="s">
        <v>2862</v>
      </c>
      <c r="N47" s="144" t="s">
        <v>2863</v>
      </c>
      <c r="O47" s="144" t="s">
        <v>2864</v>
      </c>
      <c r="P47" s="144" t="s">
        <v>2837</v>
      </c>
      <c r="Q47" s="144" t="s">
        <v>2865</v>
      </c>
      <c r="R47" s="144" t="s">
        <v>2866</v>
      </c>
      <c r="S47" s="144" t="s">
        <v>2867</v>
      </c>
      <c r="T47" s="144" t="s">
        <v>2838</v>
      </c>
      <c r="U47" s="144" t="s">
        <v>2868</v>
      </c>
      <c r="V47" s="144" t="s">
        <v>2839</v>
      </c>
      <c r="W47" s="144" t="s">
        <v>2840</v>
      </c>
      <c r="X47" s="144" t="s">
        <v>2869</v>
      </c>
      <c r="Y47" s="144" t="s">
        <v>2870</v>
      </c>
      <c r="Z47" s="144" t="s">
        <v>2871</v>
      </c>
      <c r="AA47" s="144" t="s">
        <v>2841</v>
      </c>
      <c r="AB47" s="145" t="s">
        <v>2872</v>
      </c>
      <c r="AC47" s="145" t="s">
        <v>2873</v>
      </c>
      <c r="AD47" s="145" t="s">
        <v>2874</v>
      </c>
      <c r="AE47" s="145" t="s">
        <v>2875</v>
      </c>
      <c r="AF47" s="145" t="s">
        <v>2876</v>
      </c>
      <c r="AG47" s="145" t="s">
        <v>2842</v>
      </c>
      <c r="AH47" s="146" t="s">
        <v>2877</v>
      </c>
      <c r="AI47" s="146" t="s">
        <v>2843</v>
      </c>
      <c r="AJ47" s="146" t="s">
        <v>2878</v>
      </c>
      <c r="AK47" s="146" t="s">
        <v>2879</v>
      </c>
      <c r="AL47" s="146" t="s">
        <v>2844</v>
      </c>
      <c r="AM47" s="146" t="s">
        <v>2845</v>
      </c>
      <c r="AN47" s="146" t="s">
        <v>2846</v>
      </c>
      <c r="AO47" s="146" t="s">
        <v>2880</v>
      </c>
      <c r="AP47" s="146" t="s">
        <v>2847</v>
      </c>
      <c r="AQ47" s="146" t="s">
        <v>2848</v>
      </c>
      <c r="AR47" s="146" t="s">
        <v>2849</v>
      </c>
      <c r="AS47" s="146" t="s">
        <v>2881</v>
      </c>
      <c r="AT47" s="146" t="s">
        <v>2882</v>
      </c>
      <c r="AU47" s="146" t="s">
        <v>2883</v>
      </c>
      <c r="AV47" s="146" t="s">
        <v>2850</v>
      </c>
      <c r="AW47" s="146" t="s">
        <v>2884</v>
      </c>
      <c r="AX47" s="146" t="s">
        <v>2851</v>
      </c>
      <c r="AY47" s="147" t="s">
        <v>2885</v>
      </c>
      <c r="AZ47" s="147" t="s">
        <v>2852</v>
      </c>
      <c r="BA47" s="147" t="s">
        <v>2853</v>
      </c>
      <c r="BB47" s="147" t="s">
        <v>2887</v>
      </c>
      <c r="BC47" s="147" t="s">
        <v>2888</v>
      </c>
      <c r="BD47" s="147" t="s">
        <v>2854</v>
      </c>
      <c r="BE47" s="147" t="s">
        <v>2855</v>
      </c>
      <c r="BF47" s="147" t="s">
        <v>2856</v>
      </c>
      <c r="BG47" s="147" t="s">
        <v>2889</v>
      </c>
      <c r="BH47" s="147" t="s">
        <v>2890</v>
      </c>
      <c r="BI47" s="147" t="s">
        <v>2891</v>
      </c>
      <c r="BJ47" s="147" t="s">
        <v>2858</v>
      </c>
      <c r="BK47" s="147" t="s">
        <v>2859</v>
      </c>
      <c r="BL47" s="148" t="s">
        <v>2857</v>
      </c>
    </row>
    <row r="53" spans="1:13">
      <c r="A53" t="s">
        <v>1266</v>
      </c>
      <c r="B53" s="130" t="s">
        <v>240</v>
      </c>
      <c r="C53" t="s">
        <v>1424</v>
      </c>
      <c r="D53" t="s">
        <v>2334</v>
      </c>
      <c r="E53" t="s">
        <v>2335</v>
      </c>
      <c r="F53" t="s">
        <v>2336</v>
      </c>
      <c r="G53" t="s">
        <v>2894</v>
      </c>
      <c r="H53" t="s">
        <v>2895</v>
      </c>
      <c r="I53" t="s">
        <v>2896</v>
      </c>
      <c r="J53" t="s">
        <v>255</v>
      </c>
      <c r="K53" t="s">
        <v>2906</v>
      </c>
      <c r="L53" t="s">
        <v>2951</v>
      </c>
    </row>
    <row r="54" spans="1:13">
      <c r="A54">
        <v>1</v>
      </c>
      <c r="B54" s="131" t="s">
        <v>1494</v>
      </c>
      <c r="C54" s="5">
        <v>1.2351092067419023E-2</v>
      </c>
      <c r="D54" s="5">
        <v>1.1559102869263427E-2</v>
      </c>
      <c r="E54" s="5">
        <v>1.0245437158235449E-2</v>
      </c>
      <c r="F54" s="5">
        <v>1.0083745079429329E-2</v>
      </c>
      <c r="G54" s="3">
        <v>1</v>
      </c>
      <c r="H54" s="3">
        <v>1</v>
      </c>
      <c r="I54" s="3">
        <v>1</v>
      </c>
      <c r="J54" t="s">
        <v>2811</v>
      </c>
      <c r="K54" t="s">
        <v>2907</v>
      </c>
      <c r="L54" s="1">
        <v>0</v>
      </c>
    </row>
    <row r="55" spans="1:13">
      <c r="A55">
        <v>2</v>
      </c>
      <c r="B55" s="131" t="s">
        <v>2464</v>
      </c>
      <c r="C55" s="5">
        <v>4.1931849557714784E-3</v>
      </c>
      <c r="D55" s="5">
        <v>3.2474873227199552E-3</v>
      </c>
      <c r="E55" s="5">
        <v>3.8503619672709544E-3</v>
      </c>
      <c r="F55" s="5">
        <v>3.638165292197959E-3</v>
      </c>
      <c r="G55" s="3">
        <v>0.28094631213597743</v>
      </c>
      <c r="H55" s="3">
        <v>0.37581236484145247</v>
      </c>
      <c r="I55" s="3">
        <v>0.36079504822268416</v>
      </c>
      <c r="J55" t="s">
        <v>2811</v>
      </c>
      <c r="K55" t="s">
        <v>2907</v>
      </c>
      <c r="L55" s="1">
        <v>0</v>
      </c>
    </row>
    <row r="56" spans="1:13">
      <c r="A56">
        <v>3</v>
      </c>
      <c r="B56" s="131" t="s">
        <v>2465</v>
      </c>
      <c r="C56" s="5">
        <v>1.2352412722551387E-2</v>
      </c>
      <c r="D56" s="5">
        <v>1.1560564798775097E-2</v>
      </c>
      <c r="E56" s="5">
        <v>1.0251368502986136E-2</v>
      </c>
      <c r="F56" s="5">
        <v>1.00847203911969E-2</v>
      </c>
      <c r="G56" s="3">
        <v>1.0001264743058527</v>
      </c>
      <c r="H56" s="3">
        <v>1.0005789254923025</v>
      </c>
      <c r="I56" s="3">
        <v>1.0000967211844298</v>
      </c>
      <c r="J56" t="s">
        <v>2811</v>
      </c>
      <c r="K56" s="6" t="s">
        <v>2907</v>
      </c>
      <c r="L56" s="1">
        <v>0</v>
      </c>
    </row>
    <row r="57" spans="1:13">
      <c r="A57">
        <v>4</v>
      </c>
      <c r="B57" s="131" t="s">
        <v>2466</v>
      </c>
      <c r="C57" s="5">
        <v>1.816205760356171E-2</v>
      </c>
      <c r="D57" s="5">
        <v>3.0802061135690062E-2</v>
      </c>
      <c r="E57" s="5">
        <v>1.5989674826652811E-2</v>
      </c>
      <c r="F57" s="5">
        <v>1.7081980147290121E-2</v>
      </c>
      <c r="G57" s="3">
        <v>2.6647449619637169</v>
      </c>
      <c r="H57" s="3">
        <v>1.5606630131736303</v>
      </c>
      <c r="I57" s="3">
        <v>1.6940115019505078</v>
      </c>
      <c r="J57" t="s">
        <v>2811</v>
      </c>
      <c r="K57" s="6" t="s">
        <v>2907</v>
      </c>
      <c r="L57" s="1">
        <v>0</v>
      </c>
    </row>
    <row r="58" spans="1:13">
      <c r="A58">
        <v>5</v>
      </c>
      <c r="B58" s="131" t="s">
        <v>2467</v>
      </c>
      <c r="C58" s="5">
        <v>8.3532675354547337E-6</v>
      </c>
      <c r="D58" s="5">
        <v>-7.9234408595960648E-3</v>
      </c>
      <c r="E58" s="5">
        <v>1.8226921778681238E-3</v>
      </c>
      <c r="F58" s="5">
        <v>7.500706644429922E-4</v>
      </c>
      <c r="G58" s="3">
        <v>-0.68547195653610138</v>
      </c>
      <c r="H58" s="3">
        <v>0.17790282149190814</v>
      </c>
      <c r="I58" s="3">
        <v>7.4384135907315199E-2</v>
      </c>
      <c r="J58" t="s">
        <v>2811</v>
      </c>
      <c r="K58" s="6" t="s">
        <v>2907</v>
      </c>
      <c r="L58" s="1">
        <v>0</v>
      </c>
    </row>
    <row r="59" spans="1:13">
      <c r="A59">
        <v>6</v>
      </c>
      <c r="B59" s="144" t="s">
        <v>2860</v>
      </c>
      <c r="C59" s="5">
        <v>1.2316846459732522E-2</v>
      </c>
      <c r="D59" s="5">
        <v>1.1524641505318067E-2</v>
      </c>
      <c r="E59" s="5">
        <v>1.0215520749774942E-2</v>
      </c>
      <c r="F59" s="5">
        <v>1.0060141842824555E-2</v>
      </c>
      <c r="G59" s="3">
        <v>1</v>
      </c>
      <c r="H59" s="3">
        <v>1</v>
      </c>
      <c r="I59" s="3">
        <v>1</v>
      </c>
      <c r="J59" t="s">
        <v>2897</v>
      </c>
      <c r="K59" s="6" t="s">
        <v>2907</v>
      </c>
      <c r="L59" s="1">
        <v>30</v>
      </c>
      <c r="M59" s="26"/>
    </row>
    <row r="60" spans="1:13">
      <c r="A60">
        <v>7</v>
      </c>
      <c r="B60" s="144" t="s">
        <v>2861</v>
      </c>
      <c r="C60" s="5">
        <v>1.3356264123927319E-2</v>
      </c>
      <c r="D60" s="5">
        <v>1.1954378450347081E-2</v>
      </c>
      <c r="E60" s="5">
        <v>1.0859056620076579E-2</v>
      </c>
      <c r="F60" s="5">
        <v>1.0816698721649587E-2</v>
      </c>
      <c r="G60" s="3">
        <v>1.0341960432011315</v>
      </c>
      <c r="H60" s="3">
        <v>1.0598919745799127</v>
      </c>
      <c r="I60" s="3">
        <v>1.0726866493001168</v>
      </c>
      <c r="J60" t="s">
        <v>2897</v>
      </c>
      <c r="K60" s="6" t="s">
        <v>2907</v>
      </c>
      <c r="L60" s="1">
        <v>1000</v>
      </c>
      <c r="M60" s="26"/>
    </row>
    <row r="61" spans="1:13">
      <c r="A61">
        <v>8</v>
      </c>
      <c r="B61" s="144" t="s">
        <v>2834</v>
      </c>
      <c r="C61" s="5">
        <v>1.4446254420674043E-2</v>
      </c>
      <c r="D61" s="5">
        <v>1.2799280020127979E-2</v>
      </c>
      <c r="E61" s="5">
        <v>1.1640365285014109E-2</v>
      </c>
      <c r="F61" s="5">
        <v>1.1514971712463629E-2</v>
      </c>
      <c r="G61" s="3">
        <v>1.1072900868597928</v>
      </c>
      <c r="H61" s="3">
        <v>1.1361511573625138</v>
      </c>
      <c r="I61" s="3">
        <v>1.1419340355949674</v>
      </c>
      <c r="J61" t="s">
        <v>2897</v>
      </c>
      <c r="K61" t="s">
        <v>2912</v>
      </c>
      <c r="L61" s="1">
        <v>500</v>
      </c>
      <c r="M61" s="26"/>
    </row>
    <row r="62" spans="1:13">
      <c r="A62">
        <v>9</v>
      </c>
      <c r="B62" s="144" t="s">
        <v>2835</v>
      </c>
      <c r="C62" s="5">
        <v>1.374264618298815E-2</v>
      </c>
      <c r="D62" s="5">
        <v>1.2026854370073226E-2</v>
      </c>
      <c r="E62" s="5">
        <v>1.1092319059718303E-2</v>
      </c>
      <c r="F62" s="5">
        <v>1.1043323140371486E-2</v>
      </c>
      <c r="G62" s="3">
        <v>1.0404660730248874</v>
      </c>
      <c r="H62" s="3">
        <v>1.0826594208136953</v>
      </c>
      <c r="I62" s="3">
        <v>1.0951608805442414</v>
      </c>
      <c r="J62" t="s">
        <v>2897</v>
      </c>
      <c r="K62" t="s">
        <v>2912</v>
      </c>
      <c r="L62" s="1">
        <v>500</v>
      </c>
      <c r="M62" s="26"/>
    </row>
    <row r="63" spans="1:13">
      <c r="A63">
        <v>10</v>
      </c>
      <c r="B63" s="144" t="s">
        <v>2836</v>
      </c>
      <c r="C63" s="5">
        <v>1.4182301462541291E-2</v>
      </c>
      <c r="D63" s="5">
        <v>1.2732719105326584E-2</v>
      </c>
      <c r="E63" s="5">
        <v>1.1506248305627187E-2</v>
      </c>
      <c r="F63" s="5">
        <v>1.1347707553403863E-2</v>
      </c>
      <c r="G63" s="3">
        <v>1.1015317753753966</v>
      </c>
      <c r="H63" s="3">
        <v>1.1230607467421025</v>
      </c>
      <c r="I63" s="3">
        <v>1.1253465318706832</v>
      </c>
      <c r="J63" t="s">
        <v>2897</v>
      </c>
      <c r="K63" t="s">
        <v>2912</v>
      </c>
      <c r="L63" s="1">
        <v>500</v>
      </c>
      <c r="M63" s="26"/>
    </row>
    <row r="64" spans="1:13">
      <c r="A64">
        <v>11</v>
      </c>
      <c r="B64" s="144" t="s">
        <v>2901</v>
      </c>
      <c r="C64" s="5">
        <v>1.4178264214388836E-2</v>
      </c>
      <c r="D64" s="5">
        <v>1.1411662317367455E-2</v>
      </c>
      <c r="E64" s="5">
        <v>1.0165555119254099E-2</v>
      </c>
      <c r="F64" s="5">
        <v>1.2159342892555047E-2</v>
      </c>
      <c r="G64" s="3">
        <v>0.98724463709999255</v>
      </c>
      <c r="H64" s="3">
        <v>0.99220315953847427</v>
      </c>
      <c r="I64" s="3">
        <v>1.2058360060450064</v>
      </c>
      <c r="J64" t="s">
        <v>2897</v>
      </c>
      <c r="K64" s="6" t="s">
        <v>2907</v>
      </c>
      <c r="L64" s="1">
        <v>1000</v>
      </c>
      <c r="M64" s="26"/>
    </row>
    <row r="65" spans="1:13">
      <c r="A65">
        <v>12</v>
      </c>
      <c r="B65" s="144" t="s">
        <v>2863</v>
      </c>
      <c r="C65" s="5">
        <v>1.2848888602132291E-2</v>
      </c>
      <c r="D65" s="5">
        <v>1.0756772097957112E-2</v>
      </c>
      <c r="E65" s="5">
        <v>1.0407194933053754E-2</v>
      </c>
      <c r="F65" s="5">
        <v>1.1014895972841554E-2</v>
      </c>
      <c r="G65" s="3">
        <v>0.93058883718045493</v>
      </c>
      <c r="H65" s="3">
        <v>1.0157882745577411</v>
      </c>
      <c r="I65" s="3">
        <v>1.0923417724345053</v>
      </c>
      <c r="J65" t="s">
        <v>2897</v>
      </c>
      <c r="K65" s="6" t="s">
        <v>2907</v>
      </c>
      <c r="L65" s="1">
        <v>1000</v>
      </c>
      <c r="M65" s="26"/>
    </row>
    <row r="66" spans="1:13">
      <c r="A66">
        <v>13</v>
      </c>
      <c r="B66" s="144" t="s">
        <v>2864</v>
      </c>
      <c r="C66" s="5">
        <v>1.2450195340129921E-2</v>
      </c>
      <c r="D66" s="5">
        <v>1.0050645709041017E-2</v>
      </c>
      <c r="E66" s="5">
        <v>1.0157632782108683E-2</v>
      </c>
      <c r="F66" s="5">
        <v>1.0831795219614415E-2</v>
      </c>
      <c r="G66" s="3">
        <v>0.86950049867334278</v>
      </c>
      <c r="H66" s="3">
        <v>0.99142990437883005</v>
      </c>
      <c r="I66" s="3">
        <v>1.0741837615184358</v>
      </c>
      <c r="J66" t="s">
        <v>2897</v>
      </c>
      <c r="K66" s="6" t="s">
        <v>2907</v>
      </c>
      <c r="L66" s="1">
        <v>1000</v>
      </c>
      <c r="M66" s="26"/>
    </row>
    <row r="67" spans="1:13">
      <c r="A67">
        <v>14</v>
      </c>
      <c r="B67" s="144" t="s">
        <v>2837</v>
      </c>
      <c r="C67" s="5">
        <v>1.3733998792732516E-2</v>
      </c>
      <c r="D67" s="5">
        <v>1.1464653356031196E-2</v>
      </c>
      <c r="E67" s="5">
        <v>1.0722626315193828E-2</v>
      </c>
      <c r="F67" s="5">
        <v>1.1186614580319221E-2</v>
      </c>
      <c r="G67" s="3">
        <v>0.99182899276003678</v>
      </c>
      <c r="H67" s="3">
        <v>1.0465757731552536</v>
      </c>
      <c r="I67" s="3">
        <v>1.1093710215998742</v>
      </c>
      <c r="J67" t="s">
        <v>2897</v>
      </c>
      <c r="K67" t="s">
        <v>2912</v>
      </c>
      <c r="L67" s="1">
        <v>500</v>
      </c>
      <c r="M67" s="26"/>
    </row>
    <row r="68" spans="1:13">
      <c r="A68">
        <v>15</v>
      </c>
      <c r="B68" s="144" t="s">
        <v>2865</v>
      </c>
      <c r="C68" s="5">
        <v>1.3267516795090195E-2</v>
      </c>
      <c r="D68" s="5">
        <v>1.1841214838032688E-2</v>
      </c>
      <c r="E68" s="5">
        <v>1.0686402023157182E-2</v>
      </c>
      <c r="F68" s="5">
        <v>1.0779483276387003E-2</v>
      </c>
      <c r="G68" s="3">
        <v>1.0244060436142859</v>
      </c>
      <c r="H68" s="3">
        <v>1.0430401219695422</v>
      </c>
      <c r="I68" s="3">
        <v>1.0689960120448669</v>
      </c>
      <c r="J68" t="s">
        <v>2897</v>
      </c>
      <c r="K68" s="6" t="s">
        <v>2907</v>
      </c>
      <c r="L68" s="1">
        <v>500</v>
      </c>
      <c r="M68" s="26"/>
    </row>
    <row r="69" spans="1:13">
      <c r="A69">
        <v>16</v>
      </c>
      <c r="B69" s="144" t="s">
        <v>2866</v>
      </c>
      <c r="C69" s="5">
        <v>1.260533592834534E-2</v>
      </c>
      <c r="D69" s="5">
        <v>1.1399704219614115E-2</v>
      </c>
      <c r="E69" s="5">
        <v>1.0060376963470841E-2</v>
      </c>
      <c r="F69" s="5">
        <v>1.0231156057846302E-2</v>
      </c>
      <c r="G69" s="3">
        <v>0.98621011929280733</v>
      </c>
      <c r="H69" s="3">
        <v>0.98193730614843955</v>
      </c>
      <c r="I69" s="3">
        <v>1.0146186736431575</v>
      </c>
      <c r="J69" t="s">
        <v>2897</v>
      </c>
      <c r="K69" s="6" t="s">
        <v>2907</v>
      </c>
      <c r="L69" s="1">
        <v>100</v>
      </c>
      <c r="M69" s="26"/>
    </row>
    <row r="70" spans="1:13">
      <c r="A70">
        <v>17</v>
      </c>
      <c r="B70" s="144" t="s">
        <v>2867</v>
      </c>
      <c r="C70" s="5">
        <v>1.2433285198851785E-2</v>
      </c>
      <c r="D70" s="5">
        <v>1.0993388529661141E-2</v>
      </c>
      <c r="E70" s="5">
        <v>1.0373861001290008E-2</v>
      </c>
      <c r="F70" s="5">
        <v>1.0962665039970565E-2</v>
      </c>
      <c r="G70" s="3">
        <v>0.95105897525087646</v>
      </c>
      <c r="H70" s="3">
        <v>1.0125347353237466</v>
      </c>
      <c r="I70" s="3">
        <v>1.0871620567178177</v>
      </c>
      <c r="J70" t="s">
        <v>2897</v>
      </c>
      <c r="K70" s="6" t="s">
        <v>2907</v>
      </c>
      <c r="L70" s="1">
        <v>500</v>
      </c>
      <c r="M70" s="26"/>
    </row>
    <row r="71" spans="1:13">
      <c r="A71">
        <v>18</v>
      </c>
      <c r="B71" s="144" t="s">
        <v>2838</v>
      </c>
      <c r="C71" s="5">
        <v>1.2457505022201554E-2</v>
      </c>
      <c r="D71" s="5">
        <v>1.1632153470636952E-2</v>
      </c>
      <c r="E71" s="5">
        <v>1.1170304498236083E-2</v>
      </c>
      <c r="F71" s="5">
        <v>1.1123495998847099E-2</v>
      </c>
      <c r="G71" s="3">
        <v>1.0063197466273766</v>
      </c>
      <c r="H71" s="3">
        <v>1.09027114467802</v>
      </c>
      <c r="I71" s="3">
        <v>1.1031115831695155</v>
      </c>
      <c r="J71" t="s">
        <v>2897</v>
      </c>
      <c r="K71" t="s">
        <v>2912</v>
      </c>
      <c r="L71" s="1">
        <v>5000</v>
      </c>
      <c r="M71" s="26"/>
    </row>
    <row r="72" spans="1:13">
      <c r="A72">
        <v>19</v>
      </c>
      <c r="B72" s="144" t="s">
        <v>2868</v>
      </c>
      <c r="C72" s="5">
        <v>9.9410982113181667E-3</v>
      </c>
      <c r="D72" s="5">
        <v>8.5138935498143553E-3</v>
      </c>
      <c r="E72" s="5">
        <v>8.119499253135265E-3</v>
      </c>
      <c r="F72" s="5">
        <v>8.9695269021101698E-3</v>
      </c>
      <c r="G72" s="3">
        <v>0.7365531431036465</v>
      </c>
      <c r="H72" s="3">
        <v>0.79249905374790963</v>
      </c>
      <c r="I72" s="3">
        <v>0.88950353578531594</v>
      </c>
      <c r="J72" t="s">
        <v>2897</v>
      </c>
      <c r="K72" s="6" t="s">
        <v>2907</v>
      </c>
      <c r="L72" s="1">
        <v>1000</v>
      </c>
      <c r="M72" s="26"/>
    </row>
    <row r="73" spans="1:13">
      <c r="A73">
        <v>20</v>
      </c>
      <c r="B73" s="144" t="s">
        <v>2839</v>
      </c>
      <c r="C73" s="5">
        <v>8.6032008171446073E-3</v>
      </c>
      <c r="D73" s="5">
        <v>6.3259596226217241E-3</v>
      </c>
      <c r="E73" s="5">
        <v>6.1395355566447041E-3</v>
      </c>
      <c r="F73" s="5">
        <v>7.9996383090585876E-3</v>
      </c>
      <c r="G73" s="3">
        <v>0.54727081281047796</v>
      </c>
      <c r="H73" s="3">
        <v>0.59924583615347693</v>
      </c>
      <c r="I73" s="3">
        <v>0.7933201648837509</v>
      </c>
      <c r="J73" t="s">
        <v>2897</v>
      </c>
      <c r="K73" t="s">
        <v>2912</v>
      </c>
      <c r="L73" s="1">
        <v>1000</v>
      </c>
      <c r="M73" s="26"/>
    </row>
    <row r="74" spans="1:13">
      <c r="A74">
        <v>21</v>
      </c>
      <c r="B74" s="144" t="s">
        <v>2840</v>
      </c>
      <c r="C74" s="5">
        <v>1.5479600890689893E-2</v>
      </c>
      <c r="D74" s="5">
        <v>1.3468570783249589E-2</v>
      </c>
      <c r="E74" s="5">
        <v>1.2308741894806241E-2</v>
      </c>
      <c r="F74" s="5">
        <v>1.2182995540725994E-2</v>
      </c>
      <c r="G74" s="3">
        <v>1.1651917052372283</v>
      </c>
      <c r="H74" s="3">
        <v>1.2013876718683765</v>
      </c>
      <c r="I74" s="3">
        <v>1.2081816274371215</v>
      </c>
      <c r="J74" t="s">
        <v>2897</v>
      </c>
      <c r="K74" t="s">
        <v>2912</v>
      </c>
      <c r="L74" s="1">
        <v>10000</v>
      </c>
      <c r="M74" s="26"/>
    </row>
    <row r="75" spans="1:13">
      <c r="A75">
        <v>22</v>
      </c>
      <c r="B75" s="144" t="s">
        <v>2869</v>
      </c>
      <c r="C75" s="5">
        <v>1.2535877565926112E-2</v>
      </c>
      <c r="D75" s="5">
        <v>1.1840158163603842E-2</v>
      </c>
      <c r="E75" s="5">
        <v>1.0598892168235841E-2</v>
      </c>
      <c r="F75" s="5">
        <v>1.0668167489731983E-2</v>
      </c>
      <c r="G75" s="3">
        <v>1.0243146286973328</v>
      </c>
      <c r="H75" s="3">
        <v>1.0344987729212003</v>
      </c>
      <c r="I75" s="3">
        <v>1.057956880672724</v>
      </c>
      <c r="J75" t="s">
        <v>2897</v>
      </c>
      <c r="K75" s="6" t="s">
        <v>2907</v>
      </c>
      <c r="L75" s="1">
        <v>1000</v>
      </c>
      <c r="M75" s="26"/>
    </row>
    <row r="76" spans="1:13">
      <c r="A76">
        <v>23</v>
      </c>
      <c r="B76" s="144" t="s">
        <v>2870</v>
      </c>
      <c r="C76" s="5">
        <v>1.4097182979590173E-2</v>
      </c>
      <c r="D76" s="5">
        <v>1.1646932510291697E-2</v>
      </c>
      <c r="E76" s="5">
        <v>1.1551930040000213E-2</v>
      </c>
      <c r="F76" s="5">
        <v>1.1891083600745533E-2</v>
      </c>
      <c r="G76" s="3">
        <v>1.0075983094900742</v>
      </c>
      <c r="H76" s="3">
        <v>1.1275194861465316</v>
      </c>
      <c r="I76" s="3">
        <v>1.1792328650793786</v>
      </c>
      <c r="J76" t="s">
        <v>2897</v>
      </c>
      <c r="K76" s="6" t="s">
        <v>2909</v>
      </c>
      <c r="L76" s="1">
        <v>10000</v>
      </c>
    </row>
    <row r="77" spans="1:13">
      <c r="A77">
        <v>24</v>
      </c>
      <c r="B77" s="144" t="s">
        <v>2871</v>
      </c>
      <c r="C77" s="5">
        <v>1.1900069485111686E-2</v>
      </c>
      <c r="D77" s="5">
        <v>1.1600762611134074E-2</v>
      </c>
      <c r="E77" s="5">
        <v>1.0499342729767269E-2</v>
      </c>
      <c r="F77" s="5">
        <v>9.5807787312467418E-3</v>
      </c>
      <c r="G77" s="3">
        <v>1.0036040635974808</v>
      </c>
      <c r="H77" s="3">
        <v>1.024782307246668</v>
      </c>
      <c r="I77" s="3">
        <v>0.95012107662175727</v>
      </c>
      <c r="J77" t="s">
        <v>2897</v>
      </c>
      <c r="K77" s="6" t="s">
        <v>2907</v>
      </c>
      <c r="L77" s="1">
        <v>500</v>
      </c>
      <c r="M77" s="26"/>
    </row>
    <row r="78" spans="1:13">
      <c r="A78">
        <v>25</v>
      </c>
      <c r="B78" s="144" t="s">
        <v>2841</v>
      </c>
      <c r="C78" s="5">
        <v>1.2732006417907948E-2</v>
      </c>
      <c r="D78" s="5">
        <v>9.5472792434241338E-3</v>
      </c>
      <c r="E78" s="5">
        <v>9.87200456160231E-3</v>
      </c>
      <c r="F78" s="5">
        <v>1.0390342299879896E-2</v>
      </c>
      <c r="G78" s="3">
        <v>0.82595330722517468</v>
      </c>
      <c r="H78" s="3">
        <v>0.96355132622789386</v>
      </c>
      <c r="I78" s="3">
        <v>1.0304050943409924</v>
      </c>
      <c r="J78" t="s">
        <v>2897</v>
      </c>
      <c r="K78" t="s">
        <v>2912</v>
      </c>
      <c r="L78" s="1">
        <v>100</v>
      </c>
      <c r="M78" s="26"/>
    </row>
    <row r="79" spans="1:13">
      <c r="A79">
        <v>26</v>
      </c>
      <c r="B79" s="145" t="s">
        <v>2872</v>
      </c>
      <c r="C79" s="5">
        <v>1.2263816576230546E-2</v>
      </c>
      <c r="D79" s="5">
        <v>1.1549634475074955E-2</v>
      </c>
      <c r="E79" s="5">
        <v>1.0215662004199988E-2</v>
      </c>
      <c r="F79" s="5">
        <v>1.0029467476445841E-2</v>
      </c>
      <c r="G79" s="3">
        <v>0.99918087118909116</v>
      </c>
      <c r="H79" s="3">
        <v>0.99709381321893842</v>
      </c>
      <c r="I79" s="3">
        <v>0.99461731702299638</v>
      </c>
      <c r="J79" t="s">
        <v>2897</v>
      </c>
      <c r="K79" s="6" t="s">
        <v>2907</v>
      </c>
      <c r="L79" s="1">
        <v>500</v>
      </c>
    </row>
    <row r="80" spans="1:13">
      <c r="A80">
        <v>27</v>
      </c>
      <c r="B80" s="145" t="s">
        <v>2873</v>
      </c>
      <c r="C80" s="5">
        <v>1.6638926560366363E-2</v>
      </c>
      <c r="D80" s="5">
        <v>1.3234529400969475E-2</v>
      </c>
      <c r="E80" s="5">
        <v>1.234525737465697E-2</v>
      </c>
      <c r="F80" s="5">
        <v>1.3836116519382546E-2</v>
      </c>
      <c r="G80" s="3">
        <v>1.1449443395958643</v>
      </c>
      <c r="H80" s="3">
        <v>1.2049517442731716</v>
      </c>
      <c r="I80" s="3">
        <v>1.372120815272095</v>
      </c>
      <c r="J80" t="s">
        <v>2897</v>
      </c>
      <c r="K80" s="6" t="s">
        <v>2907</v>
      </c>
      <c r="L80" s="1">
        <v>3000</v>
      </c>
      <c r="M80" s="26"/>
    </row>
    <row r="81" spans="1:13">
      <c r="A81">
        <v>28</v>
      </c>
      <c r="B81" s="145" t="s">
        <v>2952</v>
      </c>
      <c r="C81" s="5">
        <v>1.2119005676943573E-2</v>
      </c>
      <c r="D81" s="5">
        <v>1.0871645581281841E-2</v>
      </c>
      <c r="E81" s="5">
        <v>9.9875401600733049E-3</v>
      </c>
      <c r="F81" s="5">
        <v>9.9118339505137598E-3</v>
      </c>
      <c r="G81" s="3">
        <v>0.94052676096433152</v>
      </c>
      <c r="H81" s="3">
        <v>0.97482811185320273</v>
      </c>
      <c r="I81" s="3">
        <v>0.98295165857908628</v>
      </c>
      <c r="J81" t="s">
        <v>2897</v>
      </c>
      <c r="K81" s="6" t="s">
        <v>2907</v>
      </c>
      <c r="L81" s="1">
        <v>500</v>
      </c>
      <c r="M81" s="26"/>
    </row>
    <row r="82" spans="1:13">
      <c r="A82">
        <v>29</v>
      </c>
      <c r="B82" s="145" t="s">
        <v>2875</v>
      </c>
      <c r="C82" s="5">
        <v>7.8644852751337258E-3</v>
      </c>
      <c r="D82" s="5">
        <v>1.0525459785586833E-2</v>
      </c>
      <c r="E82" s="5">
        <v>5.9028423885156833E-3</v>
      </c>
      <c r="F82" s="5">
        <v>6.5638924491349115E-3</v>
      </c>
      <c r="G82" s="3">
        <v>0.91057756857367078</v>
      </c>
      <c r="H82" s="3">
        <v>0.57614353563926579</v>
      </c>
      <c r="I82" s="3">
        <v>0.65093795979879954</v>
      </c>
      <c r="J82" t="s">
        <v>2897</v>
      </c>
      <c r="K82" s="6" t="s">
        <v>2907</v>
      </c>
      <c r="L82" s="1">
        <v>500</v>
      </c>
      <c r="M82" s="26"/>
    </row>
    <row r="83" spans="1:13">
      <c r="A83">
        <v>30</v>
      </c>
      <c r="B83" s="145" t="s">
        <v>2876</v>
      </c>
      <c r="C83" s="5">
        <v>1.0670838098872926E-2</v>
      </c>
      <c r="D83" s="5">
        <v>1.1796653988805472E-2</v>
      </c>
      <c r="E83" s="5">
        <v>7.6921306708095383E-3</v>
      </c>
      <c r="F83" s="5">
        <v>8.6666421826835371E-3</v>
      </c>
      <c r="G83" s="3">
        <v>1.0205509996951159</v>
      </c>
      <c r="H83" s="3">
        <v>0.75078598911970085</v>
      </c>
      <c r="I83" s="3">
        <v>0.85946660833020683</v>
      </c>
      <c r="J83" t="s">
        <v>2897</v>
      </c>
      <c r="K83" s="6" t="s">
        <v>2907</v>
      </c>
      <c r="L83" s="1">
        <v>100</v>
      </c>
      <c r="M83" s="26"/>
    </row>
    <row r="84" spans="1:13">
      <c r="A84">
        <v>31</v>
      </c>
      <c r="B84" s="145" t="s">
        <v>2842</v>
      </c>
      <c r="C84" s="5">
        <v>3.253591447027393E-2</v>
      </c>
      <c r="D84" s="5">
        <v>1.6393070879477722E-2</v>
      </c>
      <c r="E84" s="5">
        <v>2.0248143874102009E-2</v>
      </c>
      <c r="F84" s="5">
        <v>2.0608565701383252E-2</v>
      </c>
      <c r="G84" s="3">
        <v>1.4181957773789002</v>
      </c>
      <c r="H84" s="3">
        <v>1.9763084348066322</v>
      </c>
      <c r="I84" s="3">
        <v>2.0437412428666391</v>
      </c>
      <c r="J84" t="s">
        <v>2897</v>
      </c>
      <c r="K84" t="s">
        <v>2912</v>
      </c>
      <c r="L84" s="1">
        <v>10000</v>
      </c>
      <c r="M84" s="26"/>
    </row>
    <row r="85" spans="1:13">
      <c r="A85">
        <v>32</v>
      </c>
      <c r="B85" s="146" t="s">
        <v>2877</v>
      </c>
      <c r="C85" s="5">
        <v>5.7172740122863885E-3</v>
      </c>
      <c r="D85" s="5">
        <v>2.861054707848032E-3</v>
      </c>
      <c r="E85" s="5">
        <v>3.5695121873255964E-3</v>
      </c>
      <c r="F85" s="5">
        <v>4.7788216613626755E-3</v>
      </c>
      <c r="G85" s="3">
        <v>0.24751529078055043</v>
      </c>
      <c r="H85" s="3">
        <v>0.34840018363260999</v>
      </c>
      <c r="I85" s="3">
        <v>0.47391337481462037</v>
      </c>
      <c r="J85" t="s">
        <v>2898</v>
      </c>
      <c r="K85" s="6" t="s">
        <v>2907</v>
      </c>
      <c r="L85" s="1">
        <v>10000</v>
      </c>
      <c r="M85" s="26"/>
    </row>
    <row r="86" spans="1:13">
      <c r="A86">
        <v>33</v>
      </c>
      <c r="B86" s="146" t="s">
        <v>2843</v>
      </c>
      <c r="C86" s="5">
        <v>3.6621894422705914E-3</v>
      </c>
      <c r="D86" s="5">
        <v>-7.2495017002704998E-4</v>
      </c>
      <c r="E86" s="5">
        <v>9.5951096632718169E-4</v>
      </c>
      <c r="F86" s="5">
        <v>2.8592836403753541E-3</v>
      </c>
      <c r="G86" s="3">
        <v>-6.2716819655161141E-2</v>
      </c>
      <c r="H86" s="3">
        <v>9.365251589639699E-2</v>
      </c>
      <c r="I86" s="3">
        <v>0.28355374098143799</v>
      </c>
      <c r="J86" t="s">
        <v>2898</v>
      </c>
      <c r="K86" t="s">
        <v>2912</v>
      </c>
      <c r="L86" s="1">
        <v>10000</v>
      </c>
      <c r="M86" s="26"/>
    </row>
    <row r="87" spans="1:13">
      <c r="A87">
        <v>34</v>
      </c>
      <c r="B87" s="146" t="s">
        <v>2878</v>
      </c>
      <c r="C87" s="5">
        <v>6.5179038205913642E-3</v>
      </c>
      <c r="D87" s="5">
        <v>5.9457290397779694E-3</v>
      </c>
      <c r="E87" s="5">
        <v>5.7753680641468019E-3</v>
      </c>
      <c r="F87" s="5">
        <v>6.6299928956508047E-3</v>
      </c>
      <c r="G87" s="3">
        <v>0.51437634105568308</v>
      </c>
      <c r="H87" s="3">
        <v>0.56370147754061106</v>
      </c>
      <c r="I87" s="3">
        <v>0.6574931083071387</v>
      </c>
      <c r="J87" t="s">
        <v>2898</v>
      </c>
      <c r="K87" s="6" t="s">
        <v>2907</v>
      </c>
      <c r="L87" s="1">
        <v>5000</v>
      </c>
      <c r="M87" s="26"/>
    </row>
    <row r="88" spans="1:13">
      <c r="A88">
        <v>35</v>
      </c>
      <c r="B88" s="146" t="s">
        <v>2879</v>
      </c>
      <c r="C88" s="5">
        <v>1.1253346623584903E-2</v>
      </c>
      <c r="D88" s="5">
        <v>1.1568670114313617E-2</v>
      </c>
      <c r="E88" s="5">
        <v>9.0730009633011033E-3</v>
      </c>
      <c r="F88" s="5">
        <v>9.3375032995450802E-3</v>
      </c>
      <c r="G88" s="3">
        <v>1.0008276805871874</v>
      </c>
      <c r="H88" s="3">
        <v>0.88556503965358646</v>
      </c>
      <c r="I88" s="3">
        <v>0.92599557267601207</v>
      </c>
      <c r="J88" t="s">
        <v>2898</v>
      </c>
      <c r="K88" s="6" t="s">
        <v>2907</v>
      </c>
      <c r="L88" s="1">
        <v>500</v>
      </c>
      <c r="M88" s="26"/>
    </row>
    <row r="89" spans="1:13">
      <c r="A89">
        <v>36</v>
      </c>
      <c r="B89" s="146" t="s">
        <v>2844</v>
      </c>
      <c r="C89" s="5">
        <v>1.0247866994447241E-2</v>
      </c>
      <c r="D89" s="5">
        <v>1.1650285951839034E-2</v>
      </c>
      <c r="E89" s="5">
        <v>8.1789801518459271E-3</v>
      </c>
      <c r="F89" s="5">
        <v>8.6068485656780602E-3</v>
      </c>
      <c r="G89" s="3">
        <v>1.0078884221039395</v>
      </c>
      <c r="H89" s="3">
        <v>0.79830465264935324</v>
      </c>
      <c r="I89" s="3">
        <v>0.85353690497748569</v>
      </c>
      <c r="J89" t="s">
        <v>2898</v>
      </c>
      <c r="K89" t="s">
        <v>2912</v>
      </c>
      <c r="L89" s="1">
        <v>500</v>
      </c>
      <c r="M89" s="26"/>
    </row>
    <row r="90" spans="1:13">
      <c r="A90">
        <v>37</v>
      </c>
      <c r="B90" s="146" t="s">
        <v>2903</v>
      </c>
      <c r="C90" s="5">
        <v>1.096857049078781E-2</v>
      </c>
      <c r="D90" s="5">
        <v>1.3470989020976321E-2</v>
      </c>
      <c r="E90" s="5">
        <v>8.6725503067497378E-3</v>
      </c>
      <c r="F90" s="5">
        <v>9.6152362146988413E-3</v>
      </c>
      <c r="G90" s="3">
        <v>1.1654009115877626</v>
      </c>
      <c r="H90" s="3">
        <v>0.84647928368567471</v>
      </c>
      <c r="I90" s="3">
        <v>0.95353820817166057</v>
      </c>
      <c r="J90" t="s">
        <v>2898</v>
      </c>
      <c r="K90" s="6" t="s">
        <v>2907</v>
      </c>
      <c r="L90" s="1">
        <v>500</v>
      </c>
      <c r="M90" s="26"/>
    </row>
    <row r="91" spans="1:13">
      <c r="A91">
        <v>38</v>
      </c>
      <c r="B91" s="145" t="s">
        <v>2846</v>
      </c>
      <c r="C91" s="5">
        <v>1.3879072840322415E-2</v>
      </c>
      <c r="D91" s="5">
        <v>1.1725802791642037E-2</v>
      </c>
      <c r="E91" s="5">
        <v>1.0860502655596349E-2</v>
      </c>
      <c r="F91" s="5">
        <v>1.1282687955320725E-2</v>
      </c>
      <c r="G91" s="3">
        <v>1.0144215277140476</v>
      </c>
      <c r="H91" s="3">
        <v>1.0600331140449679</v>
      </c>
      <c r="I91" s="3">
        <v>1.1188985705655352</v>
      </c>
      <c r="J91" t="s">
        <v>2897</v>
      </c>
      <c r="K91" s="6" t="s">
        <v>2912</v>
      </c>
      <c r="L91" s="1">
        <v>500</v>
      </c>
      <c r="M91" s="26"/>
    </row>
    <row r="92" spans="1:13">
      <c r="A92">
        <v>39</v>
      </c>
      <c r="B92" s="146" t="s">
        <v>2880</v>
      </c>
      <c r="C92" s="5">
        <v>2.704118350621787E-3</v>
      </c>
      <c r="D92" s="5">
        <v>-1.8428019795272421E-3</v>
      </c>
      <c r="E92" s="5">
        <v>2.6076227296925047E-3</v>
      </c>
      <c r="F92" s="5">
        <v>3.3937696391117544E-3</v>
      </c>
      <c r="G92" s="3">
        <v>-0.15942430830228174</v>
      </c>
      <c r="H92" s="3">
        <v>0.25451551646055975</v>
      </c>
      <c r="I92" s="3">
        <v>0.33655845247764021</v>
      </c>
      <c r="J92" t="s">
        <v>2898</v>
      </c>
      <c r="K92" s="6" t="s">
        <v>2907</v>
      </c>
      <c r="L92" s="1">
        <v>5000</v>
      </c>
      <c r="M92" s="26"/>
    </row>
    <row r="93" spans="1:13">
      <c r="A93">
        <v>40</v>
      </c>
      <c r="B93" s="146" t="s">
        <v>2847</v>
      </c>
      <c r="C93" s="5">
        <v>6.8094612569209456E-3</v>
      </c>
      <c r="D93" s="5">
        <v>7.5944150421949352E-3</v>
      </c>
      <c r="E93" s="5">
        <v>9.2334339518314046E-3</v>
      </c>
      <c r="F93" s="5">
        <v>6.0682931002364882E-3</v>
      </c>
      <c r="G93" s="3">
        <v>0.65700730654358031</v>
      </c>
      <c r="H93" s="3">
        <v>0.90122400920778867</v>
      </c>
      <c r="I93" s="3">
        <v>0.6017896180870046</v>
      </c>
      <c r="J93" t="s">
        <v>2898</v>
      </c>
      <c r="K93" t="s">
        <v>2912</v>
      </c>
      <c r="L93" s="1">
        <v>50000</v>
      </c>
      <c r="M93" s="26"/>
    </row>
    <row r="94" spans="1:13">
      <c r="A94">
        <v>41</v>
      </c>
      <c r="B94" s="146" t="s">
        <v>2848</v>
      </c>
      <c r="C94" s="5">
        <v>2.1401225950004044E-3</v>
      </c>
      <c r="D94" s="5">
        <v>3.7092796124700289E-3</v>
      </c>
      <c r="E94" s="5">
        <v>8.3561179366860028E-3</v>
      </c>
      <c r="F94" s="5">
        <v>2.1669195163103172E-3</v>
      </c>
      <c r="G94" s="3">
        <v>0.3208968424645911</v>
      </c>
      <c r="H94" s="3">
        <v>0.81559408423770574</v>
      </c>
      <c r="I94" s="3">
        <v>0.21489233407246644</v>
      </c>
      <c r="J94" t="s">
        <v>2898</v>
      </c>
      <c r="K94" t="s">
        <v>2912</v>
      </c>
      <c r="L94" s="1">
        <v>200000</v>
      </c>
      <c r="M94" s="26"/>
    </row>
    <row r="95" spans="1:13">
      <c r="A95">
        <v>42</v>
      </c>
      <c r="B95" s="146" t="s">
        <v>2849</v>
      </c>
      <c r="C95" s="5">
        <v>9.4424840664135701E-3</v>
      </c>
      <c r="D95" s="5">
        <v>1.0529848716333001E-2</v>
      </c>
      <c r="E95" s="5">
        <v>6.8983473931272243E-3</v>
      </c>
      <c r="F95" s="5">
        <v>7.8514752669562871E-3</v>
      </c>
      <c r="G95" s="3">
        <v>0.91095726332989957</v>
      </c>
      <c r="H95" s="3">
        <v>0.67330922893633882</v>
      </c>
      <c r="I95" s="3">
        <v>0.77862690945779311</v>
      </c>
      <c r="J95" t="s">
        <v>2898</v>
      </c>
      <c r="K95" t="s">
        <v>2912</v>
      </c>
      <c r="L95" s="1">
        <v>100</v>
      </c>
      <c r="M95" s="26"/>
    </row>
    <row r="96" spans="1:13">
      <c r="A96">
        <v>43</v>
      </c>
      <c r="B96" s="146" t="s">
        <v>2881</v>
      </c>
      <c r="C96" s="5">
        <v>1.3640267499059666E-2</v>
      </c>
      <c r="D96" s="5">
        <v>1.3462850694201833E-2</v>
      </c>
      <c r="E96" s="5">
        <v>1.1569472472052311E-2</v>
      </c>
      <c r="F96" s="5">
        <v>1.129825373380644E-2</v>
      </c>
      <c r="G96" s="3">
        <v>1.1646968494415448</v>
      </c>
      <c r="H96" s="3">
        <v>1.1292317051354497</v>
      </c>
      <c r="I96" s="3">
        <v>1.120442221100441</v>
      </c>
      <c r="J96" t="s">
        <v>2898</v>
      </c>
      <c r="K96" s="6" t="s">
        <v>2907</v>
      </c>
      <c r="L96" s="1">
        <v>50000</v>
      </c>
      <c r="M96" s="26"/>
    </row>
    <row r="97" spans="1:13">
      <c r="A97">
        <v>44</v>
      </c>
      <c r="B97" s="146" t="s">
        <v>2882</v>
      </c>
      <c r="C97" s="5">
        <v>-1.5167009635219664E-3</v>
      </c>
      <c r="D97" s="5">
        <v>3.630578561340414E-3</v>
      </c>
      <c r="E97" s="5">
        <v>-4.1397795488857803E-3</v>
      </c>
      <c r="F97" s="5">
        <v>1.5694267275268015E-3</v>
      </c>
      <c r="G97" s="3">
        <v>0.31408826466925999</v>
      </c>
      <c r="H97" s="3">
        <v>-0.40406080140349682</v>
      </c>
      <c r="I97" s="3">
        <v>0.15563927044609702</v>
      </c>
      <c r="J97" t="s">
        <v>2898</v>
      </c>
      <c r="K97" t="s">
        <v>2912</v>
      </c>
      <c r="L97" s="1">
        <v>5000</v>
      </c>
      <c r="M97" s="26"/>
    </row>
    <row r="98" spans="1:13">
      <c r="A98">
        <v>45</v>
      </c>
      <c r="B98" s="146" t="s">
        <v>2883</v>
      </c>
      <c r="C98" s="5">
        <v>5.247506984664696E-3</v>
      </c>
      <c r="D98" s="5">
        <v>8.0490530485208822E-3</v>
      </c>
      <c r="E98" s="5">
        <v>2.9576630308092433E-3</v>
      </c>
      <c r="F98" s="5">
        <v>5.7021536204751033E-3</v>
      </c>
      <c r="G98" s="3">
        <v>0.6963389061900257</v>
      </c>
      <c r="H98" s="3">
        <v>0.28868099868552954</v>
      </c>
      <c r="I98" s="3">
        <v>0.56547974741124718</v>
      </c>
      <c r="J98" t="s">
        <v>2898</v>
      </c>
      <c r="K98" s="6" t="s">
        <v>2907</v>
      </c>
      <c r="L98" s="1">
        <v>5000</v>
      </c>
      <c r="M98" s="26"/>
    </row>
    <row r="99" spans="1:13">
      <c r="A99">
        <v>46</v>
      </c>
      <c r="B99" s="146" t="s">
        <v>2902</v>
      </c>
      <c r="C99" s="5">
        <v>1.3079669720617471E-2</v>
      </c>
      <c r="D99" s="5">
        <v>2.1426562299551977E-2</v>
      </c>
      <c r="E99" s="5">
        <v>9.6928583909263732E-3</v>
      </c>
      <c r="F99" s="5">
        <v>1.1855011537071247E-2</v>
      </c>
      <c r="G99" s="3">
        <v>1.8536527048761637</v>
      </c>
      <c r="H99" s="3">
        <v>0.94606586729538389</v>
      </c>
      <c r="I99" s="3">
        <v>1.175655616409351</v>
      </c>
      <c r="J99" t="s">
        <v>2898</v>
      </c>
      <c r="K99" s="6" t="s">
        <v>2907</v>
      </c>
      <c r="L99" s="1">
        <v>500</v>
      </c>
      <c r="M99" s="26"/>
    </row>
    <row r="100" spans="1:13">
      <c r="A100">
        <v>47</v>
      </c>
      <c r="B100" s="146" t="s">
        <v>2884</v>
      </c>
      <c r="C100" s="5">
        <v>1.0742025738097238E-2</v>
      </c>
      <c r="D100" s="5">
        <v>1.8251971666546796E-2</v>
      </c>
      <c r="E100" s="5">
        <v>6.0036068779512064E-3</v>
      </c>
      <c r="F100" s="5">
        <v>1.0027416301752856E-2</v>
      </c>
      <c r="G100" s="3">
        <v>1.5790128241768866</v>
      </c>
      <c r="H100" s="3">
        <v>0.58597859566445243</v>
      </c>
      <c r="I100" s="3">
        <v>0.99441390304566679</v>
      </c>
      <c r="J100" t="s">
        <v>2898</v>
      </c>
      <c r="K100" s="6" t="s">
        <v>2907</v>
      </c>
      <c r="L100" s="1">
        <v>500</v>
      </c>
      <c r="M100" s="26"/>
    </row>
    <row r="101" spans="1:13">
      <c r="A101">
        <v>48</v>
      </c>
      <c r="B101" s="146" t="s">
        <v>2851</v>
      </c>
      <c r="C101" s="5">
        <v>1.5419629055632322E-2</v>
      </c>
      <c r="D101" s="5">
        <v>3.2352784111321364E-2</v>
      </c>
      <c r="E101" s="5">
        <v>1.5811795480292323E-2</v>
      </c>
      <c r="F101" s="5">
        <v>1.676329853501235E-2</v>
      </c>
      <c r="G101" s="3">
        <v>2.7989009594637304</v>
      </c>
      <c r="H101" s="3">
        <v>1.5433012018996715</v>
      </c>
      <c r="I101" s="3">
        <v>1.6624080044634604</v>
      </c>
      <c r="J101" t="s">
        <v>2898</v>
      </c>
      <c r="K101" t="s">
        <v>2912</v>
      </c>
      <c r="L101" s="1">
        <v>500</v>
      </c>
      <c r="M101" s="26"/>
    </row>
    <row r="102" spans="1:13">
      <c r="A102">
        <v>49</v>
      </c>
      <c r="B102" s="147" t="s">
        <v>2983</v>
      </c>
      <c r="C102" s="5">
        <v>1.32556376550792E-2</v>
      </c>
      <c r="D102" s="5">
        <v>1.437487212799704E-2</v>
      </c>
      <c r="E102" s="5">
        <v>5.3341695999631344E-3</v>
      </c>
      <c r="F102" s="5">
        <v>1.196950746104064E-2</v>
      </c>
      <c r="G102" s="3">
        <v>1.2435975603453593</v>
      </c>
      <c r="H102" s="3">
        <v>0.52063855524948899</v>
      </c>
      <c r="I102" s="3">
        <v>1.1870101204222461</v>
      </c>
      <c r="J102" t="s">
        <v>2899</v>
      </c>
      <c r="K102" s="6" t="s">
        <v>2909</v>
      </c>
      <c r="L102" s="1">
        <v>50000</v>
      </c>
    </row>
    <row r="103" spans="1:13">
      <c r="A103">
        <v>50</v>
      </c>
      <c r="B103" s="147" t="s">
        <v>2852</v>
      </c>
      <c r="C103" s="5">
        <v>7.7602897049862118E-3</v>
      </c>
      <c r="D103" s="5">
        <v>2.5180596690637325E-2</v>
      </c>
      <c r="E103" s="5">
        <v>4.8892959177091466E-3</v>
      </c>
      <c r="F103" s="5">
        <v>1.1239697839038998E-2</v>
      </c>
      <c r="G103" s="3">
        <v>2.1784213684605689</v>
      </c>
      <c r="H103" s="3">
        <v>0.47721691541283345</v>
      </c>
      <c r="I103" s="3">
        <v>1.1146352620484024</v>
      </c>
      <c r="J103" t="s">
        <v>2899</v>
      </c>
      <c r="K103" s="6" t="s">
        <v>2912</v>
      </c>
      <c r="L103" s="1">
        <v>50000</v>
      </c>
      <c r="M103" s="26"/>
    </row>
    <row r="104" spans="1:13">
      <c r="A104">
        <v>51</v>
      </c>
      <c r="B104" s="147" t="s">
        <v>2853</v>
      </c>
      <c r="C104" s="5">
        <v>8.6734817592910574E-3</v>
      </c>
      <c r="D104" s="5">
        <v>2.6130773371111138E-2</v>
      </c>
      <c r="E104" s="5">
        <v>5.665336234359053E-3</v>
      </c>
      <c r="F104" s="5">
        <v>1.1953523804467014E-2</v>
      </c>
      <c r="G104" s="3">
        <v>2.2606229624095606</v>
      </c>
      <c r="H104" s="3">
        <v>0.55296188409151126</v>
      </c>
      <c r="I104" s="3">
        <v>1.1854250291245465</v>
      </c>
      <c r="J104" t="s">
        <v>2899</v>
      </c>
      <c r="K104" t="s">
        <v>2912</v>
      </c>
      <c r="L104" s="1">
        <v>5000</v>
      </c>
      <c r="M104" s="26"/>
    </row>
    <row r="105" spans="1:13">
      <c r="A105">
        <v>52</v>
      </c>
      <c r="B105" s="147" t="s">
        <v>2887</v>
      </c>
      <c r="C105" s="5">
        <v>2.1471422651329064E-3</v>
      </c>
      <c r="D105" s="5">
        <v>1.4306366733818798E-2</v>
      </c>
      <c r="E105" s="5">
        <v>9.5300880357940265E-4</v>
      </c>
      <c r="F105" s="5">
        <v>4.3054685714190022E-3</v>
      </c>
      <c r="G105" s="3">
        <v>1.2376710282474053</v>
      </c>
      <c r="H105" s="3">
        <v>9.3017876041859154E-2</v>
      </c>
      <c r="I105" s="3">
        <v>0.42697118357365915</v>
      </c>
      <c r="J105" t="s">
        <v>2899</v>
      </c>
      <c r="K105" s="6" t="s">
        <v>2907</v>
      </c>
      <c r="L105" s="1">
        <v>10000</v>
      </c>
      <c r="M105" s="26"/>
    </row>
    <row r="106" spans="1:13">
      <c r="A106">
        <v>54</v>
      </c>
      <c r="B106" s="147" t="s">
        <v>2854</v>
      </c>
      <c r="C106" s="5">
        <v>1.6795038496090653E-2</v>
      </c>
      <c r="D106" s="5">
        <v>3.3828557438747353E-2</v>
      </c>
      <c r="E106" s="5">
        <v>1.1878891146380965E-2</v>
      </c>
      <c r="F106" s="5">
        <v>1.599328116366916E-2</v>
      </c>
      <c r="G106" s="3">
        <v>2.9265729201787947</v>
      </c>
      <c r="H106" s="3">
        <v>1.1594323368459216</v>
      </c>
      <c r="I106" s="3">
        <v>1.5860457635224421</v>
      </c>
      <c r="J106" t="s">
        <v>2899</v>
      </c>
      <c r="K106" t="s">
        <v>2912</v>
      </c>
      <c r="L106" s="1">
        <v>300000</v>
      </c>
      <c r="M106" s="26"/>
    </row>
    <row r="107" spans="1:13">
      <c r="A107">
        <v>55</v>
      </c>
      <c r="B107" s="147" t="s">
        <v>2855</v>
      </c>
      <c r="C107" s="5">
        <v>1.7990625973024255E-2</v>
      </c>
      <c r="D107" s="5">
        <v>3.1838730489688327E-2</v>
      </c>
      <c r="E107" s="5">
        <v>1.1999584722403256E-2</v>
      </c>
      <c r="F107" s="5">
        <v>1.5539764218488239E-2</v>
      </c>
      <c r="G107" s="3">
        <v>2.7544292017981813</v>
      </c>
      <c r="H107" s="3">
        <v>1.1712125639029267</v>
      </c>
      <c r="I107" s="3">
        <v>1.5410707129228303</v>
      </c>
      <c r="J107" t="s">
        <v>2899</v>
      </c>
      <c r="K107" t="s">
        <v>2912</v>
      </c>
      <c r="L107" s="1">
        <v>1000</v>
      </c>
      <c r="M107" s="26"/>
    </row>
    <row r="108" spans="1:13">
      <c r="A108">
        <v>56</v>
      </c>
      <c r="B108" s="147" t="s">
        <v>2910</v>
      </c>
      <c r="C108" s="5">
        <v>2.609117321523402E-2</v>
      </c>
      <c r="D108" s="5">
        <v>4.5973361886139763E-2</v>
      </c>
      <c r="E108" s="5">
        <v>1.7612541670128046E-2</v>
      </c>
      <c r="F108" s="5">
        <v>1.8252993805934148E-2</v>
      </c>
      <c r="G108" s="3">
        <v>3.9772430789924527</v>
      </c>
      <c r="H108" s="3">
        <v>1.7190619978544106</v>
      </c>
      <c r="I108" s="3">
        <v>1.8101403458889445</v>
      </c>
      <c r="J108" t="s">
        <v>2899</v>
      </c>
      <c r="K108" s="6" t="s">
        <v>2907</v>
      </c>
      <c r="L108" s="1">
        <v>1000</v>
      </c>
      <c r="M108" s="26"/>
    </row>
    <row r="109" spans="1:13">
      <c r="A109">
        <v>57</v>
      </c>
      <c r="B109" s="147" t="s">
        <v>2889</v>
      </c>
      <c r="C109" s="5">
        <v>3.7107222781040949E-3</v>
      </c>
      <c r="D109" s="5">
        <v>2.7952120430107419E-2</v>
      </c>
      <c r="E109" s="5">
        <v>7.7204539530157934E-3</v>
      </c>
      <c r="F109" s="5">
        <v>7.7618750703478678E-3</v>
      </c>
      <c r="G109" s="3">
        <v>2.4181911646823671</v>
      </c>
      <c r="H109" s="3">
        <v>0.75355046678608217</v>
      </c>
      <c r="I109" s="3">
        <v>0.76974130238396865</v>
      </c>
      <c r="J109" t="s">
        <v>2899</v>
      </c>
      <c r="K109" s="6" t="s">
        <v>2907</v>
      </c>
      <c r="L109" s="1">
        <v>1000</v>
      </c>
      <c r="M109" s="26"/>
    </row>
    <row r="110" spans="1:13">
      <c r="A110">
        <v>58</v>
      </c>
      <c r="B110" s="147" t="s">
        <v>2908</v>
      </c>
      <c r="C110" s="5">
        <v>2.2842768332833163E-2</v>
      </c>
      <c r="D110" s="5">
        <v>2.6981976783148065E-2</v>
      </c>
      <c r="E110" s="5">
        <v>1.2903724373183989E-2</v>
      </c>
      <c r="F110" s="5">
        <v>1.9136040323594949E-2</v>
      </c>
      <c r="G110" s="3">
        <v>2.334262190441724</v>
      </c>
      <c r="H110" s="3">
        <v>1.2594605943985284</v>
      </c>
      <c r="I110" s="3">
        <v>1.8977116312303601</v>
      </c>
      <c r="J110" t="s">
        <v>2899</v>
      </c>
      <c r="K110" s="6" t="s">
        <v>2907</v>
      </c>
      <c r="L110" s="1">
        <v>5000</v>
      </c>
      <c r="M110" s="26"/>
    </row>
    <row r="111" spans="1:13">
      <c r="A111">
        <v>59</v>
      </c>
      <c r="B111" s="147" t="s">
        <v>2911</v>
      </c>
      <c r="C111" s="5">
        <v>1.5429753965684467E-2</v>
      </c>
      <c r="D111" s="5">
        <v>1.1370499154356839E-2</v>
      </c>
      <c r="E111" s="5">
        <v>7.1359872505096789E-3</v>
      </c>
      <c r="F111" s="5">
        <v>1.3244162171697216E-2</v>
      </c>
      <c r="G111" s="3">
        <v>0.98368353348527593</v>
      </c>
      <c r="H111" s="3">
        <v>0.69650393051053527</v>
      </c>
      <c r="I111" s="3">
        <v>1.3134169961034701</v>
      </c>
      <c r="J111" t="s">
        <v>2899</v>
      </c>
      <c r="K111" t="s">
        <v>2912</v>
      </c>
      <c r="L111" s="1">
        <v>1000</v>
      </c>
      <c r="M111" s="26"/>
    </row>
    <row r="112" spans="1:13">
      <c r="A112">
        <v>60</v>
      </c>
      <c r="B112" s="147" t="s">
        <v>2858</v>
      </c>
      <c r="C112" s="5">
        <v>7.6088864954650948E-3</v>
      </c>
      <c r="D112" s="5">
        <v>2.7807869827116249E-2</v>
      </c>
      <c r="E112" s="5">
        <v>-1.4645947695255401E-3</v>
      </c>
      <c r="F112" s="5">
        <v>8.3431714251269717E-3</v>
      </c>
      <c r="G112" s="3">
        <v>2.4057117703363975</v>
      </c>
      <c r="H112" s="3">
        <v>-0.14295092995112221</v>
      </c>
      <c r="I112" s="3">
        <v>0.82738817368032258</v>
      </c>
      <c r="J112" t="s">
        <v>2899</v>
      </c>
      <c r="K112" t="s">
        <v>2912</v>
      </c>
      <c r="L112" s="1">
        <v>5000</v>
      </c>
      <c r="M112" s="26"/>
    </row>
    <row r="113" spans="1:13">
      <c r="A113">
        <v>61</v>
      </c>
      <c r="B113" s="147" t="s">
        <v>2982</v>
      </c>
      <c r="C113" s="5">
        <v>9.0988773719016258E-3</v>
      </c>
      <c r="D113" s="5">
        <v>2.4643114383256837E-2</v>
      </c>
      <c r="E113" s="5">
        <v>7.2287865120737038E-3</v>
      </c>
      <c r="F113" s="5">
        <v>1.1011257691937448E-2</v>
      </c>
      <c r="G113" s="3">
        <v>2.1319227505782337</v>
      </c>
      <c r="H113" s="3">
        <v>0.70556154905143198</v>
      </c>
      <c r="I113" s="3">
        <v>1.091980965921107</v>
      </c>
      <c r="J113" t="s">
        <v>2899</v>
      </c>
      <c r="K113" t="s">
        <v>2912</v>
      </c>
      <c r="L113" s="1">
        <v>10000</v>
      </c>
    </row>
    <row r="114" spans="1:13">
      <c r="A114">
        <v>62</v>
      </c>
      <c r="B114" s="148" t="s">
        <v>2857</v>
      </c>
      <c r="C114" s="5">
        <v>3.1869306715923695E-2</v>
      </c>
      <c r="D114" s="5">
        <v>3.700669058852446E-2</v>
      </c>
      <c r="E114" s="5">
        <v>2.2187897856769778E-2</v>
      </c>
      <c r="F114" s="5">
        <v>2.3058839565743172E-2</v>
      </c>
      <c r="G114" s="3">
        <v>3.2015192707496523</v>
      </c>
      <c r="H114" s="3">
        <v>2.165637006414586</v>
      </c>
      <c r="I114" s="3">
        <v>2.2867336871479247</v>
      </c>
      <c r="J114" t="s">
        <v>2899</v>
      </c>
      <c r="K114" t="s">
        <v>2912</v>
      </c>
      <c r="L114" s="1">
        <v>50000</v>
      </c>
      <c r="M114" s="26"/>
    </row>
    <row r="122" spans="1:13">
      <c r="B122" t="s">
        <v>62</v>
      </c>
      <c r="C122" t="s">
        <v>2953</v>
      </c>
      <c r="D122" t="s">
        <v>1310</v>
      </c>
    </row>
    <row r="123" spans="1:13">
      <c r="B123" t="s">
        <v>1454</v>
      </c>
      <c r="C123" s="26">
        <v>30</v>
      </c>
      <c r="D123" t="s">
        <v>2954</v>
      </c>
    </row>
    <row r="124" spans="1:13">
      <c r="B124" t="s">
        <v>506</v>
      </c>
      <c r="C124" s="26">
        <v>1000</v>
      </c>
      <c r="D124" t="s">
        <v>509</v>
      </c>
    </row>
    <row r="125" spans="1:13">
      <c r="B125" t="s">
        <v>2468</v>
      </c>
      <c r="C125" s="26">
        <v>502</v>
      </c>
      <c r="D125" t="s">
        <v>2955</v>
      </c>
    </row>
    <row r="126" spans="1:13">
      <c r="B126" t="s">
        <v>2469</v>
      </c>
      <c r="C126" s="26">
        <v>502</v>
      </c>
      <c r="D126" t="s">
        <v>2955</v>
      </c>
    </row>
    <row r="127" spans="1:13">
      <c r="B127" t="s">
        <v>2350</v>
      </c>
      <c r="C127" s="26">
        <v>502</v>
      </c>
      <c r="D127" t="s">
        <v>2955</v>
      </c>
    </row>
    <row r="128" spans="1:13">
      <c r="B128" t="s">
        <v>2900</v>
      </c>
      <c r="C128" s="26">
        <v>1000</v>
      </c>
      <c r="D128" t="s">
        <v>509</v>
      </c>
    </row>
    <row r="129" spans="2:4">
      <c r="B129" t="s">
        <v>1455</v>
      </c>
      <c r="C129" s="26">
        <v>1000</v>
      </c>
      <c r="D129" t="s">
        <v>2956</v>
      </c>
    </row>
    <row r="130" spans="2:4">
      <c r="B130" t="s">
        <v>1450</v>
      </c>
      <c r="C130" s="26">
        <v>1000</v>
      </c>
      <c r="D130" t="s">
        <v>2957</v>
      </c>
    </row>
    <row r="131" spans="2:4">
      <c r="B131" t="s">
        <v>1452</v>
      </c>
      <c r="C131" s="26">
        <v>500</v>
      </c>
      <c r="D131" t="s">
        <v>2958</v>
      </c>
    </row>
    <row r="132" spans="2:4">
      <c r="B132" t="s">
        <v>2346</v>
      </c>
      <c r="C132" s="26">
        <v>500</v>
      </c>
      <c r="D132" t="s">
        <v>509</v>
      </c>
    </row>
    <row r="133" spans="2:4">
      <c r="B133" t="s">
        <v>2347</v>
      </c>
      <c r="C133" s="26">
        <v>100</v>
      </c>
      <c r="D133" t="s">
        <v>509</v>
      </c>
    </row>
    <row r="134" spans="2:4">
      <c r="B134" t="s">
        <v>2348</v>
      </c>
      <c r="C134" s="26">
        <v>500</v>
      </c>
      <c r="D134" t="s">
        <v>509</v>
      </c>
    </row>
    <row r="135" spans="2:4">
      <c r="B135" t="s">
        <v>2344</v>
      </c>
      <c r="C135" s="26">
        <v>5000</v>
      </c>
      <c r="D135" t="s">
        <v>509</v>
      </c>
    </row>
    <row r="136" spans="2:4">
      <c r="B136" t="s">
        <v>1420</v>
      </c>
      <c r="C136" s="26">
        <v>1000</v>
      </c>
      <c r="D136" t="s">
        <v>509</v>
      </c>
    </row>
    <row r="137" spans="2:4">
      <c r="B137" t="s">
        <v>1421</v>
      </c>
      <c r="C137" s="26">
        <v>1000</v>
      </c>
      <c r="D137" t="s">
        <v>509</v>
      </c>
    </row>
    <row r="138" spans="2:4">
      <c r="B138" t="s">
        <v>2959</v>
      </c>
      <c r="C138" s="26">
        <v>10038</v>
      </c>
      <c r="D138" t="s">
        <v>2960</v>
      </c>
    </row>
    <row r="139" spans="2:4">
      <c r="B139" t="s">
        <v>2340</v>
      </c>
      <c r="C139" s="26">
        <v>1000</v>
      </c>
      <c r="D139" t="s">
        <v>509</v>
      </c>
    </row>
    <row r="140" spans="2:4">
      <c r="B140" t="s">
        <v>2274</v>
      </c>
      <c r="C140" t="s">
        <v>2961</v>
      </c>
      <c r="D140" t="s">
        <v>2962</v>
      </c>
    </row>
    <row r="141" spans="2:4">
      <c r="B141" t="s">
        <v>356</v>
      </c>
      <c r="C141" s="26">
        <v>500</v>
      </c>
      <c r="D141" t="s">
        <v>509</v>
      </c>
    </row>
    <row r="142" spans="2:4">
      <c r="B142" t="s">
        <v>2351</v>
      </c>
      <c r="C142" s="26">
        <v>500</v>
      </c>
      <c r="D142" t="s">
        <v>2963</v>
      </c>
    </row>
    <row r="143" spans="2:4">
      <c r="B143" t="s">
        <v>2473</v>
      </c>
      <c r="C143" t="s">
        <v>2961</v>
      </c>
      <c r="D143" t="s">
        <v>2962</v>
      </c>
    </row>
    <row r="144" spans="2:4">
      <c r="B144" t="s">
        <v>2474</v>
      </c>
      <c r="C144" s="26">
        <v>3000</v>
      </c>
      <c r="D144" t="s">
        <v>2964</v>
      </c>
    </row>
    <row r="145" spans="2:4">
      <c r="B145" t="s">
        <v>2475</v>
      </c>
      <c r="C145" s="26">
        <v>500</v>
      </c>
      <c r="D145" t="s">
        <v>509</v>
      </c>
    </row>
    <row r="146" spans="2:4">
      <c r="B146" t="s">
        <v>2965</v>
      </c>
      <c r="C146" s="26">
        <v>500</v>
      </c>
      <c r="D146" t="s">
        <v>509</v>
      </c>
    </row>
    <row r="147" spans="2:4">
      <c r="B147" t="s">
        <v>2824</v>
      </c>
      <c r="C147" s="26">
        <v>100</v>
      </c>
      <c r="D147" t="s">
        <v>509</v>
      </c>
    </row>
    <row r="148" spans="2:4">
      <c r="B148" t="s">
        <v>2341</v>
      </c>
      <c r="C148" s="26">
        <v>10000</v>
      </c>
      <c r="D148" t="s">
        <v>2966</v>
      </c>
    </row>
    <row r="149" spans="2:4">
      <c r="B149" t="s">
        <v>2478</v>
      </c>
      <c r="C149" s="26">
        <v>10000</v>
      </c>
      <c r="D149" t="s">
        <v>509</v>
      </c>
    </row>
    <row r="150" spans="2:4">
      <c r="B150" t="s">
        <v>2479</v>
      </c>
      <c r="C150" s="26">
        <v>10000</v>
      </c>
      <c r="D150" t="s">
        <v>2967</v>
      </c>
    </row>
    <row r="151" spans="2:4">
      <c r="B151" t="s">
        <v>1606</v>
      </c>
      <c r="C151" s="26">
        <v>5000</v>
      </c>
      <c r="D151" t="s">
        <v>509</v>
      </c>
    </row>
    <row r="152" spans="2:4">
      <c r="B152" t="s">
        <v>1610</v>
      </c>
      <c r="C152" s="26">
        <v>500</v>
      </c>
      <c r="D152" t="s">
        <v>2968</v>
      </c>
    </row>
    <row r="153" spans="2:4">
      <c r="B153" t="s">
        <v>1611</v>
      </c>
      <c r="C153" s="26">
        <v>500</v>
      </c>
      <c r="D153" t="s">
        <v>509</v>
      </c>
    </row>
    <row r="154" spans="2:4">
      <c r="B154" t="s">
        <v>402</v>
      </c>
      <c r="C154" s="26">
        <v>500</v>
      </c>
      <c r="D154" t="s">
        <v>2969</v>
      </c>
    </row>
    <row r="155" spans="2:4">
      <c r="B155" t="s">
        <v>2480</v>
      </c>
      <c r="C155" s="26">
        <v>500</v>
      </c>
      <c r="D155" t="s">
        <v>509</v>
      </c>
    </row>
    <row r="156" spans="2:4">
      <c r="B156" t="s">
        <v>1620</v>
      </c>
      <c r="C156" s="26">
        <v>5000</v>
      </c>
      <c r="D156" t="s">
        <v>509</v>
      </c>
    </row>
    <row r="157" spans="2:4">
      <c r="B157" t="s">
        <v>387</v>
      </c>
      <c r="C157" s="26">
        <v>50000</v>
      </c>
      <c r="D157" t="s">
        <v>509</v>
      </c>
    </row>
    <row r="158" spans="2:4">
      <c r="B158" t="s">
        <v>1614</v>
      </c>
      <c r="C158" s="26">
        <v>200000</v>
      </c>
      <c r="D158" t="s">
        <v>509</v>
      </c>
    </row>
    <row r="159" spans="2:4">
      <c r="B159" t="s">
        <v>1613</v>
      </c>
      <c r="C159" s="26">
        <v>100</v>
      </c>
      <c r="D159" t="s">
        <v>509</v>
      </c>
    </row>
    <row r="160" spans="2:4">
      <c r="B160" t="s">
        <v>2481</v>
      </c>
      <c r="C160" s="26">
        <v>50000</v>
      </c>
      <c r="D160" t="s">
        <v>509</v>
      </c>
    </row>
    <row r="161" spans="2:4">
      <c r="B161" t="s">
        <v>450</v>
      </c>
      <c r="C161" s="26">
        <v>5000</v>
      </c>
      <c r="D161" t="s">
        <v>2970</v>
      </c>
    </row>
    <row r="162" spans="2:4">
      <c r="B162" t="s">
        <v>1619</v>
      </c>
      <c r="C162" s="26">
        <v>5000</v>
      </c>
      <c r="D162" t="s">
        <v>509</v>
      </c>
    </row>
    <row r="163" spans="2:4">
      <c r="B163" t="s">
        <v>1643</v>
      </c>
      <c r="C163" s="26">
        <v>500</v>
      </c>
      <c r="D163" t="s">
        <v>509</v>
      </c>
    </row>
    <row r="164" spans="2:4">
      <c r="B164" t="s">
        <v>1724</v>
      </c>
      <c r="C164" s="26">
        <v>500</v>
      </c>
      <c r="D164" t="s">
        <v>509</v>
      </c>
    </row>
    <row r="165" spans="2:4">
      <c r="B165" t="s">
        <v>1647</v>
      </c>
      <c r="C165" s="26">
        <v>500</v>
      </c>
      <c r="D165" t="s">
        <v>509</v>
      </c>
    </row>
    <row r="166" spans="2:4">
      <c r="B166" t="s">
        <v>1631</v>
      </c>
      <c r="C166" t="s">
        <v>2961</v>
      </c>
      <c r="D166" t="s">
        <v>2962</v>
      </c>
    </row>
    <row r="167" spans="2:4">
      <c r="B167" t="s">
        <v>1632</v>
      </c>
      <c r="C167" s="26">
        <v>50000</v>
      </c>
      <c r="D167" t="s">
        <v>2971</v>
      </c>
    </row>
    <row r="168" spans="2:4">
      <c r="B168" t="s">
        <v>2972</v>
      </c>
      <c r="C168" s="26">
        <v>5000</v>
      </c>
      <c r="D168" t="s">
        <v>2973</v>
      </c>
    </row>
    <row r="169" spans="2:4">
      <c r="B169" t="s">
        <v>1285</v>
      </c>
      <c r="C169" s="26">
        <v>10000</v>
      </c>
      <c r="D169" t="s">
        <v>2974</v>
      </c>
    </row>
    <row r="170" spans="2:4">
      <c r="B170" t="s">
        <v>1635</v>
      </c>
      <c r="C170" s="26">
        <v>300000</v>
      </c>
      <c r="D170" t="s">
        <v>509</v>
      </c>
    </row>
    <row r="171" spans="2:4">
      <c r="B171" t="s">
        <v>2486</v>
      </c>
      <c r="C171" s="26">
        <v>1000</v>
      </c>
      <c r="D171" t="s">
        <v>2975</v>
      </c>
    </row>
    <row r="172" spans="2:4">
      <c r="B172" t="s">
        <v>2976</v>
      </c>
      <c r="C172" s="26">
        <v>1000</v>
      </c>
      <c r="D172" t="s">
        <v>2977</v>
      </c>
    </row>
    <row r="173" spans="2:4">
      <c r="B173" t="s">
        <v>2978</v>
      </c>
      <c r="C173" s="26">
        <v>1000</v>
      </c>
      <c r="D173" t="s">
        <v>509</v>
      </c>
    </row>
    <row r="174" spans="2:4">
      <c r="B174" t="s">
        <v>1857</v>
      </c>
      <c r="C174" s="26">
        <v>5000</v>
      </c>
      <c r="D174" t="s">
        <v>2979</v>
      </c>
    </row>
    <row r="175" spans="2:4">
      <c r="B175" t="s">
        <v>2980</v>
      </c>
      <c r="C175" s="26">
        <v>1000</v>
      </c>
      <c r="D175" t="s">
        <v>509</v>
      </c>
    </row>
    <row r="176" spans="2:4">
      <c r="B176" t="s">
        <v>2491</v>
      </c>
      <c r="C176" s="26">
        <v>5000</v>
      </c>
      <c r="D176" t="s">
        <v>2981</v>
      </c>
    </row>
    <row r="177" spans="2:4">
      <c r="B177" t="s">
        <v>2492</v>
      </c>
      <c r="C177" t="s">
        <v>2961</v>
      </c>
      <c r="D177" t="s">
        <v>2962</v>
      </c>
    </row>
    <row r="178" spans="2:4">
      <c r="B178" t="s">
        <v>1646</v>
      </c>
      <c r="C178" s="26">
        <v>50000</v>
      </c>
      <c r="D178" t="s">
        <v>509</v>
      </c>
    </row>
  </sheetData>
  <autoFilter ref="A53:L114" xr:uid="{E4570AE7-B52A-AD4D-A274-11E529A277CE}">
    <sortState xmlns:xlrd2="http://schemas.microsoft.com/office/spreadsheetml/2017/richdata2" ref="A54:L114">
      <sortCondition ref="A53:A114"/>
    </sortState>
  </autoFilter>
  <mergeCells count="4">
    <mergeCell ref="C1:G1"/>
    <mergeCell ref="H1:AA1"/>
    <mergeCell ref="AB1:AX1"/>
    <mergeCell ref="AY1:BK1"/>
  </mergeCells>
  <pageMargins left="0.511811024" right="0.511811024" top="0.78740157499999996" bottom="0.78740157499999996" header="0.31496062000000002" footer="0.31496062000000002"/>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EE81E-E64B-7345-B531-E384D22385D7}">
  <dimension ref="A1:K165"/>
  <sheetViews>
    <sheetView topLeftCell="A134" workbookViewId="0">
      <selection activeCell="A162" sqref="A162:B165"/>
    </sheetView>
  </sheetViews>
  <sheetFormatPr baseColWidth="10" defaultRowHeight="15"/>
  <cols>
    <col min="1" max="1" width="36.6640625" bestFit="1" customWidth="1"/>
    <col min="2" max="2" width="15" bestFit="1" customWidth="1"/>
    <col min="3" max="3" width="15" style="1" bestFit="1" customWidth="1"/>
    <col min="5" max="5" width="20.1640625" bestFit="1" customWidth="1"/>
    <col min="6" max="6" width="24.5" customWidth="1"/>
    <col min="8" max="8" width="15" bestFit="1" customWidth="1"/>
    <col min="10" max="10" width="21.1640625" bestFit="1" customWidth="1"/>
    <col min="11" max="11" width="30.1640625" bestFit="1" customWidth="1"/>
  </cols>
  <sheetData>
    <row r="1" spans="1:11">
      <c r="A1" t="s">
        <v>240</v>
      </c>
      <c r="B1" s="23">
        <v>46057</v>
      </c>
      <c r="C1"/>
      <c r="J1" s="14" t="s">
        <v>157</v>
      </c>
      <c r="K1" s="14" t="s">
        <v>1868</v>
      </c>
    </row>
    <row r="2" spans="1:11">
      <c r="A2" t="s">
        <v>524</v>
      </c>
      <c r="B2" s="1">
        <v>70000</v>
      </c>
      <c r="C2"/>
      <c r="E2" s="14" t="s">
        <v>157</v>
      </c>
      <c r="F2" s="14" t="s">
        <v>203</v>
      </c>
      <c r="G2" s="14" t="s">
        <v>1859</v>
      </c>
      <c r="H2" s="14" t="s">
        <v>1860</v>
      </c>
      <c r="J2" s="14" t="s">
        <v>505</v>
      </c>
      <c r="K2" s="15" t="s">
        <v>1422</v>
      </c>
    </row>
    <row r="3" spans="1:11">
      <c r="A3" t="s">
        <v>1849</v>
      </c>
      <c r="B3" t="s">
        <v>5</v>
      </c>
      <c r="C3" t="s">
        <v>1850</v>
      </c>
      <c r="E3" s="14" t="s">
        <v>1861</v>
      </c>
      <c r="F3" s="71">
        <v>420584.16</v>
      </c>
      <c r="G3" s="16">
        <v>0.44</v>
      </c>
      <c r="H3" s="62">
        <v>0.16619999999999999</v>
      </c>
      <c r="J3" s="15"/>
      <c r="K3" t="s">
        <v>1926</v>
      </c>
    </row>
    <row r="4" spans="1:11">
      <c r="A4" t="s">
        <v>1811</v>
      </c>
      <c r="B4" s="1">
        <v>0</v>
      </c>
      <c r="C4"/>
      <c r="E4" s="14" t="s">
        <v>1862</v>
      </c>
      <c r="F4" s="71">
        <v>165167.38</v>
      </c>
      <c r="G4" s="16">
        <v>0.17</v>
      </c>
      <c r="H4" s="62">
        <v>0.45329999999999998</v>
      </c>
      <c r="J4" s="15"/>
      <c r="K4" t="s">
        <v>1927</v>
      </c>
    </row>
    <row r="5" spans="1:11">
      <c r="A5" t="s">
        <v>1851</v>
      </c>
      <c r="B5" s="1">
        <v>15000</v>
      </c>
      <c r="C5"/>
      <c r="E5" s="14" t="s">
        <v>1863</v>
      </c>
      <c r="F5" s="71">
        <v>126147.82</v>
      </c>
      <c r="G5" s="16">
        <v>0.13</v>
      </c>
      <c r="H5" s="62">
        <v>0.1115</v>
      </c>
      <c r="J5" s="15"/>
      <c r="K5" t="s">
        <v>1928</v>
      </c>
    </row>
    <row r="6" spans="1:11">
      <c r="A6" t="s">
        <v>1852</v>
      </c>
      <c r="B6" s="1">
        <v>11000</v>
      </c>
      <c r="C6"/>
      <c r="E6" s="14" t="s">
        <v>498</v>
      </c>
      <c r="F6" s="71">
        <v>71639.289999999994</v>
      </c>
      <c r="G6" s="62">
        <v>7.5999999999999998E-2</v>
      </c>
      <c r="H6" s="62">
        <v>0.1976</v>
      </c>
      <c r="J6" s="15"/>
      <c r="K6" t="s">
        <v>1929</v>
      </c>
    </row>
    <row r="7" spans="1:11">
      <c r="A7" t="s">
        <v>1854</v>
      </c>
      <c r="B7" s="1">
        <v>10000</v>
      </c>
      <c r="C7"/>
      <c r="E7" s="14" t="s">
        <v>168</v>
      </c>
      <c r="F7" s="71">
        <v>71016.03</v>
      </c>
      <c r="G7" s="62">
        <v>7.4999999999999997E-2</v>
      </c>
      <c r="H7" s="62">
        <v>0.1168</v>
      </c>
      <c r="J7" s="15"/>
      <c r="K7" t="s">
        <v>1930</v>
      </c>
    </row>
    <row r="8" spans="1:11">
      <c r="A8" t="s">
        <v>1856</v>
      </c>
      <c r="B8" s="1">
        <v>12000</v>
      </c>
      <c r="C8"/>
      <c r="E8" s="14" t="s">
        <v>497</v>
      </c>
      <c r="F8" s="71">
        <v>44000</v>
      </c>
      <c r="G8" s="62">
        <v>4.5999999999999999E-2</v>
      </c>
      <c r="H8" s="62">
        <v>0</v>
      </c>
      <c r="J8" s="15"/>
      <c r="K8" t="s">
        <v>1931</v>
      </c>
    </row>
    <row r="9" spans="1:11">
      <c r="A9" t="s">
        <v>1855</v>
      </c>
      <c r="B9" s="1">
        <v>12000</v>
      </c>
      <c r="C9"/>
      <c r="E9" s="14" t="s">
        <v>1864</v>
      </c>
      <c r="F9" s="71">
        <v>3074.1</v>
      </c>
      <c r="G9" s="15" t="s">
        <v>1865</v>
      </c>
      <c r="H9" s="15" t="s">
        <v>1866</v>
      </c>
      <c r="J9" s="15"/>
      <c r="K9" t="s">
        <v>1932</v>
      </c>
    </row>
    <row r="10" spans="1:11">
      <c r="A10" t="s">
        <v>1857</v>
      </c>
      <c r="B10" s="1">
        <v>10000</v>
      </c>
      <c r="C10"/>
      <c r="J10" s="15"/>
      <c r="K10" t="s">
        <v>1933</v>
      </c>
    </row>
    <row r="11" spans="1:11">
      <c r="B11" s="1"/>
      <c r="C11"/>
      <c r="J11" s="15"/>
      <c r="K11" t="s">
        <v>1934</v>
      </c>
    </row>
    <row r="12" spans="1:11">
      <c r="B12" s="1"/>
      <c r="C12"/>
      <c r="J12" s="14" t="s">
        <v>501</v>
      </c>
      <c r="K12" t="s">
        <v>1979</v>
      </c>
    </row>
    <row r="13" spans="1:11">
      <c r="B13" s="1">
        <f>B2-SUM(B4:B12)</f>
        <v>0</v>
      </c>
      <c r="C13"/>
      <c r="J13" s="15"/>
      <c r="K13" t="s">
        <v>1867</v>
      </c>
    </row>
    <row r="14" spans="1:11">
      <c r="C14"/>
      <c r="J14" s="15"/>
      <c r="K14" t="s">
        <v>1980</v>
      </c>
    </row>
    <row r="15" spans="1:11">
      <c r="C15"/>
      <c r="J15" s="15"/>
      <c r="K15" t="s">
        <v>1981</v>
      </c>
    </row>
    <row r="16" spans="1:11">
      <c r="C16"/>
      <c r="J16" s="15"/>
      <c r="K16" t="s">
        <v>1982</v>
      </c>
    </row>
    <row r="17" spans="1:11">
      <c r="A17">
        <v>901000</v>
      </c>
      <c r="C17"/>
      <c r="J17" s="15"/>
      <c r="K17" t="s">
        <v>1983</v>
      </c>
    </row>
    <row r="18" spans="1:11">
      <c r="A18" s="14" t="s">
        <v>157</v>
      </c>
      <c r="B18" s="14" t="s">
        <v>477</v>
      </c>
      <c r="C18" s="14" t="s">
        <v>1988</v>
      </c>
      <c r="D18" s="14" t="s">
        <v>1989</v>
      </c>
      <c r="E18" s="14" t="s">
        <v>1985</v>
      </c>
      <c r="F18" s="14" t="s">
        <v>1990</v>
      </c>
      <c r="K18" s="15" t="s">
        <v>1984</v>
      </c>
    </row>
    <row r="19" spans="1:11">
      <c r="A19" s="14" t="s">
        <v>500</v>
      </c>
      <c r="B19" s="62">
        <v>0.47</v>
      </c>
      <c r="C19" s="62">
        <v>0.25</v>
      </c>
      <c r="D19" s="62">
        <f>C19-B19</f>
        <v>-0.21999999999999997</v>
      </c>
      <c r="E19" s="16">
        <v>-0.08</v>
      </c>
      <c r="F19" s="62">
        <v>0.41</v>
      </c>
      <c r="G19">
        <f>E19*$A$17</f>
        <v>-72080</v>
      </c>
      <c r="H19" s="3"/>
      <c r="J19" s="20" t="s">
        <v>1996</v>
      </c>
      <c r="K19" t="s">
        <v>1997</v>
      </c>
    </row>
    <row r="20" spans="1:11">
      <c r="A20" s="14" t="s">
        <v>501</v>
      </c>
      <c r="B20" s="62">
        <v>0.14000000000000001</v>
      </c>
      <c r="C20" s="62">
        <v>0.26</v>
      </c>
      <c r="D20" s="62">
        <f t="shared" ref="D20:D24" si="0">C20-B20</f>
        <v>0.12</v>
      </c>
      <c r="E20" s="16">
        <v>0.06</v>
      </c>
      <c r="F20" s="62">
        <v>0.19</v>
      </c>
      <c r="G20">
        <f t="shared" ref="G20:G23" si="1">E20*$A$17</f>
        <v>54060</v>
      </c>
      <c r="H20" s="3"/>
      <c r="J20" s="14" t="s">
        <v>168</v>
      </c>
      <c r="K20" t="s">
        <v>1935</v>
      </c>
    </row>
    <row r="21" spans="1:11">
      <c r="A21" s="14" t="s">
        <v>215</v>
      </c>
      <c r="B21" s="62">
        <v>0.183</v>
      </c>
      <c r="C21" s="62">
        <v>0.125</v>
      </c>
      <c r="D21" s="62">
        <f t="shared" si="0"/>
        <v>-5.7999999999999996E-2</v>
      </c>
      <c r="E21" s="16">
        <v>-0.05</v>
      </c>
      <c r="F21" s="62">
        <v>0.13</v>
      </c>
      <c r="G21">
        <f t="shared" si="1"/>
        <v>-45050</v>
      </c>
      <c r="H21" s="3"/>
      <c r="J21" s="15"/>
      <c r="K21" t="s">
        <v>1936</v>
      </c>
    </row>
    <row r="22" spans="1:11">
      <c r="A22" s="14" t="s">
        <v>502</v>
      </c>
      <c r="B22" s="62">
        <v>7.9000000000000001E-2</v>
      </c>
      <c r="C22" s="62">
        <v>0.125</v>
      </c>
      <c r="D22" s="62">
        <f t="shared" si="0"/>
        <v>4.5999999999999999E-2</v>
      </c>
      <c r="E22" s="16">
        <v>0.03</v>
      </c>
      <c r="F22" s="62">
        <v>0.1</v>
      </c>
      <c r="G22">
        <f t="shared" si="1"/>
        <v>27030</v>
      </c>
      <c r="H22" s="3"/>
      <c r="J22" s="15"/>
      <c r="K22" t="s">
        <v>1937</v>
      </c>
    </row>
    <row r="23" spans="1:11">
      <c r="A23" s="14" t="s">
        <v>1986</v>
      </c>
      <c r="B23" s="62">
        <v>0.128</v>
      </c>
      <c r="C23" s="62">
        <v>0.125</v>
      </c>
      <c r="D23" s="62">
        <f t="shared" si="0"/>
        <v>-3.0000000000000027E-3</v>
      </c>
      <c r="E23" s="16">
        <v>0.04</v>
      </c>
      <c r="F23" s="62">
        <v>0.17</v>
      </c>
      <c r="G23">
        <f t="shared" si="1"/>
        <v>36040</v>
      </c>
      <c r="H23" s="3"/>
      <c r="J23" s="15"/>
      <c r="K23" t="s">
        <v>1938</v>
      </c>
    </row>
    <row r="24" spans="1:11">
      <c r="A24" s="14" t="s">
        <v>503</v>
      </c>
      <c r="B24" s="62">
        <v>0</v>
      </c>
      <c r="C24" s="62">
        <v>0.11499999999999999</v>
      </c>
      <c r="D24" s="62">
        <f t="shared" si="0"/>
        <v>0.11499999999999999</v>
      </c>
      <c r="E24" s="15"/>
      <c r="F24" s="62"/>
      <c r="J24" s="15"/>
      <c r="K24" t="s">
        <v>1939</v>
      </c>
    </row>
    <row r="25" spans="1:11">
      <c r="A25" s="14" t="s">
        <v>1987</v>
      </c>
      <c r="B25" s="25"/>
      <c r="C25" s="25"/>
      <c r="D25" s="76"/>
      <c r="E25" s="76"/>
      <c r="F25" s="76"/>
      <c r="J25" s="15"/>
      <c r="K25" t="s">
        <v>1940</v>
      </c>
    </row>
    <row r="26" spans="1:11">
      <c r="C26"/>
      <c r="J26" s="15"/>
      <c r="K26" t="s">
        <v>1941</v>
      </c>
    </row>
    <row r="27" spans="1:11">
      <c r="A27" s="14" t="s">
        <v>1985</v>
      </c>
      <c r="C27"/>
      <c r="J27" s="15"/>
      <c r="K27" t="s">
        <v>1942</v>
      </c>
    </row>
    <row r="28" spans="1:11">
      <c r="A28" s="14" t="s">
        <v>1991</v>
      </c>
      <c r="C28"/>
      <c r="J28" s="15"/>
      <c r="K28" t="s">
        <v>1943</v>
      </c>
    </row>
    <row r="29" spans="1:11">
      <c r="A29" s="15" t="s">
        <v>1992</v>
      </c>
      <c r="B29" s="1">
        <v>-40000</v>
      </c>
      <c r="C29"/>
      <c r="J29" s="15"/>
      <c r="K29" t="s">
        <v>1944</v>
      </c>
    </row>
    <row r="30" spans="1:11">
      <c r="A30" s="15" t="s">
        <v>1993</v>
      </c>
      <c r="B30" s="1">
        <v>-72000</v>
      </c>
      <c r="C30"/>
      <c r="J30" s="15"/>
      <c r="K30" t="s">
        <v>1945</v>
      </c>
    </row>
    <row r="31" spans="1:11">
      <c r="A31" t="s">
        <v>1998</v>
      </c>
      <c r="B31" s="1">
        <v>-70000</v>
      </c>
      <c r="C31"/>
      <c r="J31" s="15"/>
      <c r="K31" t="s">
        <v>1946</v>
      </c>
    </row>
    <row r="32" spans="1:11">
      <c r="A32" s="14" t="s">
        <v>1994</v>
      </c>
      <c r="B32" s="1"/>
      <c r="C32"/>
      <c r="J32" s="15"/>
      <c r="K32" t="s">
        <v>1947</v>
      </c>
    </row>
    <row r="33" spans="1:11">
      <c r="A33" s="15" t="s">
        <v>1995</v>
      </c>
      <c r="B33" s="1">
        <v>50000</v>
      </c>
      <c r="C33" s="17">
        <f>B33/$A$17</f>
        <v>5.549389567147614E-2</v>
      </c>
      <c r="J33" s="15"/>
      <c r="K33" t="s">
        <v>1948</v>
      </c>
    </row>
    <row r="34" spans="1:11">
      <c r="A34" s="77" t="s">
        <v>1997</v>
      </c>
      <c r="B34" s="1">
        <v>25000</v>
      </c>
      <c r="C34" s="17">
        <f t="shared" ref="C34:C40" si="2">B34/$A$17</f>
        <v>2.774694783573807E-2</v>
      </c>
      <c r="J34" s="15"/>
      <c r="K34" t="s">
        <v>1949</v>
      </c>
    </row>
    <row r="35" spans="1:11">
      <c r="A35" s="19" t="s">
        <v>1851</v>
      </c>
      <c r="B35" s="1">
        <v>15000</v>
      </c>
      <c r="C35" s="17">
        <f t="shared" si="2"/>
        <v>1.6648168701442843E-2</v>
      </c>
      <c r="J35" s="15"/>
      <c r="K35" t="s">
        <v>1950</v>
      </c>
    </row>
    <row r="36" spans="1:11">
      <c r="A36" s="19" t="s">
        <v>1852</v>
      </c>
      <c r="B36" s="1">
        <v>11000</v>
      </c>
      <c r="C36" s="17">
        <f t="shared" si="2"/>
        <v>1.2208657047724751E-2</v>
      </c>
      <c r="J36" s="15"/>
      <c r="K36" t="s">
        <v>1951</v>
      </c>
    </row>
    <row r="37" spans="1:11">
      <c r="A37" s="19" t="s">
        <v>1854</v>
      </c>
      <c r="B37" s="1">
        <v>10000</v>
      </c>
      <c r="C37" s="17">
        <f t="shared" si="2"/>
        <v>1.1098779134295227E-2</v>
      </c>
      <c r="J37" s="15"/>
      <c r="K37" t="s">
        <v>1952</v>
      </c>
    </row>
    <row r="38" spans="1:11">
      <c r="A38" s="19" t="s">
        <v>1856</v>
      </c>
      <c r="B38" s="1">
        <v>12000</v>
      </c>
      <c r="C38" s="17">
        <f t="shared" si="2"/>
        <v>1.3318534961154272E-2</v>
      </c>
      <c r="J38" s="15"/>
      <c r="K38" t="s">
        <v>1953</v>
      </c>
    </row>
    <row r="39" spans="1:11">
      <c r="A39" s="19" t="s">
        <v>1855</v>
      </c>
      <c r="B39" s="1">
        <v>12000</v>
      </c>
      <c r="C39" s="17">
        <f t="shared" si="2"/>
        <v>1.3318534961154272E-2</v>
      </c>
      <c r="J39" s="15"/>
      <c r="K39" t="s">
        <v>1954</v>
      </c>
    </row>
    <row r="40" spans="1:11">
      <c r="A40" s="19" t="s">
        <v>1857</v>
      </c>
      <c r="B40" s="1">
        <v>10000</v>
      </c>
      <c r="C40" s="17">
        <f t="shared" si="2"/>
        <v>1.1098779134295227E-2</v>
      </c>
      <c r="J40" s="14" t="s">
        <v>215</v>
      </c>
      <c r="K40" t="s">
        <v>1955</v>
      </c>
    </row>
    <row r="41" spans="1:11">
      <c r="C41" s="2"/>
      <c r="J41" s="15"/>
      <c r="K41" t="s">
        <v>1956</v>
      </c>
    </row>
    <row r="42" spans="1:11">
      <c r="C42"/>
      <c r="J42" s="15"/>
      <c r="K42" t="s">
        <v>1957</v>
      </c>
    </row>
    <row r="43" spans="1:11">
      <c r="C43"/>
      <c r="J43" s="15"/>
      <c r="K43" t="s">
        <v>1958</v>
      </c>
    </row>
    <row r="44" spans="1:11">
      <c r="C44"/>
      <c r="J44" s="15"/>
      <c r="K44" t="s">
        <v>1959</v>
      </c>
    </row>
    <row r="45" spans="1:11">
      <c r="C45"/>
      <c r="J45" s="15"/>
      <c r="K45" t="s">
        <v>1960</v>
      </c>
    </row>
    <row r="46" spans="1:11">
      <c r="A46" t="s">
        <v>2290</v>
      </c>
      <c r="C46"/>
      <c r="J46" s="15"/>
      <c r="K46" t="s">
        <v>1961</v>
      </c>
    </row>
    <row r="47" spans="1:11">
      <c r="A47" s="14" t="s">
        <v>157</v>
      </c>
      <c r="C47" s="14" t="s">
        <v>1988</v>
      </c>
      <c r="D47" s="14" t="s">
        <v>1989</v>
      </c>
      <c r="E47" s="14" t="s">
        <v>1985</v>
      </c>
      <c r="J47" s="15"/>
      <c r="K47" t="s">
        <v>1962</v>
      </c>
    </row>
    <row r="48" spans="1:11">
      <c r="A48" s="14" t="s">
        <v>500</v>
      </c>
      <c r="B48" s="9">
        <v>0.36</v>
      </c>
      <c r="C48" s="62">
        <v>0.25</v>
      </c>
      <c r="D48" s="62">
        <f>C48-B48</f>
        <v>-0.10999999999999999</v>
      </c>
      <c r="E48" s="16"/>
      <c r="J48" s="15"/>
      <c r="K48" t="s">
        <v>1963</v>
      </c>
    </row>
    <row r="49" spans="1:11">
      <c r="A49" s="14" t="s">
        <v>501</v>
      </c>
      <c r="B49" s="9">
        <v>0.09</v>
      </c>
      <c r="C49" s="62">
        <v>0.26</v>
      </c>
      <c r="D49" s="62">
        <f t="shared" ref="D49:D54" si="3">C49-B49</f>
        <v>0.17</v>
      </c>
      <c r="E49" s="16"/>
      <c r="J49" s="15"/>
      <c r="K49" t="s">
        <v>1964</v>
      </c>
    </row>
    <row r="50" spans="1:11">
      <c r="A50" s="14" t="s">
        <v>215</v>
      </c>
      <c r="B50" s="3">
        <v>0.14000000000000001</v>
      </c>
      <c r="C50" s="62">
        <v>0.125</v>
      </c>
      <c r="D50" s="62">
        <f t="shared" si="3"/>
        <v>-1.5000000000000013E-2</v>
      </c>
      <c r="E50" s="16"/>
      <c r="J50" s="15"/>
      <c r="K50" t="s">
        <v>1965</v>
      </c>
    </row>
    <row r="51" spans="1:11">
      <c r="A51" s="14" t="s">
        <v>502</v>
      </c>
      <c r="B51" s="3">
        <v>0.05</v>
      </c>
      <c r="C51" s="62">
        <v>0.125</v>
      </c>
      <c r="D51" s="62">
        <f t="shared" si="3"/>
        <v>7.4999999999999997E-2</v>
      </c>
      <c r="E51" s="16"/>
      <c r="J51" s="15"/>
      <c r="K51" t="s">
        <v>1966</v>
      </c>
    </row>
    <row r="52" spans="1:11">
      <c r="A52" s="14" t="s">
        <v>1986</v>
      </c>
      <c r="B52" s="3">
        <v>0.05</v>
      </c>
      <c r="C52" s="62">
        <v>0.125</v>
      </c>
      <c r="D52" s="62">
        <f t="shared" si="3"/>
        <v>7.4999999999999997E-2</v>
      </c>
      <c r="E52" s="16"/>
      <c r="J52" s="15"/>
      <c r="K52" t="s">
        <v>1967</v>
      </c>
    </row>
    <row r="53" spans="1:11">
      <c r="A53" s="14" t="s">
        <v>503</v>
      </c>
      <c r="B53" s="3">
        <v>2.5000000000000001E-2</v>
      </c>
      <c r="C53" s="62">
        <v>0.11499999999999999</v>
      </c>
      <c r="D53" s="62">
        <f t="shared" si="3"/>
        <v>0.09</v>
      </c>
      <c r="E53" s="15"/>
      <c r="J53" s="15"/>
      <c r="K53" t="s">
        <v>1968</v>
      </c>
    </row>
    <row r="54" spans="1:11">
      <c r="A54" s="14" t="s">
        <v>524</v>
      </c>
      <c r="B54" s="2" t="e" cm="1">
        <f t="array" ref="B54">SUM(A63:A64/#REF!)</f>
        <v>#REF!</v>
      </c>
      <c r="C54" s="9">
        <v>0</v>
      </c>
      <c r="D54" s="62" t="e">
        <f t="shared" si="3"/>
        <v>#REF!</v>
      </c>
      <c r="J54" s="15"/>
      <c r="K54" t="s">
        <v>1969</v>
      </c>
    </row>
    <row r="55" spans="1:11">
      <c r="C55" s="25"/>
      <c r="D55" s="76"/>
      <c r="E55" s="76"/>
      <c r="J55" s="15"/>
      <c r="K55" t="s">
        <v>1970</v>
      </c>
    </row>
    <row r="56" spans="1:11">
      <c r="A56" s="1"/>
      <c r="C56"/>
      <c r="J56" s="15"/>
      <c r="K56" t="s">
        <v>1971</v>
      </c>
    </row>
    <row r="57" spans="1:11">
      <c r="C57"/>
      <c r="J57" s="15"/>
      <c r="K57" t="s">
        <v>1972</v>
      </c>
    </row>
    <row r="58" spans="1:11">
      <c r="A58" s="104"/>
      <c r="D58" s="3"/>
      <c r="J58" s="14" t="s">
        <v>503</v>
      </c>
      <c r="K58" t="s">
        <v>1973</v>
      </c>
    </row>
    <row r="59" spans="1:11">
      <c r="B59" s="2"/>
      <c r="D59" s="9"/>
      <c r="J59" s="15"/>
      <c r="K59" t="s">
        <v>1974</v>
      </c>
    </row>
    <row r="60" spans="1:11">
      <c r="A60" t="s">
        <v>2291</v>
      </c>
      <c r="C60"/>
      <c r="J60" s="15"/>
      <c r="K60" t="s">
        <v>1975</v>
      </c>
    </row>
    <row r="61" spans="1:11">
      <c r="A61" t="s">
        <v>1997</v>
      </c>
      <c r="B61" t="s">
        <v>2292</v>
      </c>
      <c r="C61" s="1">
        <v>20000</v>
      </c>
    </row>
    <row r="62" spans="1:11">
      <c r="B62" t="s">
        <v>37</v>
      </c>
      <c r="C62"/>
    </row>
    <row r="63" spans="1:11">
      <c r="A63" s="1"/>
      <c r="B63" t="s">
        <v>37</v>
      </c>
      <c r="C63" s="3"/>
    </row>
    <row r="64" spans="1:11">
      <c r="A64" s="1"/>
      <c r="B64" s="1" t="s">
        <v>1863</v>
      </c>
      <c r="C64" s="9"/>
    </row>
    <row r="65" spans="1:9">
      <c r="A65" t="s">
        <v>1602</v>
      </c>
      <c r="B65" s="104" t="s">
        <v>2293</v>
      </c>
      <c r="C65"/>
    </row>
    <row r="66" spans="1:9">
      <c r="B66" t="s">
        <v>2293</v>
      </c>
      <c r="C66"/>
    </row>
    <row r="67" spans="1:9">
      <c r="C67"/>
    </row>
    <row r="68" spans="1:9">
      <c r="C68"/>
    </row>
    <row r="69" spans="1:9">
      <c r="C69"/>
    </row>
    <row r="70" spans="1:9">
      <c r="C70"/>
    </row>
    <row r="71" spans="1:9">
      <c r="C71"/>
    </row>
    <row r="72" spans="1:9">
      <c r="A72" t="s">
        <v>2294</v>
      </c>
      <c r="B72" t="s">
        <v>524</v>
      </c>
      <c r="C72"/>
    </row>
    <row r="73" spans="1:9">
      <c r="A73" s="1">
        <v>890989.83</v>
      </c>
      <c r="B73" s="1">
        <v>236698.86</v>
      </c>
      <c r="C73"/>
    </row>
    <row r="74" spans="1:9">
      <c r="C74"/>
    </row>
    <row r="75" spans="1:9">
      <c r="A75" t="s">
        <v>477</v>
      </c>
      <c r="C75"/>
      <c r="F75" t="s">
        <v>1990</v>
      </c>
    </row>
    <row r="76" spans="1:9">
      <c r="A76" t="s">
        <v>1849</v>
      </c>
      <c r="B76" t="s">
        <v>255</v>
      </c>
      <c r="C76" t="s">
        <v>493</v>
      </c>
      <c r="D76" t="s">
        <v>3</v>
      </c>
      <c r="F76" t="s">
        <v>1849</v>
      </c>
      <c r="G76" t="s">
        <v>255</v>
      </c>
      <c r="H76" t="s">
        <v>493</v>
      </c>
      <c r="I76" t="s">
        <v>3</v>
      </c>
    </row>
    <row r="77" spans="1:9">
      <c r="A77" t="s">
        <v>2295</v>
      </c>
      <c r="B77" t="s">
        <v>2296</v>
      </c>
      <c r="C77" s="1">
        <v>44000</v>
      </c>
      <c r="D77" s="5">
        <f>C77/SUM($A$73:$B$73)</f>
        <v>3.9017860505455637E-2</v>
      </c>
      <c r="F77" t="s">
        <v>2295</v>
      </c>
      <c r="G77" t="s">
        <v>2296</v>
      </c>
      <c r="H77" s="1">
        <v>44000</v>
      </c>
      <c r="I77" s="5">
        <f>H77/SUM($H$77:$H$117)</f>
        <v>3.9096561629784948E-2</v>
      </c>
    </row>
    <row r="78" spans="1:9">
      <c r="A78" t="s">
        <v>2297</v>
      </c>
      <c r="B78" t="s">
        <v>248</v>
      </c>
      <c r="C78" s="1">
        <v>81199.5</v>
      </c>
      <c r="D78" s="5">
        <f t="shared" ref="D78:D90" si="4">C78/SUM($A$73:$B$73)</f>
        <v>7.2005244638926019E-2</v>
      </c>
      <c r="F78" t="s">
        <v>2297</v>
      </c>
      <c r="G78" t="s">
        <v>248</v>
      </c>
      <c r="H78" s="1">
        <v>81199.5</v>
      </c>
      <c r="I78" s="5">
        <f t="shared" ref="I78:I117" si="5">H78/SUM($H$77:$H$117)</f>
        <v>7.2150483092220982E-2</v>
      </c>
    </row>
    <row r="79" spans="1:9">
      <c r="A79" t="s">
        <v>2298</v>
      </c>
      <c r="B79" t="s">
        <v>248</v>
      </c>
      <c r="C79" s="1">
        <v>62180.31</v>
      </c>
      <c r="D79" s="5">
        <f t="shared" si="4"/>
        <v>5.5139605949226997E-2</v>
      </c>
      <c r="F79" t="s">
        <v>2298</v>
      </c>
      <c r="G79" t="s">
        <v>248</v>
      </c>
      <c r="H79" s="1">
        <v>62180.31</v>
      </c>
      <c r="I79" s="5">
        <f t="shared" si="5"/>
        <v>5.525082550168485E-2</v>
      </c>
    </row>
    <row r="80" spans="1:9">
      <c r="A80" t="s">
        <v>2299</v>
      </c>
      <c r="B80" t="s">
        <v>248</v>
      </c>
      <c r="C80" s="1">
        <v>15084.28</v>
      </c>
      <c r="D80" s="5">
        <f t="shared" si="4"/>
        <v>1.337628029239169E-2</v>
      </c>
      <c r="F80" t="s">
        <v>2299</v>
      </c>
      <c r="G80" t="s">
        <v>248</v>
      </c>
      <c r="H80" s="1">
        <v>15084.28</v>
      </c>
      <c r="I80" s="5">
        <f t="shared" si="5"/>
        <v>1.3403260969566649E-2</v>
      </c>
    </row>
    <row r="81" spans="1:9">
      <c r="A81" t="s">
        <v>2300</v>
      </c>
      <c r="B81" t="s">
        <v>248</v>
      </c>
      <c r="C81" s="1">
        <v>14646.37</v>
      </c>
      <c r="D81" s="5">
        <f t="shared" si="4"/>
        <v>1.2987955035711143E-2</v>
      </c>
      <c r="F81" t="s">
        <v>2300</v>
      </c>
      <c r="G81" t="s">
        <v>248</v>
      </c>
      <c r="H81" s="1">
        <v>14646.37</v>
      </c>
      <c r="I81" s="5">
        <f t="shared" si="5"/>
        <v>1.3014152439946214E-2</v>
      </c>
    </row>
    <row r="82" spans="1:9">
      <c r="A82" t="s">
        <v>2301</v>
      </c>
      <c r="B82" t="s">
        <v>248</v>
      </c>
      <c r="C82" s="1">
        <v>10406.48</v>
      </c>
      <c r="D82" s="5">
        <f t="shared" si="4"/>
        <v>9.2281496589275893E-3</v>
      </c>
      <c r="F82" t="s">
        <v>2301</v>
      </c>
      <c r="G82" t="s">
        <v>248</v>
      </c>
      <c r="H82" s="1">
        <v>10406.48</v>
      </c>
      <c r="I82" s="5">
        <f t="shared" si="5"/>
        <v>9.2467633333891928E-3</v>
      </c>
    </row>
    <row r="83" spans="1:9">
      <c r="A83" t="s">
        <v>2308</v>
      </c>
      <c r="B83" t="s">
        <v>248</v>
      </c>
      <c r="C83" s="1">
        <v>70668.63</v>
      </c>
      <c r="D83" s="5">
        <f t="shared" si="4"/>
        <v>6.2666789714810392E-2</v>
      </c>
      <c r="F83" t="s">
        <v>2308</v>
      </c>
      <c r="G83" t="s">
        <v>248</v>
      </c>
      <c r="H83" s="1">
        <v>70668.63</v>
      </c>
      <c r="I83" s="5">
        <f t="shared" si="5"/>
        <v>6.2793192001987949E-2</v>
      </c>
    </row>
    <row r="84" spans="1:9">
      <c r="A84" t="s">
        <v>2309</v>
      </c>
      <c r="B84" t="s">
        <v>248</v>
      </c>
      <c r="C84" s="1">
        <v>59236.23</v>
      </c>
      <c r="D84" s="5">
        <f t="shared" si="4"/>
        <v>5.2528885432024691E-2</v>
      </c>
      <c r="F84" t="s">
        <v>2309</v>
      </c>
      <c r="G84" t="s">
        <v>248</v>
      </c>
      <c r="H84" s="1">
        <v>59236.23</v>
      </c>
      <c r="I84" s="5">
        <f t="shared" si="5"/>
        <v>5.2634839020707189E-2</v>
      </c>
    </row>
    <row r="85" spans="1:9">
      <c r="A85" t="s">
        <v>2310</v>
      </c>
      <c r="B85" t="s">
        <v>248</v>
      </c>
      <c r="C85" s="1">
        <v>48228.1</v>
      </c>
      <c r="D85" s="5">
        <f t="shared" si="4"/>
        <v>4.2767210869162839E-2</v>
      </c>
      <c r="F85" t="s">
        <v>2310</v>
      </c>
      <c r="G85" t="s">
        <v>248</v>
      </c>
      <c r="H85" s="1">
        <v>48228.1</v>
      </c>
      <c r="I85" s="5">
        <f t="shared" si="5"/>
        <v>4.2853474634941623E-2</v>
      </c>
    </row>
    <row r="86" spans="1:9">
      <c r="A86" t="s">
        <v>2311</v>
      </c>
      <c r="B86" t="s">
        <v>248</v>
      </c>
      <c r="C86" s="1">
        <v>22764.39</v>
      </c>
      <c r="D86" s="5">
        <f t="shared" si="4"/>
        <v>2.0186768034358846E-2</v>
      </c>
      <c r="F86" t="s">
        <v>2311</v>
      </c>
      <c r="G86" t="s">
        <v>248</v>
      </c>
      <c r="H86" s="1">
        <v>22764.39</v>
      </c>
      <c r="I86" s="5">
        <f t="shared" si="5"/>
        <v>2.0227485831805912E-2</v>
      </c>
    </row>
    <row r="87" spans="1:9">
      <c r="A87" t="s">
        <v>1855</v>
      </c>
      <c r="B87" t="s">
        <v>248</v>
      </c>
      <c r="C87" s="1">
        <v>10041.58</v>
      </c>
      <c r="D87" s="5">
        <f t="shared" si="4"/>
        <v>8.9045674475993902E-3</v>
      </c>
      <c r="F87" t="s">
        <v>1855</v>
      </c>
      <c r="G87" t="s">
        <v>248</v>
      </c>
      <c r="H87" s="1">
        <v>10041.58</v>
      </c>
      <c r="I87" s="5">
        <f t="shared" si="5"/>
        <v>8.9225284393276358E-3</v>
      </c>
    </row>
    <row r="88" spans="1:9">
      <c r="A88" t="s">
        <v>2312</v>
      </c>
      <c r="B88" t="s">
        <v>248</v>
      </c>
      <c r="C88" s="1">
        <v>6737.97</v>
      </c>
      <c r="D88" s="5">
        <f t="shared" si="4"/>
        <v>5.9750266715896568E-3</v>
      </c>
      <c r="F88" t="s">
        <v>2312</v>
      </c>
      <c r="G88" t="s">
        <v>248</v>
      </c>
      <c r="H88" s="1">
        <v>6737.97</v>
      </c>
      <c r="I88" s="5">
        <f t="shared" si="5"/>
        <v>5.9870786219236843E-3</v>
      </c>
    </row>
    <row r="89" spans="1:9">
      <c r="A89" t="s">
        <v>2313</v>
      </c>
      <c r="B89" t="s">
        <v>248</v>
      </c>
      <c r="C89" s="1">
        <v>3561.81</v>
      </c>
      <c r="D89" s="5">
        <f t="shared" si="4"/>
        <v>3.1585046756122028E-3</v>
      </c>
      <c r="F89" t="s">
        <v>2313</v>
      </c>
      <c r="G89" t="s">
        <v>248</v>
      </c>
      <c r="H89" s="1">
        <v>3561.81</v>
      </c>
      <c r="I89" s="5">
        <f t="shared" si="5"/>
        <v>3.1648755495132801E-3</v>
      </c>
    </row>
    <row r="90" spans="1:9">
      <c r="A90" t="s">
        <v>2314</v>
      </c>
      <c r="B90" t="s">
        <v>248</v>
      </c>
      <c r="C90" s="1">
        <v>2607.12</v>
      </c>
      <c r="D90" s="5">
        <f t="shared" si="4"/>
        <v>2.3119146472950795E-3</v>
      </c>
      <c r="F90" t="s">
        <v>2314</v>
      </c>
      <c r="G90" t="s">
        <v>248</v>
      </c>
      <c r="H90" s="1">
        <v>2607.12</v>
      </c>
      <c r="I90" s="5">
        <f t="shared" si="5"/>
        <v>2.3165779035510211E-3</v>
      </c>
    </row>
    <row r="91" spans="1:9">
      <c r="A91" s="105" t="s">
        <v>2302</v>
      </c>
      <c r="B91" t="s">
        <v>1863</v>
      </c>
      <c r="C91" s="1">
        <v>65850.75</v>
      </c>
      <c r="D91" s="5">
        <f t="shared" ref="D91:D96" si="6">C91/SUM($A$73:$B$73)</f>
        <v>5.8394440401809834E-2</v>
      </c>
      <c r="F91" s="105" t="s">
        <v>2302</v>
      </c>
      <c r="G91" t="s">
        <v>1863</v>
      </c>
      <c r="H91" s="1">
        <v>65850.75</v>
      </c>
      <c r="I91" s="5">
        <f t="shared" si="5"/>
        <v>5.8512225130512754E-2</v>
      </c>
    </row>
    <row r="92" spans="1:9">
      <c r="A92" t="s">
        <v>2303</v>
      </c>
      <c r="B92" t="s">
        <v>1863</v>
      </c>
      <c r="C92" s="1">
        <v>47754.720000000001</v>
      </c>
      <c r="D92" s="5">
        <f t="shared" si="6"/>
        <v>4.2347431896297555E-2</v>
      </c>
      <c r="F92" t="s">
        <v>2331</v>
      </c>
      <c r="G92" t="s">
        <v>1863</v>
      </c>
      <c r="H92" s="1">
        <v>45000</v>
      </c>
      <c r="I92" s="5">
        <f t="shared" si="5"/>
        <v>3.9985119848643697E-2</v>
      </c>
    </row>
    <row r="93" spans="1:9">
      <c r="A93" t="s">
        <v>2304</v>
      </c>
      <c r="B93" t="s">
        <v>1863</v>
      </c>
      <c r="C93" s="1">
        <v>11272.92</v>
      </c>
      <c r="D93" s="5">
        <f t="shared" si="6"/>
        <v>9.9964822738445661E-3</v>
      </c>
      <c r="F93" t="s">
        <v>2303</v>
      </c>
      <c r="G93" t="s">
        <v>1863</v>
      </c>
      <c r="H93" s="1">
        <v>47754.720000000001</v>
      </c>
      <c r="I93" s="5">
        <f t="shared" si="5"/>
        <v>4.2432848945298272E-2</v>
      </c>
    </row>
    <row r="94" spans="1:9">
      <c r="A94" t="s">
        <v>2305</v>
      </c>
      <c r="B94" t="s">
        <v>498</v>
      </c>
      <c r="C94" s="1">
        <v>41352.26</v>
      </c>
      <c r="D94" s="5">
        <f t="shared" si="6"/>
        <v>3.6669925278757565E-2</v>
      </c>
      <c r="F94" t="s">
        <v>2304</v>
      </c>
      <c r="G94" t="s">
        <v>1863</v>
      </c>
      <c r="H94" s="1">
        <v>11272.92</v>
      </c>
      <c r="I94" s="5">
        <f t="shared" si="5"/>
        <v>1.0016645716537168E-2</v>
      </c>
    </row>
    <row r="95" spans="1:9">
      <c r="A95" t="s">
        <v>2306</v>
      </c>
      <c r="B95" t="s">
        <v>498</v>
      </c>
      <c r="C95" s="1">
        <v>20145.79</v>
      </c>
      <c r="D95" s="5">
        <f t="shared" si="6"/>
        <v>1.786467327255007E-2</v>
      </c>
      <c r="F95" t="s">
        <v>2305</v>
      </c>
      <c r="G95" t="s">
        <v>498</v>
      </c>
      <c r="H95" s="1">
        <v>41352.26</v>
      </c>
      <c r="I95" s="5">
        <f t="shared" si="5"/>
        <v>3.6743890491383886E-2</v>
      </c>
    </row>
    <row r="96" spans="1:9">
      <c r="A96" t="s">
        <v>2307</v>
      </c>
      <c r="B96" t="s">
        <v>498</v>
      </c>
      <c r="C96" s="1">
        <v>9615.7000000000007</v>
      </c>
      <c r="D96" s="5">
        <f t="shared" si="6"/>
        <v>8.526910028688859E-3</v>
      </c>
      <c r="F96" t="s">
        <v>2306</v>
      </c>
      <c r="G96" t="s">
        <v>498</v>
      </c>
      <c r="H96" s="1">
        <v>20145.79</v>
      </c>
      <c r="I96" s="5">
        <f t="shared" si="5"/>
        <v>1.7900707279902395E-2</v>
      </c>
    </row>
    <row r="97" spans="1:9">
      <c r="A97" t="s">
        <v>2315</v>
      </c>
      <c r="B97" t="s">
        <v>37</v>
      </c>
      <c r="C97" s="1">
        <v>41536.43</v>
      </c>
      <c r="D97" s="5">
        <f t="shared" ref="D97:D113" si="7">C97/SUM($A$73:$B$73)</f>
        <v>3.6833241628059607E-2</v>
      </c>
      <c r="F97" t="s">
        <v>2307</v>
      </c>
      <c r="G97" t="s">
        <v>498</v>
      </c>
      <c r="H97" s="1">
        <v>9615.7000000000007</v>
      </c>
      <c r="I97" s="5">
        <f t="shared" si="5"/>
        <v>8.5441092650800719E-3</v>
      </c>
    </row>
    <row r="98" spans="1:9">
      <c r="A98" t="s">
        <v>1851</v>
      </c>
      <c r="B98" t="s">
        <v>37</v>
      </c>
      <c r="C98" s="1">
        <v>9687.3799999999992</v>
      </c>
      <c r="D98" s="5">
        <f t="shared" si="7"/>
        <v>8.5904736705304727E-3</v>
      </c>
      <c r="F98" t="s">
        <v>1997</v>
      </c>
      <c r="G98" t="s">
        <v>498</v>
      </c>
      <c r="H98" s="1">
        <v>25000</v>
      </c>
      <c r="I98" s="5">
        <f t="shared" si="5"/>
        <v>2.2213955471468722E-2</v>
      </c>
    </row>
    <row r="99" spans="1:9">
      <c r="A99" t="s">
        <v>1852</v>
      </c>
      <c r="B99" t="s">
        <v>37</v>
      </c>
      <c r="C99" s="1">
        <v>9634.14</v>
      </c>
      <c r="D99" s="5">
        <f t="shared" si="7"/>
        <v>8.5432620593188704E-3</v>
      </c>
      <c r="F99" t="s">
        <v>2315</v>
      </c>
      <c r="G99" t="s">
        <v>37</v>
      </c>
      <c r="H99" s="1">
        <v>41536.43</v>
      </c>
      <c r="I99" s="5">
        <f t="shared" si="5"/>
        <v>3.6907536258551102E-2</v>
      </c>
    </row>
    <row r="100" spans="1:9">
      <c r="A100" t="s">
        <v>1854</v>
      </c>
      <c r="B100" t="s">
        <v>37</v>
      </c>
      <c r="C100" s="1">
        <v>9595.75</v>
      </c>
      <c r="D100" s="5">
        <f t="shared" si="7"/>
        <v>8.5092189760278616E-3</v>
      </c>
      <c r="F100" t="s">
        <v>1851</v>
      </c>
      <c r="G100" t="s">
        <v>37</v>
      </c>
      <c r="H100" s="1">
        <f>9687.38+C129</f>
        <v>16687.379999999997</v>
      </c>
      <c r="I100" s="5">
        <f t="shared" si="5"/>
        <v>1.4827708650219106E-2</v>
      </c>
    </row>
    <row r="101" spans="1:9">
      <c r="A101" t="s">
        <v>2316</v>
      </c>
      <c r="B101" t="s">
        <v>2328</v>
      </c>
      <c r="C101" s="1">
        <v>25870</v>
      </c>
      <c r="D101" s="5">
        <f t="shared" si="7"/>
        <v>2.294072843809403E-2</v>
      </c>
      <c r="F101" t="s">
        <v>1852</v>
      </c>
      <c r="G101" t="s">
        <v>37</v>
      </c>
      <c r="H101" s="1">
        <f>9634.14+C130</f>
        <v>16634.14</v>
      </c>
      <c r="I101" s="5">
        <f t="shared" si="5"/>
        <v>1.4780401810647069E-2</v>
      </c>
    </row>
    <row r="102" spans="1:9">
      <c r="A102" t="s">
        <v>2317</v>
      </c>
      <c r="B102" t="s">
        <v>2328</v>
      </c>
      <c r="C102" s="1">
        <v>25243.9</v>
      </c>
      <c r="D102" s="5">
        <f t="shared" si="7"/>
        <v>2.2385522018492535E-2</v>
      </c>
      <c r="F102" t="s">
        <v>1854</v>
      </c>
      <c r="G102" t="s">
        <v>37</v>
      </c>
      <c r="H102" s="1">
        <f>9595.75+0</f>
        <v>9595.75</v>
      </c>
      <c r="I102" s="5">
        <f t="shared" si="5"/>
        <v>8.5263825286138392E-3</v>
      </c>
    </row>
    <row r="103" spans="1:9">
      <c r="A103" t="s">
        <v>2318</v>
      </c>
      <c r="B103" t="s">
        <v>2328</v>
      </c>
      <c r="C103" s="1">
        <v>21571.200000000001</v>
      </c>
      <c r="D103" s="5">
        <f t="shared" si="7"/>
        <v>1.9128683466711014E-2</v>
      </c>
      <c r="F103" t="s">
        <v>2286</v>
      </c>
      <c r="G103" t="s">
        <v>37</v>
      </c>
      <c r="H103" s="1">
        <v>18000</v>
      </c>
      <c r="I103" s="5">
        <f t="shared" si="5"/>
        <v>1.5994047939457478E-2</v>
      </c>
    </row>
    <row r="104" spans="1:9">
      <c r="A104" t="s">
        <v>2319</v>
      </c>
      <c r="B104" t="s">
        <v>2328</v>
      </c>
      <c r="C104" s="1">
        <v>21305.25</v>
      </c>
      <c r="D104" s="5">
        <f t="shared" si="7"/>
        <v>1.8892847103042242E-2</v>
      </c>
      <c r="F104" t="s">
        <v>1602</v>
      </c>
      <c r="G104" t="s">
        <v>37</v>
      </c>
      <c r="H104" s="1">
        <v>30000</v>
      </c>
      <c r="I104" s="5">
        <f t="shared" si="5"/>
        <v>2.6656746565762467E-2</v>
      </c>
    </row>
    <row r="105" spans="1:9">
      <c r="A105" t="s">
        <v>2320</v>
      </c>
      <c r="B105" t="s">
        <v>2328</v>
      </c>
      <c r="C105" s="1">
        <v>21248.37</v>
      </c>
      <c r="D105" s="5">
        <f t="shared" si="7"/>
        <v>1.8842407650643371E-2</v>
      </c>
      <c r="F105" t="s">
        <v>2316</v>
      </c>
      <c r="G105" t="s">
        <v>2328</v>
      </c>
      <c r="H105" s="1">
        <v>25870</v>
      </c>
      <c r="I105" s="5">
        <f t="shared" si="5"/>
        <v>2.2987001121875832E-2</v>
      </c>
    </row>
    <row r="106" spans="1:9">
      <c r="A106" t="s">
        <v>2321</v>
      </c>
      <c r="B106" t="s">
        <v>2328</v>
      </c>
      <c r="C106" s="1">
        <v>12362.4</v>
      </c>
      <c r="D106" s="5">
        <f t="shared" si="7"/>
        <v>1.0962599970741926E-2</v>
      </c>
      <c r="F106" t="s">
        <v>2317</v>
      </c>
      <c r="G106" t="s">
        <v>2328</v>
      </c>
      <c r="H106" s="1">
        <v>25243.9</v>
      </c>
      <c r="I106" s="5">
        <f t="shared" si="5"/>
        <v>2.2430674821048373E-2</v>
      </c>
    </row>
    <row r="107" spans="1:9">
      <c r="A107" t="s">
        <v>2322</v>
      </c>
      <c r="B107" t="s">
        <v>2328</v>
      </c>
      <c r="C107" s="1">
        <v>8713.17</v>
      </c>
      <c r="D107" s="5">
        <f t="shared" si="7"/>
        <v>7.7265739004618384E-3</v>
      </c>
      <c r="F107" t="s">
        <v>2318</v>
      </c>
      <c r="G107" t="s">
        <v>2328</v>
      </c>
      <c r="H107" s="1">
        <v>21571.200000000001</v>
      </c>
      <c r="I107" s="5">
        <f t="shared" si="5"/>
        <v>1.9167267050645843E-2</v>
      </c>
    </row>
    <row r="108" spans="1:9">
      <c r="A108" t="s">
        <v>2323</v>
      </c>
      <c r="B108" t="s">
        <v>2328</v>
      </c>
      <c r="C108" s="1">
        <v>8675.1</v>
      </c>
      <c r="D108" s="5">
        <f t="shared" si="7"/>
        <v>7.6928145834290499E-3</v>
      </c>
      <c r="F108" t="s">
        <v>2319</v>
      </c>
      <c r="G108" t="s">
        <v>2328</v>
      </c>
      <c r="H108" s="1">
        <v>21305.25</v>
      </c>
      <c r="I108" s="5">
        <f t="shared" si="5"/>
        <v>1.8930954992340359E-2</v>
      </c>
    </row>
    <row r="109" spans="1:9">
      <c r="A109" t="s">
        <v>2324</v>
      </c>
      <c r="B109" t="s">
        <v>2328</v>
      </c>
      <c r="C109" s="1">
        <v>8674.86</v>
      </c>
      <c r="D109" s="5">
        <f t="shared" si="7"/>
        <v>7.6926017587353838E-3</v>
      </c>
      <c r="F109" t="s">
        <v>2320</v>
      </c>
      <c r="G109" t="s">
        <v>2328</v>
      </c>
      <c r="H109" s="1">
        <v>21248.37</v>
      </c>
      <c r="I109" s="5">
        <f t="shared" si="5"/>
        <v>1.8880413800851672E-2</v>
      </c>
    </row>
    <row r="110" spans="1:9">
      <c r="A110" t="s">
        <v>2325</v>
      </c>
      <c r="B110" t="s">
        <v>2328</v>
      </c>
      <c r="C110" s="1">
        <v>8417.76</v>
      </c>
      <c r="D110" s="5">
        <f t="shared" si="7"/>
        <v>7.4646133056455507E-3</v>
      </c>
      <c r="F110" t="s">
        <v>2321</v>
      </c>
      <c r="G110" t="s">
        <v>2328</v>
      </c>
      <c r="H110" s="1">
        <v>12362.4</v>
      </c>
      <c r="I110" s="5">
        <f t="shared" si="5"/>
        <v>1.0984712124819397E-2</v>
      </c>
    </row>
    <row r="111" spans="1:9">
      <c r="A111" t="s">
        <v>2326</v>
      </c>
      <c r="B111" t="s">
        <v>2328</v>
      </c>
      <c r="C111" s="1">
        <v>8370.18</v>
      </c>
      <c r="D111" s="5">
        <f t="shared" si="7"/>
        <v>7.422420810126242E-3</v>
      </c>
      <c r="F111" t="s">
        <v>2322</v>
      </c>
      <c r="G111" t="s">
        <v>2328</v>
      </c>
      <c r="H111" s="1">
        <v>8713.17</v>
      </c>
      <c r="I111" s="5">
        <f t="shared" si="5"/>
        <v>7.7421588158134852E-3</v>
      </c>
    </row>
    <row r="112" spans="1:9">
      <c r="A112" t="s">
        <v>2327</v>
      </c>
      <c r="B112" t="s">
        <v>2328</v>
      </c>
      <c r="C112" s="1">
        <v>459</v>
      </c>
      <c r="D112" s="5">
        <f t="shared" si="7"/>
        <v>4.0702722663645767E-4</v>
      </c>
      <c r="F112" t="s">
        <v>2323</v>
      </c>
      <c r="G112" t="s">
        <v>2328</v>
      </c>
      <c r="H112" s="1">
        <v>8675.1</v>
      </c>
      <c r="I112" s="5">
        <f t="shared" si="5"/>
        <v>7.7083314044215324E-3</v>
      </c>
    </row>
    <row r="113" spans="1:9">
      <c r="A113" t="s">
        <v>524</v>
      </c>
      <c r="B113" t="s">
        <v>524</v>
      </c>
      <c r="C113" s="1">
        <f>B73</f>
        <v>236698.86</v>
      </c>
      <c r="D113" s="5">
        <f t="shared" si="7"/>
        <v>0.20989734321091755</v>
      </c>
      <c r="F113" t="s">
        <v>2324</v>
      </c>
      <c r="G113" t="s">
        <v>2328</v>
      </c>
      <c r="H113" s="1">
        <v>8674.86</v>
      </c>
      <c r="I113" s="5">
        <f t="shared" si="5"/>
        <v>7.7081181504490065E-3</v>
      </c>
    </row>
    <row r="114" spans="1:9">
      <c r="C114" s="104"/>
      <c r="F114" t="s">
        <v>2325</v>
      </c>
      <c r="G114" t="s">
        <v>2328</v>
      </c>
      <c r="H114" s="1">
        <v>8417.76</v>
      </c>
      <c r="I114" s="5">
        <f t="shared" si="5"/>
        <v>7.479669832380422E-3</v>
      </c>
    </row>
    <row r="115" spans="1:9">
      <c r="A115" s="14" t="s">
        <v>157</v>
      </c>
      <c r="B115" t="s">
        <v>477</v>
      </c>
      <c r="C115" s="14" t="s">
        <v>1988</v>
      </c>
      <c r="D115" s="14" t="s">
        <v>1989</v>
      </c>
      <c r="F115" t="s">
        <v>2326</v>
      </c>
      <c r="G115" t="s">
        <v>2328</v>
      </c>
      <c r="H115" s="1">
        <v>8370.18</v>
      </c>
      <c r="I115" s="5">
        <f t="shared" si="5"/>
        <v>7.437392232327123E-3</v>
      </c>
    </row>
    <row r="116" spans="1:9">
      <c r="A116" s="14" t="s">
        <v>500</v>
      </c>
      <c r="B116" s="2">
        <f>36.12%</f>
        <v>0.36119999999999997</v>
      </c>
      <c r="C116" s="62">
        <v>0.25</v>
      </c>
      <c r="D116" s="62">
        <f>C116-B116</f>
        <v>-0.11119999999999997</v>
      </c>
      <c r="F116" t="s">
        <v>2327</v>
      </c>
      <c r="G116" t="s">
        <v>2328</v>
      </c>
      <c r="H116" s="1">
        <v>459</v>
      </c>
      <c r="I116" s="5">
        <f t="shared" si="5"/>
        <v>4.0784822245616573E-4</v>
      </c>
    </row>
    <row r="117" spans="1:9">
      <c r="A117" s="14" t="s">
        <v>501</v>
      </c>
      <c r="B117" s="2">
        <v>0.11070000000000001</v>
      </c>
      <c r="C117" s="62">
        <v>0.26</v>
      </c>
      <c r="D117" s="62">
        <f t="shared" ref="D117:D121" si="8">C117-B117</f>
        <v>0.14929999999999999</v>
      </c>
      <c r="F117" t="s">
        <v>2330</v>
      </c>
      <c r="G117" t="s">
        <v>248</v>
      </c>
      <c r="H117" s="1">
        <v>104698.86</v>
      </c>
      <c r="I117" s="5">
        <f t="shared" si="5"/>
        <v>9.3031032558141505E-2</v>
      </c>
    </row>
    <row r="118" spans="1:9">
      <c r="A118" s="14" t="s">
        <v>215</v>
      </c>
      <c r="B118" s="2">
        <v>0.15160000000000001</v>
      </c>
      <c r="C118" s="62">
        <v>0.125</v>
      </c>
      <c r="D118" s="62">
        <f t="shared" si="8"/>
        <v>-2.6600000000000013E-2</v>
      </c>
      <c r="H118" s="104"/>
    </row>
    <row r="119" spans="1:9">
      <c r="A119" s="14" t="s">
        <v>502</v>
      </c>
      <c r="B119" s="2">
        <v>6.3100000000000003E-2</v>
      </c>
      <c r="C119" s="62">
        <v>0.125</v>
      </c>
      <c r="D119" s="62">
        <f t="shared" si="8"/>
        <v>6.1899999999999997E-2</v>
      </c>
    </row>
    <row r="120" spans="1:9">
      <c r="A120" s="14" t="s">
        <v>1986</v>
      </c>
      <c r="B120" s="2">
        <v>6.25E-2</v>
      </c>
      <c r="C120" s="62">
        <v>0.125</v>
      </c>
      <c r="D120" s="62">
        <f t="shared" si="8"/>
        <v>6.25E-2</v>
      </c>
    </row>
    <row r="121" spans="1:9">
      <c r="A121" s="14" t="s">
        <v>503</v>
      </c>
      <c r="B121" s="2">
        <f>D77</f>
        <v>3.9017860505455637E-2</v>
      </c>
      <c r="C121" s="62">
        <v>0.11499999999999999</v>
      </c>
      <c r="D121" s="62">
        <f t="shared" si="8"/>
        <v>7.5982139494544354E-2</v>
      </c>
    </row>
    <row r="122" spans="1:9">
      <c r="A122" s="14" t="s">
        <v>524</v>
      </c>
      <c r="B122" s="2">
        <v>0.21</v>
      </c>
      <c r="C122" s="9">
        <v>0</v>
      </c>
      <c r="D122" s="62"/>
    </row>
    <row r="126" spans="1:9">
      <c r="A126" s="20" t="s">
        <v>2291</v>
      </c>
      <c r="B126" s="20" t="s">
        <v>255</v>
      </c>
      <c r="C126" s="107" t="s">
        <v>5</v>
      </c>
      <c r="D126" s="20" t="s">
        <v>2329</v>
      </c>
    </row>
    <row r="127" spans="1:9">
      <c r="A127" t="s">
        <v>1997</v>
      </c>
      <c r="B127" t="s">
        <v>498</v>
      </c>
      <c r="C127" s="1">
        <v>20000</v>
      </c>
      <c r="D127" s="5">
        <f>C127/SUM($A$73:$B$73)</f>
        <v>1.7735391138843471E-2</v>
      </c>
    </row>
    <row r="128" spans="1:9">
      <c r="A128" t="s">
        <v>2286</v>
      </c>
      <c r="B128" t="s">
        <v>37</v>
      </c>
      <c r="C128" s="1">
        <v>18000</v>
      </c>
      <c r="D128" s="5">
        <f t="shared" ref="D128:D132" si="9">C128/SUM($A$73:$B$73)</f>
        <v>1.5961852024959124E-2</v>
      </c>
    </row>
    <row r="129" spans="1:4">
      <c r="A129" t="s">
        <v>1851</v>
      </c>
      <c r="B129" t="s">
        <v>37</v>
      </c>
      <c r="C129" s="1">
        <v>7000</v>
      </c>
      <c r="D129" s="5">
        <f t="shared" si="9"/>
        <v>6.2073868985952144E-3</v>
      </c>
    </row>
    <row r="130" spans="1:4">
      <c r="A130" t="s">
        <v>1852</v>
      </c>
      <c r="B130" t="s">
        <v>37</v>
      </c>
      <c r="C130" s="1">
        <v>7000</v>
      </c>
      <c r="D130" s="5">
        <f t="shared" si="9"/>
        <v>6.2073868985952144E-3</v>
      </c>
    </row>
    <row r="131" spans="1:4">
      <c r="A131" t="s">
        <v>1602</v>
      </c>
      <c r="B131" t="s">
        <v>37</v>
      </c>
      <c r="C131" s="1">
        <v>30000</v>
      </c>
      <c r="D131" s="5">
        <f>C131/SUM($A$73:$B$73)</f>
        <v>2.6603086708265205E-2</v>
      </c>
    </row>
    <row r="132" spans="1:4">
      <c r="A132" t="s">
        <v>1995</v>
      </c>
      <c r="B132" t="s">
        <v>250</v>
      </c>
      <c r="C132" s="1">
        <v>45000</v>
      </c>
      <c r="D132" s="5">
        <f t="shared" si="9"/>
        <v>3.9904630062397806E-2</v>
      </c>
    </row>
    <row r="133" spans="1:4">
      <c r="A133" t="s">
        <v>2332</v>
      </c>
      <c r="B133" t="s">
        <v>248</v>
      </c>
      <c r="C133" s="1">
        <v>109698.86</v>
      </c>
      <c r="D133" s="5">
        <f>C133/SUM($A$73:$B$73)</f>
        <v>9.727760947926152E-2</v>
      </c>
    </row>
    <row r="134" spans="1:4">
      <c r="D134" s="5"/>
    </row>
    <row r="135" spans="1:4">
      <c r="D135" s="5"/>
    </row>
    <row r="136" spans="1:4">
      <c r="D136" s="5"/>
    </row>
    <row r="137" spans="1:4">
      <c r="A137" t="s">
        <v>524</v>
      </c>
      <c r="C137" s="106"/>
    </row>
    <row r="138" spans="1:4">
      <c r="A138" s="106"/>
    </row>
    <row r="145" spans="1:5">
      <c r="A145" s="14" t="s">
        <v>157</v>
      </c>
      <c r="B145" s="20" t="s">
        <v>477</v>
      </c>
      <c r="C145" s="14" t="s">
        <v>1988</v>
      </c>
      <c r="D145" s="14" t="s">
        <v>1989</v>
      </c>
      <c r="E145" s="14" t="s">
        <v>1990</v>
      </c>
    </row>
    <row r="146" spans="1:5">
      <c r="A146" s="14" t="s">
        <v>500</v>
      </c>
      <c r="B146" s="2">
        <f>36.12%</f>
        <v>0.36119999999999997</v>
      </c>
      <c r="C146" s="62">
        <v>0.25</v>
      </c>
      <c r="D146" s="62">
        <f>C146-B146</f>
        <v>-0.11119999999999997</v>
      </c>
      <c r="E146" s="33">
        <f>SUM(I78:I90,I117)</f>
        <v>0.45499656989870757</v>
      </c>
    </row>
    <row r="147" spans="1:5">
      <c r="A147" s="14" t="s">
        <v>501</v>
      </c>
      <c r="B147" s="2">
        <v>0.11070000000000001</v>
      </c>
      <c r="C147" s="62">
        <v>0.26</v>
      </c>
      <c r="D147" s="62">
        <f t="shared" ref="D147:D151" si="10">C147-B147</f>
        <v>0.14929999999999999</v>
      </c>
      <c r="E147" s="33">
        <f>SUM(I91:I94)</f>
        <v>0.15094683964099187</v>
      </c>
    </row>
    <row r="148" spans="1:5">
      <c r="A148" s="14" t="s">
        <v>215</v>
      </c>
      <c r="B148" s="2">
        <v>0.15160000000000001</v>
      </c>
      <c r="C148" s="62">
        <v>0.125</v>
      </c>
      <c r="D148" s="62">
        <f t="shared" si="10"/>
        <v>-2.6600000000000013E-2</v>
      </c>
      <c r="E148" s="33">
        <f>SUM(I105:I116)</f>
        <v>0.15186454256942916</v>
      </c>
    </row>
    <row r="149" spans="1:5">
      <c r="A149" s="14" t="s">
        <v>502</v>
      </c>
      <c r="B149" s="2">
        <v>6.3100000000000003E-2</v>
      </c>
      <c r="C149" s="62">
        <v>0.125</v>
      </c>
      <c r="D149" s="62">
        <f t="shared" si="10"/>
        <v>6.1899999999999997E-2</v>
      </c>
      <c r="E149" s="33">
        <f>SUM(I95:I98)</f>
        <v>8.540266250783507E-2</v>
      </c>
    </row>
    <row r="150" spans="1:5">
      <c r="A150" s="14" t="s">
        <v>1986</v>
      </c>
      <c r="B150" s="2">
        <v>6.25E-2</v>
      </c>
      <c r="C150" s="62">
        <v>0.125</v>
      </c>
      <c r="D150" s="62">
        <f t="shared" si="10"/>
        <v>6.25E-2</v>
      </c>
      <c r="E150" s="33">
        <f>SUM(I99:I104)</f>
        <v>0.11769282375325107</v>
      </c>
    </row>
    <row r="151" spans="1:5">
      <c r="A151" s="14" t="s">
        <v>503</v>
      </c>
      <c r="B151" s="2">
        <f>D107</f>
        <v>7.7265739004618384E-3</v>
      </c>
      <c r="C151" s="62">
        <v>0.11499999999999999</v>
      </c>
      <c r="D151" s="62">
        <f t="shared" si="10"/>
        <v>0.10727342609953815</v>
      </c>
      <c r="E151" s="33">
        <f>I77</f>
        <v>3.9096561629784948E-2</v>
      </c>
    </row>
    <row r="152" spans="1:5">
      <c r="A152" s="14" t="s">
        <v>524</v>
      </c>
      <c r="B152" s="2">
        <v>0.21</v>
      </c>
      <c r="C152" s="9">
        <v>0</v>
      </c>
      <c r="D152" s="62"/>
      <c r="E152" s="33">
        <v>0</v>
      </c>
    </row>
    <row r="157" spans="1:5">
      <c r="A157" t="s">
        <v>3040</v>
      </c>
    </row>
    <row r="158" spans="1:5">
      <c r="A158" s="163" t="s">
        <v>2860</v>
      </c>
      <c r="B158" s="1">
        <v>50000</v>
      </c>
    </row>
    <row r="159" spans="1:5">
      <c r="A159" s="163" t="s">
        <v>2861</v>
      </c>
      <c r="B159" s="1">
        <v>30000</v>
      </c>
    </row>
    <row r="160" spans="1:5">
      <c r="A160" s="163" t="s">
        <v>2834</v>
      </c>
      <c r="B160" s="1">
        <v>20000</v>
      </c>
    </row>
    <row r="161" spans="1:2">
      <c r="B161" s="1"/>
    </row>
    <row r="162" spans="1:2">
      <c r="A162" t="s">
        <v>3039</v>
      </c>
      <c r="B162" s="1"/>
    </row>
    <row r="163" spans="1:2">
      <c r="A163" s="165" t="s">
        <v>2919</v>
      </c>
      <c r="B163" s="1">
        <v>15000</v>
      </c>
    </row>
    <row r="164" spans="1:2">
      <c r="A164" s="165" t="s">
        <v>2905</v>
      </c>
      <c r="B164" s="1">
        <v>15000</v>
      </c>
    </row>
    <row r="165" spans="1:2">
      <c r="A165" s="165" t="s">
        <v>2851</v>
      </c>
      <c r="B165" s="1">
        <v>11000</v>
      </c>
    </row>
  </sheetData>
  <pageMargins left="0.511811024" right="0.511811024" top="0.78740157499999996" bottom="0.78740157499999996" header="0.31496062000000002" footer="0.31496062000000002"/>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63B2-B9D2-F748-B1D7-220727F0389A}">
  <dimension ref="A1:AH133"/>
  <sheetViews>
    <sheetView workbookViewId="0">
      <selection activeCell="C48" sqref="C48:BL49"/>
    </sheetView>
  </sheetViews>
  <sheetFormatPr baseColWidth="10" defaultRowHeight="15"/>
  <sheetData>
    <row r="1" spans="1:34" ht="20" customHeight="1">
      <c r="B1" s="129" t="s">
        <v>240</v>
      </c>
      <c r="C1" s="181" t="s">
        <v>2462</v>
      </c>
      <c r="D1" s="182"/>
      <c r="E1" s="182"/>
      <c r="F1" s="182"/>
      <c r="G1" s="182"/>
      <c r="H1" s="183" t="s">
        <v>2463</v>
      </c>
      <c r="I1" s="182"/>
      <c r="J1" s="182"/>
      <c r="K1" s="182"/>
      <c r="L1" s="182"/>
      <c r="M1" s="182"/>
      <c r="N1" s="182"/>
      <c r="O1" s="182"/>
      <c r="P1" s="182"/>
      <c r="Q1" s="182"/>
      <c r="R1" s="182"/>
      <c r="S1" s="182"/>
      <c r="T1" s="182"/>
      <c r="U1" s="182"/>
      <c r="V1" s="182"/>
      <c r="W1" s="182"/>
      <c r="X1" s="182"/>
      <c r="Y1" s="182"/>
      <c r="Z1" s="182"/>
      <c r="AA1" s="182"/>
      <c r="AB1" s="182"/>
      <c r="AC1" s="182"/>
      <c r="AD1" s="182"/>
      <c r="AE1" s="182"/>
      <c r="AF1" s="182"/>
      <c r="AG1" s="182"/>
    </row>
    <row r="2" spans="1:34" ht="40" customHeight="1">
      <c r="A2" t="s">
        <v>1266</v>
      </c>
      <c r="B2" s="130" t="s">
        <v>240</v>
      </c>
      <c r="C2" s="131" t="s">
        <v>1494</v>
      </c>
      <c r="D2" s="131" t="s">
        <v>2464</v>
      </c>
      <c r="E2" s="131" t="s">
        <v>2465</v>
      </c>
      <c r="F2" s="131" t="s">
        <v>2466</v>
      </c>
      <c r="G2" s="131" t="s">
        <v>2467</v>
      </c>
      <c r="H2" s="132" t="s">
        <v>1454</v>
      </c>
      <c r="I2" s="132" t="s">
        <v>506</v>
      </c>
      <c r="J2" s="132" t="s">
        <v>2468</v>
      </c>
      <c r="K2" s="132" t="s">
        <v>2900</v>
      </c>
      <c r="L2" s="132" t="s">
        <v>2471</v>
      </c>
      <c r="M2" s="132" t="s">
        <v>1452</v>
      </c>
      <c r="N2" s="132" t="s">
        <v>2346</v>
      </c>
      <c r="O2" s="132" t="s">
        <v>2347</v>
      </c>
      <c r="P2" s="132" t="s">
        <v>2348</v>
      </c>
      <c r="Q2" s="132" t="s">
        <v>2344</v>
      </c>
      <c r="R2" s="132" t="s">
        <v>2345</v>
      </c>
      <c r="S2" s="132" t="s">
        <v>2340</v>
      </c>
      <c r="T2" s="133" t="s">
        <v>2474</v>
      </c>
      <c r="U2" s="133" t="s">
        <v>2475</v>
      </c>
      <c r="V2" s="133" t="s">
        <v>2477</v>
      </c>
      <c r="W2" s="133" t="s">
        <v>2341</v>
      </c>
      <c r="X2" s="133" t="s">
        <v>402</v>
      </c>
      <c r="Y2" s="133" t="s">
        <v>2480</v>
      </c>
      <c r="Z2" s="133" t="s">
        <v>1614</v>
      </c>
      <c r="AA2" s="133" t="s">
        <v>2481</v>
      </c>
      <c r="AB2" s="133" t="s">
        <v>1724</v>
      </c>
      <c r="AC2" s="133" t="s">
        <v>1647</v>
      </c>
      <c r="AD2" s="134" t="s">
        <v>2486</v>
      </c>
      <c r="AE2" s="134" t="s">
        <v>2487</v>
      </c>
      <c r="AF2" s="134" t="s">
        <v>2488</v>
      </c>
      <c r="AG2" s="134" t="s">
        <v>2489</v>
      </c>
      <c r="AH2" s="168" t="s">
        <v>1646</v>
      </c>
    </row>
    <row r="3" spans="1:34">
      <c r="A3">
        <v>40</v>
      </c>
      <c r="B3" s="128" t="s">
        <v>2225</v>
      </c>
      <c r="C3" s="135">
        <v>1.1233150000000001E-2</v>
      </c>
      <c r="D3" s="135">
        <v>5.3E-3</v>
      </c>
      <c r="E3" s="135">
        <v>1.1233150000000001E-2</v>
      </c>
      <c r="F3" s="135">
        <v>3.3680719999999997E-2</v>
      </c>
      <c r="G3" s="135">
        <v>-2.2691989999999999E-2</v>
      </c>
      <c r="H3" s="135">
        <v>1.12E-2</v>
      </c>
      <c r="I3" s="141">
        <v>1.1233150000000001E-2</v>
      </c>
      <c r="J3" s="135">
        <v>1.09E-2</v>
      </c>
      <c r="K3" s="135">
        <v>3.3999999999999998E-3</v>
      </c>
      <c r="L3" s="135">
        <v>-4.7000000000000002E-3</v>
      </c>
      <c r="M3" s="135">
        <v>1.11E-2</v>
      </c>
      <c r="N3" s="135">
        <v>1.0999999999999999E-2</v>
      </c>
      <c r="O3" s="135">
        <v>9.1000000000000004E-3</v>
      </c>
      <c r="P3" s="135">
        <v>-1.169911640276911E-2</v>
      </c>
      <c r="Q3" s="135">
        <v>-1.563414466635182E-2</v>
      </c>
      <c r="R3" s="135">
        <v>1.2200000000000001E-2</v>
      </c>
      <c r="S3" s="135">
        <v>6.4706439413158012E-3</v>
      </c>
      <c r="T3" s="135">
        <v>4.64E-3</v>
      </c>
      <c r="U3" s="141">
        <v>1.1233150000000001E-2</v>
      </c>
      <c r="V3" s="135">
        <v>8.2730000000000008E-3</v>
      </c>
      <c r="W3" s="135">
        <v>4.2537800000000001E-2</v>
      </c>
      <c r="X3" s="135">
        <v>-1.4E-3</v>
      </c>
      <c r="Y3" s="135">
        <v>1.1198E-2</v>
      </c>
      <c r="Z3" s="135">
        <v>2.5822899999999999E-2</v>
      </c>
      <c r="AA3" s="135">
        <v>2.6523600000000001E-2</v>
      </c>
      <c r="AB3" s="135">
        <v>7.2564500000000004E-2</v>
      </c>
      <c r="AC3" s="135">
        <v>2.05182E-2</v>
      </c>
      <c r="AD3" s="135">
        <v>5.3147300000000001E-2</v>
      </c>
      <c r="AE3" s="135">
        <v>7.2964799999999996E-2</v>
      </c>
      <c r="AF3" s="135">
        <v>4.07362E-2</v>
      </c>
      <c r="AG3" s="135">
        <v>2.42215E-2</v>
      </c>
      <c r="AH3" s="135">
        <v>2.3821100000000001E-2</v>
      </c>
    </row>
    <row r="4" spans="1:34">
      <c r="A4">
        <v>39</v>
      </c>
      <c r="B4" s="128" t="s">
        <v>2226</v>
      </c>
      <c r="C4" s="137">
        <v>9.1814099999999992E-3</v>
      </c>
      <c r="D4" s="137">
        <v>8.3999999999999995E-3</v>
      </c>
      <c r="E4" s="137">
        <v>9.1814099999999992E-3</v>
      </c>
      <c r="F4" s="137">
        <v>-7.4923469999999992E-2</v>
      </c>
      <c r="G4" s="137">
        <v>2.127743E-2</v>
      </c>
      <c r="H4" s="137">
        <v>9.1999999999999998E-3</v>
      </c>
      <c r="I4" s="141">
        <v>9.1814099999999992E-3</v>
      </c>
      <c r="J4" s="137">
        <v>1.0200000000000001E-2</v>
      </c>
      <c r="K4" s="137">
        <v>-1.06E-2</v>
      </c>
      <c r="L4" s="137">
        <v>3.8E-3</v>
      </c>
      <c r="M4" s="137">
        <v>6.1000000000000004E-3</v>
      </c>
      <c r="N4" s="137">
        <v>8.3000000000000001E-3</v>
      </c>
      <c r="O4" s="137">
        <v>9.9000000000000008E-3</v>
      </c>
      <c r="P4" s="137">
        <v>3.6638736224339219E-3</v>
      </c>
      <c r="Q4" s="137">
        <v>3.5531361452403321E-3</v>
      </c>
      <c r="R4" s="137">
        <v>1.2200000000000001E-2</v>
      </c>
      <c r="S4" s="137">
        <v>3.8987193391097912E-3</v>
      </c>
      <c r="T4" s="137">
        <v>-7.9000000000000008E-3</v>
      </c>
      <c r="U4" s="141">
        <v>9.1814099999999992E-3</v>
      </c>
      <c r="V4" s="137">
        <v>8.3899999999999999E-3</v>
      </c>
      <c r="W4" s="137">
        <v>2.1423299999999999E-2</v>
      </c>
      <c r="X4" s="137">
        <v>2.2824799999999999E-2</v>
      </c>
      <c r="Y4" s="137">
        <v>6.1659999999999996E-3</v>
      </c>
      <c r="Z4" s="137">
        <v>3.2000000000000003E-4</v>
      </c>
      <c r="AA4" s="137">
        <v>3.3E-4</v>
      </c>
      <c r="AB4" s="137">
        <v>-6.2199999999999998E-2</v>
      </c>
      <c r="AC4" s="137">
        <v>-9.6299999999999997E-2</v>
      </c>
      <c r="AD4" s="137">
        <v>-4.1599999999999998E-2</v>
      </c>
      <c r="AE4" s="137">
        <v>1.5716999999999998E-2</v>
      </c>
      <c r="AF4" s="137">
        <v>-0.10829999999999999</v>
      </c>
      <c r="AG4" s="137">
        <v>-4.3799999999999999E-2</v>
      </c>
      <c r="AH4" s="137">
        <v>-2.3699999999999999E-2</v>
      </c>
    </row>
    <row r="5" spans="1:34">
      <c r="A5">
        <v>38</v>
      </c>
      <c r="B5" s="128" t="s">
        <v>2227</v>
      </c>
      <c r="C5" s="135">
        <v>1.174673E-2</v>
      </c>
      <c r="D5" s="135">
        <v>7.1000000000000004E-3</v>
      </c>
      <c r="E5" s="135">
        <v>1.174673E-2</v>
      </c>
      <c r="F5" s="135">
        <v>-2.9063889999999998E-2</v>
      </c>
      <c r="G5" s="135">
        <v>-2.4463309999999999E-2</v>
      </c>
      <c r="H5" s="135">
        <v>1.17E-2</v>
      </c>
      <c r="I5" s="141">
        <v>1.174673E-2</v>
      </c>
      <c r="J5" s="135">
        <v>1.38E-2</v>
      </c>
      <c r="K5" s="135">
        <v>1.24E-2</v>
      </c>
      <c r="L5" s="135">
        <v>8.8999999999999999E-3</v>
      </c>
      <c r="M5" s="135">
        <v>1.14E-2</v>
      </c>
      <c r="N5" s="135">
        <v>1.1900000000000001E-2</v>
      </c>
      <c r="O5" s="135">
        <v>1.46E-2</v>
      </c>
      <c r="P5" s="135">
        <v>1.1008851505020621E-2</v>
      </c>
      <c r="Q5" s="135">
        <v>1.0007579185632659E-2</v>
      </c>
      <c r="R5" s="135">
        <v>1.2200000000000001E-2</v>
      </c>
      <c r="S5" s="135">
        <v>5.692366490364531E-3</v>
      </c>
      <c r="T5" s="135">
        <v>8.7740000000000005E-3</v>
      </c>
      <c r="U5" s="141">
        <v>1.174673E-2</v>
      </c>
      <c r="V5" s="135">
        <v>2.09178E-2</v>
      </c>
      <c r="W5" s="135">
        <v>2.2318899999999999E-2</v>
      </c>
      <c r="X5" s="135">
        <v>-9.4999999999999998E-3</v>
      </c>
      <c r="Y5" s="135">
        <v>1.1495999999999999E-2</v>
      </c>
      <c r="Z5" s="135">
        <v>-2.3300000000000001E-2</v>
      </c>
      <c r="AA5" s="135">
        <v>-4.4000000000000003E-3</v>
      </c>
      <c r="AB5" s="135">
        <v>-1.4999999999999999E-2</v>
      </c>
      <c r="AC5" s="135">
        <v>-4.5600000000000002E-2</v>
      </c>
      <c r="AD5" s="135">
        <v>-3.2300000000000002E-2</v>
      </c>
      <c r="AE5" s="135">
        <v>-3.4700000000000002E-2</v>
      </c>
      <c r="AF5" s="135">
        <v>-6.6199999999999995E-2</v>
      </c>
      <c r="AG5" s="135">
        <v>-2.4199999999999999E-2</v>
      </c>
      <c r="AH5" s="135">
        <v>-1.24E-2</v>
      </c>
    </row>
    <row r="6" spans="1:34" s="139" customFormat="1">
      <c r="A6" s="139">
        <v>37</v>
      </c>
      <c r="B6" s="140" t="s">
        <v>2228</v>
      </c>
      <c r="C6" s="141">
        <v>9.1814099999999992E-3</v>
      </c>
      <c r="D6" s="141">
        <v>6.1000000000000004E-3</v>
      </c>
      <c r="E6" s="141">
        <v>9.1814099999999992E-3</v>
      </c>
      <c r="F6" s="141">
        <v>2.502331E-2</v>
      </c>
      <c r="G6" s="141">
        <v>-1.5687739999999999E-2</v>
      </c>
      <c r="H6" s="141">
        <v>9.1999999999999998E-3</v>
      </c>
      <c r="I6" s="141">
        <v>9.1814099999999992E-3</v>
      </c>
      <c r="J6" s="141">
        <v>1.0800000000000001E-2</v>
      </c>
      <c r="K6" s="141">
        <v>8.2000000000000007E-3</v>
      </c>
      <c r="L6" s="141">
        <v>8.0000000000000002E-3</v>
      </c>
      <c r="M6" s="141">
        <v>0.01</v>
      </c>
      <c r="N6" s="141">
        <v>8.6E-3</v>
      </c>
      <c r="O6" s="141">
        <v>1.1299999999999999E-2</v>
      </c>
      <c r="P6" s="141">
        <v>9.5105764822804861E-3</v>
      </c>
      <c r="Q6" s="141">
        <v>1.038683344367408E-2</v>
      </c>
      <c r="R6" s="141">
        <v>1.2200000000000001E-2</v>
      </c>
      <c r="S6" s="141">
        <v>9.8841169237406934E-3</v>
      </c>
      <c r="T6" s="141">
        <v>4.346E-3</v>
      </c>
      <c r="U6" s="141">
        <v>9.1814099999999992E-3</v>
      </c>
      <c r="V6" s="141">
        <v>1.07116E-2</v>
      </c>
      <c r="W6" s="141">
        <v>1.21131E-2</v>
      </c>
      <c r="X6" s="141">
        <v>8.3899999999999999E-3</v>
      </c>
      <c r="Y6" s="141">
        <v>1.00108E-2</v>
      </c>
      <c r="Z6" s="141">
        <v>4.4000000000000002E-4</v>
      </c>
      <c r="AA6" s="141">
        <v>-6.9999999999999999E-4</v>
      </c>
      <c r="AB6" s="141">
        <v>3.9743199999999999E-2</v>
      </c>
      <c r="AC6" s="141">
        <v>3.0332999999999999E-2</v>
      </c>
      <c r="AD6" s="141">
        <v>-1.3599999999999999E-2</v>
      </c>
      <c r="AE6" s="141">
        <v>-3.5299999999999998E-2</v>
      </c>
      <c r="AF6" s="141">
        <v>-2.7400000000000001E-2</v>
      </c>
      <c r="AG6" s="141">
        <v>5.2757400000000003E-2</v>
      </c>
      <c r="AH6" s="141">
        <v>2.8831300000000001E-2</v>
      </c>
    </row>
    <row r="7" spans="1:34">
      <c r="A7">
        <v>36</v>
      </c>
      <c r="B7" s="128" t="s">
        <v>2229</v>
      </c>
      <c r="C7" s="135">
        <v>1.1233150000000001E-2</v>
      </c>
      <c r="D7" s="135">
        <v>2.3E-3</v>
      </c>
      <c r="E7" s="135">
        <v>1.1233150000000001E-2</v>
      </c>
      <c r="F7" s="135">
        <v>3.737795E-2</v>
      </c>
      <c r="G7" s="135">
        <v>1.9037330000000002E-2</v>
      </c>
      <c r="H7" s="135">
        <v>1.12E-2</v>
      </c>
      <c r="I7" s="141">
        <v>1.1233150000000001E-2</v>
      </c>
      <c r="J7" s="135">
        <v>1.38E-2</v>
      </c>
      <c r="K7" s="135">
        <v>2.8799999999999999E-2</v>
      </c>
      <c r="L7" s="135">
        <v>1.18E-2</v>
      </c>
      <c r="M7" s="135">
        <v>1.4200000000000001E-2</v>
      </c>
      <c r="N7" s="135">
        <v>1.26E-2</v>
      </c>
      <c r="O7" s="135">
        <v>1.4800000000000001E-2</v>
      </c>
      <c r="P7" s="135">
        <v>1.4548993549836631E-2</v>
      </c>
      <c r="Q7" s="135">
        <v>1.372914679505732E-2</v>
      </c>
      <c r="R7" s="135">
        <v>1.2200000000000001E-2</v>
      </c>
      <c r="S7" s="135">
        <v>8.2896535544270122E-3</v>
      </c>
      <c r="T7" s="135">
        <v>2.9326100000000001E-2</v>
      </c>
      <c r="U7" s="141">
        <v>1.1233150000000001E-2</v>
      </c>
      <c r="V7" s="135">
        <v>2.1419000000000001E-2</v>
      </c>
      <c r="W7" s="135">
        <v>1.7315299999999999E-2</v>
      </c>
      <c r="X7" s="135">
        <v>2.0618299999999999E-2</v>
      </c>
      <c r="Y7" s="135">
        <v>1.4212600000000001E-2</v>
      </c>
      <c r="Z7" s="135">
        <v>-2.6800000000000001E-2</v>
      </c>
      <c r="AA7" s="135">
        <v>8.4749999999999999E-3</v>
      </c>
      <c r="AB7" s="135">
        <v>5.7751299999999998E-2</v>
      </c>
      <c r="AC7" s="135">
        <v>9.9988900000000006E-2</v>
      </c>
      <c r="AD7" s="135">
        <v>8.2473299999999999E-2</v>
      </c>
      <c r="AE7" s="135">
        <v>7.83697E-2</v>
      </c>
      <c r="AF7" s="135">
        <v>5.8652100000000013E-2</v>
      </c>
      <c r="AG7" s="135">
        <v>8.9179300000000003E-2</v>
      </c>
      <c r="AH7" s="135">
        <v>3.5031100000000003E-2</v>
      </c>
    </row>
    <row r="8" spans="1:34">
      <c r="A8">
        <v>35</v>
      </c>
      <c r="B8" s="128" t="s">
        <v>2230</v>
      </c>
      <c r="C8" s="137">
        <v>1.071982E-2</v>
      </c>
      <c r="D8" s="137">
        <v>-8.0000000000000004E-4</v>
      </c>
      <c r="E8" s="137">
        <v>1.071982E-2</v>
      </c>
      <c r="F8" s="137">
        <v>9.0016370000000012E-2</v>
      </c>
      <c r="G8" s="137">
        <v>-5.4298550000000001E-2</v>
      </c>
      <c r="H8" s="137">
        <v>1.0699999999999999E-2</v>
      </c>
      <c r="I8" s="141">
        <v>1.071982E-2</v>
      </c>
      <c r="J8" s="137">
        <v>1.32E-2</v>
      </c>
      <c r="K8" s="137">
        <v>2.41E-2</v>
      </c>
      <c r="L8" s="137">
        <v>1.3899999999999999E-2</v>
      </c>
      <c r="M8" s="137">
        <v>1.24E-2</v>
      </c>
      <c r="N8" s="137">
        <v>1.24E-2</v>
      </c>
      <c r="O8" s="137">
        <v>1.3299999999999999E-2</v>
      </c>
      <c r="P8" s="137">
        <v>1.381794470625897E-2</v>
      </c>
      <c r="Q8" s="137">
        <v>1.5031598778778349E-2</v>
      </c>
      <c r="R8" s="137">
        <v>1.2200000000000001E-2</v>
      </c>
      <c r="S8" s="137">
        <v>8.0882684573166941E-3</v>
      </c>
      <c r="T8" s="137">
        <v>2.34218E-2</v>
      </c>
      <c r="U8" s="141">
        <v>1.071982E-2</v>
      </c>
      <c r="V8" s="137">
        <v>2.0919500000000001E-2</v>
      </c>
      <c r="W8" s="137">
        <v>1.2511599999999999E-2</v>
      </c>
      <c r="X8" s="137">
        <v>2.5230000000000001E-3</v>
      </c>
      <c r="Y8" s="137">
        <v>1.2411500000000001E-2</v>
      </c>
      <c r="Z8" s="137">
        <v>-7.4800000000000005E-2</v>
      </c>
      <c r="AA8" s="137">
        <v>1.5814700000000001E-2</v>
      </c>
      <c r="AB8" s="137">
        <v>3.9937100000000003E-2</v>
      </c>
      <c r="AC8" s="137">
        <v>8.8081999999999994E-2</v>
      </c>
      <c r="AD8" s="137">
        <v>5.87547E-2</v>
      </c>
      <c r="AE8" s="137">
        <v>5.8554500000000002E-2</v>
      </c>
      <c r="AF8" s="137">
        <v>4.8545199999999997E-2</v>
      </c>
      <c r="AG8" s="137">
        <v>0.1023954</v>
      </c>
      <c r="AH8" s="137">
        <v>9.4087599999999993E-2</v>
      </c>
    </row>
    <row r="9" spans="1:34">
      <c r="A9">
        <v>34</v>
      </c>
      <c r="B9" s="128" t="s">
        <v>2231</v>
      </c>
      <c r="C9" s="135">
        <v>1.071982E-2</v>
      </c>
      <c r="D9" s="135">
        <v>1.1999999999999999E-3</v>
      </c>
      <c r="E9" s="135">
        <v>1.071982E-2</v>
      </c>
      <c r="F9" s="135">
        <v>3.2653719999999997E-2</v>
      </c>
      <c r="G9" s="135">
        <v>-1.612301E-2</v>
      </c>
      <c r="H9" s="135">
        <v>1.0699999999999999E-2</v>
      </c>
      <c r="I9" s="141">
        <v>1.071982E-2</v>
      </c>
      <c r="J9" s="135">
        <v>1.26E-2</v>
      </c>
      <c r="K9" s="135">
        <v>2.4899999999999999E-2</v>
      </c>
      <c r="L9" s="135">
        <v>1.35E-2</v>
      </c>
      <c r="M9" s="135">
        <v>1.35E-2</v>
      </c>
      <c r="N9" s="135">
        <v>1.23E-2</v>
      </c>
      <c r="O9" s="135">
        <v>1.21E-2</v>
      </c>
      <c r="P9" s="135">
        <v>1.363393724163631E-2</v>
      </c>
      <c r="Q9" s="135">
        <v>1.254438256306911E-2</v>
      </c>
      <c r="R9" s="135">
        <v>1.2927405092888479E-2</v>
      </c>
      <c r="S9" s="135">
        <v>1.360110569680106E-2</v>
      </c>
      <c r="T9" s="135">
        <v>2.25209E-2</v>
      </c>
      <c r="U9" s="141">
        <v>1.071982E-2</v>
      </c>
      <c r="V9" s="135">
        <v>7.9730000000000009E-3</v>
      </c>
      <c r="W9" s="135">
        <v>4.0137399999999997E-2</v>
      </c>
      <c r="X9" s="135">
        <v>1.4813700000000001E-2</v>
      </c>
      <c r="Y9" s="135">
        <v>1.35126E-2</v>
      </c>
      <c r="Z9" s="135">
        <v>-5.28E-2</v>
      </c>
      <c r="AA9" s="135">
        <v>2.19204E-2</v>
      </c>
      <c r="AB9" s="135">
        <v>2.1820200000000001E-2</v>
      </c>
      <c r="AC9" s="135">
        <v>2.8726700000000001E-2</v>
      </c>
      <c r="AD9" s="135">
        <v>0.10309599999999999</v>
      </c>
      <c r="AE9" s="135">
        <v>7.9874399999999998E-2</v>
      </c>
      <c r="AF9" s="135">
        <v>2.8126100000000001E-2</v>
      </c>
      <c r="AG9" s="135">
        <v>3.4331899999999999E-2</v>
      </c>
      <c r="AH9" s="135">
        <v>3.1529300000000003E-2</v>
      </c>
    </row>
    <row r="10" spans="1:34">
      <c r="A10">
        <v>33</v>
      </c>
      <c r="B10" s="128" t="s">
        <v>2232</v>
      </c>
      <c r="C10" s="137">
        <v>1.1392660000000001E-2</v>
      </c>
      <c r="D10" s="137">
        <v>2.3E-3</v>
      </c>
      <c r="E10" s="137">
        <v>1.137496E-2</v>
      </c>
      <c r="F10" s="137">
        <v>-5.0853029999999987E-2</v>
      </c>
      <c r="G10" s="137">
        <v>3.8047030000000003E-2</v>
      </c>
      <c r="H10" s="137">
        <v>1.14E-2</v>
      </c>
      <c r="I10" s="141">
        <v>1.1392660000000001E-2</v>
      </c>
      <c r="J10" s="137">
        <v>1.32E-2</v>
      </c>
      <c r="K10" s="137">
        <v>1.7999999999999999E-2</v>
      </c>
      <c r="L10" s="137">
        <v>1.61E-2</v>
      </c>
      <c r="M10" s="137">
        <v>1.6299999999999999E-2</v>
      </c>
      <c r="N10" s="137">
        <v>1.34E-2</v>
      </c>
      <c r="O10" s="137">
        <v>1.1299999999999999E-2</v>
      </c>
      <c r="P10" s="137">
        <v>1.6514192857520541E-2</v>
      </c>
      <c r="Q10" s="137">
        <v>1.556219746235632E-2</v>
      </c>
      <c r="R10" s="137">
        <v>1.405876741914547E-2</v>
      </c>
      <c r="S10" s="137">
        <v>1.3491052433183491E-2</v>
      </c>
      <c r="T10" s="137">
        <v>2.0017500000000001E-2</v>
      </c>
      <c r="U10" s="141">
        <v>1.1392660000000001E-2</v>
      </c>
      <c r="V10" s="137">
        <v>7.2619999999999994E-3</v>
      </c>
      <c r="W10" s="137">
        <v>1.9517099999999999E-2</v>
      </c>
      <c r="X10" s="137">
        <v>5.5469999999999998E-3</v>
      </c>
      <c r="Y10" s="137">
        <v>1.63143E-2</v>
      </c>
      <c r="Z10" s="137">
        <v>2.1418800000000002E-2</v>
      </c>
      <c r="AA10" s="137">
        <v>-2.9999999999999997E-4</v>
      </c>
      <c r="AB10" s="137">
        <v>-4.2799999999999998E-2</v>
      </c>
      <c r="AC10" s="137">
        <v>-4.0800000000000003E-2</v>
      </c>
      <c r="AD10" s="137">
        <v>-3.8300000000000001E-2</v>
      </c>
      <c r="AE10" s="137">
        <v>1.1197E-2</v>
      </c>
      <c r="AF10" s="137">
        <v>-4.7100000000000003E-2</v>
      </c>
      <c r="AG10" s="137">
        <v>-3.8300000000000001E-2</v>
      </c>
      <c r="AH10" s="137">
        <v>-3.4500000000000003E-2</v>
      </c>
    </row>
    <row r="11" spans="1:34">
      <c r="A11">
        <v>32</v>
      </c>
      <c r="B11" s="128" t="s">
        <v>2233</v>
      </c>
      <c r="C11" s="135">
        <v>9.7467600000000001E-3</v>
      </c>
      <c r="D11" s="135">
        <v>2.5999999999999999E-3</v>
      </c>
      <c r="E11" s="135">
        <v>9.7290199999999997E-3</v>
      </c>
      <c r="F11" s="135">
        <v>7.1137600000000002E-3</v>
      </c>
      <c r="G11" s="135">
        <v>1.7411980000000001E-2</v>
      </c>
      <c r="H11" s="135">
        <v>9.7000000000000003E-3</v>
      </c>
      <c r="I11" s="141">
        <v>9.7467600000000001E-3</v>
      </c>
      <c r="J11" s="135">
        <v>1.1299999999999999E-2</v>
      </c>
      <c r="K11" s="135">
        <v>9.1999999999999998E-3</v>
      </c>
      <c r="L11" s="135">
        <v>1.1900000000000001E-2</v>
      </c>
      <c r="M11" s="135">
        <v>1.21E-2</v>
      </c>
      <c r="N11" s="135">
        <v>1.06E-2</v>
      </c>
      <c r="O11" s="135">
        <v>7.1999999999999998E-3</v>
      </c>
      <c r="P11" s="135">
        <v>1.199892517123158E-2</v>
      </c>
      <c r="Q11" s="135">
        <v>1.1719351719884811E-2</v>
      </c>
      <c r="R11" s="135">
        <v>1.1977738812386731E-2</v>
      </c>
      <c r="S11" s="135">
        <v>1.347784505934513E-2</v>
      </c>
      <c r="T11" s="135">
        <v>1.0810999999999999E-2</v>
      </c>
      <c r="U11" s="141">
        <v>9.7467600000000001E-3</v>
      </c>
      <c r="V11" s="135">
        <v>1.4139999999999999E-3</v>
      </c>
      <c r="W11" s="135">
        <v>2.7328000000000002E-2</v>
      </c>
      <c r="X11" s="135">
        <v>2.23229E-2</v>
      </c>
      <c r="Y11" s="135">
        <v>1.2112299999999999E-2</v>
      </c>
      <c r="Z11" s="135">
        <v>7.6999999999999996E-4</v>
      </c>
      <c r="AA11" s="135">
        <v>8.1829999999999993E-3</v>
      </c>
      <c r="AB11" s="135">
        <v>-9.4999999999999998E-3</v>
      </c>
      <c r="AC11" s="135">
        <v>-1.9099999999999999E-2</v>
      </c>
      <c r="AD11" s="135">
        <v>1.6216600000000001E-2</v>
      </c>
      <c r="AE11" s="135">
        <v>-9.3999999999999986E-3</v>
      </c>
      <c r="AF11" s="135">
        <v>-6.5000000000000006E-3</v>
      </c>
      <c r="AG11" s="135">
        <v>5.5560000000000002E-3</v>
      </c>
      <c r="AH11" s="135">
        <v>3.3E-4</v>
      </c>
    </row>
    <row r="12" spans="1:34">
      <c r="A12">
        <v>31</v>
      </c>
      <c r="B12" s="128" t="s">
        <v>2234</v>
      </c>
      <c r="C12" s="137">
        <v>9.975669999999999E-3</v>
      </c>
      <c r="D12" s="137">
        <v>2.3999999999999998E-3</v>
      </c>
      <c r="E12" s="137">
        <v>9.975669999999999E-3</v>
      </c>
      <c r="F12" s="137">
        <v>-2.9352679999999999E-2</v>
      </c>
      <c r="G12" s="137">
        <v>9.9648499999999991E-3</v>
      </c>
      <c r="H12" s="137">
        <v>0.01</v>
      </c>
      <c r="I12" s="137">
        <v>1.3383130000000021E-2</v>
      </c>
      <c r="J12" s="137">
        <v>5.0000000000000001E-3</v>
      </c>
      <c r="K12" s="137">
        <v>9.5999999999999992E-3</v>
      </c>
      <c r="L12" s="137">
        <v>1.14E-2</v>
      </c>
      <c r="M12" s="137">
        <v>1.14E-2</v>
      </c>
      <c r="N12" s="137">
        <v>1.0699999999999999E-2</v>
      </c>
      <c r="O12" s="137">
        <v>9.2999999999999992E-3</v>
      </c>
      <c r="P12" s="137">
        <v>8.5671603836594556E-3</v>
      </c>
      <c r="Q12" s="137">
        <v>3.8528202408227852E-3</v>
      </c>
      <c r="R12" s="137">
        <v>1.2233122224821541E-2</v>
      </c>
      <c r="S12" s="137">
        <v>9.8933151674522879E-3</v>
      </c>
      <c r="T12" s="137">
        <v>1.29129E-2</v>
      </c>
      <c r="U12" s="141">
        <v>9.975669999999999E-3</v>
      </c>
      <c r="V12" s="137">
        <v>3.434E-3</v>
      </c>
      <c r="W12" s="137">
        <v>4.7470000000000004E-3</v>
      </c>
      <c r="X12" s="137">
        <v>1.19119E-2</v>
      </c>
      <c r="Y12" s="137">
        <v>1.14114E-2</v>
      </c>
      <c r="Z12" s="137">
        <v>-4.5999999999999999E-3</v>
      </c>
      <c r="AA12" s="137">
        <v>-4.7000000000000002E-3</v>
      </c>
      <c r="AB12" s="137">
        <v>-4.7300000000000002E-2</v>
      </c>
      <c r="AC12" s="137">
        <v>-6.9699999999999998E-2</v>
      </c>
      <c r="AD12" s="137">
        <v>-8.2699999999999996E-2</v>
      </c>
      <c r="AE12" s="137">
        <v>-9.7100000000000006E-2</v>
      </c>
      <c r="AF12" s="137">
        <v>-6.3600000000000004E-2</v>
      </c>
      <c r="AG12" s="137">
        <v>-2.81E-2</v>
      </c>
      <c r="AH12" s="137">
        <v>-5.7000000000000002E-3</v>
      </c>
    </row>
    <row r="13" spans="1:34">
      <c r="A13">
        <v>30</v>
      </c>
      <c r="B13" s="128" t="s">
        <v>2235</v>
      </c>
      <c r="C13" s="135">
        <v>9.1776899999999988E-3</v>
      </c>
      <c r="D13" s="135">
        <v>2.8E-3</v>
      </c>
      <c r="E13" s="135">
        <v>9.1598800000000005E-3</v>
      </c>
      <c r="F13" s="135">
        <v>0.12539322999999999</v>
      </c>
      <c r="G13" s="135">
        <v>-2.4122589999999999E-2</v>
      </c>
      <c r="H13" s="135">
        <v>9.1999999999999998E-3</v>
      </c>
      <c r="I13" s="135">
        <v>1.093381138089411E-2</v>
      </c>
      <c r="J13" s="135">
        <v>1.2E-2</v>
      </c>
      <c r="K13" s="135">
        <v>1.14E-2</v>
      </c>
      <c r="L13" s="135">
        <v>1.2500000000000001E-2</v>
      </c>
      <c r="M13" s="135">
        <v>1.1299999999999999E-2</v>
      </c>
      <c r="N13" s="135">
        <v>1.09E-2</v>
      </c>
      <c r="O13" s="135">
        <v>1.14E-2</v>
      </c>
      <c r="P13" s="135">
        <v>1.1888371864233751E-2</v>
      </c>
      <c r="Q13" s="135">
        <v>7.9554073706888939E-3</v>
      </c>
      <c r="R13" s="135">
        <v>1.1358887228099411E-2</v>
      </c>
      <c r="S13" s="135">
        <v>2.4422976759721489E-3</v>
      </c>
      <c r="T13" s="135">
        <v>8.6929999999999993E-3</v>
      </c>
      <c r="U13" s="141">
        <v>9.1776899999999988E-3</v>
      </c>
      <c r="V13" s="135">
        <v>2.4326400000000001E-2</v>
      </c>
      <c r="W13" s="135">
        <v>3.3436400000000012E-2</v>
      </c>
      <c r="X13" s="135">
        <v>1.3129999999999999E-3</v>
      </c>
      <c r="Y13" s="135">
        <v>1.13122E-2</v>
      </c>
      <c r="Z13" s="135">
        <v>-2.3699999999999999E-2</v>
      </c>
      <c r="AA13" s="135">
        <v>2.8731199999999998E-2</v>
      </c>
      <c r="AB13" s="135">
        <v>0.12611</v>
      </c>
      <c r="AC13" s="135">
        <v>9.9409999999999998E-2</v>
      </c>
      <c r="AD13" s="135">
        <v>0.11311</v>
      </c>
      <c r="AE13" s="135">
        <v>0.10961</v>
      </c>
      <c r="AF13" s="135">
        <v>0.10310999999999999</v>
      </c>
      <c r="AG13" s="135">
        <v>0.10131</v>
      </c>
      <c r="AH13" s="135">
        <v>7.8485399999999997E-2</v>
      </c>
    </row>
    <row r="14" spans="1:34">
      <c r="A14">
        <v>29</v>
      </c>
      <c r="B14" s="128" t="s">
        <v>2236</v>
      </c>
      <c r="C14" s="137">
        <v>8.9631400000000014E-3</v>
      </c>
      <c r="D14" s="137">
        <v>5.6000000000000008E-3</v>
      </c>
      <c r="E14" s="137">
        <v>8.9452500000000001E-3</v>
      </c>
      <c r="F14" s="137">
        <v>5.3829099999999998E-2</v>
      </c>
      <c r="G14" s="137">
        <v>-1.9086209999999999E-2</v>
      </c>
      <c r="H14" s="137">
        <v>8.8999999999999999E-3</v>
      </c>
      <c r="I14" s="137">
        <v>1.085877876324459E-2</v>
      </c>
      <c r="J14" s="137">
        <v>1.18E-2</v>
      </c>
      <c r="K14" s="137">
        <v>1.0999999999999999E-2</v>
      </c>
      <c r="L14" s="137">
        <v>1.0800000000000001E-2</v>
      </c>
      <c r="M14" s="137">
        <v>1.0500000000000001E-2</v>
      </c>
      <c r="N14" s="137">
        <v>1.04E-2</v>
      </c>
      <c r="O14" s="137">
        <v>1.01E-2</v>
      </c>
      <c r="P14" s="137">
        <v>1.085193617476587E-2</v>
      </c>
      <c r="Q14" s="137">
        <v>6.0818621298230902E-3</v>
      </c>
      <c r="R14" s="137">
        <v>1.1170843854441561E-2</v>
      </c>
      <c r="S14" s="137">
        <v>1.4210020268816679E-2</v>
      </c>
      <c r="T14" s="137">
        <v>1.11123E-2</v>
      </c>
      <c r="U14" s="141">
        <v>8.9631400000000014E-3</v>
      </c>
      <c r="V14" s="137">
        <v>1.4516100000000001E-2</v>
      </c>
      <c r="W14" s="137">
        <v>2.2625200000000002E-2</v>
      </c>
      <c r="X14" s="137">
        <v>2.7330400000000001E-2</v>
      </c>
      <c r="Y14" s="137">
        <v>1.0511700000000001E-2</v>
      </c>
      <c r="Z14" s="137">
        <v>2.52281E-2</v>
      </c>
      <c r="AA14" s="137">
        <v>3.2235899999999998E-2</v>
      </c>
      <c r="AB14" s="137">
        <v>3.20357E-2</v>
      </c>
      <c r="AC14" s="137">
        <v>2.00222E-2</v>
      </c>
      <c r="AD14" s="137">
        <v>6.1668599999999997E-2</v>
      </c>
      <c r="AE14" s="137">
        <v>7.6585299999999995E-2</v>
      </c>
      <c r="AF14" s="137">
        <v>8.0389599999999992E-2</v>
      </c>
      <c r="AG14" s="137">
        <v>7.5283900000000001E-2</v>
      </c>
      <c r="AH14" s="137">
        <v>4.46497E-2</v>
      </c>
    </row>
    <row r="15" spans="1:34">
      <c r="A15">
        <v>28</v>
      </c>
      <c r="B15" s="128" t="s">
        <v>2237</v>
      </c>
      <c r="C15" s="135">
        <v>9.6669000000000008E-3</v>
      </c>
      <c r="D15" s="135">
        <v>4.1999999999999997E-3</v>
      </c>
      <c r="E15" s="135">
        <v>9.6669000000000008E-3</v>
      </c>
      <c r="F15" s="135">
        <v>-4.7940889999999993E-2</v>
      </c>
      <c r="G15" s="135">
        <v>2.3175589999999999E-2</v>
      </c>
      <c r="H15" s="135">
        <v>9.7000000000000003E-3</v>
      </c>
      <c r="I15" s="135">
        <v>1.1766874131151409E-2</v>
      </c>
      <c r="J15" s="135">
        <v>1.14E-2</v>
      </c>
      <c r="K15" s="135">
        <v>1.5699999999999999E-2</v>
      </c>
      <c r="L15" s="135">
        <v>1.3899999999999999E-2</v>
      </c>
      <c r="M15" s="135">
        <v>1.18E-2</v>
      </c>
      <c r="N15" s="135">
        <v>1.11E-2</v>
      </c>
      <c r="O15" s="135">
        <v>9.1000000000000004E-3</v>
      </c>
      <c r="P15" s="135">
        <v>1.279464490676818E-2</v>
      </c>
      <c r="Q15" s="135">
        <v>1.137292431487147E-2</v>
      </c>
      <c r="R15" s="135">
        <v>1.2075488504863291E-2</v>
      </c>
      <c r="S15" s="135">
        <v>1.265927153338486E-2</v>
      </c>
      <c r="T15" s="135">
        <v>1.942E-2</v>
      </c>
      <c r="U15" s="141">
        <v>9.6669000000000008E-3</v>
      </c>
      <c r="V15" s="135">
        <v>6.2629999999999986E-3</v>
      </c>
      <c r="W15" s="135">
        <v>2.1622300000000001E-2</v>
      </c>
      <c r="X15" s="135">
        <v>2.1210000000000001E-3</v>
      </c>
      <c r="Y15" s="135">
        <v>1.18122E-2</v>
      </c>
      <c r="Z15" s="135">
        <v>-1.4E-3</v>
      </c>
      <c r="AA15" s="135">
        <v>-3.2000000000000002E-3</v>
      </c>
      <c r="AB15" s="135">
        <v>4.0410000000000003E-3</v>
      </c>
      <c r="AC15" s="135">
        <v>-3.09E-2</v>
      </c>
      <c r="AD15" s="135">
        <v>-5.1999999999999998E-2</v>
      </c>
      <c r="AE15" s="135">
        <v>-7.3899999999999993E-2</v>
      </c>
      <c r="AF15" s="135">
        <v>-8.3100000000000007E-2</v>
      </c>
      <c r="AG15" s="135">
        <v>-3.78E-2</v>
      </c>
      <c r="AH15" s="135">
        <v>-2.0899999999999998E-2</v>
      </c>
    </row>
    <row r="16" spans="1:34">
      <c r="A16">
        <v>27</v>
      </c>
      <c r="B16" s="128" t="s">
        <v>2238</v>
      </c>
      <c r="C16" s="137">
        <v>8.0199599999999996E-3</v>
      </c>
      <c r="D16" s="137">
        <v>8.3000000000000001E-3</v>
      </c>
      <c r="E16" s="137">
        <v>8.0020000000000004E-3</v>
      </c>
      <c r="F16" s="137">
        <v>9.9234199999999988E-3</v>
      </c>
      <c r="G16" s="137">
        <v>6.0159499999999999E-3</v>
      </c>
      <c r="H16" s="137">
        <v>8.0000000000000002E-3</v>
      </c>
      <c r="I16" s="137">
        <v>9.3244977835473808E-3</v>
      </c>
      <c r="J16" s="137">
        <v>1.01E-2</v>
      </c>
      <c r="K16" s="137">
        <v>2.35E-2</v>
      </c>
      <c r="L16" s="137">
        <v>1.12E-2</v>
      </c>
      <c r="M16" s="137">
        <v>1.0999999999999999E-2</v>
      </c>
      <c r="N16" s="137">
        <v>9.1999999999999998E-3</v>
      </c>
      <c r="O16" s="137">
        <v>8.5000000000000006E-3</v>
      </c>
      <c r="P16" s="137">
        <v>1.0677903873170139E-2</v>
      </c>
      <c r="Q16" s="137">
        <v>1.1676642799666631E-2</v>
      </c>
      <c r="R16" s="137">
        <v>1.0196430170147149E-2</v>
      </c>
      <c r="S16" s="137">
        <v>1.223333181787689E-2</v>
      </c>
      <c r="T16" s="137">
        <v>2.7334000000000001E-2</v>
      </c>
      <c r="U16" s="141">
        <v>8.0199599999999996E-3</v>
      </c>
      <c r="V16" s="137">
        <v>4.3530000000000001E-3</v>
      </c>
      <c r="W16" s="137">
        <v>3.0638200000000001E-2</v>
      </c>
      <c r="X16" s="137">
        <v>4.3530000000000001E-3</v>
      </c>
      <c r="Y16" s="137">
        <v>1.10136E-2</v>
      </c>
      <c r="Z16" s="137">
        <v>8.1000000000000006E-4</v>
      </c>
      <c r="AA16" s="137">
        <v>8.6105999999999995E-3</v>
      </c>
      <c r="AB16" s="137">
        <v>8.1099999999999992E-3</v>
      </c>
      <c r="AC16" s="137">
        <v>3.9480000000000001E-3</v>
      </c>
      <c r="AD16" s="137">
        <v>5.8709999999999986E-3</v>
      </c>
      <c r="AE16" s="137">
        <v>-1.49E-2</v>
      </c>
      <c r="AF16" s="137">
        <v>7.7999999999999999E-4</v>
      </c>
      <c r="AG16" s="137">
        <v>3.2840800000000003E-2</v>
      </c>
      <c r="AH16" s="137">
        <v>2.45305E-2</v>
      </c>
    </row>
    <row r="17" spans="1:34">
      <c r="A17">
        <v>26</v>
      </c>
      <c r="B17" s="128" t="s">
        <v>2239</v>
      </c>
      <c r="C17" s="135">
        <v>8.33477E-3</v>
      </c>
      <c r="D17" s="135">
        <v>1.6000000000000001E-3</v>
      </c>
      <c r="E17" s="135">
        <v>8.3167399999999995E-3</v>
      </c>
      <c r="F17" s="135">
        <v>-7.0835499999999992E-3</v>
      </c>
      <c r="G17" s="135">
        <v>2.5886500000000001E-3</v>
      </c>
      <c r="H17" s="135">
        <v>8.3000000000000001E-3</v>
      </c>
      <c r="I17" s="135">
        <v>9.530881799939106E-3</v>
      </c>
      <c r="J17" s="135">
        <v>0.01</v>
      </c>
      <c r="K17" s="135">
        <v>9.7999999999999997E-3</v>
      </c>
      <c r="L17" s="135">
        <v>1.12E-2</v>
      </c>
      <c r="M17" s="135">
        <v>1.09E-2</v>
      </c>
      <c r="N17" s="135">
        <v>9.4000000000000004E-3</v>
      </c>
      <c r="O17" s="135">
        <v>8.5000000000000006E-3</v>
      </c>
      <c r="P17" s="135">
        <v>1.091843340790777E-2</v>
      </c>
      <c r="Q17" s="135">
        <v>1.251243326681983E-2</v>
      </c>
      <c r="R17" s="135">
        <v>1.0585631721091501E-2</v>
      </c>
      <c r="S17" s="135">
        <v>1.1472518882263531E-2</v>
      </c>
      <c r="T17" s="135">
        <v>1.23147E-2</v>
      </c>
      <c r="U17" s="141">
        <v>8.33477E-3</v>
      </c>
      <c r="V17" s="135">
        <v>5.1600000000000014E-3</v>
      </c>
      <c r="W17" s="135">
        <v>1.45173E-2</v>
      </c>
      <c r="X17" s="135">
        <v>1.7220599999999999E-2</v>
      </c>
      <c r="Y17" s="135">
        <v>1.09131E-2</v>
      </c>
      <c r="Z17" s="135">
        <v>1.9423300000000001E-2</v>
      </c>
      <c r="AA17" s="135">
        <v>1.48177E-2</v>
      </c>
      <c r="AB17" s="135">
        <v>-1E-3</v>
      </c>
      <c r="AC17" s="135">
        <v>3.0536500000000001E-2</v>
      </c>
      <c r="AD17" s="135">
        <v>3.8646300000000001E-2</v>
      </c>
      <c r="AE17" s="135">
        <v>7.6091100000000009E-2</v>
      </c>
      <c r="AF17" s="135">
        <v>2.06246E-2</v>
      </c>
      <c r="AG17" s="135">
        <v>5.7679999999999997E-3</v>
      </c>
      <c r="AH17" s="135">
        <v>2.87344E-2</v>
      </c>
    </row>
    <row r="18" spans="1:34">
      <c r="A18">
        <v>25</v>
      </c>
      <c r="B18" s="128" t="s">
        <v>2240</v>
      </c>
      <c r="C18" s="137">
        <v>8.8743299999999997E-3</v>
      </c>
      <c r="D18" s="137">
        <v>3.8E-3</v>
      </c>
      <c r="E18" s="137">
        <v>8.8743299999999997E-3</v>
      </c>
      <c r="F18" s="137">
        <v>-1.703205E-2</v>
      </c>
      <c r="G18" s="137">
        <v>3.5146709999999998E-2</v>
      </c>
      <c r="H18" s="137">
        <v>8.8999999999999999E-3</v>
      </c>
      <c r="I18" s="137">
        <v>9.8855625574056916E-3</v>
      </c>
      <c r="J18" s="137">
        <v>1.17E-2</v>
      </c>
      <c r="K18" s="137">
        <v>5.0000000000000001E-3</v>
      </c>
      <c r="L18" s="137">
        <v>1.03E-2</v>
      </c>
      <c r="M18" s="137">
        <v>9.9000000000000008E-3</v>
      </c>
      <c r="N18" s="137">
        <v>9.4000000000000004E-3</v>
      </c>
      <c r="O18" s="137">
        <v>8.6999999999999994E-3</v>
      </c>
      <c r="P18" s="137">
        <v>1.032698397119591E-2</v>
      </c>
      <c r="Q18" s="137">
        <v>1.164306047626296E-2</v>
      </c>
      <c r="R18" s="137">
        <v>1.154746720635247E-2</v>
      </c>
      <c r="S18" s="137">
        <v>6.7408224394129856E-3</v>
      </c>
      <c r="T18" s="137">
        <v>8.5950000000000002E-3</v>
      </c>
      <c r="U18" s="137">
        <v>2.3249999999999998E-3</v>
      </c>
      <c r="V18" s="137">
        <v>-5.6999999999999993E-3</v>
      </c>
      <c r="W18" s="137">
        <v>3.16356E-2</v>
      </c>
      <c r="X18" s="137">
        <v>-2.35E-2</v>
      </c>
      <c r="Y18" s="137">
        <v>9.9111000000000008E-3</v>
      </c>
      <c r="Z18" s="137">
        <v>-2.7699999999999999E-2</v>
      </c>
      <c r="AA18" s="137">
        <v>-3.8699999999999998E-2</v>
      </c>
      <c r="AB18" s="137">
        <v>-6.6600000000000006E-2</v>
      </c>
      <c r="AC18" s="137">
        <v>-5.45E-2</v>
      </c>
      <c r="AD18" s="137">
        <v>-5.8999999999999997E-2</v>
      </c>
      <c r="AE18" s="137">
        <v>2.5279999999999999E-3</v>
      </c>
      <c r="AF18" s="137">
        <v>-4.7399999999999998E-2</v>
      </c>
      <c r="AG18" s="137">
        <v>-4.6500000000000007E-2</v>
      </c>
      <c r="AH18" s="137">
        <v>-3.7600000000000001E-2</v>
      </c>
    </row>
    <row r="19" spans="1:34">
      <c r="A19">
        <v>24</v>
      </c>
      <c r="B19" s="128" t="s">
        <v>2241</v>
      </c>
      <c r="C19" s="135">
        <v>8.3334699999999991E-3</v>
      </c>
      <c r="D19" s="135">
        <v>4.5999999999999999E-3</v>
      </c>
      <c r="E19" s="135">
        <v>8.3244200000000008E-3</v>
      </c>
      <c r="F19" s="135">
        <v>-3.0384149999999999E-2</v>
      </c>
      <c r="G19" s="135">
        <v>1.3496269999999999E-2</v>
      </c>
      <c r="H19" s="135">
        <v>8.3000000000000001E-3</v>
      </c>
      <c r="I19" s="135">
        <v>1.0349009135005799E-2</v>
      </c>
      <c r="J19" s="135">
        <v>9.7000000000000003E-3</v>
      </c>
      <c r="K19" s="135">
        <v>8.6E-3</v>
      </c>
      <c r="L19" s="135">
        <v>1.2200000000000001E-2</v>
      </c>
      <c r="M19" s="135">
        <v>9.4000000000000004E-3</v>
      </c>
      <c r="N19" s="135">
        <v>8.8000000000000005E-3</v>
      </c>
      <c r="O19" s="135">
        <v>8.2000000000000007E-3</v>
      </c>
      <c r="P19" s="135">
        <v>8.9424855110729062E-3</v>
      </c>
      <c r="Q19" s="135">
        <v>8.6271028377096215E-3</v>
      </c>
      <c r="R19" s="135">
        <v>1.015475662509191E-2</v>
      </c>
      <c r="S19" s="135">
        <v>1.027383788991543E-2</v>
      </c>
      <c r="T19" s="135">
        <v>1.0111999999999999E-2</v>
      </c>
      <c r="U19" s="135">
        <v>7.7920000000000003E-3</v>
      </c>
      <c r="V19" s="135">
        <v>6.3749999999999996E-3</v>
      </c>
      <c r="W19" s="135">
        <v>1.9122900000000002E-2</v>
      </c>
      <c r="X19" s="135">
        <v>5.1600000000000014E-3</v>
      </c>
      <c r="Y19" s="135">
        <v>9.4111999999999998E-3</v>
      </c>
      <c r="Z19" s="135">
        <v>-1.4200000000000001E-2</v>
      </c>
      <c r="AA19" s="135">
        <v>2.4929900000000001E-2</v>
      </c>
      <c r="AB19" s="135">
        <v>-1.0800000000000001E-2</v>
      </c>
      <c r="AC19" s="135">
        <v>-2.0199999999999999E-2</v>
      </c>
      <c r="AD19" s="135">
        <v>-7.4000000000000003E-3</v>
      </c>
      <c r="AE19" s="135">
        <v>-1.7399999999999999E-2</v>
      </c>
      <c r="AF19" s="135">
        <v>-5.4600000000000003E-2</v>
      </c>
      <c r="AG19" s="135">
        <v>-1.8599999999999998E-2</v>
      </c>
      <c r="AH19" s="135">
        <v>7.7999999999999999E-4</v>
      </c>
    </row>
    <row r="20" spans="1:34">
      <c r="A20">
        <v>23</v>
      </c>
      <c r="B20" s="128" t="s">
        <v>2242</v>
      </c>
      <c r="C20" s="137">
        <v>7.8833699999999989E-3</v>
      </c>
      <c r="D20" s="137">
        <v>2.0999999999999999E-3</v>
      </c>
      <c r="E20" s="137">
        <v>7.8833699999999989E-3</v>
      </c>
      <c r="F20" s="137">
        <v>1.481153E-2</v>
      </c>
      <c r="G20" s="137">
        <v>6.0534949999999997E-2</v>
      </c>
      <c r="H20" s="137">
        <v>7.9000000000000008E-3</v>
      </c>
      <c r="I20" s="137">
        <v>9.0927792064938728E-3</v>
      </c>
      <c r="J20" s="137">
        <v>9.2999999999999992E-3</v>
      </c>
      <c r="K20" s="137">
        <v>7.4000000000000003E-3</v>
      </c>
      <c r="L20" s="137">
        <v>9.7000000000000003E-3</v>
      </c>
      <c r="M20" s="137">
        <v>0.01</v>
      </c>
      <c r="N20" s="137">
        <v>8.3999999999999995E-3</v>
      </c>
      <c r="O20" s="137">
        <v>6.8999999999999999E-3</v>
      </c>
      <c r="P20" s="137">
        <v>8.9205548079325236E-3</v>
      </c>
      <c r="Q20" s="137">
        <v>9.839019100287949E-3</v>
      </c>
      <c r="R20" s="137">
        <v>9.7812950444764457E-3</v>
      </c>
      <c r="S20" s="137">
        <v>8.5758197778278422E-3</v>
      </c>
      <c r="T20" s="137">
        <v>1.1915E-2</v>
      </c>
      <c r="U20" s="137">
        <v>9.3118000000000003E-3</v>
      </c>
      <c r="V20" s="137">
        <v>-3.3E-3</v>
      </c>
      <c r="W20" s="137">
        <v>2.8836500000000001E-2</v>
      </c>
      <c r="X20" s="137">
        <v>4.2529999999999998E-3</v>
      </c>
      <c r="Y20" s="137">
        <v>1.00126E-2</v>
      </c>
      <c r="Z20" s="137">
        <v>2.5732600000000001E-2</v>
      </c>
      <c r="AA20" s="137">
        <v>1.6220499999999999E-2</v>
      </c>
      <c r="AB20" s="137">
        <v>1.9124200000000001E-2</v>
      </c>
      <c r="AC20" s="137">
        <v>-1E-3</v>
      </c>
      <c r="AD20" s="137">
        <v>3.0379999999999999E-3</v>
      </c>
      <c r="AE20" s="137">
        <v>-2.69E-2</v>
      </c>
      <c r="AF20" s="137">
        <v>4.4549999999999998E-3</v>
      </c>
      <c r="AG20" s="137">
        <v>8.2103999999999996E-3</v>
      </c>
      <c r="AH20" s="137">
        <v>8.8999999999999995E-4</v>
      </c>
    </row>
    <row r="21" spans="1:34">
      <c r="A21">
        <v>22</v>
      </c>
      <c r="B21" s="128" t="s">
        <v>2243</v>
      </c>
      <c r="C21" s="135">
        <v>9.0712199999999996E-3</v>
      </c>
      <c r="D21" s="135">
        <v>3.8E-3</v>
      </c>
      <c r="E21" s="135">
        <v>9.0712199999999996E-3</v>
      </c>
      <c r="F21" s="135">
        <v>3.0226490000000002E-2</v>
      </c>
      <c r="G21" s="135">
        <v>1.8564819999999999E-2</v>
      </c>
      <c r="H21" s="135">
        <v>9.1000000000000004E-3</v>
      </c>
      <c r="I21" s="135">
        <v>1.0005833213151851E-2</v>
      </c>
      <c r="J21" s="135">
        <v>1.15E-2</v>
      </c>
      <c r="K21" s="135">
        <v>1.18E-2</v>
      </c>
      <c r="L21" s="135">
        <v>1.14E-2</v>
      </c>
      <c r="M21" s="135">
        <v>1.0699999999999999E-2</v>
      </c>
      <c r="N21" s="135">
        <v>1.03E-2</v>
      </c>
      <c r="O21" s="135">
        <v>9.7000000000000003E-3</v>
      </c>
      <c r="P21" s="135">
        <v>1.065778240262572E-2</v>
      </c>
      <c r="Q21" s="135">
        <v>1.197619738488487E-2</v>
      </c>
      <c r="R21" s="135">
        <v>1.2411358346064549E-2</v>
      </c>
      <c r="S21" s="135">
        <v>9.4696953920336835E-3</v>
      </c>
      <c r="T21" s="135">
        <v>1.5917500000000001E-2</v>
      </c>
      <c r="U21" s="135">
        <v>1.5517E-2</v>
      </c>
      <c r="V21" s="135">
        <v>1.3014299999999999E-2</v>
      </c>
      <c r="W21" s="135">
        <v>3.0433499999999999E-2</v>
      </c>
      <c r="X21" s="135">
        <v>2.70297E-2</v>
      </c>
      <c r="Y21" s="135">
        <v>1.0711699999999999E-2</v>
      </c>
      <c r="Z21" s="135">
        <v>4.1645899999999993E-2</v>
      </c>
      <c r="AA21" s="135">
        <v>1.39153E-2</v>
      </c>
      <c r="AB21" s="135">
        <v>6.7474199999999998E-2</v>
      </c>
      <c r="AC21" s="135">
        <v>6.9276199999999996E-2</v>
      </c>
      <c r="AD21" s="135">
        <v>6.3269599999999995E-2</v>
      </c>
      <c r="AE21" s="135">
        <v>4.30474E-2</v>
      </c>
      <c r="AF21" s="135">
        <v>-1.3899999999999999E-2</v>
      </c>
      <c r="AG21" s="135">
        <v>1.6718400000000001E-2</v>
      </c>
      <c r="AH21" s="135">
        <v>2.9332199999999999E-2</v>
      </c>
    </row>
    <row r="22" spans="1:34">
      <c r="A22">
        <v>21</v>
      </c>
      <c r="B22" s="128" t="s">
        <v>2244</v>
      </c>
      <c r="C22" s="137">
        <v>8.6751199999999997E-3</v>
      </c>
      <c r="D22" s="137">
        <v>-2.0000000000000001E-4</v>
      </c>
      <c r="E22" s="137">
        <v>8.6751199999999997E-3</v>
      </c>
      <c r="F22" s="137">
        <v>6.5429550000000003E-2</v>
      </c>
      <c r="G22" s="137">
        <v>-1.0420200000000001E-3</v>
      </c>
      <c r="H22" s="137">
        <v>8.6999999999999994E-3</v>
      </c>
      <c r="I22" s="137">
        <v>1.028144760955008E-2</v>
      </c>
      <c r="J22" s="137">
        <v>1.0800000000000001E-2</v>
      </c>
      <c r="K22" s="137">
        <v>0.01</v>
      </c>
      <c r="L22" s="137">
        <v>1.0800000000000001E-2</v>
      </c>
      <c r="M22" s="137">
        <v>1.1599999999999999E-2</v>
      </c>
      <c r="N22" s="137">
        <v>9.7000000000000003E-3</v>
      </c>
      <c r="O22" s="137">
        <v>1.0200000000000001E-2</v>
      </c>
      <c r="P22" s="137">
        <v>1.0174706856521E-2</v>
      </c>
      <c r="Q22" s="137">
        <v>1.0335841636782471E-2</v>
      </c>
      <c r="R22" s="137">
        <v>1.103352269373792E-2</v>
      </c>
      <c r="S22" s="137">
        <v>9.3164187432734913E-3</v>
      </c>
      <c r="T22" s="137">
        <v>1.47169E-2</v>
      </c>
      <c r="U22" s="137">
        <v>8.091000000000001E-3</v>
      </c>
      <c r="V22" s="137">
        <v>6.2709999999999997E-3</v>
      </c>
      <c r="W22" s="137">
        <v>4.5519999999999996E-3</v>
      </c>
      <c r="X22" s="137">
        <v>6.169E-3</v>
      </c>
      <c r="Y22" s="137">
        <v>1.1613399999999999E-2</v>
      </c>
      <c r="Z22" s="137">
        <v>2.2626E-2</v>
      </c>
      <c r="AA22" s="137">
        <v>6.8770000000000003E-3</v>
      </c>
      <c r="AB22" s="137">
        <v>4.5051800000000003E-2</v>
      </c>
      <c r="AC22" s="137">
        <v>5.0257799999999998E-2</v>
      </c>
      <c r="AD22" s="137">
        <v>2.40276E-2</v>
      </c>
      <c r="AE22" s="137">
        <v>7.4850000000000003E-3</v>
      </c>
      <c r="AF22" s="137">
        <v>4.0046099999999987E-2</v>
      </c>
      <c r="AG22" s="137">
        <v>6.5775699999999993E-2</v>
      </c>
      <c r="AH22" s="137">
        <v>1.3515599999999999E-2</v>
      </c>
    </row>
    <row r="23" spans="1:34">
      <c r="A23">
        <v>20</v>
      </c>
      <c r="B23" s="128" t="s">
        <v>2245</v>
      </c>
      <c r="C23" s="135">
        <v>8.3425199999999991E-3</v>
      </c>
      <c r="D23" s="135">
        <v>4.4000000000000003E-3</v>
      </c>
      <c r="E23" s="135">
        <v>8.3515700000000009E-3</v>
      </c>
      <c r="F23" s="135">
        <v>-3.0790049999999999E-2</v>
      </c>
      <c r="G23" s="135">
        <v>-3.6791490000000003E-2</v>
      </c>
      <c r="H23" s="135">
        <v>8.3999999999999995E-3</v>
      </c>
      <c r="I23" s="135">
        <v>9.3407905147460113E-3</v>
      </c>
      <c r="J23" s="135">
        <v>1.04E-2</v>
      </c>
      <c r="K23" s="135">
        <v>1.2800000000000001E-2</v>
      </c>
      <c r="L23" s="135">
        <v>1.12E-2</v>
      </c>
      <c r="M23" s="135">
        <v>8.8999999999999999E-3</v>
      </c>
      <c r="N23" s="135">
        <v>8.8999999999999999E-3</v>
      </c>
      <c r="O23" s="135">
        <v>7.6E-3</v>
      </c>
      <c r="P23" s="135">
        <v>9.5897075130100262E-3</v>
      </c>
      <c r="Q23" s="135">
        <v>9.3145174263753461E-3</v>
      </c>
      <c r="R23" s="135">
        <v>1.061993039600417E-2</v>
      </c>
      <c r="S23" s="135">
        <v>1.127390946970741E-2</v>
      </c>
      <c r="T23" s="135">
        <v>1.5718699999999999E-2</v>
      </c>
      <c r="U23" s="135">
        <v>1.32158E-2</v>
      </c>
      <c r="V23" s="135">
        <v>3.137E-3</v>
      </c>
      <c r="W23" s="135">
        <v>5.48656E-2</v>
      </c>
      <c r="X23" s="135">
        <v>1.5418400000000001E-2</v>
      </c>
      <c r="Y23" s="135">
        <v>8.9105999999999994E-3</v>
      </c>
      <c r="Z23" s="135">
        <v>3.2038400000000002E-2</v>
      </c>
      <c r="AA23" s="135">
        <v>1.6619800000000001E-2</v>
      </c>
      <c r="AB23" s="135">
        <v>-3.7600000000000001E-2</v>
      </c>
      <c r="AC23" s="135">
        <v>-1.83E-2</v>
      </c>
      <c r="AD23" s="135">
        <v>-2.8999999999999998E-3</v>
      </c>
      <c r="AE23" s="135">
        <v>2.4228900000000001E-2</v>
      </c>
      <c r="AF23" s="135">
        <v>-1.9900000000000001E-2</v>
      </c>
      <c r="AG23" s="135">
        <v>-3.5200000000000002E-2</v>
      </c>
      <c r="AH23" s="135">
        <v>-2.2599999999999999E-2</v>
      </c>
    </row>
    <row r="24" spans="1:34">
      <c r="A24">
        <v>19</v>
      </c>
      <c r="B24" s="128" t="s">
        <v>2246</v>
      </c>
      <c r="C24" s="137">
        <v>9.2795799999999991E-3</v>
      </c>
      <c r="D24" s="137">
        <v>5.6000000000000008E-3</v>
      </c>
      <c r="E24" s="137">
        <v>9.2795799999999991E-3</v>
      </c>
      <c r="F24" s="137">
        <v>-1.5954840000000001E-2</v>
      </c>
      <c r="G24" s="137">
        <v>6.0534869999999998E-2</v>
      </c>
      <c r="H24" s="137">
        <v>9.2999999999999992E-3</v>
      </c>
      <c r="I24" s="137">
        <v>9.6226443276299367E-3</v>
      </c>
      <c r="J24" s="137">
        <v>9.7999999999999997E-3</v>
      </c>
      <c r="K24" s="137">
        <v>8.6E-3</v>
      </c>
      <c r="L24" s="137">
        <v>9.2999999999999992E-3</v>
      </c>
      <c r="M24" s="137">
        <v>1.04E-2</v>
      </c>
      <c r="N24" s="137">
        <v>9.5999999999999992E-3</v>
      </c>
      <c r="O24" s="137">
        <v>6.6E-3</v>
      </c>
      <c r="P24" s="137">
        <v>1.0467146674116631E-2</v>
      </c>
      <c r="Q24" s="137">
        <v>1.339331229204954E-2</v>
      </c>
      <c r="R24" s="137">
        <v>1.160263072535095E-2</v>
      </c>
      <c r="S24" s="137">
        <v>7.8186146542000845E-3</v>
      </c>
      <c r="T24" s="137">
        <v>8.6920000000000001E-3</v>
      </c>
      <c r="U24" s="137">
        <v>9.3989999999999994E-3</v>
      </c>
      <c r="V24" s="137">
        <v>1.818E-3</v>
      </c>
      <c r="W24" s="137">
        <v>1.41151E-2</v>
      </c>
      <c r="X24" s="137">
        <v>4.8509999999999994E-3</v>
      </c>
      <c r="Y24" s="137">
        <v>1.04111E-2</v>
      </c>
      <c r="Z24" s="137">
        <v>2.8330500000000002E-2</v>
      </c>
      <c r="AA24" s="137">
        <v>-2.2000000000000001E-3</v>
      </c>
      <c r="AB24" s="137">
        <v>8.8000000000000003E-4</v>
      </c>
      <c r="AC24" s="137">
        <v>-1.2999999999999999E-3</v>
      </c>
      <c r="AD24" s="137">
        <v>-8.0000000000000002E-3</v>
      </c>
      <c r="AE24" s="137">
        <v>-3.7199999999999997E-2</v>
      </c>
      <c r="AF24" s="137">
        <v>-1.09E-2</v>
      </c>
      <c r="AG24" s="137">
        <v>-5.1000000000000004E-3</v>
      </c>
      <c r="AH24" s="137">
        <v>1.0511299999999999E-2</v>
      </c>
    </row>
    <row r="25" spans="1:34">
      <c r="A25">
        <v>18</v>
      </c>
      <c r="B25" s="128" t="s">
        <v>2247</v>
      </c>
      <c r="C25" s="135">
        <v>7.9118799999999996E-3</v>
      </c>
      <c r="D25" s="135">
        <v>3.8999999999999998E-3</v>
      </c>
      <c r="E25" s="135">
        <v>7.9299000000000001E-3</v>
      </c>
      <c r="F25" s="135">
        <v>-3.1188009999999999E-2</v>
      </c>
      <c r="G25" s="135">
        <v>4.7698989999999997E-2</v>
      </c>
      <c r="H25" s="135">
        <v>7.9000000000000008E-3</v>
      </c>
      <c r="I25" s="135">
        <v>8.3187705098370923E-3</v>
      </c>
      <c r="J25" s="135">
        <v>8.3000000000000001E-3</v>
      </c>
      <c r="K25" s="135">
        <v>3.0000000000000001E-3</v>
      </c>
      <c r="L25" s="135">
        <v>8.3000000000000001E-3</v>
      </c>
      <c r="M25" s="135">
        <v>8.0000000000000002E-3</v>
      </c>
      <c r="N25" s="135">
        <v>8.6E-3</v>
      </c>
      <c r="O25" s="135">
        <v>6.4000000000000003E-3</v>
      </c>
      <c r="P25" s="135">
        <v>8.4579721596449442E-3</v>
      </c>
      <c r="Q25" s="135">
        <v>9.7914689749141193E-3</v>
      </c>
      <c r="R25" s="135">
        <v>9.8363847095170875E-3</v>
      </c>
      <c r="S25" s="135">
        <v>9.1718110742251557E-3</v>
      </c>
      <c r="T25" s="135">
        <v>7.3920000000000001E-3</v>
      </c>
      <c r="U25" s="135">
        <v>9.8123000000000012E-3</v>
      </c>
      <c r="V25" s="135">
        <v>-5.5000000000000014E-3</v>
      </c>
      <c r="W25" s="135">
        <v>1.9324399999999999E-2</v>
      </c>
      <c r="X25" s="135">
        <v>3.5144300000000003E-2</v>
      </c>
      <c r="Y25" s="135">
        <v>8.0099999999999998E-3</v>
      </c>
      <c r="Z25" s="135">
        <v>3.5444700000000003E-2</v>
      </c>
      <c r="AA25" s="135">
        <v>3.2541E-2</v>
      </c>
      <c r="AB25" s="135">
        <v>-8.1799999999999998E-2</v>
      </c>
      <c r="AC25" s="135">
        <v>-2.8400000000000002E-2</v>
      </c>
      <c r="AD25" s="135">
        <v>-7.7699999999999991E-2</v>
      </c>
      <c r="AE25" s="135">
        <v>-0.1091</v>
      </c>
      <c r="AF25" s="135">
        <v>-8.0000000000000004E-4</v>
      </c>
      <c r="AG25" s="135">
        <v>-4.9599999999999998E-2</v>
      </c>
      <c r="AH25" s="135">
        <v>3.3E-4</v>
      </c>
    </row>
    <row r="26" spans="1:34">
      <c r="A26">
        <v>17</v>
      </c>
      <c r="B26" s="128" t="s">
        <v>2248</v>
      </c>
      <c r="C26" s="137">
        <v>9.2784400000000006E-3</v>
      </c>
      <c r="D26" s="137">
        <v>5.1999999999999998E-3</v>
      </c>
      <c r="E26" s="137">
        <v>9.3143099999999993E-3</v>
      </c>
      <c r="F26" s="137">
        <v>-4.2846529999999987E-2</v>
      </c>
      <c r="G26" s="137">
        <v>2.2928879999999999E-2</v>
      </c>
      <c r="H26" s="137">
        <v>8.8000000000000005E-3</v>
      </c>
      <c r="I26" s="137">
        <v>9.3471750975269163E-3</v>
      </c>
      <c r="J26" s="137">
        <v>0.01</v>
      </c>
      <c r="K26" s="137">
        <v>6.8999999999999999E-3</v>
      </c>
      <c r="L26" s="137">
        <v>4.7000000000000002E-3</v>
      </c>
      <c r="M26" s="137">
        <v>4.5999999999999999E-3</v>
      </c>
      <c r="N26" s="137">
        <v>8.3000000000000001E-3</v>
      </c>
      <c r="O26" s="137">
        <v>6.1000000000000004E-3</v>
      </c>
      <c r="P26" s="137">
        <v>8.423683333345533E-3</v>
      </c>
      <c r="Q26" s="137">
        <v>9.9928923384775548E-3</v>
      </c>
      <c r="R26" s="137">
        <v>1.130531533451617E-2</v>
      </c>
      <c r="S26" s="137">
        <v>5.6840351531448619E-3</v>
      </c>
      <c r="T26" s="137">
        <v>9.1970000000000003E-3</v>
      </c>
      <c r="U26" s="137">
        <v>7.378E-3</v>
      </c>
      <c r="V26" s="137">
        <v>-1.7100000000000001E-2</v>
      </c>
      <c r="W26" s="137">
        <v>3.7540400000000002E-2</v>
      </c>
      <c r="X26" s="137">
        <v>2.0219999999999999E-3</v>
      </c>
      <c r="Y26" s="137">
        <v>4.6489999999999986E-3</v>
      </c>
      <c r="Z26" s="137">
        <v>3.9942999999999999E-2</v>
      </c>
      <c r="AA26" s="137">
        <v>2.12228E-2</v>
      </c>
      <c r="AB26" s="137">
        <v>-7.7299999999999994E-2</v>
      </c>
      <c r="AC26" s="137">
        <v>-2.8799999999999999E-2</v>
      </c>
      <c r="AD26" s="137">
        <v>-9.2799999999999994E-2</v>
      </c>
      <c r="AE26" s="137">
        <v>-7.8100000000000003E-2</v>
      </c>
      <c r="AF26" s="137">
        <v>-5.3499999999999999E-2</v>
      </c>
      <c r="AG26" s="137">
        <v>-1.4E-2</v>
      </c>
      <c r="AH26" s="137">
        <v>-4.1000000000000003E-3</v>
      </c>
    </row>
    <row r="27" spans="1:34">
      <c r="A27">
        <v>16</v>
      </c>
      <c r="B27" s="128" t="s">
        <v>2249</v>
      </c>
      <c r="C27" s="135">
        <v>1.009643E-2</v>
      </c>
      <c r="D27" s="135">
        <v>1.6000000000000001E-3</v>
      </c>
      <c r="E27" s="135">
        <v>1.013201E-2</v>
      </c>
      <c r="F27" s="135">
        <v>4.8647940000000001E-2</v>
      </c>
      <c r="G27" s="135">
        <v>-5.8492000000000002E-2</v>
      </c>
      <c r="H27" s="135">
        <v>1.01E-2</v>
      </c>
      <c r="I27" s="135">
        <v>1.0668102963813819E-2</v>
      </c>
      <c r="J27" s="135">
        <v>1.21E-2</v>
      </c>
      <c r="K27" s="135">
        <v>1.01E-2</v>
      </c>
      <c r="L27" s="135">
        <v>1.1900000000000001E-2</v>
      </c>
      <c r="M27" s="135">
        <v>1.26E-2</v>
      </c>
      <c r="N27" s="135">
        <v>1.12E-2</v>
      </c>
      <c r="O27" s="135">
        <v>1.34E-2</v>
      </c>
      <c r="P27" s="135">
        <v>1.150647040827479E-2</v>
      </c>
      <c r="Q27" s="135">
        <v>1.23231434879032E-2</v>
      </c>
      <c r="R27" s="135">
        <v>1.223431638677175E-2</v>
      </c>
      <c r="S27" s="135">
        <v>1.12484887405937E-2</v>
      </c>
      <c r="T27" s="135">
        <v>6.463E-3</v>
      </c>
      <c r="U27" s="135">
        <v>8.1799999999999998E-3</v>
      </c>
      <c r="V27" s="135">
        <v>2.5325E-2</v>
      </c>
      <c r="W27" s="135">
        <v>1.4814600000000001E-2</v>
      </c>
      <c r="X27" s="135">
        <v>3.9379999999999997E-3</v>
      </c>
      <c r="Y27" s="135">
        <v>1.2612399999999999E-2</v>
      </c>
      <c r="Z27" s="135">
        <v>-2.0799999999999999E-2</v>
      </c>
      <c r="AA27" s="135">
        <v>1.56154E-2</v>
      </c>
      <c r="AB27" s="135">
        <v>8.3382399999999995E-2</v>
      </c>
      <c r="AC27" s="135">
        <v>5.47541E-2</v>
      </c>
      <c r="AD27" s="135">
        <v>7.2571800000000006E-2</v>
      </c>
      <c r="AE27" s="135">
        <v>8.1580600000000003E-2</v>
      </c>
      <c r="AF27" s="135">
        <v>2.24222E-2</v>
      </c>
      <c r="AG27" s="135">
        <v>5.1751199999999997E-2</v>
      </c>
      <c r="AH27" s="135">
        <v>5.6255600000000003E-2</v>
      </c>
    </row>
    <row r="28" spans="1:34">
      <c r="A28">
        <v>15</v>
      </c>
      <c r="B28" s="128" t="s">
        <v>2250</v>
      </c>
      <c r="C28" s="137">
        <v>9.8532200000000011E-3</v>
      </c>
      <c r="D28" s="137">
        <v>1.3100000000000001E-2</v>
      </c>
      <c r="E28" s="137">
        <v>9.8532200000000011E-3</v>
      </c>
      <c r="F28" s="137">
        <v>-2.644668E-2</v>
      </c>
      <c r="G28" s="137">
        <v>3.2074899999999999E-3</v>
      </c>
      <c r="H28" s="137">
        <v>9.9000000000000008E-3</v>
      </c>
      <c r="I28" s="137">
        <v>1.018593394849532E-2</v>
      </c>
      <c r="J28" s="137">
        <v>1.0999999999999999E-2</v>
      </c>
      <c r="K28" s="137">
        <v>1.23E-2</v>
      </c>
      <c r="L28" s="137">
        <v>1.2E-2</v>
      </c>
      <c r="M28" s="137">
        <v>1.2699999999999999E-2</v>
      </c>
      <c r="N28" s="137">
        <v>1.0699999999999999E-2</v>
      </c>
      <c r="O28" s="137">
        <v>1.0699999999999999E-2</v>
      </c>
      <c r="P28" s="137">
        <v>1.0387098904010241E-2</v>
      </c>
      <c r="Q28" s="137">
        <v>1.0955931196107381E-2</v>
      </c>
      <c r="R28" s="137">
        <v>1.180918612172022E-2</v>
      </c>
      <c r="S28" s="137">
        <v>1.19812019709411E-2</v>
      </c>
      <c r="T28" s="137">
        <v>1.61163E-2</v>
      </c>
      <c r="U28" s="137">
        <v>8.5850000000000006E-3</v>
      </c>
      <c r="V28" s="137">
        <v>5.9589999999999999E-3</v>
      </c>
      <c r="W28" s="137">
        <v>1.32134E-2</v>
      </c>
      <c r="X28" s="137">
        <v>-1.06E-2</v>
      </c>
      <c r="Y28" s="137">
        <v>1.2712899999999999E-2</v>
      </c>
      <c r="Z28" s="137">
        <v>1.12113E-2</v>
      </c>
      <c r="AA28" s="137">
        <v>5.3530000000000001E-3</v>
      </c>
      <c r="AB28" s="137">
        <v>-5.6300000000000003E-2</v>
      </c>
      <c r="AC28" s="137">
        <v>-1.66E-2</v>
      </c>
      <c r="AD28" s="137">
        <v>-1.43E-2</v>
      </c>
      <c r="AE28" s="137">
        <v>-1.11E-2</v>
      </c>
      <c r="AF28" s="137">
        <v>-2.92E-2</v>
      </c>
      <c r="AG28" s="137">
        <v>-2.8899999999999999E-2</v>
      </c>
      <c r="AH28" s="137">
        <v>-1.1999999999999999E-3</v>
      </c>
    </row>
    <row r="29" spans="1:34">
      <c r="A29">
        <v>14</v>
      </c>
      <c r="B29" s="128" t="s">
        <v>2251</v>
      </c>
      <c r="C29" s="135">
        <v>9.6050400000000005E-3</v>
      </c>
      <c r="D29" s="135">
        <v>5.6000000000000008E-3</v>
      </c>
      <c r="E29" s="135">
        <v>9.640300000000001E-3</v>
      </c>
      <c r="F29" s="135">
        <v>6.0753300000000003E-2</v>
      </c>
      <c r="G29" s="135">
        <v>-1.8225959999999999E-2</v>
      </c>
      <c r="H29" s="135">
        <v>9.5999999999999992E-3</v>
      </c>
      <c r="I29" s="135">
        <v>1.0083319482242061E-2</v>
      </c>
      <c r="J29" s="135">
        <v>1.12E-2</v>
      </c>
      <c r="K29" s="135">
        <v>1.06E-2</v>
      </c>
      <c r="L29" s="135">
        <v>1.14E-2</v>
      </c>
      <c r="M29" s="135">
        <v>1.0999999999999999E-2</v>
      </c>
      <c r="N29" s="135">
        <v>1.0500000000000001E-2</v>
      </c>
      <c r="O29" s="135">
        <v>1.0200000000000001E-2</v>
      </c>
      <c r="P29" s="135">
        <v>9.2071297285332143E-3</v>
      </c>
      <c r="Q29" s="135">
        <v>1.032190868765492E-2</v>
      </c>
      <c r="R29" s="135">
        <v>1.147096147690041E-2</v>
      </c>
      <c r="S29" s="135">
        <v>1.077513161750487E-2</v>
      </c>
      <c r="T29" s="135">
        <v>1.2713199999999999E-2</v>
      </c>
      <c r="U29" s="135">
        <v>9.6989999999999993E-3</v>
      </c>
      <c r="V29" s="135">
        <v>1.3614100000000001E-2</v>
      </c>
      <c r="W29" s="135">
        <v>2.1922799999999999E-2</v>
      </c>
      <c r="X29" s="135">
        <v>-2.1499999999999998E-2</v>
      </c>
      <c r="Y29" s="135">
        <v>1.1011399999999999E-2</v>
      </c>
      <c r="Z29" s="135">
        <v>-1.44E-2</v>
      </c>
      <c r="AA29" s="135">
        <v>5.5560000000000002E-3</v>
      </c>
      <c r="AB29" s="135">
        <v>6.0963400000000001E-2</v>
      </c>
      <c r="AC29" s="135">
        <v>-2.8999999999999998E-3</v>
      </c>
      <c r="AD29" s="135">
        <v>2.41251E-2</v>
      </c>
      <c r="AE29" s="135">
        <v>1.6016599999999999E-2</v>
      </c>
      <c r="AF29" s="135">
        <v>2.33242E-2</v>
      </c>
      <c r="AG29" s="135">
        <v>5.2254299999999997E-2</v>
      </c>
      <c r="AH29" s="135">
        <v>4.8750700000000001E-2</v>
      </c>
    </row>
    <row r="30" spans="1:34">
      <c r="A30">
        <v>13</v>
      </c>
      <c r="B30" s="128" t="s">
        <v>2252</v>
      </c>
      <c r="C30" s="137">
        <v>1.05588E-2</v>
      </c>
      <c r="D30" s="137">
        <v>4.3E-3</v>
      </c>
      <c r="E30" s="137">
        <v>1.05588E-2</v>
      </c>
      <c r="F30" s="137">
        <v>3.6906550000000003E-2</v>
      </c>
      <c r="G30" s="137">
        <v>-1.4175750000000001E-2</v>
      </c>
      <c r="H30" s="137">
        <v>1.06E-2</v>
      </c>
      <c r="I30" s="137">
        <v>1.095395477260697E-2</v>
      </c>
      <c r="J30" s="137">
        <v>1.24E-2</v>
      </c>
      <c r="K30" s="137">
        <v>1.1599999999999999E-2</v>
      </c>
      <c r="L30" s="137">
        <v>1.12E-2</v>
      </c>
      <c r="M30" s="137">
        <v>1.15E-2</v>
      </c>
      <c r="N30" s="137">
        <v>1.12E-2</v>
      </c>
      <c r="O30" s="137">
        <v>1.09E-2</v>
      </c>
      <c r="P30" s="137">
        <v>1.0190120197773661E-2</v>
      </c>
      <c r="Q30" s="137">
        <v>1.3858351041988071E-2</v>
      </c>
      <c r="R30" s="137">
        <v>1.280517724712271E-2</v>
      </c>
      <c r="S30" s="137">
        <v>9.0437830892655668E-3</v>
      </c>
      <c r="T30" s="137">
        <v>6.561E-3</v>
      </c>
      <c r="U30" s="137">
        <v>1.0397E-2</v>
      </c>
      <c r="V30" s="137">
        <v>2.9327700000000002E-2</v>
      </c>
      <c r="W30" s="137">
        <v>2.1199999999999999E-3</v>
      </c>
      <c r="X30" s="137">
        <v>2.6324899999999998E-2</v>
      </c>
      <c r="Y30" s="137">
        <v>1.15108E-2</v>
      </c>
      <c r="Z30" s="137">
        <v>1.1811200000000001E-2</v>
      </c>
      <c r="AA30" s="137">
        <v>1.84174E-2</v>
      </c>
      <c r="AB30" s="137">
        <v>0.15090999999999999</v>
      </c>
      <c r="AC30" s="137">
        <v>9.4989799999999999E-2</v>
      </c>
      <c r="AD30" s="137">
        <v>7.5371300000000002E-2</v>
      </c>
      <c r="AE30" s="137">
        <v>8.5180500000000006E-2</v>
      </c>
      <c r="AF30" s="137">
        <v>9.6391100000000007E-2</v>
      </c>
      <c r="AG30" s="137">
        <v>5.53523E-2</v>
      </c>
      <c r="AH30" s="137">
        <v>9.3188099999999996E-2</v>
      </c>
    </row>
    <row r="31" spans="1:34">
      <c r="A31">
        <v>12</v>
      </c>
      <c r="B31" s="128" t="s">
        <v>2253</v>
      </c>
      <c r="C31" s="135">
        <v>1.137022E-2</v>
      </c>
      <c r="D31" s="135">
        <v>2.5999999999999999E-3</v>
      </c>
      <c r="E31" s="135">
        <v>1.138776E-2</v>
      </c>
      <c r="F31" s="135">
        <v>1.4508729999999999E-2</v>
      </c>
      <c r="G31" s="135">
        <v>8.4616999999999991E-3</v>
      </c>
      <c r="H31" s="135">
        <v>1.14E-2</v>
      </c>
      <c r="I31" s="135">
        <v>1.1956893137024419E-2</v>
      </c>
      <c r="J31" s="135">
        <v>1.3299999999999999E-2</v>
      </c>
      <c r="K31" s="135">
        <v>1.01E-2</v>
      </c>
      <c r="L31" s="135">
        <v>1.2800000000000001E-2</v>
      </c>
      <c r="M31" s="135">
        <v>1.2800000000000001E-2</v>
      </c>
      <c r="N31" s="135">
        <v>1.23E-2</v>
      </c>
      <c r="O31" s="135">
        <v>1.21E-2</v>
      </c>
      <c r="P31" s="135">
        <v>1.203123350814317E-2</v>
      </c>
      <c r="Q31" s="135">
        <v>1.2983274453708621E-2</v>
      </c>
      <c r="R31" s="135">
        <v>1.339321535661187E-2</v>
      </c>
      <c r="S31" s="135">
        <v>1.161037011264421E-2</v>
      </c>
      <c r="T31" s="135">
        <v>1.7014899999999999E-2</v>
      </c>
      <c r="U31" s="135">
        <v>1.2611000000000001E-2</v>
      </c>
      <c r="V31" s="135">
        <v>9.6839999999999999E-3</v>
      </c>
      <c r="W31" s="135">
        <v>2.0818300000000001E-2</v>
      </c>
      <c r="X31" s="135">
        <v>4.1036000000000003E-2</v>
      </c>
      <c r="Y31" s="135">
        <v>1.28112E-2</v>
      </c>
      <c r="Z31" s="135">
        <v>-1.0800000000000001E-2</v>
      </c>
      <c r="AA31" s="135">
        <v>1.2711099999999999E-2</v>
      </c>
      <c r="AB31" s="135">
        <v>8.9578699999999997E-2</v>
      </c>
      <c r="AC31" s="135">
        <v>6.4556699999999995E-2</v>
      </c>
      <c r="AD31" s="135">
        <v>8.6976399999999995E-2</v>
      </c>
      <c r="AE31" s="135">
        <v>0.15590999999999999</v>
      </c>
      <c r="AF31" s="135">
        <v>9.3810000000000004E-3</v>
      </c>
      <c r="AG31" s="135">
        <v>3.2728699999999999E-2</v>
      </c>
      <c r="AH31" s="135">
        <v>8.9278399999999994E-2</v>
      </c>
    </row>
    <row r="32" spans="1:34">
      <c r="A32">
        <v>11</v>
      </c>
      <c r="B32" s="128" t="s">
        <v>2254</v>
      </c>
      <c r="C32" s="137">
        <v>1.0961769999999999E-2</v>
      </c>
      <c r="D32" s="137">
        <v>2.3999999999999998E-3</v>
      </c>
      <c r="E32" s="137">
        <v>1.0970509999999999E-2</v>
      </c>
      <c r="F32" s="137">
        <v>1.3340329999999999E-2</v>
      </c>
      <c r="G32" s="137">
        <v>-4.4073079999999987E-2</v>
      </c>
      <c r="H32" s="137">
        <v>1.0999999999999999E-2</v>
      </c>
      <c r="I32" s="137">
        <v>1.335605640440019E-2</v>
      </c>
      <c r="J32" s="137">
        <v>1.2500000000000001E-2</v>
      </c>
      <c r="K32" s="137">
        <v>1.5599999999999999E-2</v>
      </c>
      <c r="L32" s="137">
        <v>1.1599999999999999E-2</v>
      </c>
      <c r="M32" s="137">
        <v>1.21E-2</v>
      </c>
      <c r="N32" s="137">
        <v>1.1599999999999999E-2</v>
      </c>
      <c r="O32" s="137">
        <v>1.0200000000000001E-2</v>
      </c>
      <c r="P32" s="137">
        <v>5.571996990227035E-3</v>
      </c>
      <c r="Q32" s="137">
        <v>6.4686129451052574E-3</v>
      </c>
      <c r="R32" s="137">
        <v>1.2775122784757009E-2</v>
      </c>
      <c r="S32" s="137">
        <v>1.247577140702183E-2</v>
      </c>
      <c r="T32" s="137">
        <v>1.7015499999999999E-2</v>
      </c>
      <c r="U32" s="137">
        <v>1.1910799999999999E-2</v>
      </c>
      <c r="V32" s="137">
        <v>1.7515900000000001E-2</v>
      </c>
      <c r="W32" s="137">
        <v>9.4850000000000004E-3</v>
      </c>
      <c r="X32" s="137">
        <v>2.1319399999999999E-2</v>
      </c>
      <c r="Y32" s="137">
        <v>1.2111E-2</v>
      </c>
      <c r="Z32" s="137">
        <v>2.73248E-2</v>
      </c>
      <c r="AA32" s="137">
        <v>9.3849999999999992E-3</v>
      </c>
      <c r="AB32" s="137">
        <v>4.339E-3</v>
      </c>
      <c r="AC32" s="137">
        <v>4.6542399999999998E-2</v>
      </c>
      <c r="AD32" s="137">
        <v>2.2620500000000002E-2</v>
      </c>
      <c r="AE32" s="137">
        <v>5.0445900000000002E-2</v>
      </c>
      <c r="AF32" s="137">
        <v>2.36215E-2</v>
      </c>
      <c r="AG32" s="137">
        <v>2.8025499999999998E-2</v>
      </c>
      <c r="AH32" s="137">
        <v>2.0919E-2</v>
      </c>
    </row>
    <row r="33" spans="1:34">
      <c r="A33">
        <v>10</v>
      </c>
      <c r="B33" s="128" t="s">
        <v>2255</v>
      </c>
      <c r="C33" s="135">
        <v>1.2757330000000001E-2</v>
      </c>
      <c r="D33" s="135">
        <v>2.5999999999999999E-3</v>
      </c>
      <c r="E33" s="135">
        <v>1.2757330000000001E-2</v>
      </c>
      <c r="F33" s="135">
        <v>-4.1651840000000002E-2</v>
      </c>
      <c r="G33" s="135">
        <v>2.657089E-2</v>
      </c>
      <c r="H33" s="135">
        <v>1.2800000000000001E-2</v>
      </c>
      <c r="I33" s="135">
        <v>1.362002393723283E-2</v>
      </c>
      <c r="J33" s="135">
        <v>1.4800000000000001E-2</v>
      </c>
      <c r="K33" s="135">
        <v>1.3100000000000001E-2</v>
      </c>
      <c r="L33" s="135">
        <v>1.38E-2</v>
      </c>
      <c r="M33" s="135">
        <v>1.4E-2</v>
      </c>
      <c r="N33" s="135">
        <v>1.3299999999999999E-2</v>
      </c>
      <c r="O33" s="135">
        <v>1.21E-2</v>
      </c>
      <c r="P33" s="135">
        <v>1.8651681311420368E-2</v>
      </c>
      <c r="Q33" s="135">
        <v>1.8297513710734851E-2</v>
      </c>
      <c r="R33" s="135">
        <v>1.4846523531188319E-2</v>
      </c>
      <c r="S33" s="135">
        <v>1.543611230684272E-2</v>
      </c>
      <c r="T33" s="135">
        <v>2.1216599999999999E-2</v>
      </c>
      <c r="U33" s="135">
        <v>1.4411200000000001E-2</v>
      </c>
      <c r="V33" s="135">
        <v>2.6199999999999999E-3</v>
      </c>
      <c r="W33" s="135">
        <v>2.4919500000000001E-2</v>
      </c>
      <c r="X33" s="135">
        <v>8.6670000000000011E-3</v>
      </c>
      <c r="Y33" s="135">
        <v>1.40109E-2</v>
      </c>
      <c r="Z33" s="135">
        <v>-1.5800000000000002E-2</v>
      </c>
      <c r="AA33" s="135">
        <v>1.7129999999999999E-3</v>
      </c>
      <c r="AB33" s="135">
        <v>-9.3700000000000006E-2</v>
      </c>
      <c r="AC33" s="135">
        <v>-6.0199999999999997E-2</v>
      </c>
      <c r="AD33" s="135">
        <v>-7.2700000000000001E-2</v>
      </c>
      <c r="AE33" s="135">
        <v>-0.11210000000000001</v>
      </c>
      <c r="AF33" s="135">
        <v>-8.0100000000000005E-2</v>
      </c>
      <c r="AG33" s="135">
        <v>-3.7000000000000012E-2</v>
      </c>
      <c r="AH33" s="135">
        <v>-1.32E-2</v>
      </c>
    </row>
    <row r="34" spans="1:34">
      <c r="A34">
        <v>9</v>
      </c>
      <c r="B34" s="128" t="s">
        <v>2256</v>
      </c>
      <c r="C34" s="137">
        <v>1.164156E-2</v>
      </c>
      <c r="D34" s="137">
        <v>-1.1000000000000001E-3</v>
      </c>
      <c r="E34" s="137">
        <v>1.164156E-2</v>
      </c>
      <c r="F34" s="137">
        <v>6.2757530000000006E-2</v>
      </c>
      <c r="G34" s="137">
        <v>-3.1363240000000001E-2</v>
      </c>
      <c r="H34" s="137">
        <v>1.1599999999999999E-2</v>
      </c>
      <c r="I34" s="137">
        <v>1.2286169255739001E-2</v>
      </c>
      <c r="J34" s="137">
        <v>1.34E-2</v>
      </c>
      <c r="K34" s="137">
        <v>1.6899999999999998E-2</v>
      </c>
      <c r="L34" s="137">
        <v>1.14E-2</v>
      </c>
      <c r="M34" s="137">
        <v>1.0699999999999999E-2</v>
      </c>
      <c r="N34" s="137">
        <v>1.23E-2</v>
      </c>
      <c r="O34" s="137">
        <v>1.12E-2</v>
      </c>
      <c r="P34" s="137">
        <v>1.05040695329035E-2</v>
      </c>
      <c r="Q34" s="137">
        <v>1.281291097782411E-2</v>
      </c>
      <c r="R34" s="137">
        <v>1.3568166537690329E-2</v>
      </c>
      <c r="S34" s="137">
        <v>1.2390830938534551E-2</v>
      </c>
      <c r="T34" s="137">
        <v>1.8215599999999998E-2</v>
      </c>
      <c r="U34" s="137">
        <v>1.4912699999999999E-2</v>
      </c>
      <c r="V34" s="137">
        <v>1.62138E-2</v>
      </c>
      <c r="W34" s="137">
        <v>1.62139E-2</v>
      </c>
      <c r="X34" s="137">
        <v>2.3189999999999999E-3</v>
      </c>
      <c r="Y34" s="137">
        <v>1.0791E-2</v>
      </c>
      <c r="Z34" s="137">
        <v>4.3737500000000012E-2</v>
      </c>
      <c r="AA34" s="137">
        <v>2.2219099999999999E-2</v>
      </c>
      <c r="AB34" s="137">
        <v>8.4072099999999997E-2</v>
      </c>
      <c r="AC34" s="137">
        <v>6.3454399999999994E-2</v>
      </c>
      <c r="AD34" s="137">
        <v>8.8576000000000002E-2</v>
      </c>
      <c r="AE34" s="137">
        <v>0.13321</v>
      </c>
      <c r="AF34" s="137">
        <v>6.0551899999999999E-2</v>
      </c>
      <c r="AG34" s="137">
        <v>7.5564800000000001E-2</v>
      </c>
      <c r="AH34" s="137">
        <v>8.2971100000000006E-2</v>
      </c>
    </row>
    <row r="35" spans="1:34">
      <c r="A35">
        <v>8</v>
      </c>
      <c r="B35" s="128" t="s">
        <v>2257</v>
      </c>
      <c r="C35" s="135">
        <v>1.219929E-2</v>
      </c>
      <c r="D35" s="135">
        <v>4.7999999999999996E-3</v>
      </c>
      <c r="E35" s="135">
        <v>1.219929E-2</v>
      </c>
      <c r="F35" s="135">
        <v>3.4045279999999997E-2</v>
      </c>
      <c r="G35" s="135">
        <v>-1.9865839999999999E-2</v>
      </c>
      <c r="H35" s="135">
        <v>1.2200000000000001E-2</v>
      </c>
      <c r="I35" s="135">
        <v>1.1940433547236839E-2</v>
      </c>
      <c r="J35" s="135">
        <v>1.2800000000000001E-2</v>
      </c>
      <c r="K35" s="135">
        <v>2.1499999999999998E-2</v>
      </c>
      <c r="L35" s="135">
        <v>8.6999999999999994E-3</v>
      </c>
      <c r="M35" s="135">
        <v>1.38E-2</v>
      </c>
      <c r="N35" s="135">
        <v>1.2800000000000001E-2</v>
      </c>
      <c r="O35" s="135">
        <v>1.17E-2</v>
      </c>
      <c r="P35" s="135">
        <v>1.3647723341843049E-2</v>
      </c>
      <c r="Q35" s="135">
        <v>9.3028484687176505E-3</v>
      </c>
      <c r="R35" s="135">
        <v>1.426483229877107E-2</v>
      </c>
      <c r="S35" s="135">
        <v>1.408276281931342E-2</v>
      </c>
      <c r="T35" s="135">
        <v>3.2326399999999998E-2</v>
      </c>
      <c r="U35" s="135">
        <v>2.1117199999999999E-2</v>
      </c>
      <c r="V35" s="135">
        <v>1.221E-2</v>
      </c>
      <c r="W35" s="135">
        <v>4.1133599999999999E-2</v>
      </c>
      <c r="X35" s="135">
        <v>2.8223100000000001E-2</v>
      </c>
      <c r="Y35" s="135">
        <v>1.38113E-2</v>
      </c>
      <c r="Z35" s="135">
        <v>2.0216499999999998E-2</v>
      </c>
      <c r="AA35" s="135">
        <v>1.91156E-2</v>
      </c>
      <c r="AB35" s="135">
        <v>2.4319899999999998E-2</v>
      </c>
      <c r="AC35" s="135">
        <v>3.8431399999999998E-2</v>
      </c>
      <c r="AD35" s="135">
        <v>6.1049899999999997E-2</v>
      </c>
      <c r="AE35" s="135">
        <v>4.1233700000000012E-2</v>
      </c>
      <c r="AF35" s="135">
        <v>4.2735000000000002E-2</v>
      </c>
      <c r="AG35" s="135">
        <v>2.0816999999999999E-2</v>
      </c>
      <c r="AH35" s="135">
        <v>2.6922000000000001E-2</v>
      </c>
    </row>
    <row r="36" spans="1:34">
      <c r="A36">
        <v>7</v>
      </c>
      <c r="B36" s="128" t="s">
        <v>2258</v>
      </c>
      <c r="C36" s="137">
        <v>1.2757330000000001E-2</v>
      </c>
      <c r="D36" s="137">
        <v>8.9999999999999998E-4</v>
      </c>
      <c r="E36" s="137">
        <v>1.2757330000000001E-2</v>
      </c>
      <c r="F36" s="137">
        <v>2.2589419999999999E-2</v>
      </c>
      <c r="G36" s="137">
        <v>1.235287E-2</v>
      </c>
      <c r="H36" s="137">
        <v>1.2800000000000001E-2</v>
      </c>
      <c r="I36" s="137">
        <v>1.280561458576712E-2</v>
      </c>
      <c r="J36" s="137">
        <v>1.32E-2</v>
      </c>
      <c r="K36" s="137">
        <v>5.0000000000000001E-3</v>
      </c>
      <c r="L36" s="137">
        <v>9.2999999999999992E-3</v>
      </c>
      <c r="M36" s="137">
        <v>1.23E-2</v>
      </c>
      <c r="N36" s="137">
        <v>1.26E-2</v>
      </c>
      <c r="O36" s="137">
        <v>1.24E-2</v>
      </c>
      <c r="P36" s="137">
        <v>1.044559447738602E-2</v>
      </c>
      <c r="Q36" s="137">
        <v>1.1603297400779811E-2</v>
      </c>
      <c r="R36" s="137">
        <v>1.490676411006042E-2</v>
      </c>
      <c r="S36" s="137">
        <v>1.2747393263939919E-2</v>
      </c>
      <c r="T36" s="137">
        <v>-3.3E-3</v>
      </c>
      <c r="U36" s="137">
        <v>4.1310000000000001E-3</v>
      </c>
      <c r="V36" s="137">
        <v>1.33104E-2</v>
      </c>
      <c r="W36" s="137">
        <v>1.2799E-2</v>
      </c>
      <c r="X36" s="137">
        <v>2.1717E-2</v>
      </c>
      <c r="Y36" s="137">
        <v>1.2396000000000001E-2</v>
      </c>
      <c r="Z36" s="137">
        <v>3.02236E-2</v>
      </c>
      <c r="AA36" s="137">
        <v>1.36106E-2</v>
      </c>
      <c r="AB36" s="137">
        <v>-1.2699999999999999E-2</v>
      </c>
      <c r="AC36" s="137">
        <v>1.7113400000000001E-2</v>
      </c>
      <c r="AD36" s="137">
        <v>-6.7000000000000002E-3</v>
      </c>
      <c r="AE36" s="137">
        <v>1.08E-3</v>
      </c>
      <c r="AF36" s="137">
        <v>-8.8999999999999999E-3</v>
      </c>
      <c r="AG36" s="137">
        <v>1.3710699999999999E-2</v>
      </c>
      <c r="AH36" s="137">
        <v>3.05239E-2</v>
      </c>
    </row>
    <row r="37" spans="1:34">
      <c r="A37">
        <v>6</v>
      </c>
      <c r="B37" s="128" t="s">
        <v>2259</v>
      </c>
      <c r="C37" s="135">
        <v>1.052703E-2</v>
      </c>
      <c r="D37" s="135">
        <v>1.8E-3</v>
      </c>
      <c r="E37" s="135">
        <v>1.052703E-2</v>
      </c>
      <c r="F37" s="135">
        <v>6.3739950000000004E-2</v>
      </c>
      <c r="G37" s="135">
        <v>-9.3791199999999995E-3</v>
      </c>
      <c r="H37" s="135">
        <v>1.0500000000000001E-2</v>
      </c>
      <c r="I37" s="135">
        <v>1.047675729337749E-2</v>
      </c>
      <c r="J37" s="135">
        <v>1.1299999999999999E-2</v>
      </c>
      <c r="K37" s="135">
        <v>9.5999999999999992E-3</v>
      </c>
      <c r="L37" s="135">
        <v>1.17E-2</v>
      </c>
      <c r="M37" s="135">
        <v>1.0200000000000001E-2</v>
      </c>
      <c r="N37" s="135">
        <v>1.0800000000000001E-2</v>
      </c>
      <c r="O37" s="135">
        <v>1.04E-2</v>
      </c>
      <c r="P37" s="135">
        <v>1.342047965737136E-2</v>
      </c>
      <c r="Q37" s="135">
        <v>1.2260143370065309E-2</v>
      </c>
      <c r="R37" s="135">
        <v>1.2222130741089019E-2</v>
      </c>
      <c r="S37" s="135">
        <v>1.0864078942927071E-2</v>
      </c>
      <c r="T37" s="135">
        <v>8.8830000000000003E-3</v>
      </c>
      <c r="U37" s="135">
        <v>8.6809999999999995E-3</v>
      </c>
      <c r="V37" s="135">
        <v>1.63155E-2</v>
      </c>
      <c r="W37" s="135">
        <v>3.71352E-2</v>
      </c>
      <c r="X37" s="135">
        <v>1.43135E-2</v>
      </c>
      <c r="Y37" s="135">
        <v>1.0297000000000001E-2</v>
      </c>
      <c r="Z37" s="135">
        <v>5.3489999999999996E-3</v>
      </c>
      <c r="AA37" s="135">
        <v>1.0297000000000001E-2</v>
      </c>
      <c r="AB37" s="135">
        <v>5.7054100000000003E-2</v>
      </c>
      <c r="AC37" s="135">
        <v>5.99569E-2</v>
      </c>
      <c r="AD37" s="135">
        <v>1.3312600000000001E-2</v>
      </c>
      <c r="AE37" s="135">
        <v>8.6582100000000009E-2</v>
      </c>
      <c r="AF37" s="135">
        <v>4.9146599999999999E-2</v>
      </c>
      <c r="AG37" s="135">
        <v>7.1167499999999995E-2</v>
      </c>
      <c r="AH37" s="135">
        <v>3.0729099999999999E-2</v>
      </c>
    </row>
    <row r="38" spans="1:34">
      <c r="A38">
        <v>5</v>
      </c>
      <c r="B38" s="128" t="s">
        <v>2260</v>
      </c>
      <c r="C38" s="137">
        <v>1.219929E-2</v>
      </c>
      <c r="D38" s="137">
        <v>3.3E-3</v>
      </c>
      <c r="E38" s="137">
        <v>1.219929E-2</v>
      </c>
      <c r="F38" s="137">
        <v>1.29076E-2</v>
      </c>
      <c r="G38" s="137">
        <v>3.1609730000000003E-2</v>
      </c>
      <c r="H38" s="137">
        <v>1.2200000000000001E-2</v>
      </c>
      <c r="I38" s="137">
        <v>1.2342599895919021E-2</v>
      </c>
      <c r="J38" s="137">
        <v>1.47E-2</v>
      </c>
      <c r="K38" s="137">
        <v>8.8999999999999999E-3</v>
      </c>
      <c r="L38" s="137">
        <v>1.24E-2</v>
      </c>
      <c r="M38" s="137">
        <v>1.2500000000000001E-2</v>
      </c>
      <c r="N38" s="137">
        <v>1.24E-2</v>
      </c>
      <c r="O38" s="137">
        <v>1.2699999999999999E-2</v>
      </c>
      <c r="P38" s="137">
        <v>1.134172861337457E-2</v>
      </c>
      <c r="Q38" s="137">
        <v>1.064831817211198E-2</v>
      </c>
      <c r="R38" s="137">
        <v>1.400577110111878E-2</v>
      </c>
      <c r="S38" s="137">
        <v>1.1985827715201401E-2</v>
      </c>
      <c r="T38" s="137">
        <v>8.8719999999999997E-3</v>
      </c>
      <c r="U38" s="137">
        <v>8.2660000000000008E-3</v>
      </c>
      <c r="V38" s="137">
        <v>2.722E-3</v>
      </c>
      <c r="W38" s="137">
        <v>1.48121E-2</v>
      </c>
      <c r="X38" s="137">
        <v>9.8799999999999999E-3</v>
      </c>
      <c r="Y38" s="137">
        <v>1.2510200000000001E-2</v>
      </c>
      <c r="Z38" s="137">
        <v>5.1419999999999999E-3</v>
      </c>
      <c r="AA38" s="137">
        <v>9.8799999999999999E-3</v>
      </c>
      <c r="AB38" s="137">
        <v>-4.4200000000000003E-2</v>
      </c>
      <c r="AC38" s="137">
        <v>1.231E-2</v>
      </c>
      <c r="AD38" s="137">
        <v>2.5620899999999999E-2</v>
      </c>
      <c r="AE38" s="137">
        <v>8.5670099999999999E-2</v>
      </c>
      <c r="AF38" s="137">
        <v>-1.17E-2</v>
      </c>
      <c r="AG38" s="137">
        <v>2.9229999999999998E-3</v>
      </c>
      <c r="AH38" s="137">
        <v>2.9423999999999999E-2</v>
      </c>
    </row>
    <row r="39" spans="1:34">
      <c r="A39">
        <v>4</v>
      </c>
      <c r="B39" s="128" t="s">
        <v>2261</v>
      </c>
      <c r="C39" s="135">
        <v>1.164156E-2</v>
      </c>
      <c r="D39" s="135">
        <v>3.3E-3</v>
      </c>
      <c r="E39" s="135">
        <v>1.164156E-2</v>
      </c>
      <c r="F39" s="135">
        <v>0.12560735000000001</v>
      </c>
      <c r="G39" s="135">
        <v>-4.9487499999999997E-2</v>
      </c>
      <c r="H39" s="135">
        <v>1.1599999999999999E-2</v>
      </c>
      <c r="I39" s="135">
        <v>1.198558783094383E-2</v>
      </c>
      <c r="J39" s="135">
        <v>1.3100000000000001E-2</v>
      </c>
      <c r="K39" s="135">
        <v>2.18E-2</v>
      </c>
      <c r="L39" s="135">
        <v>1.2699999999999999E-2</v>
      </c>
      <c r="M39" s="135">
        <v>1.2200000000000001E-2</v>
      </c>
      <c r="N39" s="135">
        <v>1.2200000000000001E-2</v>
      </c>
      <c r="O39" s="135">
        <v>1.12E-2</v>
      </c>
      <c r="P39" s="135">
        <v>1.2680455676279401E-2</v>
      </c>
      <c r="Q39" s="135">
        <v>1.5690305903867999E-2</v>
      </c>
      <c r="R39" s="135">
        <v>1.350580336807727E-2</v>
      </c>
      <c r="S39" s="135">
        <v>1.3419262382618809E-2</v>
      </c>
      <c r="T39" s="135">
        <v>3.1927299999999999E-2</v>
      </c>
      <c r="U39" s="135">
        <v>2.5021399999999999E-2</v>
      </c>
      <c r="V39" s="135">
        <v>1.9216500000000001E-2</v>
      </c>
      <c r="W39" s="135">
        <v>3.0926499999999999E-2</v>
      </c>
      <c r="X39" s="135">
        <v>1.9216500000000001E-2</v>
      </c>
      <c r="Y39" s="135">
        <v>1.22104E-2</v>
      </c>
      <c r="Z39" s="135">
        <v>2.5521800000000001E-2</v>
      </c>
      <c r="AA39" s="135">
        <v>3.1727199999999997E-2</v>
      </c>
      <c r="AB39" s="135">
        <v>1.6113700000000002E-2</v>
      </c>
      <c r="AC39" s="135">
        <v>0.15071000000000001</v>
      </c>
      <c r="AD39" s="135">
        <v>5.6048099999999997E-2</v>
      </c>
      <c r="AE39" s="135">
        <v>6.0752100000000003E-2</v>
      </c>
      <c r="AF39" s="135">
        <v>0.15021000000000001</v>
      </c>
      <c r="AG39" s="135">
        <v>7.2462200000000004E-2</v>
      </c>
      <c r="AH39" s="135">
        <v>5.0042900000000001E-2</v>
      </c>
    </row>
    <row r="40" spans="1:34">
      <c r="A40">
        <v>3</v>
      </c>
      <c r="B40" s="128" t="s">
        <v>2262</v>
      </c>
      <c r="C40" s="137">
        <v>9.9702200000000001E-3</v>
      </c>
      <c r="D40" s="137">
        <v>6.9999999999999993E-3</v>
      </c>
      <c r="E40" s="137">
        <v>9.9702200000000001E-3</v>
      </c>
      <c r="F40" s="137">
        <v>4.0929200000000013E-2</v>
      </c>
      <c r="G40" s="137">
        <v>-1.5410800000000001E-2</v>
      </c>
      <c r="H40" s="137">
        <v>0.01</v>
      </c>
      <c r="I40" s="137">
        <v>1.0135564981914371E-2</v>
      </c>
      <c r="J40" s="137">
        <v>1.06E-2</v>
      </c>
      <c r="K40" s="137">
        <v>4.5999999999999999E-3</v>
      </c>
      <c r="L40" s="137">
        <v>6.3E-3</v>
      </c>
      <c r="M40" s="137">
        <v>8.8999999999999999E-3</v>
      </c>
      <c r="N40" s="137">
        <v>0.01</v>
      </c>
      <c r="O40" s="137">
        <v>1.06E-2</v>
      </c>
      <c r="P40" s="137">
        <v>7.5976490704925403E-3</v>
      </c>
      <c r="Q40" s="137">
        <v>8.2630814849506962E-3</v>
      </c>
      <c r="R40" s="137">
        <v>1.169969936029513E-2</v>
      </c>
      <c r="S40" s="137">
        <v>8.7427454799100524E-3</v>
      </c>
      <c r="T40" s="137">
        <v>4.8479999999999999E-3</v>
      </c>
      <c r="U40" s="137">
        <v>5.0490000000000014E-3</v>
      </c>
      <c r="V40" s="137">
        <v>9.2919999999999999E-3</v>
      </c>
      <c r="W40" s="137">
        <v>1.56156E-2</v>
      </c>
      <c r="X40" s="137">
        <v>4.7460000000000002E-3</v>
      </c>
      <c r="Y40" s="137">
        <v>8.9890000000000005E-3</v>
      </c>
      <c r="Z40" s="137">
        <v>3.1431399999999998E-2</v>
      </c>
      <c r="AA40" s="137">
        <v>1.49149E-2</v>
      </c>
      <c r="AB40" s="137">
        <v>4.4429999999999999E-3</v>
      </c>
      <c r="AC40" s="137">
        <v>4.0039999999999999E-2</v>
      </c>
      <c r="AD40" s="137">
        <v>4.4344300000000003E-2</v>
      </c>
      <c r="AE40" s="137">
        <v>-5.0000000000000001E-4</v>
      </c>
      <c r="AF40" s="137">
        <v>6.0160199999999997E-2</v>
      </c>
      <c r="AG40" s="137">
        <v>5.0250299999999998E-2</v>
      </c>
      <c r="AH40" s="137">
        <v>1.4814799999999999E-2</v>
      </c>
    </row>
    <row r="41" spans="1:34">
      <c r="A41">
        <v>2</v>
      </c>
      <c r="B41" s="128" t="s">
        <v>2263</v>
      </c>
      <c r="C41" s="135">
        <v>1.2129289999999999E-2</v>
      </c>
      <c r="D41" s="135">
        <v>7.1000000000000004E-3</v>
      </c>
      <c r="E41" s="135">
        <v>1.2120540000000001E-2</v>
      </c>
      <c r="F41" s="135">
        <v>-7.0192299999999996E-3</v>
      </c>
      <c r="G41" s="135">
        <v>1.357413E-2</v>
      </c>
      <c r="H41" s="135">
        <v>1.1599999999999999E-2</v>
      </c>
      <c r="I41" s="135">
        <v>1.159898570000628E-2</v>
      </c>
      <c r="J41" s="135">
        <v>1.15E-2</v>
      </c>
      <c r="K41" s="135">
        <v>5.0000000000000001E-4</v>
      </c>
      <c r="L41" s="135">
        <v>-1.1999999999999999E-3</v>
      </c>
      <c r="M41" s="135">
        <v>6.6E-3</v>
      </c>
      <c r="N41" s="135">
        <v>1.06E-2</v>
      </c>
      <c r="O41" s="135">
        <v>1.1299999999999999E-2</v>
      </c>
      <c r="P41" s="135">
        <v>5.9088940938210044E-3</v>
      </c>
      <c r="Q41" s="135">
        <v>7.4620234425175616E-3</v>
      </c>
      <c r="R41" s="135">
        <v>1.363484248284141E-2</v>
      </c>
      <c r="S41" s="135">
        <v>9.3061103790326172E-3</v>
      </c>
      <c r="T41" s="135">
        <v>-4.0000000000000001E-3</v>
      </c>
      <c r="U41" s="135">
        <v>-5.6999999999999993E-3</v>
      </c>
      <c r="V41" s="135">
        <v>-6.4000000000000003E-3</v>
      </c>
      <c r="W41" s="135">
        <v>-2.75E-2</v>
      </c>
      <c r="X41" s="135">
        <v>-3.4200000000000001E-2</v>
      </c>
      <c r="Y41" s="135">
        <v>9.2750000000000003E-3</v>
      </c>
      <c r="Z41" s="135">
        <v>-0.11899999999999999</v>
      </c>
      <c r="AA41" s="135">
        <v>-2E-3</v>
      </c>
      <c r="AB41" s="135">
        <v>-3.7199999999999997E-2</v>
      </c>
      <c r="AC41" s="135">
        <v>-0.1139</v>
      </c>
      <c r="AD41" s="135">
        <v>-7.000000000000001E-4</v>
      </c>
      <c r="AE41" s="135">
        <v>-7.8000000000000014E-3</v>
      </c>
      <c r="AF41" s="135">
        <v>-3.5999999999999997E-2</v>
      </c>
      <c r="AG41" s="135">
        <v>-5.28E-2</v>
      </c>
      <c r="AH41" s="135">
        <v>-5.1000000000000004E-3</v>
      </c>
    </row>
    <row r="42" spans="1:34">
      <c r="A42">
        <v>1</v>
      </c>
      <c r="B42" s="128" t="s">
        <v>2810</v>
      </c>
      <c r="C42" s="137">
        <v>2.1724100000000001E-3</v>
      </c>
      <c r="D42" s="137">
        <v>5.3E-3</v>
      </c>
      <c r="E42" s="137">
        <v>2.1724100000000001E-3</v>
      </c>
      <c r="F42" s="137">
        <v>4.2519100000000002E-3</v>
      </c>
      <c r="G42" s="137">
        <v>-1.0901640000000001E-2</v>
      </c>
      <c r="H42" s="138"/>
      <c r="I42" s="138"/>
      <c r="J42" s="138"/>
      <c r="K42" s="137">
        <v>-0.15</v>
      </c>
      <c r="L42" s="138"/>
      <c r="M42" s="138"/>
      <c r="N42" s="138"/>
      <c r="O42" s="138"/>
      <c r="P42" s="138"/>
      <c r="Q42" s="138"/>
      <c r="R42" s="138"/>
      <c r="S42" s="138"/>
      <c r="T42" s="137">
        <v>-2.2000000000000001E-3</v>
      </c>
      <c r="U42" s="137">
        <v>-2.5000000000000001E-3</v>
      </c>
      <c r="V42" s="137">
        <v>1.6142999999999999E-3</v>
      </c>
      <c r="W42" s="137">
        <v>-8.0000000000000004E-4</v>
      </c>
      <c r="X42" s="137">
        <v>4.3392999999999999E-3</v>
      </c>
      <c r="Y42" s="137">
        <v>4.4099999999999999E-4</v>
      </c>
      <c r="Z42" s="137">
        <v>-4.0000000000000002E-4</v>
      </c>
      <c r="AA42" s="137">
        <v>2.2206999999999999E-3</v>
      </c>
      <c r="AB42" s="137">
        <v>6.1558999999999997E-3</v>
      </c>
      <c r="AC42" s="137">
        <v>1.0596599999999999E-2</v>
      </c>
      <c r="AD42" s="137">
        <v>1.2409999999999999E-2</v>
      </c>
      <c r="AE42" s="137">
        <v>3.6920000000000001E-2</v>
      </c>
      <c r="AF42" s="137">
        <v>1.431E-2</v>
      </c>
      <c r="AG42" s="137">
        <v>4.3399999999999998E-4</v>
      </c>
      <c r="AH42" s="137">
        <v>7.9731000000000003E-3</v>
      </c>
    </row>
    <row r="43" spans="1:34">
      <c r="B43" s="128" t="s">
        <v>1424</v>
      </c>
      <c r="C43" s="3">
        <v>1.2351092067419023E-2</v>
      </c>
      <c r="D43" s="3">
        <v>4.1931849557714784E-3</v>
      </c>
      <c r="E43" s="3">
        <v>1.2352412722551387E-2</v>
      </c>
      <c r="F43" s="3">
        <v>1.816205760356171E-2</v>
      </c>
      <c r="G43" s="3">
        <v>8.3532675354547337E-6</v>
      </c>
      <c r="H43" s="3">
        <v>1.2316846459732522E-2</v>
      </c>
      <c r="I43" s="3">
        <v>1.3356264123927319E-2</v>
      </c>
      <c r="J43" s="3">
        <v>1.4446254420674043E-2</v>
      </c>
      <c r="K43" s="3">
        <v>1.4258022431425266E-2</v>
      </c>
      <c r="L43" s="3">
        <v>1.2450195340129921E-2</v>
      </c>
      <c r="M43" s="3">
        <v>1.3733998792732516E-2</v>
      </c>
      <c r="N43" s="3">
        <v>1.3267516795090195E-2</v>
      </c>
      <c r="O43" s="3">
        <v>1.260533592834534E-2</v>
      </c>
      <c r="P43" s="3">
        <v>1.2433285198851785E-2</v>
      </c>
      <c r="Q43" s="3">
        <v>1.2457505022201554E-2</v>
      </c>
      <c r="R43" s="3">
        <v>1.5479600890689893E-2</v>
      </c>
      <c r="S43" s="3">
        <v>1.2535877565926112E-2</v>
      </c>
      <c r="T43" s="3">
        <v>1.6638926560366363E-2</v>
      </c>
      <c r="U43" s="3">
        <v>1.2119005676943573E-2</v>
      </c>
      <c r="V43" s="3">
        <v>1.0670838098872926E-2</v>
      </c>
      <c r="W43" s="3">
        <v>3.253591447027393E-2</v>
      </c>
      <c r="X43" s="3">
        <v>1.096857049078781E-2</v>
      </c>
      <c r="Y43" s="3">
        <v>1.3879072840322415E-2</v>
      </c>
      <c r="Z43" s="3">
        <v>2.1401225950004044E-3</v>
      </c>
      <c r="AA43" s="3">
        <v>1.3640267499059666E-2</v>
      </c>
      <c r="AB43" s="3">
        <v>1.0742025738097238E-2</v>
      </c>
      <c r="AC43" s="3">
        <v>1.5419629055632322E-2</v>
      </c>
      <c r="AD43" s="3">
        <v>1.7990625973024255E-2</v>
      </c>
      <c r="AE43" s="3">
        <v>2.609117321523402E-2</v>
      </c>
      <c r="AF43" s="3">
        <v>3.7107222781040949E-3</v>
      </c>
      <c r="AG43" s="3">
        <v>2.2842768332833163E-2</v>
      </c>
      <c r="AH43" s="3">
        <v>3.1869306715923695E-2</v>
      </c>
    </row>
    <row r="44" spans="1:34">
      <c r="B44" s="128" t="s">
        <v>2334</v>
      </c>
      <c r="C44" s="3">
        <v>1.1559102869263427E-2</v>
      </c>
      <c r="D44" s="3">
        <v>3.2474873227199552E-3</v>
      </c>
      <c r="E44" s="3">
        <v>1.1560564798775097E-2</v>
      </c>
      <c r="F44" s="3">
        <v>3.0802061135690062E-2</v>
      </c>
      <c r="G44" s="3">
        <v>-7.9234408595960648E-3</v>
      </c>
      <c r="H44" s="3">
        <v>1.1524641505318067E-2</v>
      </c>
      <c r="I44" s="3">
        <v>1.1954378450347081E-2</v>
      </c>
      <c r="J44" s="3">
        <v>1.2799280020127979E-2</v>
      </c>
      <c r="K44" s="3">
        <v>1.1580329372729237E-2</v>
      </c>
      <c r="L44" s="3">
        <v>1.0050645709041017E-2</v>
      </c>
      <c r="M44" s="3">
        <v>1.1464653356031196E-2</v>
      </c>
      <c r="N44" s="3">
        <v>1.1841214838032688E-2</v>
      </c>
      <c r="O44" s="3">
        <v>1.1399704219614115E-2</v>
      </c>
      <c r="P44" s="3">
        <v>1.0993388529661141E-2</v>
      </c>
      <c r="Q44" s="3">
        <v>1.1632153470636952E-2</v>
      </c>
      <c r="R44" s="3">
        <v>1.3468570783249589E-2</v>
      </c>
      <c r="S44" s="3">
        <v>1.1840158163603842E-2</v>
      </c>
      <c r="T44" s="3">
        <v>1.3234529400969475E-2</v>
      </c>
      <c r="U44" s="3">
        <v>1.0871645581281841E-2</v>
      </c>
      <c r="V44" s="3">
        <v>1.1796653988805472E-2</v>
      </c>
      <c r="W44" s="3">
        <v>1.6393070879477722E-2</v>
      </c>
      <c r="X44" s="3">
        <v>1.3470989020976321E-2</v>
      </c>
      <c r="Y44" s="3">
        <v>1.1725802791642037E-2</v>
      </c>
      <c r="Z44" s="3">
        <v>3.7092796124700289E-3</v>
      </c>
      <c r="AA44" s="3">
        <v>1.3462850694201833E-2</v>
      </c>
      <c r="AB44" s="3">
        <v>1.8251971666546796E-2</v>
      </c>
      <c r="AC44" s="3">
        <v>3.2352784111321364E-2</v>
      </c>
      <c r="AD44" s="3">
        <v>3.1838730489688327E-2</v>
      </c>
      <c r="AE44" s="3">
        <v>4.5973361886139763E-2</v>
      </c>
      <c r="AF44" s="3">
        <v>2.7952120430107419E-2</v>
      </c>
      <c r="AG44" s="3">
        <v>2.6981976783148065E-2</v>
      </c>
      <c r="AH44" s="3">
        <v>3.700669058852446E-2</v>
      </c>
    </row>
    <row r="45" spans="1:34">
      <c r="B45" s="128" t="s">
        <v>2335</v>
      </c>
      <c r="C45" s="3">
        <v>1.0245437158235449E-2</v>
      </c>
      <c r="D45" s="3">
        <v>3.8503619672709544E-3</v>
      </c>
      <c r="E45" s="3">
        <v>1.0251368502986136E-2</v>
      </c>
      <c r="F45" s="3">
        <v>1.5989674826652811E-2</v>
      </c>
      <c r="G45" s="3">
        <v>1.8226921778681238E-3</v>
      </c>
      <c r="H45" s="3">
        <v>1.0215520749774942E-2</v>
      </c>
      <c r="I45" s="3">
        <v>1.0859056620076579E-2</v>
      </c>
      <c r="J45" s="3">
        <v>1.1640365285014109E-2</v>
      </c>
      <c r="K45" s="3">
        <v>1.0249781232699373E-2</v>
      </c>
      <c r="L45" s="3">
        <v>1.0157632782108683E-2</v>
      </c>
      <c r="M45" s="3">
        <v>1.0722626315193828E-2</v>
      </c>
      <c r="N45" s="3">
        <v>1.0686402023157182E-2</v>
      </c>
      <c r="O45" s="3">
        <v>1.0060376963470841E-2</v>
      </c>
      <c r="P45" s="3">
        <v>1.0373861001290008E-2</v>
      </c>
      <c r="Q45" s="3">
        <v>1.1170304498236083E-2</v>
      </c>
      <c r="R45" s="3">
        <v>1.2308741894806241E-2</v>
      </c>
      <c r="S45" s="3">
        <v>1.0598892168235841E-2</v>
      </c>
      <c r="T45" s="3">
        <v>1.234525737465697E-2</v>
      </c>
      <c r="U45" s="3">
        <v>9.9875401600733049E-3</v>
      </c>
      <c r="V45" s="3">
        <v>7.6921306708095383E-3</v>
      </c>
      <c r="W45" s="3">
        <v>2.0248143874102009E-2</v>
      </c>
      <c r="X45" s="3">
        <v>8.6725503067497378E-3</v>
      </c>
      <c r="Y45" s="3">
        <v>1.0860502655596349E-2</v>
      </c>
      <c r="Z45" s="3">
        <v>8.3561179366860028E-3</v>
      </c>
      <c r="AA45" s="3">
        <v>1.1569472472052311E-2</v>
      </c>
      <c r="AB45" s="3">
        <v>6.0036068779512064E-3</v>
      </c>
      <c r="AC45" s="3">
        <v>1.5811795480292323E-2</v>
      </c>
      <c r="AD45" s="3">
        <v>1.1999584722403256E-2</v>
      </c>
      <c r="AE45" s="3">
        <v>1.7612541670128046E-2</v>
      </c>
      <c r="AF45" s="3">
        <v>7.7204539530157934E-3</v>
      </c>
      <c r="AG45" s="3">
        <v>1.2903724373183989E-2</v>
      </c>
      <c r="AH45" s="3">
        <v>2.2187897856769778E-2</v>
      </c>
    </row>
    <row r="46" spans="1:34">
      <c r="B46" s="128" t="s">
        <v>2336</v>
      </c>
      <c r="C46" s="3">
        <v>1.0083745079429329E-2</v>
      </c>
      <c r="D46" s="3">
        <v>3.638165292197959E-3</v>
      </c>
      <c r="E46" s="3">
        <v>1.00847203911969E-2</v>
      </c>
      <c r="F46" s="3">
        <v>1.7081980147290121E-2</v>
      </c>
      <c r="G46" s="3">
        <v>7.500706644429922E-4</v>
      </c>
      <c r="H46" s="3">
        <v>1.0060141842824555E-2</v>
      </c>
      <c r="I46" s="3">
        <v>1.0816698721649587E-2</v>
      </c>
      <c r="J46" s="3">
        <v>1.1514971712463629E-2</v>
      </c>
      <c r="K46" s="3">
        <v>1.2215603679101683E-2</v>
      </c>
      <c r="L46" s="3">
        <v>1.0831795219614415E-2</v>
      </c>
      <c r="M46" s="3">
        <v>1.1186614580319221E-2</v>
      </c>
      <c r="N46" s="3">
        <v>1.0779483276387003E-2</v>
      </c>
      <c r="O46" s="3">
        <v>1.0231156057846302E-2</v>
      </c>
      <c r="P46" s="3">
        <v>1.0962665039970565E-2</v>
      </c>
      <c r="Q46" s="3">
        <v>1.1123495998847099E-2</v>
      </c>
      <c r="R46" s="3">
        <v>1.2182995540725994E-2</v>
      </c>
      <c r="S46" s="3">
        <v>1.0668167489731983E-2</v>
      </c>
      <c r="T46" s="3">
        <v>1.3836116519382546E-2</v>
      </c>
      <c r="U46" s="3">
        <v>9.9118339505137598E-3</v>
      </c>
      <c r="V46" s="3">
        <v>8.6666421826835371E-3</v>
      </c>
      <c r="W46" s="3">
        <v>2.0608565701383252E-2</v>
      </c>
      <c r="X46" s="3">
        <v>9.6152362146988413E-3</v>
      </c>
      <c r="Y46" s="3">
        <v>1.1282687955320725E-2</v>
      </c>
      <c r="Z46" s="3">
        <v>2.1669195163103172E-3</v>
      </c>
      <c r="AA46" s="3">
        <v>1.129825373380644E-2</v>
      </c>
      <c r="AB46" s="3">
        <v>1.0027416301752856E-2</v>
      </c>
      <c r="AC46" s="3">
        <v>1.676329853501235E-2</v>
      </c>
      <c r="AD46" s="3">
        <v>1.5539764218488239E-2</v>
      </c>
      <c r="AE46" s="3">
        <v>1.8252993805934148E-2</v>
      </c>
      <c r="AF46" s="3">
        <v>7.7618750703478678E-3</v>
      </c>
      <c r="AG46" s="3">
        <v>1.9136040323594949E-2</v>
      </c>
      <c r="AH46" s="3">
        <v>2.3058839565743172E-2</v>
      </c>
    </row>
    <row r="47" spans="1:34">
      <c r="B47" s="130" t="s">
        <v>240</v>
      </c>
      <c r="C47" s="131" t="s">
        <v>1494</v>
      </c>
      <c r="D47" s="131" t="s">
        <v>2464</v>
      </c>
      <c r="E47" s="131" t="s">
        <v>2465</v>
      </c>
      <c r="F47" s="131" t="s">
        <v>2466</v>
      </c>
      <c r="G47" s="131" t="s">
        <v>2467</v>
      </c>
      <c r="H47" s="144" t="s">
        <v>2860</v>
      </c>
      <c r="I47" s="144" t="s">
        <v>2861</v>
      </c>
      <c r="J47" s="144" t="s">
        <v>2834</v>
      </c>
      <c r="K47" s="144" t="s">
        <v>2862</v>
      </c>
      <c r="L47" s="144" t="s">
        <v>2864</v>
      </c>
      <c r="M47" s="144" t="s">
        <v>2837</v>
      </c>
      <c r="N47" s="144" t="s">
        <v>2865</v>
      </c>
      <c r="O47" s="144" t="s">
        <v>2866</v>
      </c>
      <c r="P47" s="144" t="s">
        <v>2867</v>
      </c>
      <c r="Q47" s="144" t="s">
        <v>2838</v>
      </c>
      <c r="R47" s="144" t="s">
        <v>2840</v>
      </c>
      <c r="S47" s="144" t="s">
        <v>2869</v>
      </c>
      <c r="T47" s="145" t="s">
        <v>2873</v>
      </c>
      <c r="U47" s="145" t="s">
        <v>2874</v>
      </c>
      <c r="V47" s="145" t="s">
        <v>2876</v>
      </c>
      <c r="W47" s="145" t="s">
        <v>2842</v>
      </c>
      <c r="X47" s="146" t="s">
        <v>2845</v>
      </c>
      <c r="Y47" s="146" t="s">
        <v>2846</v>
      </c>
      <c r="Z47" s="146" t="s">
        <v>2848</v>
      </c>
      <c r="AA47" s="146" t="s">
        <v>2881</v>
      </c>
      <c r="AB47" s="146" t="s">
        <v>2884</v>
      </c>
      <c r="AC47" s="146" t="s">
        <v>2851</v>
      </c>
      <c r="AD47" s="147" t="s">
        <v>2855</v>
      </c>
      <c r="AE47" s="147" t="s">
        <v>2856</v>
      </c>
      <c r="AF47" s="147" t="s">
        <v>2889</v>
      </c>
      <c r="AG47" s="147" t="s">
        <v>2890</v>
      </c>
      <c r="AH47" s="148" t="s">
        <v>2857</v>
      </c>
    </row>
    <row r="53" spans="1:11">
      <c r="A53" t="s">
        <v>1266</v>
      </c>
      <c r="B53" s="130" t="s">
        <v>240</v>
      </c>
      <c r="C53" t="s">
        <v>1424</v>
      </c>
      <c r="D53" t="s">
        <v>2334</v>
      </c>
      <c r="E53" t="s">
        <v>2335</v>
      </c>
      <c r="F53" t="s">
        <v>2336</v>
      </c>
      <c r="G53" t="s">
        <v>2894</v>
      </c>
      <c r="H53" t="s">
        <v>2895</v>
      </c>
      <c r="I53" t="s">
        <v>2896</v>
      </c>
      <c r="J53" t="s">
        <v>255</v>
      </c>
    </row>
    <row r="54" spans="1:11">
      <c r="A54">
        <v>27</v>
      </c>
      <c r="B54" s="145" t="s">
        <v>2873</v>
      </c>
      <c r="C54" s="5">
        <v>1.6638926560366363E-2</v>
      </c>
      <c r="D54" s="5">
        <v>1.3234529400969475E-2</v>
      </c>
      <c r="E54" s="5">
        <v>1.234525737465697E-2</v>
      </c>
      <c r="F54" s="5">
        <v>1.3836116519382546E-2</v>
      </c>
      <c r="G54" s="3">
        <v>1.1449443395958643</v>
      </c>
      <c r="H54" s="3">
        <v>1.2049517442731716</v>
      </c>
      <c r="I54" s="3">
        <v>1.372120815272095</v>
      </c>
      <c r="J54" t="s">
        <v>2897</v>
      </c>
      <c r="K54" s="26"/>
    </row>
    <row r="55" spans="1:11">
      <c r="A55">
        <v>7</v>
      </c>
      <c r="B55" s="144" t="s">
        <v>2861</v>
      </c>
      <c r="C55" s="5">
        <v>1.3356264123927319E-2</v>
      </c>
      <c r="D55" s="5">
        <v>1.1954378450347081E-2</v>
      </c>
      <c r="E55" s="5">
        <v>1.0859056620076579E-2</v>
      </c>
      <c r="F55" s="5">
        <v>1.0816698721649587E-2</v>
      </c>
      <c r="G55" s="3">
        <v>1.0341960432011315</v>
      </c>
      <c r="H55" s="3">
        <v>1.0598919745799127</v>
      </c>
      <c r="I55" s="3">
        <v>1.0726866493001168</v>
      </c>
      <c r="J55" t="s">
        <v>2897</v>
      </c>
      <c r="K55" s="26"/>
    </row>
    <row r="56" spans="1:11">
      <c r="A56">
        <v>15</v>
      </c>
      <c r="B56" s="144" t="s">
        <v>2865</v>
      </c>
      <c r="C56" s="5">
        <v>1.3267516795090195E-2</v>
      </c>
      <c r="D56" s="5">
        <v>1.1841214838032688E-2</v>
      </c>
      <c r="E56" s="5">
        <v>1.0686402023157182E-2</v>
      </c>
      <c r="F56" s="5">
        <v>1.0779483276387003E-2</v>
      </c>
      <c r="G56" s="3">
        <v>1.0244060436142859</v>
      </c>
      <c r="H56" s="3">
        <v>1.0430401219695422</v>
      </c>
      <c r="I56" s="3">
        <v>1.0689960120448669</v>
      </c>
      <c r="J56" t="s">
        <v>2897</v>
      </c>
    </row>
    <row r="57" spans="1:11">
      <c r="A57">
        <v>22</v>
      </c>
      <c r="B57" s="144" t="s">
        <v>2869</v>
      </c>
      <c r="C57" s="5">
        <v>1.2535877565926112E-2</v>
      </c>
      <c r="D57" s="5">
        <v>1.1840158163603842E-2</v>
      </c>
      <c r="E57" s="5">
        <v>1.0598892168235841E-2</v>
      </c>
      <c r="F57" s="5">
        <v>1.0668167489731983E-2</v>
      </c>
      <c r="G57" s="3">
        <v>1.0243146286973328</v>
      </c>
      <c r="H57" s="3">
        <v>1.0344987729212003</v>
      </c>
      <c r="I57" s="3">
        <v>1.057956880672724</v>
      </c>
      <c r="J57" t="s">
        <v>2897</v>
      </c>
      <c r="K57" s="26"/>
    </row>
    <row r="58" spans="1:11">
      <c r="A58">
        <v>30</v>
      </c>
      <c r="B58" s="145" t="s">
        <v>2876</v>
      </c>
      <c r="C58" s="5">
        <v>1.0670838098872926E-2</v>
      </c>
      <c r="D58" s="5">
        <v>1.1796653988805472E-2</v>
      </c>
      <c r="E58" s="5">
        <v>7.6921306708095383E-3</v>
      </c>
      <c r="F58" s="5">
        <v>8.6666421826835371E-3</v>
      </c>
      <c r="G58" s="3">
        <v>1.0205509996951159</v>
      </c>
      <c r="H58" s="3">
        <v>0.75078598911970085</v>
      </c>
      <c r="I58" s="3">
        <v>0.85946660833020683</v>
      </c>
      <c r="J58" t="s">
        <v>2897</v>
      </c>
      <c r="K58" s="26"/>
    </row>
    <row r="59" spans="1:11">
      <c r="A59">
        <v>24</v>
      </c>
      <c r="B59" s="144" t="s">
        <v>2871</v>
      </c>
      <c r="C59" s="5">
        <v>1.1900069485111686E-2</v>
      </c>
      <c r="D59" s="5">
        <v>1.1600762611134074E-2</v>
      </c>
      <c r="E59" s="5">
        <v>1.0499342729767269E-2</v>
      </c>
      <c r="F59" s="5">
        <v>9.5807787312467418E-3</v>
      </c>
      <c r="G59" s="3">
        <v>1.0036040635974808</v>
      </c>
      <c r="H59" s="3">
        <v>1.024782307246668</v>
      </c>
      <c r="I59" s="3">
        <v>0.95012107662175727</v>
      </c>
      <c r="J59" t="s">
        <v>2897</v>
      </c>
      <c r="K59" s="26"/>
    </row>
    <row r="60" spans="1:11">
      <c r="A60">
        <v>26</v>
      </c>
      <c r="B60" s="145" t="s">
        <v>2872</v>
      </c>
      <c r="C60" s="5">
        <v>1.2263816576230546E-2</v>
      </c>
      <c r="D60" s="5">
        <v>1.1549634475074955E-2</v>
      </c>
      <c r="E60" s="5">
        <v>1.0215662004199988E-2</v>
      </c>
      <c r="F60" s="5">
        <v>1.0029467476445841E-2</v>
      </c>
      <c r="G60" s="3">
        <v>0.99918087118909116</v>
      </c>
      <c r="H60" s="3">
        <v>0.99709381321893842</v>
      </c>
      <c r="I60" s="3">
        <v>0.99461731702299638</v>
      </c>
      <c r="J60" t="s">
        <v>2897</v>
      </c>
      <c r="K60" s="26"/>
    </row>
    <row r="61" spans="1:11">
      <c r="A61">
        <v>6</v>
      </c>
      <c r="B61" s="144" t="s">
        <v>2860</v>
      </c>
      <c r="C61" s="5">
        <v>1.2316846459732522E-2</v>
      </c>
      <c r="D61" s="5">
        <v>1.1524641505318067E-2</v>
      </c>
      <c r="E61" s="5">
        <v>1.0215520749774942E-2</v>
      </c>
      <c r="F61" s="5">
        <v>1.0060141842824555E-2</v>
      </c>
      <c r="G61" s="3">
        <v>1</v>
      </c>
      <c r="H61" s="3">
        <v>1</v>
      </c>
      <c r="I61" s="3">
        <v>1</v>
      </c>
      <c r="J61" t="s">
        <v>2897</v>
      </c>
      <c r="K61" s="26"/>
    </row>
    <row r="62" spans="1:11">
      <c r="A62">
        <v>11</v>
      </c>
      <c r="B62" s="144" t="s">
        <v>2901</v>
      </c>
      <c r="C62" s="5">
        <v>1.4178264214388836E-2</v>
      </c>
      <c r="D62" s="5">
        <v>1.1411662317367455E-2</v>
      </c>
      <c r="E62" s="5">
        <v>1.0165555119254099E-2</v>
      </c>
      <c r="F62" s="5">
        <v>1.2159342892555047E-2</v>
      </c>
      <c r="G62" s="3">
        <v>0.98724463709999255</v>
      </c>
      <c r="H62" s="3">
        <v>0.99220315953847427</v>
      </c>
      <c r="I62" s="3">
        <v>1.2058360060450064</v>
      </c>
      <c r="J62" t="s">
        <v>2897</v>
      </c>
      <c r="K62" s="26"/>
    </row>
    <row r="63" spans="1:11">
      <c r="A63">
        <v>16</v>
      </c>
      <c r="B63" s="144" t="s">
        <v>2866</v>
      </c>
      <c r="C63" s="5">
        <v>1.260533592834534E-2</v>
      </c>
      <c r="D63" s="5">
        <v>1.1399704219614115E-2</v>
      </c>
      <c r="E63" s="5">
        <v>1.0060376963470841E-2</v>
      </c>
      <c r="F63" s="5">
        <v>1.0231156057846302E-2</v>
      </c>
      <c r="G63" s="3">
        <v>0.98621011929280733</v>
      </c>
      <c r="H63" s="3">
        <v>0.98193730614843955</v>
      </c>
      <c r="I63" s="3">
        <v>1.0146186736431575</v>
      </c>
      <c r="J63" t="s">
        <v>2897</v>
      </c>
      <c r="K63" s="26"/>
    </row>
    <row r="64" spans="1:11">
      <c r="A64">
        <v>17</v>
      </c>
      <c r="B64" s="144" t="s">
        <v>2867</v>
      </c>
      <c r="C64" s="5">
        <v>1.2433285198851785E-2</v>
      </c>
      <c r="D64" s="5">
        <v>1.0993388529661141E-2</v>
      </c>
      <c r="E64" s="5">
        <v>1.0373861001290008E-2</v>
      </c>
      <c r="F64" s="5">
        <v>1.0962665039970565E-2</v>
      </c>
      <c r="G64" s="3">
        <v>0.95105897525087646</v>
      </c>
      <c r="H64" s="3">
        <v>1.0125347353237466</v>
      </c>
      <c r="I64" s="3">
        <v>1.0871620567178177</v>
      </c>
      <c r="J64" t="s">
        <v>2897</v>
      </c>
      <c r="K64" s="26"/>
    </row>
    <row r="65" spans="1:11">
      <c r="A65">
        <v>28</v>
      </c>
      <c r="B65" s="145" t="s">
        <v>2952</v>
      </c>
      <c r="C65" s="5">
        <v>1.2119005676943573E-2</v>
      </c>
      <c r="D65" s="5">
        <v>1.0871645581281841E-2</v>
      </c>
      <c r="E65" s="5">
        <v>9.9875401600733049E-3</v>
      </c>
      <c r="F65" s="5">
        <v>9.9118339505137598E-3</v>
      </c>
      <c r="G65" s="3">
        <v>0.94052676096433152</v>
      </c>
      <c r="H65" s="3">
        <v>0.97482811185320273</v>
      </c>
      <c r="I65" s="3">
        <v>0.98295165857908628</v>
      </c>
      <c r="J65" t="s">
        <v>2897</v>
      </c>
      <c r="K65" s="26"/>
    </row>
    <row r="66" spans="1:11">
      <c r="A66">
        <v>12</v>
      </c>
      <c r="B66" s="144" t="s">
        <v>2863</v>
      </c>
      <c r="C66" s="5">
        <v>1.2848888602132291E-2</v>
      </c>
      <c r="D66" s="5">
        <v>1.0756772097957112E-2</v>
      </c>
      <c r="E66" s="5">
        <v>1.0407194933053754E-2</v>
      </c>
      <c r="F66" s="5">
        <v>1.1014895972841554E-2</v>
      </c>
      <c r="G66" s="3">
        <v>0.93058883718045493</v>
      </c>
      <c r="H66" s="3">
        <v>1.0157882745577411</v>
      </c>
      <c r="I66" s="3">
        <v>1.0923417724345053</v>
      </c>
      <c r="J66" t="s">
        <v>2897</v>
      </c>
      <c r="K66" s="26"/>
    </row>
    <row r="67" spans="1:11">
      <c r="A67">
        <v>29</v>
      </c>
      <c r="B67" s="145" t="s">
        <v>2875</v>
      </c>
      <c r="C67" s="5">
        <v>7.8644852751337258E-3</v>
      </c>
      <c r="D67" s="5">
        <v>1.0525459785586833E-2</v>
      </c>
      <c r="E67" s="5">
        <v>5.9028423885156833E-3</v>
      </c>
      <c r="F67" s="5">
        <v>6.5638924491349115E-3</v>
      </c>
      <c r="G67" s="3">
        <v>0.91057756857367078</v>
      </c>
      <c r="H67" s="3">
        <v>0.57614353563926579</v>
      </c>
      <c r="I67" s="3">
        <v>0.65093795979879954</v>
      </c>
      <c r="J67" t="s">
        <v>2897</v>
      </c>
      <c r="K67" s="26"/>
    </row>
    <row r="68" spans="1:11">
      <c r="A68">
        <v>13</v>
      </c>
      <c r="B68" s="144" t="s">
        <v>2864</v>
      </c>
      <c r="C68" s="5">
        <v>1.2450195340129921E-2</v>
      </c>
      <c r="D68" s="5">
        <v>1.0050645709041017E-2</v>
      </c>
      <c r="E68" s="5">
        <v>1.0157632782108683E-2</v>
      </c>
      <c r="F68" s="5">
        <v>1.0831795219614415E-2</v>
      </c>
      <c r="G68" s="3">
        <v>0.86950049867334278</v>
      </c>
      <c r="H68" s="3">
        <v>0.99142990437883005</v>
      </c>
      <c r="I68" s="3">
        <v>1.0741837615184358</v>
      </c>
      <c r="J68" t="s">
        <v>2897</v>
      </c>
      <c r="K68" s="26"/>
    </row>
    <row r="69" spans="1:11">
      <c r="A69">
        <v>19</v>
      </c>
      <c r="B69" s="144" t="s">
        <v>2868</v>
      </c>
      <c r="C69" s="5">
        <v>9.9410982113181667E-3</v>
      </c>
      <c r="D69" s="5">
        <v>8.5138935498143553E-3</v>
      </c>
      <c r="E69" s="5">
        <v>8.119499253135265E-3</v>
      </c>
      <c r="F69" s="5">
        <v>8.9695269021101698E-3</v>
      </c>
      <c r="G69" s="3">
        <v>0.7365531431036465</v>
      </c>
      <c r="H69" s="3">
        <v>0.79249905374790963</v>
      </c>
      <c r="I69" s="3">
        <v>0.88950353578531594</v>
      </c>
      <c r="J69" t="s">
        <v>2897</v>
      </c>
      <c r="K69" s="26"/>
    </row>
    <row r="77" spans="1:11">
      <c r="B77" t="s">
        <v>62</v>
      </c>
      <c r="C77" t="s">
        <v>2953</v>
      </c>
      <c r="D77" t="s">
        <v>1310</v>
      </c>
    </row>
    <row r="78" spans="1:11">
      <c r="B78" t="s">
        <v>1454</v>
      </c>
      <c r="C78" s="26">
        <v>30</v>
      </c>
      <c r="D78" t="s">
        <v>2954</v>
      </c>
    </row>
    <row r="79" spans="1:11">
      <c r="B79" t="s">
        <v>506</v>
      </c>
      <c r="C79" s="26">
        <v>1000</v>
      </c>
      <c r="D79" t="s">
        <v>509</v>
      </c>
    </row>
    <row r="80" spans="1:11">
      <c r="B80" t="s">
        <v>2468</v>
      </c>
      <c r="C80" s="26">
        <v>502</v>
      </c>
      <c r="D80" t="s">
        <v>2955</v>
      </c>
    </row>
    <row r="81" spans="2:4">
      <c r="B81" t="s">
        <v>2469</v>
      </c>
      <c r="C81" s="26">
        <v>502</v>
      </c>
      <c r="D81" t="s">
        <v>2955</v>
      </c>
    </row>
    <row r="82" spans="2:4">
      <c r="B82" t="s">
        <v>2350</v>
      </c>
      <c r="C82" s="26">
        <v>502</v>
      </c>
      <c r="D82" t="s">
        <v>2955</v>
      </c>
    </row>
    <row r="83" spans="2:4">
      <c r="B83" t="s">
        <v>2900</v>
      </c>
      <c r="C83" s="26">
        <v>1000</v>
      </c>
      <c r="D83" t="s">
        <v>509</v>
      </c>
    </row>
    <row r="84" spans="2:4">
      <c r="B84" t="s">
        <v>1455</v>
      </c>
      <c r="C84" s="26">
        <v>1000</v>
      </c>
      <c r="D84" t="s">
        <v>2956</v>
      </c>
    </row>
    <row r="85" spans="2:4">
      <c r="B85" t="s">
        <v>1450</v>
      </c>
      <c r="C85" s="26">
        <v>1000</v>
      </c>
      <c r="D85" t="s">
        <v>2957</v>
      </c>
    </row>
    <row r="86" spans="2:4">
      <c r="B86" t="s">
        <v>1452</v>
      </c>
      <c r="C86" s="26">
        <v>500</v>
      </c>
      <c r="D86" t="s">
        <v>2958</v>
      </c>
    </row>
    <row r="87" spans="2:4">
      <c r="B87" t="s">
        <v>2346</v>
      </c>
      <c r="C87" s="26">
        <v>500</v>
      </c>
      <c r="D87" t="s">
        <v>509</v>
      </c>
    </row>
    <row r="88" spans="2:4">
      <c r="B88" t="s">
        <v>2347</v>
      </c>
      <c r="C88" s="26">
        <v>100</v>
      </c>
      <c r="D88" t="s">
        <v>509</v>
      </c>
    </row>
    <row r="89" spans="2:4">
      <c r="B89" t="s">
        <v>2348</v>
      </c>
      <c r="C89" s="26">
        <v>500</v>
      </c>
      <c r="D89" t="s">
        <v>509</v>
      </c>
    </row>
    <row r="90" spans="2:4">
      <c r="B90" t="s">
        <v>2344</v>
      </c>
      <c r="C90" s="26">
        <v>5000</v>
      </c>
      <c r="D90" t="s">
        <v>509</v>
      </c>
    </row>
    <row r="91" spans="2:4">
      <c r="B91" t="s">
        <v>1420</v>
      </c>
      <c r="C91" s="26">
        <v>1000</v>
      </c>
      <c r="D91" t="s">
        <v>509</v>
      </c>
    </row>
    <row r="92" spans="2:4">
      <c r="B92" t="s">
        <v>1421</v>
      </c>
      <c r="C92" s="26">
        <v>1000</v>
      </c>
      <c r="D92" t="s">
        <v>509</v>
      </c>
    </row>
    <row r="93" spans="2:4">
      <c r="B93" t="s">
        <v>2959</v>
      </c>
      <c r="C93" s="26">
        <v>10038</v>
      </c>
      <c r="D93" t="s">
        <v>2960</v>
      </c>
    </row>
    <row r="94" spans="2:4">
      <c r="B94" t="s">
        <v>2340</v>
      </c>
      <c r="C94" s="26">
        <v>1000</v>
      </c>
      <c r="D94" t="s">
        <v>509</v>
      </c>
    </row>
    <row r="95" spans="2:4">
      <c r="B95" t="s">
        <v>2274</v>
      </c>
      <c r="C95" t="s">
        <v>2961</v>
      </c>
      <c r="D95" t="s">
        <v>2962</v>
      </c>
    </row>
    <row r="96" spans="2:4">
      <c r="B96" t="s">
        <v>356</v>
      </c>
      <c r="C96" s="26">
        <v>500</v>
      </c>
      <c r="D96" t="s">
        <v>509</v>
      </c>
    </row>
    <row r="97" spans="2:4">
      <c r="B97" t="s">
        <v>2351</v>
      </c>
      <c r="C97" s="26">
        <v>500</v>
      </c>
      <c r="D97" t="s">
        <v>2963</v>
      </c>
    </row>
    <row r="98" spans="2:4">
      <c r="B98" t="s">
        <v>2473</v>
      </c>
      <c r="C98" t="s">
        <v>2961</v>
      </c>
      <c r="D98" t="s">
        <v>2962</v>
      </c>
    </row>
    <row r="99" spans="2:4">
      <c r="B99" t="s">
        <v>2474</v>
      </c>
      <c r="C99" s="26">
        <v>3000</v>
      </c>
      <c r="D99" t="s">
        <v>2964</v>
      </c>
    </row>
    <row r="100" spans="2:4">
      <c r="B100" t="s">
        <v>2475</v>
      </c>
      <c r="C100" s="26">
        <v>500</v>
      </c>
      <c r="D100" t="s">
        <v>509</v>
      </c>
    </row>
    <row r="101" spans="2:4">
      <c r="B101" t="s">
        <v>2965</v>
      </c>
      <c r="C101" s="26">
        <v>500</v>
      </c>
      <c r="D101" t="s">
        <v>509</v>
      </c>
    </row>
    <row r="102" spans="2:4">
      <c r="B102" t="s">
        <v>2824</v>
      </c>
      <c r="C102" s="26">
        <v>100</v>
      </c>
      <c r="D102" t="s">
        <v>509</v>
      </c>
    </row>
    <row r="103" spans="2:4">
      <c r="B103" t="s">
        <v>2341</v>
      </c>
      <c r="C103" s="26">
        <v>10000</v>
      </c>
      <c r="D103" t="s">
        <v>2966</v>
      </c>
    </row>
    <row r="104" spans="2:4">
      <c r="B104" t="s">
        <v>2478</v>
      </c>
      <c r="C104" s="26">
        <v>10000</v>
      </c>
      <c r="D104" t="s">
        <v>509</v>
      </c>
    </row>
    <row r="105" spans="2:4">
      <c r="B105" t="s">
        <v>2479</v>
      </c>
      <c r="C105" s="26">
        <v>10000</v>
      </c>
      <c r="D105" t="s">
        <v>2967</v>
      </c>
    </row>
    <row r="106" spans="2:4">
      <c r="B106" t="s">
        <v>1606</v>
      </c>
      <c r="C106" s="26">
        <v>5000</v>
      </c>
      <c r="D106" t="s">
        <v>509</v>
      </c>
    </row>
    <row r="107" spans="2:4">
      <c r="B107" t="s">
        <v>1610</v>
      </c>
      <c r="C107" s="26">
        <v>500</v>
      </c>
      <c r="D107" t="s">
        <v>2968</v>
      </c>
    </row>
    <row r="108" spans="2:4">
      <c r="B108" t="s">
        <v>1611</v>
      </c>
      <c r="C108" s="26">
        <v>500</v>
      </c>
      <c r="D108" t="s">
        <v>509</v>
      </c>
    </row>
    <row r="109" spans="2:4">
      <c r="B109" t="s">
        <v>402</v>
      </c>
      <c r="C109" s="26">
        <v>500</v>
      </c>
      <c r="D109" t="s">
        <v>2969</v>
      </c>
    </row>
    <row r="110" spans="2:4">
      <c r="B110" t="s">
        <v>2480</v>
      </c>
      <c r="C110" s="26">
        <v>500</v>
      </c>
      <c r="D110" t="s">
        <v>509</v>
      </c>
    </row>
    <row r="111" spans="2:4">
      <c r="B111" t="s">
        <v>1620</v>
      </c>
      <c r="C111" s="26">
        <v>5000</v>
      </c>
      <c r="D111" t="s">
        <v>509</v>
      </c>
    </row>
    <row r="112" spans="2:4">
      <c r="B112" t="s">
        <v>387</v>
      </c>
      <c r="C112" s="26">
        <v>50000</v>
      </c>
      <c r="D112" t="s">
        <v>509</v>
      </c>
    </row>
    <row r="113" spans="2:4">
      <c r="B113" t="s">
        <v>1614</v>
      </c>
      <c r="C113" s="26">
        <v>200000</v>
      </c>
      <c r="D113" t="s">
        <v>509</v>
      </c>
    </row>
    <row r="114" spans="2:4">
      <c r="B114" t="s">
        <v>1613</v>
      </c>
      <c r="C114" s="26">
        <v>100</v>
      </c>
      <c r="D114" t="s">
        <v>509</v>
      </c>
    </row>
    <row r="115" spans="2:4">
      <c r="B115" t="s">
        <v>2481</v>
      </c>
      <c r="C115" s="26">
        <v>50000</v>
      </c>
      <c r="D115" t="s">
        <v>509</v>
      </c>
    </row>
    <row r="116" spans="2:4">
      <c r="B116" t="s">
        <v>450</v>
      </c>
      <c r="C116" s="26">
        <v>5000</v>
      </c>
      <c r="D116" t="s">
        <v>2970</v>
      </c>
    </row>
    <row r="117" spans="2:4">
      <c r="B117" t="s">
        <v>1619</v>
      </c>
      <c r="C117" s="26">
        <v>5000</v>
      </c>
      <c r="D117" t="s">
        <v>509</v>
      </c>
    </row>
    <row r="118" spans="2:4">
      <c r="B118" t="s">
        <v>1643</v>
      </c>
      <c r="C118" s="26">
        <v>500</v>
      </c>
      <c r="D118" t="s">
        <v>509</v>
      </c>
    </row>
    <row r="119" spans="2:4">
      <c r="B119" t="s">
        <v>1724</v>
      </c>
      <c r="C119" s="26">
        <v>500</v>
      </c>
      <c r="D119" t="s">
        <v>509</v>
      </c>
    </row>
    <row r="120" spans="2:4">
      <c r="B120" t="s">
        <v>1647</v>
      </c>
      <c r="C120" s="26">
        <v>500</v>
      </c>
      <c r="D120" t="s">
        <v>509</v>
      </c>
    </row>
    <row r="121" spans="2:4">
      <c r="B121" t="s">
        <v>1631</v>
      </c>
      <c r="C121" t="s">
        <v>2961</v>
      </c>
      <c r="D121" t="s">
        <v>2962</v>
      </c>
    </row>
    <row r="122" spans="2:4">
      <c r="B122" t="s">
        <v>1632</v>
      </c>
      <c r="C122" s="26">
        <v>50000</v>
      </c>
      <c r="D122" t="s">
        <v>2971</v>
      </c>
    </row>
    <row r="123" spans="2:4">
      <c r="B123" t="s">
        <v>2972</v>
      </c>
      <c r="C123" s="26">
        <v>5000</v>
      </c>
      <c r="D123" t="s">
        <v>2973</v>
      </c>
    </row>
    <row r="124" spans="2:4">
      <c r="B124" t="s">
        <v>1285</v>
      </c>
      <c r="C124" s="26">
        <v>10000</v>
      </c>
      <c r="D124" t="s">
        <v>2974</v>
      </c>
    </row>
    <row r="125" spans="2:4">
      <c r="B125" t="s">
        <v>1635</v>
      </c>
      <c r="C125" s="26">
        <v>300000</v>
      </c>
      <c r="D125" t="s">
        <v>509</v>
      </c>
    </row>
    <row r="126" spans="2:4">
      <c r="B126" t="s">
        <v>2486</v>
      </c>
      <c r="C126" s="26">
        <v>1000</v>
      </c>
      <c r="D126" t="s">
        <v>2975</v>
      </c>
    </row>
    <row r="127" spans="2:4">
      <c r="B127" t="s">
        <v>2976</v>
      </c>
      <c r="C127" s="26">
        <v>1000</v>
      </c>
      <c r="D127" t="s">
        <v>2977</v>
      </c>
    </row>
    <row r="128" spans="2:4">
      <c r="B128" t="s">
        <v>2978</v>
      </c>
      <c r="C128" s="26">
        <v>1000</v>
      </c>
      <c r="D128" t="s">
        <v>509</v>
      </c>
    </row>
    <row r="129" spans="2:4">
      <c r="B129" t="s">
        <v>1857</v>
      </c>
      <c r="C129" s="26">
        <v>5000</v>
      </c>
      <c r="D129" t="s">
        <v>2979</v>
      </c>
    </row>
    <row r="130" spans="2:4">
      <c r="B130" t="s">
        <v>2980</v>
      </c>
      <c r="C130" s="26">
        <v>1000</v>
      </c>
      <c r="D130" t="s">
        <v>509</v>
      </c>
    </row>
    <row r="131" spans="2:4">
      <c r="B131" t="s">
        <v>2491</v>
      </c>
      <c r="C131" s="26">
        <v>5000</v>
      </c>
      <c r="D131" t="s">
        <v>2981</v>
      </c>
    </row>
    <row r="132" spans="2:4">
      <c r="B132" t="s">
        <v>2492</v>
      </c>
      <c r="C132" t="s">
        <v>2961</v>
      </c>
      <c r="D132" t="s">
        <v>2962</v>
      </c>
    </row>
    <row r="133" spans="2:4">
      <c r="B133" t="s">
        <v>1646</v>
      </c>
      <c r="C133" s="26">
        <v>50000</v>
      </c>
      <c r="D133" t="s">
        <v>509</v>
      </c>
    </row>
  </sheetData>
  <mergeCells count="4">
    <mergeCell ref="C1:G1"/>
    <mergeCell ref="H1:S1"/>
    <mergeCell ref="T1:AC1"/>
    <mergeCell ref="AD1:AG1"/>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573A5-EBBE-2346-86B2-9C4D917FBA18}">
  <sheetPr filterMode="1"/>
  <dimension ref="A1:BM458"/>
  <sheetViews>
    <sheetView topLeftCell="A299" workbookViewId="0">
      <selection activeCell="M320" sqref="M320:M382"/>
    </sheetView>
  </sheetViews>
  <sheetFormatPr baseColWidth="10" defaultColWidth="8.83203125" defaultRowHeight="15"/>
  <cols>
    <col min="1" max="1" width="28.1640625" bestFit="1" customWidth="1"/>
    <col min="2" max="2" width="37.5" customWidth="1"/>
    <col min="3" max="65" width="14" customWidth="1"/>
  </cols>
  <sheetData>
    <row r="1" spans="1:65" ht="20" customHeight="1">
      <c r="B1" s="129" t="s">
        <v>240</v>
      </c>
      <c r="C1" s="181" t="s">
        <v>2462</v>
      </c>
      <c r="D1" s="182"/>
      <c r="E1" s="182"/>
      <c r="F1" s="182"/>
      <c r="G1" s="182"/>
      <c r="H1" s="183" t="s">
        <v>2463</v>
      </c>
      <c r="I1" s="182"/>
      <c r="J1" s="182"/>
      <c r="K1" s="182"/>
      <c r="L1" s="182"/>
      <c r="M1" s="182"/>
      <c r="N1" s="182"/>
      <c r="O1" s="182"/>
      <c r="P1" s="182"/>
      <c r="Q1" s="182"/>
      <c r="R1" s="182"/>
      <c r="S1" s="182"/>
      <c r="T1" s="182"/>
      <c r="U1" s="182"/>
      <c r="V1" s="182"/>
      <c r="W1" s="182"/>
      <c r="X1" s="182"/>
      <c r="Y1" s="182"/>
      <c r="Z1" s="182"/>
      <c r="AA1" s="182"/>
      <c r="AB1" s="182"/>
      <c r="AC1" s="184" t="s">
        <v>37</v>
      </c>
      <c r="AD1" s="182"/>
      <c r="AE1" s="182"/>
      <c r="AF1" s="182"/>
      <c r="AG1" s="182"/>
      <c r="AH1" s="182"/>
      <c r="AI1" s="182"/>
      <c r="AJ1" s="182"/>
      <c r="AK1" s="182"/>
      <c r="AL1" s="182"/>
      <c r="AM1" s="182"/>
      <c r="AN1" s="182"/>
      <c r="AO1" s="182"/>
      <c r="AP1" s="182"/>
      <c r="AQ1" s="182"/>
      <c r="AR1" s="182"/>
      <c r="AS1" s="182"/>
      <c r="AT1" s="182"/>
      <c r="AU1" s="182"/>
      <c r="AV1" s="182"/>
      <c r="AW1" s="182"/>
      <c r="AX1" s="182"/>
      <c r="AY1" s="182"/>
      <c r="AZ1" s="182"/>
      <c r="BA1" s="185" t="s">
        <v>60</v>
      </c>
      <c r="BB1" s="182"/>
      <c r="BC1" s="182"/>
      <c r="BD1" s="182"/>
      <c r="BE1" s="182"/>
      <c r="BF1" s="182"/>
      <c r="BG1" s="182"/>
      <c r="BH1" s="182"/>
      <c r="BI1" s="182"/>
      <c r="BJ1" s="182"/>
      <c r="BK1" s="182"/>
      <c r="BL1" s="182"/>
      <c r="BM1" s="182"/>
    </row>
    <row r="2" spans="1:65" ht="40" customHeight="1">
      <c r="A2" t="s">
        <v>1266</v>
      </c>
      <c r="B2" s="130" t="s">
        <v>240</v>
      </c>
      <c r="C2" s="131" t="s">
        <v>1494</v>
      </c>
      <c r="D2" s="131" t="s">
        <v>2464</v>
      </c>
      <c r="E2" s="131" t="s">
        <v>2465</v>
      </c>
      <c r="F2" s="131" t="s">
        <v>2466</v>
      </c>
      <c r="G2" s="131" t="s">
        <v>2467</v>
      </c>
      <c r="H2" s="132" t="s">
        <v>1454</v>
      </c>
      <c r="I2" s="132" t="s">
        <v>506</v>
      </c>
      <c r="J2" s="132" t="s">
        <v>2468</v>
      </c>
      <c r="K2" s="132" t="s">
        <v>2469</v>
      </c>
      <c r="L2" s="132" t="s">
        <v>2350</v>
      </c>
      <c r="M2" s="132" t="s">
        <v>2470</v>
      </c>
      <c r="N2" s="132" t="s">
        <v>1423</v>
      </c>
      <c r="O2" s="132" t="s">
        <v>2471</v>
      </c>
      <c r="P2" s="132" t="s">
        <v>1452</v>
      </c>
      <c r="Q2" s="132" t="s">
        <v>2346</v>
      </c>
      <c r="R2" s="132" t="s">
        <v>2347</v>
      </c>
      <c r="S2" s="132" t="s">
        <v>2348</v>
      </c>
      <c r="T2" s="132" t="s">
        <v>2344</v>
      </c>
      <c r="U2" s="132" t="s">
        <v>2472</v>
      </c>
      <c r="V2" s="132" t="s">
        <v>2349</v>
      </c>
      <c r="W2" s="132" t="s">
        <v>2345</v>
      </c>
      <c r="X2" s="132" t="s">
        <v>2340</v>
      </c>
      <c r="Y2" s="132" t="s">
        <v>2274</v>
      </c>
      <c r="Z2" s="132" t="s">
        <v>356</v>
      </c>
      <c r="AA2" s="132" t="s">
        <v>2351</v>
      </c>
      <c r="AB2" s="132" t="s">
        <v>1412</v>
      </c>
      <c r="AC2" s="133" t="s">
        <v>2473</v>
      </c>
      <c r="AD2" s="133" t="s">
        <v>2474</v>
      </c>
      <c r="AE2" s="133" t="s">
        <v>2475</v>
      </c>
      <c r="AF2" s="133" t="s">
        <v>2476</v>
      </c>
      <c r="AG2" s="133" t="s">
        <v>2477</v>
      </c>
      <c r="AH2" s="133" t="s">
        <v>2341</v>
      </c>
      <c r="AI2" s="133" t="s">
        <v>2478</v>
      </c>
      <c r="AJ2" s="133" t="s">
        <v>2479</v>
      </c>
      <c r="AK2" s="133" t="s">
        <v>1606</v>
      </c>
      <c r="AL2" s="133" t="s">
        <v>1610</v>
      </c>
      <c r="AM2" s="133" t="s">
        <v>1611</v>
      </c>
      <c r="AN2" s="133" t="s">
        <v>402</v>
      </c>
      <c r="AO2" s="133" t="s">
        <v>2480</v>
      </c>
      <c r="AP2" s="133" t="s">
        <v>1620</v>
      </c>
      <c r="AQ2" s="133" t="s">
        <v>387</v>
      </c>
      <c r="AR2" s="133" t="s">
        <v>1614</v>
      </c>
      <c r="AS2" s="133" t="s">
        <v>1646</v>
      </c>
      <c r="AT2" s="133" t="s">
        <v>1613</v>
      </c>
      <c r="AU2" s="133" t="s">
        <v>2481</v>
      </c>
      <c r="AV2" s="133" t="s">
        <v>2482</v>
      </c>
      <c r="AW2" s="133" t="s">
        <v>1619</v>
      </c>
      <c r="AX2" s="133" t="s">
        <v>1643</v>
      </c>
      <c r="AY2" s="133" t="s">
        <v>1724</v>
      </c>
      <c r="AZ2" s="133" t="s">
        <v>1647</v>
      </c>
      <c r="BA2" s="134" t="s">
        <v>2483</v>
      </c>
      <c r="BB2" s="134" t="s">
        <v>1632</v>
      </c>
      <c r="BC2" s="134" t="s">
        <v>2484</v>
      </c>
      <c r="BD2" s="134" t="s">
        <v>1285</v>
      </c>
      <c r="BE2" s="134" t="s">
        <v>2485</v>
      </c>
      <c r="BF2" s="134" t="s">
        <v>1635</v>
      </c>
      <c r="BG2" s="134" t="s">
        <v>2486</v>
      </c>
      <c r="BH2" s="134" t="s">
        <v>2487</v>
      </c>
      <c r="BI2" s="134" t="s">
        <v>2488</v>
      </c>
      <c r="BJ2" s="134" t="s">
        <v>2489</v>
      </c>
      <c r="BK2" s="134" t="s">
        <v>2490</v>
      </c>
      <c r="BL2" s="134" t="s">
        <v>2491</v>
      </c>
      <c r="BM2" s="134" t="s">
        <v>2492</v>
      </c>
    </row>
    <row r="3" spans="1:65">
      <c r="A3">
        <v>382</v>
      </c>
      <c r="B3" s="128" t="s">
        <v>2493</v>
      </c>
      <c r="C3" s="135">
        <v>6.4819580000000002E-2</v>
      </c>
      <c r="D3" s="135">
        <v>6.1689000000000001E-2</v>
      </c>
      <c r="E3" s="135">
        <v>6.4498119999999992E-2</v>
      </c>
      <c r="F3" s="135">
        <v>0.1732853</v>
      </c>
      <c r="G3" s="135">
        <v>0</v>
      </c>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row>
    <row r="4" spans="1:65">
      <c r="A4">
        <v>381</v>
      </c>
      <c r="B4" s="128" t="s">
        <v>2494</v>
      </c>
      <c r="C4" s="137">
        <v>4.1699649999999998E-2</v>
      </c>
      <c r="D4" s="137">
        <v>1.8599999999999998E-2</v>
      </c>
      <c r="E4" s="137">
        <v>4.170314E-2</v>
      </c>
      <c r="F4" s="137">
        <v>0.26851213000000002</v>
      </c>
      <c r="G4" s="137">
        <v>-5.4255320000000003E-2</v>
      </c>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row>
    <row r="5" spans="1:65">
      <c r="A5">
        <v>380</v>
      </c>
      <c r="B5" s="128" t="s">
        <v>2495</v>
      </c>
      <c r="C5" s="135">
        <v>3.828782E-2</v>
      </c>
      <c r="D5" s="135">
        <v>1.5299999999999999E-2</v>
      </c>
      <c r="E5" s="135">
        <v>3.8339680000000001E-2</v>
      </c>
      <c r="F5" s="135">
        <v>2.9008889999999999E-2</v>
      </c>
      <c r="G5" s="135">
        <v>-4.049494E-2</v>
      </c>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6"/>
      <c r="AY5" s="136"/>
      <c r="AZ5" s="136"/>
      <c r="BA5" s="136"/>
      <c r="BB5" s="136"/>
      <c r="BC5" s="136"/>
      <c r="BD5" s="136"/>
      <c r="BE5" s="136"/>
      <c r="BF5" s="136"/>
      <c r="BG5" s="136"/>
      <c r="BH5" s="136"/>
      <c r="BI5" s="136"/>
      <c r="BJ5" s="136"/>
      <c r="BK5" s="136"/>
      <c r="BL5" s="136"/>
      <c r="BM5" s="136"/>
    </row>
    <row r="6" spans="1:65">
      <c r="A6">
        <v>379</v>
      </c>
      <c r="B6" s="128" t="s">
        <v>2496</v>
      </c>
      <c r="C6" s="137">
        <v>3.6475680000000003E-2</v>
      </c>
      <c r="D6" s="137">
        <v>2.6200000000000001E-2</v>
      </c>
      <c r="E6" s="137">
        <v>3.6220549999999997E-2</v>
      </c>
      <c r="F6" s="137">
        <v>-0.12510941</v>
      </c>
      <c r="G6" s="137">
        <v>-8.2063299999999995E-3</v>
      </c>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row>
    <row r="7" spans="1:65">
      <c r="A7">
        <v>378</v>
      </c>
      <c r="B7" s="128" t="s">
        <v>2497</v>
      </c>
      <c r="C7" s="135">
        <v>4.1288659999999998E-2</v>
      </c>
      <c r="D7" s="135">
        <v>2.81E-2</v>
      </c>
      <c r="E7" s="135">
        <v>4.0724200000000002E-2</v>
      </c>
      <c r="F7" s="135">
        <v>-2.9575440000000001E-2</v>
      </c>
      <c r="G7" s="135">
        <v>-1.1820299999999999E-3</v>
      </c>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36"/>
      <c r="AU7" s="136"/>
      <c r="AV7" s="136"/>
      <c r="AW7" s="136"/>
      <c r="AX7" s="136"/>
      <c r="AY7" s="136"/>
      <c r="AZ7" s="136"/>
      <c r="BA7" s="136"/>
      <c r="BB7" s="136"/>
      <c r="BC7" s="136"/>
      <c r="BD7" s="136"/>
      <c r="BE7" s="136"/>
      <c r="BF7" s="136"/>
      <c r="BG7" s="136"/>
      <c r="BH7" s="136"/>
      <c r="BI7" s="136"/>
      <c r="BJ7" s="136"/>
      <c r="BK7" s="136"/>
      <c r="BL7" s="136"/>
      <c r="BM7" s="136"/>
    </row>
    <row r="8" spans="1:65">
      <c r="A8">
        <v>377</v>
      </c>
      <c r="B8" s="128" t="s">
        <v>2498</v>
      </c>
      <c r="C8" s="137">
        <v>3.855542E-2</v>
      </c>
      <c r="D8" s="137">
        <v>1.7100000000000001E-2</v>
      </c>
      <c r="E8" s="137">
        <v>3.797499E-2</v>
      </c>
      <c r="F8" s="137">
        <v>-6.4884020000000001E-2</v>
      </c>
      <c r="G8" s="137">
        <v>1.1834300000000001E-3</v>
      </c>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row>
    <row r="9" spans="1:65">
      <c r="A9">
        <v>376</v>
      </c>
      <c r="B9" s="128" t="s">
        <v>2499</v>
      </c>
      <c r="C9" s="135">
        <v>3.4612520000000001E-2</v>
      </c>
      <c r="D9" s="135">
        <v>1.7000000000000001E-2</v>
      </c>
      <c r="E9" s="135">
        <v>3.3745160000000003E-2</v>
      </c>
      <c r="F9" s="135">
        <v>-0.10769655</v>
      </c>
      <c r="G9" s="135">
        <v>-4.7281299999999997E-3</v>
      </c>
      <c r="H9" s="136"/>
      <c r="I9" s="136"/>
      <c r="J9" s="136"/>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row>
    <row r="10" spans="1:65">
      <c r="A10">
        <v>375</v>
      </c>
      <c r="B10" s="128" t="s">
        <v>2500</v>
      </c>
      <c r="C10" s="137">
        <v>3.276304E-2</v>
      </c>
      <c r="D10" s="137">
        <v>1.0200000000000001E-2</v>
      </c>
      <c r="E10" s="137">
        <v>3.2529379999999997E-2</v>
      </c>
      <c r="F10" s="137">
        <v>-0.15809524</v>
      </c>
      <c r="G10" s="137">
        <v>1.128266E-2</v>
      </c>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8"/>
      <c r="BB10" s="138"/>
      <c r="BC10" s="138"/>
      <c r="BD10" s="138"/>
      <c r="BE10" s="138"/>
      <c r="BF10" s="138"/>
      <c r="BG10" s="138"/>
      <c r="BH10" s="138"/>
      <c r="BI10" s="138"/>
      <c r="BJ10" s="138"/>
      <c r="BK10" s="138"/>
      <c r="BL10" s="138"/>
      <c r="BM10" s="138"/>
    </row>
    <row r="11" spans="1:65">
      <c r="A11">
        <v>374</v>
      </c>
      <c r="B11" s="128" t="s">
        <v>2501</v>
      </c>
      <c r="C11" s="135">
        <v>4.2992100000000012E-2</v>
      </c>
      <c r="D11" s="135">
        <v>1.55E-2</v>
      </c>
      <c r="E11" s="135">
        <v>4.2621100000000002E-2</v>
      </c>
      <c r="F11" s="135">
        <v>-8.9244219999999999E-2</v>
      </c>
      <c r="G11" s="135">
        <v>5.2260719999999997E-2</v>
      </c>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row>
    <row r="12" spans="1:65">
      <c r="A12">
        <v>373</v>
      </c>
      <c r="B12" s="128" t="s">
        <v>2502</v>
      </c>
      <c r="C12" s="137">
        <v>4.277458E-2</v>
      </c>
      <c r="D12" s="137">
        <v>2.4299999999999999E-2</v>
      </c>
      <c r="E12" s="137">
        <v>4.2552659999999999E-2</v>
      </c>
      <c r="F12" s="137">
        <v>0.28023766999999999</v>
      </c>
      <c r="G12" s="137">
        <v>1.8973210000000001E-2</v>
      </c>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c r="BE12" s="138"/>
      <c r="BF12" s="138"/>
      <c r="BG12" s="138"/>
      <c r="BH12" s="138"/>
      <c r="BI12" s="138"/>
      <c r="BJ12" s="138"/>
      <c r="BK12" s="138"/>
      <c r="BL12" s="138"/>
      <c r="BM12" s="138"/>
    </row>
    <row r="13" spans="1:65">
      <c r="A13">
        <v>372</v>
      </c>
      <c r="B13" s="128" t="s">
        <v>2503</v>
      </c>
      <c r="C13" s="135">
        <v>4.2713929999999997E-2</v>
      </c>
      <c r="D13" s="135">
        <v>2.6700000000000002E-2</v>
      </c>
      <c r="E13" s="135">
        <v>4.2478080000000001E-2</v>
      </c>
      <c r="F13" s="135">
        <v>-2.4438209999999998E-2</v>
      </c>
      <c r="G13" s="135">
        <v>-7.66703E-3</v>
      </c>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row>
    <row r="14" spans="1:65">
      <c r="A14">
        <v>371</v>
      </c>
      <c r="B14" s="128" t="s">
        <v>2504</v>
      </c>
      <c r="C14" s="137">
        <v>4.0497620000000012E-2</v>
      </c>
      <c r="D14" s="137">
        <v>2.2599999999999999E-2</v>
      </c>
      <c r="E14" s="137">
        <v>4.0397339999999997E-2</v>
      </c>
      <c r="F14" s="137">
        <v>-3.1501139999999997E-2</v>
      </c>
      <c r="G14" s="137">
        <v>1.7660039999999998E-2</v>
      </c>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8"/>
      <c r="BB14" s="138"/>
      <c r="BC14" s="138"/>
      <c r="BD14" s="138"/>
      <c r="BE14" s="138"/>
      <c r="BF14" s="138"/>
      <c r="BG14" s="138"/>
      <c r="BH14" s="138"/>
      <c r="BI14" s="138"/>
      <c r="BJ14" s="138"/>
      <c r="BK14" s="138"/>
      <c r="BL14" s="138"/>
      <c r="BM14" s="138"/>
    </row>
    <row r="15" spans="1:65">
      <c r="A15">
        <v>370</v>
      </c>
      <c r="B15" s="128" t="s">
        <v>2505</v>
      </c>
      <c r="C15" s="135">
        <v>4.0321139999999998E-2</v>
      </c>
      <c r="D15" s="135">
        <v>2.3599999999999999E-2</v>
      </c>
      <c r="E15" s="135">
        <v>4.0231180000000012E-2</v>
      </c>
      <c r="F15" s="135">
        <v>7.6069159999999997E-2</v>
      </c>
      <c r="G15" s="135">
        <v>1.5184380000000001E-2</v>
      </c>
      <c r="H15" s="136"/>
      <c r="I15" s="136"/>
      <c r="J15" s="136"/>
      <c r="K15" s="136"/>
      <c r="L15" s="136"/>
      <c r="M15" s="136"/>
      <c r="N15" s="136"/>
      <c r="O15" s="136"/>
      <c r="P15" s="136"/>
      <c r="Q15" s="136"/>
      <c r="R15" s="136"/>
      <c r="S15" s="136"/>
      <c r="T15" s="136"/>
      <c r="U15" s="136"/>
      <c r="V15" s="136"/>
      <c r="W15" s="136"/>
      <c r="X15" s="136"/>
      <c r="Y15" s="136"/>
      <c r="Z15" s="136"/>
      <c r="AA15" s="136"/>
      <c r="AB15" s="136"/>
      <c r="AC15" s="136"/>
      <c r="AD15" s="136"/>
      <c r="AE15" s="136"/>
      <c r="AF15" s="136"/>
      <c r="AG15" s="136"/>
      <c r="AH15" s="136"/>
      <c r="AI15" s="136"/>
      <c r="AJ15" s="136"/>
      <c r="AK15" s="136"/>
      <c r="AL15" s="136"/>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row>
    <row r="16" spans="1:65">
      <c r="A16">
        <v>369</v>
      </c>
      <c r="B16" s="128" t="s">
        <v>2506</v>
      </c>
      <c r="C16" s="137">
        <v>3.811809E-2</v>
      </c>
      <c r="D16" s="137">
        <v>9.8999999999999991E-3</v>
      </c>
      <c r="E16" s="137">
        <v>3.8397920000000002E-2</v>
      </c>
      <c r="F16" s="137">
        <v>0.11169856</v>
      </c>
      <c r="G16" s="137">
        <v>1.6025640000000001E-2</v>
      </c>
      <c r="H16" s="138"/>
      <c r="I16" s="138"/>
      <c r="J16" s="138"/>
      <c r="K16" s="138"/>
      <c r="L16" s="138"/>
      <c r="M16" s="138"/>
      <c r="N16" s="138"/>
      <c r="O16" s="138"/>
      <c r="P16" s="138"/>
      <c r="Q16" s="138"/>
      <c r="R16" s="138"/>
      <c r="S16" s="138"/>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row>
    <row r="17" spans="1:65">
      <c r="A17">
        <v>368</v>
      </c>
      <c r="B17" s="128" t="s">
        <v>2507</v>
      </c>
      <c r="C17" s="135">
        <v>3.271102E-2</v>
      </c>
      <c r="D17" s="135">
        <v>9.8999999999999991E-3</v>
      </c>
      <c r="E17" s="135">
        <v>3.3247369999999998E-2</v>
      </c>
      <c r="F17" s="135">
        <v>8.3424200000000004E-2</v>
      </c>
      <c r="G17" s="135">
        <v>3.1545700000000002E-3</v>
      </c>
      <c r="H17" s="136"/>
      <c r="I17" s="136"/>
      <c r="J17" s="136"/>
      <c r="K17" s="136"/>
      <c r="L17" s="136"/>
      <c r="M17" s="136"/>
      <c r="N17" s="136"/>
      <c r="O17" s="136"/>
      <c r="P17" s="136"/>
      <c r="Q17" s="136"/>
      <c r="R17" s="136"/>
      <c r="S17" s="136"/>
      <c r="T17" s="136"/>
      <c r="U17" s="136"/>
      <c r="V17" s="136"/>
      <c r="W17" s="136"/>
      <c r="X17" s="136"/>
      <c r="Y17" s="136"/>
      <c r="Z17" s="136"/>
      <c r="AA17" s="136"/>
      <c r="AB17" s="136"/>
      <c r="AC17" s="136"/>
      <c r="AD17" s="136"/>
      <c r="AE17" s="136"/>
      <c r="AF17" s="136"/>
      <c r="AG17" s="136"/>
      <c r="AH17" s="136"/>
      <c r="AI17" s="136"/>
      <c r="AJ17" s="136"/>
      <c r="AK17" s="136"/>
      <c r="AL17" s="136"/>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row>
    <row r="18" spans="1:65">
      <c r="A18">
        <v>367</v>
      </c>
      <c r="B18" s="128" t="s">
        <v>2508</v>
      </c>
      <c r="C18" s="137">
        <v>3.0603959999999999E-2</v>
      </c>
      <c r="D18" s="137">
        <v>1.41E-2</v>
      </c>
      <c r="E18" s="137">
        <v>3.0919619999999998E-2</v>
      </c>
      <c r="F18" s="137">
        <v>-0.11601465</v>
      </c>
      <c r="G18" s="137">
        <v>8.2809200000000006E-3</v>
      </c>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row>
    <row r="19" spans="1:65">
      <c r="A19">
        <v>366</v>
      </c>
      <c r="B19" s="128" t="s">
        <v>2509</v>
      </c>
      <c r="C19" s="135">
        <v>2.8467949999999999E-2</v>
      </c>
      <c r="D19" s="135">
        <v>1.47E-2</v>
      </c>
      <c r="E19" s="135">
        <v>2.8755559999999999E-2</v>
      </c>
      <c r="F19" s="135">
        <v>6.0606060000000003E-2</v>
      </c>
      <c r="G19" s="135">
        <v>4.8861599999999996E-3</v>
      </c>
      <c r="H19" s="136"/>
      <c r="I19" s="136"/>
      <c r="J19" s="136"/>
      <c r="K19" s="136"/>
      <c r="L19" s="136"/>
      <c r="M19" s="136"/>
      <c r="N19" s="136"/>
      <c r="O19" s="136"/>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row>
    <row r="20" spans="1:65">
      <c r="A20">
        <v>365</v>
      </c>
      <c r="B20" s="128" t="s">
        <v>2510</v>
      </c>
      <c r="C20" s="137">
        <v>2.7338810000000002E-2</v>
      </c>
      <c r="D20" s="137">
        <v>1.5599999999999999E-2</v>
      </c>
      <c r="E20" s="137">
        <v>2.7773220000000001E-2</v>
      </c>
      <c r="F20" s="137">
        <v>-1.81569E-2</v>
      </c>
      <c r="G20" s="137">
        <v>6.10387E-3</v>
      </c>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row>
    <row r="21" spans="1:65">
      <c r="A21">
        <v>364</v>
      </c>
      <c r="B21" s="128" t="s">
        <v>2511</v>
      </c>
      <c r="C21" s="135">
        <v>2.5628310000000001E-2</v>
      </c>
      <c r="D21" s="135">
        <v>1.34E-2</v>
      </c>
      <c r="E21" s="135">
        <v>2.5764970000000002E-2</v>
      </c>
      <c r="F21" s="135">
        <v>0.19830192999999999</v>
      </c>
      <c r="G21" s="135">
        <v>6.2724899999999986E-3</v>
      </c>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c r="AO21" s="136"/>
      <c r="AP21" s="136"/>
      <c r="AQ21" s="136"/>
      <c r="AR21" s="136"/>
      <c r="AS21" s="136"/>
      <c r="AT21" s="136"/>
      <c r="AU21" s="136"/>
      <c r="AV21" s="136"/>
      <c r="AW21" s="136"/>
      <c r="AX21" s="136"/>
      <c r="AY21" s="136"/>
      <c r="AZ21" s="136"/>
      <c r="BA21" s="136"/>
      <c r="BB21" s="136"/>
      <c r="BC21" s="136"/>
      <c r="BD21" s="136"/>
      <c r="BE21" s="136"/>
      <c r="BF21" s="135">
        <v>0.1329573</v>
      </c>
      <c r="BG21" s="136"/>
      <c r="BH21" s="136"/>
      <c r="BI21" s="136"/>
      <c r="BJ21" s="136"/>
      <c r="BK21" s="135">
        <v>0.13545550000000001</v>
      </c>
      <c r="BL21" s="136"/>
      <c r="BM21" s="136"/>
    </row>
    <row r="22" spans="1:65">
      <c r="A22">
        <v>363</v>
      </c>
      <c r="B22" s="128" t="s">
        <v>2512</v>
      </c>
      <c r="C22" s="137">
        <v>2.3255720000000001E-2</v>
      </c>
      <c r="D22" s="137">
        <v>1.03E-2</v>
      </c>
      <c r="E22" s="137">
        <v>2.3514650000000002E-2</v>
      </c>
      <c r="F22" s="137">
        <v>-3.7620110000000012E-2</v>
      </c>
      <c r="G22" s="137">
        <v>5.7224600000000004E-3</v>
      </c>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8"/>
      <c r="BD22" s="138"/>
      <c r="BE22" s="138"/>
      <c r="BF22" s="137">
        <v>0.12935559999999999</v>
      </c>
      <c r="BG22" s="138"/>
      <c r="BH22" s="138"/>
      <c r="BI22" s="138"/>
      <c r="BJ22" s="138"/>
      <c r="BK22" s="137">
        <v>8.1635000000000013E-2</v>
      </c>
      <c r="BL22" s="138"/>
      <c r="BM22" s="138"/>
    </row>
    <row r="23" spans="1:65">
      <c r="A23">
        <v>362</v>
      </c>
      <c r="B23" s="128" t="s">
        <v>2513</v>
      </c>
      <c r="C23" s="135">
        <v>2.1983530000000001E-2</v>
      </c>
      <c r="D23" s="135">
        <v>3.5000000000000001E-3</v>
      </c>
      <c r="E23" s="135">
        <v>2.2208220000000001E-2</v>
      </c>
      <c r="F23" s="135">
        <v>-5.6477999999999997E-4</v>
      </c>
      <c r="G23" s="135">
        <v>3.8609999999999998E-3</v>
      </c>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c r="AQ23" s="136"/>
      <c r="AR23" s="136"/>
      <c r="AS23" s="136"/>
      <c r="AT23" s="136"/>
      <c r="AU23" s="136"/>
      <c r="AV23" s="136"/>
      <c r="AW23" s="136"/>
      <c r="AX23" s="136"/>
      <c r="AY23" s="136"/>
      <c r="AZ23" s="136"/>
      <c r="BA23" s="136"/>
      <c r="BB23" s="136"/>
      <c r="BC23" s="136"/>
      <c r="BD23" s="136"/>
      <c r="BE23" s="136"/>
      <c r="BF23" s="135">
        <v>-2.0199999999999999E-2</v>
      </c>
      <c r="BG23" s="136"/>
      <c r="BH23" s="136"/>
      <c r="BI23" s="136"/>
      <c r="BJ23" s="136"/>
      <c r="BK23" s="135">
        <v>6.3280000000000003E-3</v>
      </c>
      <c r="BL23" s="136"/>
      <c r="BM23" s="136"/>
    </row>
    <row r="24" spans="1:65">
      <c r="A24">
        <v>361</v>
      </c>
      <c r="B24" s="128" t="s">
        <v>2514</v>
      </c>
      <c r="C24" s="137">
        <v>2.0493529999999999E-2</v>
      </c>
      <c r="D24" s="137">
        <v>1.26E-2</v>
      </c>
      <c r="E24" s="137">
        <v>2.0680460000000001E-2</v>
      </c>
      <c r="F24" s="137">
        <v>4.2220829999999987E-2</v>
      </c>
      <c r="G24" s="137">
        <v>4.5546599999999986E-3</v>
      </c>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38"/>
      <c r="BB24" s="138"/>
      <c r="BC24" s="138"/>
      <c r="BD24" s="138"/>
      <c r="BE24" s="138"/>
      <c r="BF24" s="137">
        <v>-2.2599999999999999E-2</v>
      </c>
      <c r="BG24" s="138"/>
      <c r="BH24" s="138"/>
      <c r="BI24" s="138"/>
      <c r="BJ24" s="138"/>
      <c r="BK24" s="137">
        <v>-1.18E-2</v>
      </c>
      <c r="BL24" s="138"/>
      <c r="BM24" s="138"/>
    </row>
    <row r="25" spans="1:65">
      <c r="A25">
        <v>360</v>
      </c>
      <c r="B25" s="128" t="s">
        <v>2515</v>
      </c>
      <c r="C25" s="135">
        <v>1.9913469999999999E-2</v>
      </c>
      <c r="D25" s="135">
        <v>1.2200000000000001E-2</v>
      </c>
      <c r="E25" s="135">
        <v>2.0127530000000001E-2</v>
      </c>
      <c r="F25" s="135">
        <v>0.10917681999999999</v>
      </c>
      <c r="G25" s="135">
        <v>5.9445800000000014E-3</v>
      </c>
      <c r="H25" s="136"/>
      <c r="I25" s="136"/>
      <c r="J25" s="136"/>
      <c r="K25" s="136"/>
      <c r="L25" s="136"/>
      <c r="M25" s="136"/>
      <c r="N25" s="136"/>
      <c r="O25" s="136"/>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5">
        <v>0.12006020000000001</v>
      </c>
      <c r="BG25" s="136"/>
      <c r="BH25" s="136"/>
      <c r="BI25" s="136"/>
      <c r="BJ25" s="136"/>
      <c r="BK25" s="135">
        <v>3.4917499999999997E-2</v>
      </c>
      <c r="BL25" s="136"/>
      <c r="BM25" s="136"/>
    </row>
    <row r="26" spans="1:65">
      <c r="A26">
        <v>359</v>
      </c>
      <c r="B26" s="128" t="s">
        <v>2516</v>
      </c>
      <c r="C26" s="137">
        <v>1.9589450000000001E-2</v>
      </c>
      <c r="D26" s="137">
        <v>1.1900000000000001E-2</v>
      </c>
      <c r="E26" s="137">
        <v>1.9772789999999998E-2</v>
      </c>
      <c r="F26" s="137">
        <v>5.5151100000000002E-2</v>
      </c>
      <c r="G26" s="137">
        <v>6.0096200000000002E-3</v>
      </c>
      <c r="H26" s="138"/>
      <c r="I26" s="138"/>
      <c r="J26" s="138"/>
      <c r="K26" s="138"/>
      <c r="L26" s="138"/>
      <c r="M26" s="138"/>
      <c r="N26" s="138"/>
      <c r="O26" s="138"/>
      <c r="P26" s="138"/>
      <c r="Q26" s="138"/>
      <c r="R26" s="138"/>
      <c r="S26" s="138"/>
      <c r="T26" s="138"/>
      <c r="U26" s="138"/>
      <c r="V26" s="138"/>
      <c r="W26" s="138"/>
      <c r="X26" s="138"/>
      <c r="Y26" s="138"/>
      <c r="Z26" s="138"/>
      <c r="AA26" s="138"/>
      <c r="AB26" s="138"/>
      <c r="AC26" s="138"/>
      <c r="AD26" s="138"/>
      <c r="AE26" s="138"/>
      <c r="AF26" s="138"/>
      <c r="AG26" s="138"/>
      <c r="AH26" s="138"/>
      <c r="AI26" s="138"/>
      <c r="AJ26" s="138"/>
      <c r="AK26" s="138"/>
      <c r="AL26" s="138"/>
      <c r="AM26" s="138"/>
      <c r="AN26" s="138"/>
      <c r="AO26" s="138"/>
      <c r="AP26" s="138"/>
      <c r="AQ26" s="138"/>
      <c r="AR26" s="138"/>
      <c r="AS26" s="138"/>
      <c r="AT26" s="138"/>
      <c r="AU26" s="138"/>
      <c r="AV26" s="138"/>
      <c r="AW26" s="138"/>
      <c r="AX26" s="138"/>
      <c r="AY26" s="138"/>
      <c r="AZ26" s="138"/>
      <c r="BA26" s="138"/>
      <c r="BB26" s="138"/>
      <c r="BC26" s="138"/>
      <c r="BD26" s="138"/>
      <c r="BE26" s="138"/>
      <c r="BF26" s="137">
        <v>9.9450700000000003E-2</v>
      </c>
      <c r="BG26" s="138"/>
      <c r="BH26" s="138"/>
      <c r="BI26" s="138"/>
      <c r="BJ26" s="138"/>
      <c r="BK26" s="137">
        <v>6.0831000000000003E-2</v>
      </c>
      <c r="BL26" s="138"/>
      <c r="BM26" s="138"/>
    </row>
    <row r="27" spans="1:65">
      <c r="A27">
        <v>358</v>
      </c>
      <c r="B27" s="128" t="s">
        <v>2517</v>
      </c>
      <c r="C27" s="135">
        <v>1.910916E-2</v>
      </c>
      <c r="D27" s="135">
        <v>1.11E-2</v>
      </c>
      <c r="E27" s="135">
        <v>1.9285699999999999E-2</v>
      </c>
      <c r="F27" s="135">
        <v>1.313743E-2</v>
      </c>
      <c r="G27" s="135">
        <v>6.7702099999999996E-3</v>
      </c>
      <c r="H27" s="136"/>
      <c r="I27" s="136"/>
      <c r="J27" s="136"/>
      <c r="K27" s="136"/>
      <c r="L27" s="136"/>
      <c r="M27" s="136"/>
      <c r="N27" s="136"/>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6"/>
      <c r="BD27" s="136"/>
      <c r="BE27" s="136"/>
      <c r="BF27" s="135">
        <v>1.5882E-2</v>
      </c>
      <c r="BG27" s="136"/>
      <c r="BH27" s="136"/>
      <c r="BI27" s="136"/>
      <c r="BJ27" s="136"/>
      <c r="BK27" s="135">
        <v>1.8193999999999998E-2</v>
      </c>
      <c r="BL27" s="136"/>
      <c r="BM27" s="136"/>
    </row>
    <row r="28" spans="1:65">
      <c r="A28">
        <v>357</v>
      </c>
      <c r="B28" s="128" t="s">
        <v>2518</v>
      </c>
      <c r="C28" s="137">
        <v>1.9509350000000002E-2</v>
      </c>
      <c r="D28" s="137">
        <v>4.4000000000000003E-3</v>
      </c>
      <c r="E28" s="137">
        <v>1.9679140000000001E-2</v>
      </c>
      <c r="F28" s="137">
        <v>2.2243269999999999E-2</v>
      </c>
      <c r="G28" s="137">
        <v>5.6368700000000004E-3</v>
      </c>
      <c r="H28" s="138"/>
      <c r="I28" s="138"/>
      <c r="J28" s="138"/>
      <c r="K28" s="138"/>
      <c r="L28" s="138"/>
      <c r="M28" s="138"/>
      <c r="N28" s="138"/>
      <c r="O28" s="138"/>
      <c r="P28" s="138"/>
      <c r="Q28" s="138"/>
      <c r="R28" s="138"/>
      <c r="S28" s="138"/>
      <c r="T28" s="138"/>
      <c r="U28" s="138"/>
      <c r="V28" s="138"/>
      <c r="W28" s="138"/>
      <c r="X28" s="138"/>
      <c r="Y28" s="138"/>
      <c r="Z28" s="138"/>
      <c r="AA28" s="138"/>
      <c r="AB28" s="138"/>
      <c r="AC28" s="138"/>
      <c r="AD28" s="138"/>
      <c r="AE28" s="138"/>
      <c r="AF28" s="138"/>
      <c r="AG28" s="138"/>
      <c r="AH28" s="138"/>
      <c r="AI28" s="138"/>
      <c r="AJ28" s="138"/>
      <c r="AK28" s="138"/>
      <c r="AL28" s="138"/>
      <c r="AM28" s="138"/>
      <c r="AN28" s="138"/>
      <c r="AO28" s="138"/>
      <c r="AP28" s="138"/>
      <c r="AQ28" s="138"/>
      <c r="AR28" s="138"/>
      <c r="AS28" s="138"/>
      <c r="AT28" s="138"/>
      <c r="AU28" s="138"/>
      <c r="AV28" s="138"/>
      <c r="AW28" s="138"/>
      <c r="AX28" s="138"/>
      <c r="AY28" s="138"/>
      <c r="AZ28" s="138"/>
      <c r="BA28" s="138"/>
      <c r="BB28" s="138"/>
      <c r="BC28" s="138"/>
      <c r="BD28" s="138"/>
      <c r="BE28" s="138"/>
      <c r="BF28" s="137">
        <v>2.6313400000000001E-2</v>
      </c>
      <c r="BG28" s="138"/>
      <c r="BH28" s="138"/>
      <c r="BI28" s="138"/>
      <c r="BJ28" s="138"/>
      <c r="BK28" s="137">
        <v>3.6718800000000003E-2</v>
      </c>
      <c r="BL28" s="138"/>
      <c r="BM28" s="138"/>
    </row>
    <row r="29" spans="1:65">
      <c r="A29">
        <v>356</v>
      </c>
      <c r="B29" s="128" t="s">
        <v>2519</v>
      </c>
      <c r="C29" s="135">
        <v>1.8881019999999998E-2</v>
      </c>
      <c r="D29" s="135">
        <v>1.5E-3</v>
      </c>
      <c r="E29" s="135">
        <v>1.904053E-2</v>
      </c>
      <c r="F29" s="135">
        <v>2.9938969999999999E-2</v>
      </c>
      <c r="G29" s="135">
        <v>4.5235500000000003E-3</v>
      </c>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6"/>
      <c r="BD29" s="136"/>
      <c r="BE29" s="136"/>
      <c r="BF29" s="135">
        <v>4.1621999999999999E-2</v>
      </c>
      <c r="BG29" s="136"/>
      <c r="BH29" s="136"/>
      <c r="BI29" s="136"/>
      <c r="BJ29" s="136"/>
      <c r="BK29" s="135">
        <v>8.6645800000000009E-2</v>
      </c>
      <c r="BL29" s="136"/>
      <c r="BM29" s="136"/>
    </row>
    <row r="30" spans="1:65">
      <c r="A30">
        <v>355</v>
      </c>
      <c r="B30" s="128" t="s">
        <v>2520</v>
      </c>
      <c r="C30" s="137">
        <v>1.852179E-2</v>
      </c>
      <c r="D30" s="137">
        <v>3.0000000000000001E-3</v>
      </c>
      <c r="E30" s="137">
        <v>1.8586220000000001E-2</v>
      </c>
      <c r="F30" s="137">
        <v>1.3386489999999999E-2</v>
      </c>
      <c r="G30" s="137">
        <v>5.9716099999999996E-3</v>
      </c>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c r="BC30" s="138"/>
      <c r="BD30" s="138"/>
      <c r="BE30" s="138"/>
      <c r="BF30" s="137">
        <v>-2.0000000000000001E-4</v>
      </c>
      <c r="BG30" s="138"/>
      <c r="BH30" s="138"/>
      <c r="BI30" s="138"/>
      <c r="BJ30" s="138"/>
      <c r="BK30" s="137">
        <v>-2.3099999999999999E-2</v>
      </c>
      <c r="BL30" s="138"/>
      <c r="BM30" s="138"/>
    </row>
    <row r="31" spans="1:65">
      <c r="A31">
        <v>354</v>
      </c>
      <c r="B31" s="128" t="s">
        <v>2521</v>
      </c>
      <c r="C31" s="135">
        <v>1.7992000000000001E-2</v>
      </c>
      <c r="D31" s="135">
        <v>3.2000000000000002E-3</v>
      </c>
      <c r="E31" s="135">
        <v>1.8042840000000001E-2</v>
      </c>
      <c r="F31" s="135">
        <v>2.0342559999999999E-2</v>
      </c>
      <c r="G31" s="135">
        <v>5.4495899999999998E-3</v>
      </c>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6"/>
      <c r="BD31" s="136"/>
      <c r="BE31" s="136"/>
      <c r="BF31" s="135">
        <v>-1.1299999999999999E-2</v>
      </c>
      <c r="BG31" s="136"/>
      <c r="BH31" s="136"/>
      <c r="BI31" s="136"/>
      <c r="BJ31" s="136"/>
      <c r="BK31" s="135">
        <v>1.48E-3</v>
      </c>
      <c r="BL31" s="136"/>
      <c r="BM31" s="136"/>
    </row>
    <row r="32" spans="1:65">
      <c r="A32">
        <v>353</v>
      </c>
      <c r="B32" s="128" t="s">
        <v>2522</v>
      </c>
      <c r="C32" s="137">
        <v>1.7911010000000002E-2</v>
      </c>
      <c r="D32" s="137">
        <v>4.6999999999999993E-3</v>
      </c>
      <c r="E32" s="137">
        <v>1.804323E-2</v>
      </c>
      <c r="F32" s="137">
        <v>5.6090609999999999E-2</v>
      </c>
      <c r="G32" s="137">
        <v>6.0007699999999999E-3</v>
      </c>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8"/>
      <c r="BD32" s="138"/>
      <c r="BE32" s="138"/>
      <c r="BF32" s="137">
        <v>-4.1000000000000003E-3</v>
      </c>
      <c r="BG32" s="138"/>
      <c r="BH32" s="138"/>
      <c r="BI32" s="138"/>
      <c r="BJ32" s="138"/>
      <c r="BK32" s="137">
        <v>-2.69E-2</v>
      </c>
      <c r="BL32" s="138"/>
      <c r="BM32" s="138"/>
    </row>
    <row r="33" spans="1:65">
      <c r="A33">
        <v>352</v>
      </c>
      <c r="B33" s="128" t="s">
        <v>2523</v>
      </c>
      <c r="C33" s="135">
        <v>1.7321610000000001E-2</v>
      </c>
      <c r="D33" s="135">
        <v>1.18E-2</v>
      </c>
      <c r="E33" s="135">
        <v>1.7318210000000001E-2</v>
      </c>
      <c r="F33" s="135">
        <v>0.13125186</v>
      </c>
      <c r="G33" s="135">
        <v>6.4460300000000002E-3</v>
      </c>
      <c r="H33" s="136"/>
      <c r="I33" s="136"/>
      <c r="J33" s="136"/>
      <c r="K33" s="136"/>
      <c r="L33" s="136"/>
      <c r="M33" s="136"/>
      <c r="N33" s="136"/>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6"/>
      <c r="BD33" s="136"/>
      <c r="BE33" s="136"/>
      <c r="BF33" s="135">
        <v>5.6932799999999999E-2</v>
      </c>
      <c r="BG33" s="136"/>
      <c r="BH33" s="136"/>
      <c r="BI33" s="136"/>
      <c r="BJ33" s="136"/>
      <c r="BK33" s="135">
        <v>8.2147299999999993E-2</v>
      </c>
      <c r="BL33" s="136"/>
      <c r="BM33" s="136"/>
    </row>
    <row r="34" spans="1:65">
      <c r="A34">
        <v>351</v>
      </c>
      <c r="B34" s="128" t="s">
        <v>2524</v>
      </c>
      <c r="C34" s="137">
        <v>1.666981E-2</v>
      </c>
      <c r="D34" s="137">
        <v>5.0000000000000001E-3</v>
      </c>
      <c r="E34" s="137">
        <v>1.6723990000000001E-2</v>
      </c>
      <c r="F34" s="137">
        <v>0.10859001</v>
      </c>
      <c r="G34" s="137">
        <v>5.1620299999999997E-3</v>
      </c>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8"/>
      <c r="BB34" s="138"/>
      <c r="BC34" s="138"/>
      <c r="BD34" s="138"/>
      <c r="BE34" s="138"/>
      <c r="BF34" s="137">
        <v>7.5145000000000003E-2</v>
      </c>
      <c r="BG34" s="138"/>
      <c r="BH34" s="138"/>
      <c r="BI34" s="138"/>
      <c r="BJ34" s="138"/>
      <c r="BK34" s="137">
        <v>8.3750199999999997E-2</v>
      </c>
      <c r="BL34" s="138"/>
      <c r="BM34" s="138"/>
    </row>
    <row r="35" spans="1:65">
      <c r="A35">
        <v>350</v>
      </c>
      <c r="B35" s="128" t="s">
        <v>2525</v>
      </c>
      <c r="C35" s="135">
        <v>1.6355370000000001E-2</v>
      </c>
      <c r="D35" s="135">
        <v>5.1000000000000004E-3</v>
      </c>
      <c r="E35" s="135">
        <v>1.641633E-2</v>
      </c>
      <c r="F35" s="135">
        <v>2.4386379999999999E-2</v>
      </c>
      <c r="G35" s="135">
        <v>7.4179700000000003E-3</v>
      </c>
      <c r="H35" s="136"/>
      <c r="I35" s="136"/>
      <c r="J35" s="136"/>
      <c r="K35" s="136"/>
      <c r="L35" s="136"/>
      <c r="M35" s="136"/>
      <c r="N35" s="136"/>
      <c r="O35" s="136"/>
      <c r="P35" s="136"/>
      <c r="Q35" s="136"/>
      <c r="R35" s="136"/>
      <c r="S35" s="136"/>
      <c r="T35" s="136"/>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6"/>
      <c r="AX35" s="136"/>
      <c r="AY35" s="136"/>
      <c r="AZ35" s="136"/>
      <c r="BA35" s="136"/>
      <c r="BB35" s="136"/>
      <c r="BC35" s="136"/>
      <c r="BD35" s="136"/>
      <c r="BE35" s="136"/>
      <c r="BF35" s="135">
        <v>2.8617400000000001E-2</v>
      </c>
      <c r="BG35" s="136"/>
      <c r="BH35" s="136"/>
      <c r="BI35" s="136"/>
      <c r="BJ35" s="136"/>
      <c r="BK35" s="135">
        <v>3.0218399999999999E-2</v>
      </c>
      <c r="BL35" s="136"/>
      <c r="BM35" s="136"/>
    </row>
    <row r="36" spans="1:65">
      <c r="A36">
        <v>349</v>
      </c>
      <c r="B36" s="128" t="s">
        <v>2526</v>
      </c>
      <c r="C36" s="137">
        <v>1.652532E-2</v>
      </c>
      <c r="D36" s="137">
        <v>8.8000000000000005E-3</v>
      </c>
      <c r="E36" s="137">
        <v>1.6596420000000001E-2</v>
      </c>
      <c r="F36" s="137">
        <v>0.10371517</v>
      </c>
      <c r="G36" s="137">
        <v>4.2480900000000004E-3</v>
      </c>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8"/>
      <c r="BD36" s="138"/>
      <c r="BE36" s="138"/>
      <c r="BF36" s="137">
        <v>2.7116299999999999E-2</v>
      </c>
      <c r="BG36" s="138"/>
      <c r="BH36" s="138"/>
      <c r="BI36" s="138"/>
      <c r="BJ36" s="138"/>
      <c r="BK36" s="137">
        <v>3.6422000000000003E-2</v>
      </c>
      <c r="BL36" s="138"/>
      <c r="BM36" s="138"/>
    </row>
    <row r="37" spans="1:65">
      <c r="A37">
        <v>348</v>
      </c>
      <c r="B37" s="128" t="s">
        <v>2527</v>
      </c>
      <c r="C37" s="135">
        <v>1.583118E-2</v>
      </c>
      <c r="D37" s="135">
        <v>4.0999999999999986E-3</v>
      </c>
      <c r="E37" s="135">
        <v>1.5844690000000002E-2</v>
      </c>
      <c r="F37" s="135">
        <v>0.1364456</v>
      </c>
      <c r="G37" s="135">
        <v>7.4262099999999999E-3</v>
      </c>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5">
        <v>2.02127E-2</v>
      </c>
      <c r="BG37" s="136"/>
      <c r="BH37" s="136"/>
      <c r="BI37" s="136"/>
      <c r="BJ37" s="136"/>
      <c r="BK37" s="135">
        <v>-7.7000000000000002E-3</v>
      </c>
      <c r="BL37" s="136"/>
      <c r="BM37" s="136"/>
    </row>
    <row r="38" spans="1:65">
      <c r="A38">
        <v>347</v>
      </c>
      <c r="B38" s="128" t="s">
        <v>2528</v>
      </c>
      <c r="C38" s="137">
        <v>1.5980359999999999E-2</v>
      </c>
      <c r="D38" s="137">
        <v>5.4000000000000003E-3</v>
      </c>
      <c r="E38" s="137">
        <v>1.6068329999999999E-2</v>
      </c>
      <c r="F38" s="137">
        <v>0.1078103</v>
      </c>
      <c r="G38" s="137">
        <v>4.8520999999999998E-3</v>
      </c>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7">
        <v>3.7223300000000001E-2</v>
      </c>
      <c r="BG38" s="138"/>
      <c r="BH38" s="138"/>
      <c r="BI38" s="138"/>
      <c r="BJ38" s="138"/>
      <c r="BK38" s="137">
        <v>1.1572000000000001E-2</v>
      </c>
      <c r="BL38" s="138"/>
      <c r="BM38" s="138"/>
    </row>
    <row r="39" spans="1:65">
      <c r="A39">
        <v>346</v>
      </c>
      <c r="B39" s="128" t="s">
        <v>2529</v>
      </c>
      <c r="C39" s="135">
        <v>1.599445E-2</v>
      </c>
      <c r="D39" s="135">
        <v>2.2000000000000001E-3</v>
      </c>
      <c r="E39" s="135">
        <v>1.6038440000000001E-2</v>
      </c>
      <c r="F39" s="135">
        <v>2.4269909999999999E-2</v>
      </c>
      <c r="G39" s="135">
        <v>6.0358399999999998E-3</v>
      </c>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5">
        <v>8.0950499999999995E-2</v>
      </c>
      <c r="BG39" s="136"/>
      <c r="BH39" s="136"/>
      <c r="BI39" s="136"/>
      <c r="BJ39" s="136"/>
      <c r="BK39" s="135">
        <v>3.0819200000000001E-2</v>
      </c>
      <c r="BL39" s="136"/>
      <c r="BM39" s="136"/>
    </row>
    <row r="40" spans="1:65">
      <c r="A40">
        <v>345</v>
      </c>
      <c r="B40" s="128" t="s">
        <v>2530</v>
      </c>
      <c r="C40" s="137">
        <v>1.5838250000000002E-2</v>
      </c>
      <c r="D40" s="137">
        <v>-2.0000000000000001E-4</v>
      </c>
      <c r="E40" s="137">
        <v>1.5858549999999999E-2</v>
      </c>
      <c r="F40" s="137">
        <v>-0.17580796000000001</v>
      </c>
      <c r="G40" s="137">
        <v>7.5687599999999999E-3</v>
      </c>
      <c r="H40" s="138"/>
      <c r="I40" s="138"/>
      <c r="J40" s="138"/>
      <c r="K40" s="138"/>
      <c r="L40" s="138"/>
      <c r="M40" s="138"/>
      <c r="N40" s="138"/>
      <c r="O40" s="138"/>
      <c r="P40" s="138"/>
      <c r="Q40" s="138"/>
      <c r="R40" s="138"/>
      <c r="S40" s="138"/>
      <c r="T40" s="138"/>
      <c r="U40" s="138"/>
      <c r="V40" s="138"/>
      <c r="W40" s="138"/>
      <c r="X40" s="138"/>
      <c r="Y40" s="138"/>
      <c r="Z40" s="138"/>
      <c r="AA40" s="138"/>
      <c r="AB40" s="138"/>
      <c r="AC40" s="138"/>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8"/>
      <c r="BB40" s="138"/>
      <c r="BC40" s="138"/>
      <c r="BD40" s="138"/>
      <c r="BE40" s="138"/>
      <c r="BF40" s="137">
        <v>-8.6400000000000005E-2</v>
      </c>
      <c r="BG40" s="138"/>
      <c r="BH40" s="138"/>
      <c r="BI40" s="138"/>
      <c r="BJ40" s="138"/>
      <c r="BK40" s="137">
        <v>-6.13E-2</v>
      </c>
      <c r="BL40" s="138"/>
      <c r="BM40" s="138"/>
    </row>
    <row r="41" spans="1:65">
      <c r="A41">
        <v>344</v>
      </c>
      <c r="B41" s="128" t="s">
        <v>2531</v>
      </c>
      <c r="C41" s="135">
        <v>1.5841939999999999E-2</v>
      </c>
      <c r="D41" s="135">
        <v>5.9999999999999995E-4</v>
      </c>
      <c r="E41" s="135">
        <v>1.590281E-2</v>
      </c>
      <c r="F41" s="135">
        <v>0.11198039</v>
      </c>
      <c r="G41" s="135">
        <v>4.3972200000000003E-3</v>
      </c>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c r="AX41" s="136"/>
      <c r="AY41" s="136"/>
      <c r="AZ41" s="136"/>
      <c r="BA41" s="136"/>
      <c r="BB41" s="136"/>
      <c r="BC41" s="136"/>
      <c r="BD41" s="136"/>
      <c r="BE41" s="136"/>
      <c r="BF41" s="135">
        <v>4.3527400000000001E-2</v>
      </c>
      <c r="BG41" s="136"/>
      <c r="BH41" s="136"/>
      <c r="BI41" s="136"/>
      <c r="BJ41" s="136"/>
      <c r="BK41" s="135">
        <v>2.6916900000000001E-2</v>
      </c>
      <c r="BL41" s="136"/>
      <c r="BM41" s="136"/>
    </row>
    <row r="42" spans="1:65">
      <c r="A42">
        <v>343</v>
      </c>
      <c r="B42" s="128" t="s">
        <v>2532</v>
      </c>
      <c r="C42" s="137">
        <v>1.5953800000000001E-2</v>
      </c>
      <c r="D42" s="137">
        <v>2.3E-3</v>
      </c>
      <c r="E42" s="137">
        <v>1.6728880000000002E-2</v>
      </c>
      <c r="F42" s="137">
        <v>-0.23828092000000001</v>
      </c>
      <c r="G42" s="137">
        <v>6.1109100000000006E-3</v>
      </c>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38"/>
      <c r="BE42" s="138"/>
      <c r="BF42" s="137">
        <v>-0.11119999999999999</v>
      </c>
      <c r="BG42" s="138"/>
      <c r="BH42" s="138"/>
      <c r="BI42" s="138"/>
      <c r="BJ42" s="138"/>
      <c r="BK42" s="137">
        <v>-8.3499999999999991E-2</v>
      </c>
      <c r="BL42" s="138"/>
      <c r="BM42" s="138"/>
    </row>
    <row r="43" spans="1:65">
      <c r="A43">
        <v>342</v>
      </c>
      <c r="B43" s="128" t="s">
        <v>2533</v>
      </c>
      <c r="C43" s="135">
        <v>3.009527E-2</v>
      </c>
      <c r="D43" s="135">
        <v>1.6999999999999999E-3</v>
      </c>
      <c r="E43" s="135">
        <v>3.0434800000000001E-2</v>
      </c>
      <c r="F43" s="135">
        <v>4.540396E-2</v>
      </c>
      <c r="G43" s="135">
        <v>6.0737899999999999E-3</v>
      </c>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5">
        <v>-0.1212</v>
      </c>
      <c r="BG43" s="136"/>
      <c r="BH43" s="136"/>
      <c r="BI43" s="136"/>
      <c r="BJ43" s="136"/>
      <c r="BK43" s="135">
        <v>-0.12920000000000001</v>
      </c>
      <c r="BL43" s="136"/>
      <c r="BM43" s="136"/>
    </row>
    <row r="44" spans="1:65">
      <c r="A44">
        <v>341</v>
      </c>
      <c r="B44" s="128" t="s">
        <v>2534</v>
      </c>
      <c r="C44" s="137">
        <v>2.9141090000000001E-2</v>
      </c>
      <c r="D44" s="137">
        <v>4.3E-3</v>
      </c>
      <c r="E44" s="137">
        <v>2.9723670000000001E-2</v>
      </c>
      <c r="F44" s="137">
        <v>8.5373640000000001E-2</v>
      </c>
      <c r="G44" s="137">
        <v>5.9470199999999999E-3</v>
      </c>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7">
        <v>-1.4200000000000001E-2</v>
      </c>
      <c r="BG44" s="138"/>
      <c r="BH44" s="138"/>
      <c r="BI44" s="138"/>
      <c r="BJ44" s="138"/>
      <c r="BK44" s="137">
        <v>-3.8699999999999998E-2</v>
      </c>
      <c r="BL44" s="138"/>
      <c r="BM44" s="138"/>
    </row>
    <row r="45" spans="1:65">
      <c r="A45">
        <v>340</v>
      </c>
      <c r="B45" s="128" t="s">
        <v>2535</v>
      </c>
      <c r="C45" s="135">
        <v>2.6806670000000001E-2</v>
      </c>
      <c r="D45" s="135">
        <v>7.1000000000000004E-3</v>
      </c>
      <c r="E45" s="135">
        <v>2.6699730000000001E-2</v>
      </c>
      <c r="F45" s="135">
        <v>-4.6684970000000013E-2</v>
      </c>
      <c r="G45" s="135">
        <v>6.5388699999999996E-3</v>
      </c>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6"/>
      <c r="AX45" s="136"/>
      <c r="AY45" s="136"/>
      <c r="AZ45" s="136"/>
      <c r="BA45" s="136"/>
      <c r="BB45" s="136"/>
      <c r="BC45" s="136"/>
      <c r="BD45" s="136"/>
      <c r="BE45" s="136"/>
      <c r="BF45" s="135">
        <v>-7.5899999999999995E-2</v>
      </c>
      <c r="BG45" s="136"/>
      <c r="BH45" s="136"/>
      <c r="BI45" s="136"/>
      <c r="BJ45" s="136"/>
      <c r="BK45" s="135">
        <v>-9.5399999999999985E-2</v>
      </c>
      <c r="BL45" s="136"/>
      <c r="BM45" s="136"/>
    </row>
    <row r="46" spans="1:65">
      <c r="A46">
        <v>339</v>
      </c>
      <c r="B46" s="128" t="s">
        <v>2536</v>
      </c>
      <c r="C46" s="137">
        <v>2.110244E-2</v>
      </c>
      <c r="D46" s="137">
        <v>4.5999999999999999E-3</v>
      </c>
      <c r="E46" s="137">
        <v>2.129793E-2</v>
      </c>
      <c r="F46" s="137">
        <v>8.7448560000000009E-2</v>
      </c>
      <c r="G46" s="137">
        <v>5.9624500000000002E-3</v>
      </c>
      <c r="H46" s="138"/>
      <c r="I46" s="138"/>
      <c r="J46" s="138"/>
      <c r="K46" s="138"/>
      <c r="L46" s="138"/>
      <c r="M46" s="138"/>
      <c r="N46" s="138"/>
      <c r="O46" s="138"/>
      <c r="P46" s="138"/>
      <c r="Q46" s="138"/>
      <c r="R46" s="138"/>
      <c r="S46" s="138"/>
      <c r="T46" s="138"/>
      <c r="U46" s="138"/>
      <c r="V46" s="138"/>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7">
        <v>7.1233699999999997E-2</v>
      </c>
      <c r="BG46" s="138"/>
      <c r="BH46" s="138"/>
      <c r="BI46" s="138"/>
      <c r="BJ46" s="138"/>
      <c r="BK46" s="137">
        <v>8.1538600000000003E-2</v>
      </c>
      <c r="BL46" s="138"/>
      <c r="BM46" s="138"/>
    </row>
    <row r="47" spans="1:65">
      <c r="A47">
        <v>338</v>
      </c>
      <c r="B47" s="128" t="s">
        <v>2537</v>
      </c>
      <c r="C47" s="135">
        <v>2.199164E-2</v>
      </c>
      <c r="D47" s="135">
        <v>3.3999999999999998E-3</v>
      </c>
      <c r="E47" s="135">
        <v>2.2007289999999999E-2</v>
      </c>
      <c r="F47" s="135">
        <v>0.13017975000000001</v>
      </c>
      <c r="G47" s="135">
        <v>6.1925000000000001E-3</v>
      </c>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c r="AR47" s="136"/>
      <c r="AS47" s="136"/>
      <c r="AT47" s="136"/>
      <c r="AU47" s="136"/>
      <c r="AV47" s="136"/>
      <c r="AW47" s="136"/>
      <c r="AX47" s="136"/>
      <c r="AY47" s="136"/>
      <c r="AZ47" s="136"/>
      <c r="BA47" s="136"/>
      <c r="BB47" s="136"/>
      <c r="BC47" s="136"/>
      <c r="BD47" s="136"/>
      <c r="BE47" s="136"/>
      <c r="BF47" s="135">
        <v>0.19688939999999999</v>
      </c>
      <c r="BG47" s="136"/>
      <c r="BH47" s="136"/>
      <c r="BI47" s="136"/>
      <c r="BJ47" s="136"/>
      <c r="BK47" s="135">
        <v>0.17347879999999999</v>
      </c>
      <c r="BL47" s="136"/>
      <c r="BM47" s="136"/>
    </row>
    <row r="48" spans="1:65">
      <c r="A48">
        <v>337</v>
      </c>
      <c r="B48" s="128" t="s">
        <v>2538</v>
      </c>
      <c r="C48" s="137">
        <v>1.7090089999999999E-2</v>
      </c>
      <c r="D48" s="137">
        <v>2.3999999999999998E-3</v>
      </c>
      <c r="E48" s="137">
        <v>1.7066979999999999E-2</v>
      </c>
      <c r="F48" s="137">
        <v>-2.2518E-2</v>
      </c>
      <c r="G48" s="137">
        <v>6.0664700000000009E-3</v>
      </c>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c r="AE48" s="138"/>
      <c r="AF48" s="138"/>
      <c r="AG48" s="138"/>
      <c r="AH48" s="138"/>
      <c r="AI48" s="138"/>
      <c r="AJ48" s="138"/>
      <c r="AK48" s="138"/>
      <c r="AL48" s="138"/>
      <c r="AM48" s="138"/>
      <c r="AN48" s="138"/>
      <c r="AO48" s="138"/>
      <c r="AP48" s="138"/>
      <c r="AQ48" s="138"/>
      <c r="AR48" s="138"/>
      <c r="AS48" s="138"/>
      <c r="AT48" s="138"/>
      <c r="AU48" s="138"/>
      <c r="AV48" s="138"/>
      <c r="AW48" s="138"/>
      <c r="AX48" s="138"/>
      <c r="AY48" s="138"/>
      <c r="AZ48" s="138"/>
      <c r="BA48" s="138"/>
      <c r="BB48" s="138"/>
      <c r="BC48" s="138"/>
      <c r="BD48" s="138"/>
      <c r="BE48" s="138"/>
      <c r="BF48" s="137">
        <v>4.9428899999999998E-2</v>
      </c>
      <c r="BG48" s="138"/>
      <c r="BH48" s="138"/>
      <c r="BI48" s="138"/>
      <c r="BJ48" s="138"/>
      <c r="BK48" s="137">
        <v>4.55266E-2</v>
      </c>
      <c r="BL48" s="138"/>
      <c r="BM48" s="138"/>
    </row>
    <row r="49" spans="1:65">
      <c r="A49">
        <v>336</v>
      </c>
      <c r="B49" s="128" t="s">
        <v>2539</v>
      </c>
      <c r="C49" s="135">
        <v>1.6320629999999999E-2</v>
      </c>
      <c r="D49" s="135">
        <v>5.0000000000000001E-3</v>
      </c>
      <c r="E49" s="135">
        <v>1.6300350000000002E-2</v>
      </c>
      <c r="F49" s="135">
        <v>-0.15680396999999999</v>
      </c>
      <c r="G49" s="135">
        <v>5.41816E-3</v>
      </c>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6"/>
      <c r="AX49" s="136"/>
      <c r="AY49" s="136"/>
      <c r="AZ49" s="136"/>
      <c r="BA49" s="136"/>
      <c r="BB49" s="136"/>
      <c r="BC49" s="136"/>
      <c r="BD49" s="136"/>
      <c r="BE49" s="136"/>
      <c r="BF49" s="135">
        <v>-9.9699999999999997E-2</v>
      </c>
      <c r="BG49" s="136"/>
      <c r="BH49" s="136"/>
      <c r="BI49" s="136"/>
      <c r="BJ49" s="136"/>
      <c r="BK49" s="135">
        <v>-9.1999999999999998E-2</v>
      </c>
      <c r="BL49" s="136"/>
      <c r="BM49" s="136"/>
    </row>
    <row r="50" spans="1:65">
      <c r="A50">
        <v>335</v>
      </c>
      <c r="B50" s="128" t="s">
        <v>2540</v>
      </c>
      <c r="C50" s="137">
        <v>1.600499E-2</v>
      </c>
      <c r="D50" s="137">
        <v>2.0000000000000001E-4</v>
      </c>
      <c r="E50" s="137">
        <v>1.6024119999999999E-2</v>
      </c>
      <c r="F50" s="137">
        <v>-1.7062770000000001E-2</v>
      </c>
      <c r="G50" s="137">
        <v>5.5627999999999997E-3</v>
      </c>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7">
        <v>-1.4800000000000001E-2</v>
      </c>
      <c r="BG50" s="138"/>
      <c r="BH50" s="138"/>
      <c r="BI50" s="138"/>
      <c r="BJ50" s="138"/>
      <c r="BK50" s="137">
        <v>-1.2200000000000001E-2</v>
      </c>
      <c r="BL50" s="138"/>
      <c r="BM50" s="138"/>
    </row>
    <row r="51" spans="1:65">
      <c r="A51">
        <v>334</v>
      </c>
      <c r="B51" s="128" t="s">
        <v>2541</v>
      </c>
      <c r="C51" s="135">
        <v>1.6969649999999999E-2</v>
      </c>
      <c r="D51" s="135">
        <v>-1.1999999999999999E-3</v>
      </c>
      <c r="E51" s="135">
        <v>1.7037320000000002E-2</v>
      </c>
      <c r="F51" s="135">
        <v>0.10632361999999999</v>
      </c>
      <c r="G51" s="135">
        <v>5.6184599999999996E-3</v>
      </c>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6"/>
      <c r="BD51" s="136"/>
      <c r="BE51" s="136"/>
      <c r="BF51" s="135">
        <v>-1.5900000000000001E-2</v>
      </c>
      <c r="BG51" s="136"/>
      <c r="BH51" s="136"/>
      <c r="BI51" s="136"/>
      <c r="BJ51" s="136"/>
      <c r="BK51" s="135">
        <v>-2.1999999999999999E-2</v>
      </c>
      <c r="BL51" s="136"/>
      <c r="BM51" s="136"/>
    </row>
    <row r="52" spans="1:65">
      <c r="A52">
        <v>333</v>
      </c>
      <c r="B52" s="128" t="s">
        <v>2542</v>
      </c>
      <c r="C52" s="137">
        <v>1.474425E-2</v>
      </c>
      <c r="D52" s="137">
        <v>-5.1000000000000004E-3</v>
      </c>
      <c r="E52" s="137">
        <v>1.4763170000000001E-2</v>
      </c>
      <c r="F52" s="137">
        <v>-0.39553563000000003</v>
      </c>
      <c r="G52" s="137">
        <v>1.160392E-2</v>
      </c>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8"/>
      <c r="BB52" s="138"/>
      <c r="BC52" s="138"/>
      <c r="BD52" s="138"/>
      <c r="BE52" s="138"/>
      <c r="BF52" s="137">
        <v>-0.25169999999999998</v>
      </c>
      <c r="BG52" s="138"/>
      <c r="BH52" s="138"/>
      <c r="BI52" s="138"/>
      <c r="BJ52" s="138"/>
      <c r="BK52" s="137">
        <v>-0.30740000000000001</v>
      </c>
      <c r="BL52" s="138"/>
      <c r="BM52" s="138"/>
    </row>
    <row r="53" spans="1:65">
      <c r="A53">
        <v>332</v>
      </c>
      <c r="B53" s="128" t="s">
        <v>2543</v>
      </c>
      <c r="C53" s="135">
        <v>2.4257150000000002E-2</v>
      </c>
      <c r="D53" s="135">
        <v>-2.2000000000000001E-3</v>
      </c>
      <c r="E53" s="135">
        <v>2.4875089999999999E-2</v>
      </c>
      <c r="F53" s="135">
        <v>1.8695920000000001E-2</v>
      </c>
      <c r="G53" s="135">
        <v>7.392300000000001E-3</v>
      </c>
      <c r="H53" s="136"/>
      <c r="I53" s="136"/>
      <c r="J53" s="136"/>
      <c r="K53" s="136"/>
      <c r="L53" s="136"/>
      <c r="M53" s="136"/>
      <c r="N53" s="136"/>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6"/>
      <c r="BC53" s="136"/>
      <c r="BD53" s="136"/>
      <c r="BE53" s="136"/>
      <c r="BF53" s="135">
        <v>-7.4200000000000002E-2</v>
      </c>
      <c r="BG53" s="136"/>
      <c r="BH53" s="136"/>
      <c r="BI53" s="136"/>
      <c r="BJ53" s="136"/>
      <c r="BK53" s="135">
        <v>-0.107</v>
      </c>
      <c r="BL53" s="136"/>
      <c r="BM53" s="136"/>
    </row>
    <row r="54" spans="1:65">
      <c r="A54">
        <v>331</v>
      </c>
      <c r="B54" s="128" t="s">
        <v>2544</v>
      </c>
      <c r="C54" s="137">
        <v>2.9199329999999999E-2</v>
      </c>
      <c r="D54" s="137">
        <v>2.0000000000000001E-4</v>
      </c>
      <c r="E54" s="137">
        <v>2.9408859999999998E-2</v>
      </c>
      <c r="F54" s="137">
        <v>6.8860909999999997E-2</v>
      </c>
      <c r="G54" s="137">
        <v>6.4102600000000001E-3</v>
      </c>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B54" s="138"/>
      <c r="BC54" s="138"/>
      <c r="BD54" s="138"/>
      <c r="BE54" s="138"/>
      <c r="BF54" s="137">
        <v>6.522E-3</v>
      </c>
      <c r="BG54" s="138"/>
      <c r="BH54" s="138"/>
      <c r="BI54" s="138"/>
      <c r="BJ54" s="138"/>
      <c r="BK54" s="137">
        <v>3.1E-4</v>
      </c>
      <c r="BL54" s="138"/>
      <c r="BM54" s="138"/>
    </row>
    <row r="55" spans="1:65">
      <c r="A55">
        <v>330</v>
      </c>
      <c r="B55" s="128" t="s">
        <v>2545</v>
      </c>
      <c r="C55" s="135">
        <v>2.5988810000000001E-2</v>
      </c>
      <c r="D55" s="135">
        <v>-1.1999999999999999E-3</v>
      </c>
      <c r="E55" s="135">
        <v>2.6321520000000001E-2</v>
      </c>
      <c r="F55" s="135">
        <v>0.22477649999999999</v>
      </c>
      <c r="G55" s="135">
        <v>6.7046600000000003E-3</v>
      </c>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c r="AE55" s="136"/>
      <c r="AF55" s="136"/>
      <c r="AG55" s="136"/>
      <c r="AH55" s="136"/>
      <c r="AI55" s="136"/>
      <c r="AJ55" s="136"/>
      <c r="AK55" s="136"/>
      <c r="AL55" s="136"/>
      <c r="AM55" s="136"/>
      <c r="AN55" s="136"/>
      <c r="AO55" s="136"/>
      <c r="AP55" s="136"/>
      <c r="AQ55" s="136"/>
      <c r="AR55" s="136"/>
      <c r="AS55" s="136"/>
      <c r="AT55" s="136"/>
      <c r="AU55" s="136"/>
      <c r="AV55" s="136"/>
      <c r="AW55" s="136"/>
      <c r="AX55" s="136"/>
      <c r="AY55" s="136"/>
      <c r="AZ55" s="136"/>
      <c r="BA55" s="136"/>
      <c r="BB55" s="136"/>
      <c r="BC55" s="136"/>
      <c r="BD55" s="136"/>
      <c r="BE55" s="136"/>
      <c r="BF55" s="135">
        <v>0.153559</v>
      </c>
      <c r="BG55" s="136"/>
      <c r="BH55" s="136"/>
      <c r="BI55" s="136"/>
      <c r="BJ55" s="136"/>
      <c r="BK55" s="135">
        <v>0.27240999999999999</v>
      </c>
      <c r="BL55" s="136"/>
      <c r="BM55" s="136"/>
    </row>
    <row r="56" spans="1:65">
      <c r="A56">
        <v>329</v>
      </c>
      <c r="B56" s="128" t="s">
        <v>2546</v>
      </c>
      <c r="C56" s="137">
        <v>2.3940090000000001E-2</v>
      </c>
      <c r="D56" s="137">
        <v>3.3E-3</v>
      </c>
      <c r="E56" s="137">
        <v>2.401553E-2</v>
      </c>
      <c r="F56" s="137">
        <v>-0.21399605999999999</v>
      </c>
      <c r="G56" s="137">
        <v>6.2437600000000001E-3</v>
      </c>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7">
        <v>2.5100000000000001E-3</v>
      </c>
      <c r="BG56" s="138"/>
      <c r="BH56" s="138"/>
      <c r="BI56" s="138"/>
      <c r="BJ56" s="138"/>
      <c r="BK56" s="137">
        <v>-2.7300000000000001E-2</v>
      </c>
      <c r="BL56" s="138"/>
      <c r="BM56" s="138"/>
    </row>
    <row r="57" spans="1:65">
      <c r="A57">
        <v>328</v>
      </c>
      <c r="B57" s="128" t="s">
        <v>2547</v>
      </c>
      <c r="C57" s="135">
        <v>2.148804E-2</v>
      </c>
      <c r="D57" s="135">
        <v>6.9999999999999993E-3</v>
      </c>
      <c r="E57" s="135">
        <v>2.177954E-2</v>
      </c>
      <c r="F57" s="135">
        <v>0.20445165000000001</v>
      </c>
      <c r="G57" s="135">
        <v>0.64077107999999994</v>
      </c>
      <c r="H57" s="136"/>
      <c r="I57" s="136"/>
      <c r="J57" s="136"/>
      <c r="K57" s="136"/>
      <c r="L57" s="136"/>
      <c r="M57" s="136"/>
      <c r="N57" s="136"/>
      <c r="O57" s="136"/>
      <c r="P57" s="136"/>
      <c r="Q57" s="136"/>
      <c r="R57" s="136"/>
      <c r="S57" s="136"/>
      <c r="T57" s="136"/>
      <c r="U57" s="136"/>
      <c r="V57" s="136"/>
      <c r="W57" s="136"/>
      <c r="X57" s="136"/>
      <c r="Y57" s="136"/>
      <c r="Z57" s="136"/>
      <c r="AA57" s="136"/>
      <c r="AB57" s="136"/>
      <c r="AC57" s="136"/>
      <c r="AD57" s="136"/>
      <c r="AE57" s="136"/>
      <c r="AF57" s="136"/>
      <c r="AG57" s="136"/>
      <c r="AH57" s="136"/>
      <c r="AI57" s="136"/>
      <c r="AJ57" s="136"/>
      <c r="AK57" s="136"/>
      <c r="AL57" s="136"/>
      <c r="AM57" s="136"/>
      <c r="AN57" s="136"/>
      <c r="AO57" s="136"/>
      <c r="AP57" s="136"/>
      <c r="AQ57" s="136"/>
      <c r="AR57" s="136"/>
      <c r="AS57" s="136"/>
      <c r="AT57" s="136"/>
      <c r="AU57" s="136"/>
      <c r="AV57" s="136"/>
      <c r="AW57" s="136"/>
      <c r="AX57" s="136"/>
      <c r="AY57" s="136"/>
      <c r="AZ57" s="136"/>
      <c r="BA57" s="136"/>
      <c r="BB57" s="136"/>
      <c r="BC57" s="136"/>
      <c r="BD57" s="136"/>
      <c r="BE57" s="136"/>
      <c r="BF57" s="135">
        <v>0.19379009999999999</v>
      </c>
      <c r="BG57" s="136"/>
      <c r="BH57" s="136"/>
      <c r="BI57" s="136"/>
      <c r="BJ57" s="136"/>
      <c r="BK57" s="135">
        <v>0.26440999999999998</v>
      </c>
      <c r="BL57" s="136"/>
      <c r="BM57" s="136"/>
    </row>
    <row r="58" spans="1:65">
      <c r="A58">
        <v>327</v>
      </c>
      <c r="B58" s="128" t="s">
        <v>2548</v>
      </c>
      <c r="C58" s="137">
        <v>2.346169E-2</v>
      </c>
      <c r="D58" s="137">
        <v>1.0500000000000001E-2</v>
      </c>
      <c r="E58" s="137">
        <v>2.378709E-2</v>
      </c>
      <c r="F58" s="137">
        <v>9.0441809999999997E-2</v>
      </c>
      <c r="G58" s="137">
        <v>4.1145620000000001E-2</v>
      </c>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B58" s="138"/>
      <c r="BC58" s="138"/>
      <c r="BD58" s="138"/>
      <c r="BE58" s="138"/>
      <c r="BF58" s="137">
        <v>2.5410800000000001E-2</v>
      </c>
      <c r="BG58" s="138"/>
      <c r="BH58" s="138"/>
      <c r="BI58" s="138"/>
      <c r="BJ58" s="138"/>
      <c r="BK58" s="137">
        <v>6.2726699999999996E-2</v>
      </c>
      <c r="BL58" s="138"/>
      <c r="BM58" s="138"/>
    </row>
    <row r="59" spans="1:65">
      <c r="A59">
        <v>326</v>
      </c>
      <c r="B59" s="128" t="s">
        <v>2549</v>
      </c>
      <c r="C59" s="135">
        <v>3.2827250000000002E-2</v>
      </c>
      <c r="D59" s="135">
        <v>1.0999999999999999E-2</v>
      </c>
      <c r="E59" s="135">
        <v>3.3345199999999998E-2</v>
      </c>
      <c r="F59" s="135">
        <v>0.20044893</v>
      </c>
      <c r="G59" s="135">
        <v>-0.16602091999999999</v>
      </c>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c r="AE59" s="136"/>
      <c r="AF59" s="136"/>
      <c r="AG59" s="136"/>
      <c r="AH59" s="136"/>
      <c r="AI59" s="136"/>
      <c r="AJ59" s="136"/>
      <c r="AK59" s="136"/>
      <c r="AL59" s="136"/>
      <c r="AM59" s="136"/>
      <c r="AN59" s="136"/>
      <c r="AO59" s="136"/>
      <c r="AP59" s="136"/>
      <c r="AQ59" s="136"/>
      <c r="AR59" s="136"/>
      <c r="AS59" s="136"/>
      <c r="AT59" s="136"/>
      <c r="AU59" s="136"/>
      <c r="AV59" s="136"/>
      <c r="AW59" s="136"/>
      <c r="AX59" s="136"/>
      <c r="AY59" s="136"/>
      <c r="AZ59" s="136"/>
      <c r="BA59" s="136"/>
      <c r="BB59" s="136"/>
      <c r="BC59" s="136"/>
      <c r="BD59" s="136"/>
      <c r="BE59" s="136"/>
      <c r="BF59" s="135">
        <v>0.2437742</v>
      </c>
      <c r="BG59" s="136"/>
      <c r="BH59" s="136"/>
      <c r="BI59" s="136"/>
      <c r="BJ59" s="136"/>
      <c r="BK59" s="135">
        <v>0.16024869999999999</v>
      </c>
      <c r="BL59" s="136"/>
      <c r="BM59" s="136"/>
    </row>
    <row r="60" spans="1:65">
      <c r="A60">
        <v>325</v>
      </c>
      <c r="B60" s="128" t="s">
        <v>2550</v>
      </c>
      <c r="C60" s="137">
        <v>2.2990960000000001E-2</v>
      </c>
      <c r="D60" s="137">
        <v>5.6000000000000008E-3</v>
      </c>
      <c r="E60" s="137">
        <v>2.3524380000000001E-2</v>
      </c>
      <c r="F60" s="137">
        <v>6.114435E-2</v>
      </c>
      <c r="G60" s="137">
        <v>-3.559814E-2</v>
      </c>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38"/>
      <c r="BA60" s="138"/>
      <c r="BB60" s="138"/>
      <c r="BC60" s="138"/>
      <c r="BD60" s="138"/>
      <c r="BE60" s="138"/>
      <c r="BF60" s="137">
        <v>-1.9E-3</v>
      </c>
      <c r="BG60" s="138"/>
      <c r="BH60" s="138"/>
      <c r="BI60" s="138"/>
      <c r="BJ60" s="138"/>
      <c r="BK60" s="137">
        <v>8.3000000000000001E-4</v>
      </c>
      <c r="BL60" s="138"/>
      <c r="BM60" s="138"/>
    </row>
    <row r="61" spans="1:65">
      <c r="A61">
        <v>324</v>
      </c>
      <c r="B61" s="128" t="s">
        <v>2551</v>
      </c>
      <c r="C61" s="135">
        <v>1.988347E-2</v>
      </c>
      <c r="D61" s="135">
        <v>3.0000000000000001E-3</v>
      </c>
      <c r="E61" s="135">
        <v>2.0188299999999999E-2</v>
      </c>
      <c r="F61" s="135">
        <v>-2.299559E-2</v>
      </c>
      <c r="G61" s="135">
        <v>3.8116459999999998E-2</v>
      </c>
      <c r="H61" s="136"/>
      <c r="I61" s="136"/>
      <c r="J61" s="136"/>
      <c r="K61" s="136"/>
      <c r="L61" s="136"/>
      <c r="M61" s="136"/>
      <c r="N61" s="136"/>
      <c r="O61" s="136"/>
      <c r="P61" s="136"/>
      <c r="Q61" s="136"/>
      <c r="R61" s="136"/>
      <c r="S61" s="136"/>
      <c r="T61" s="136"/>
      <c r="U61" s="136"/>
      <c r="V61" s="136"/>
      <c r="W61" s="136"/>
      <c r="X61" s="136"/>
      <c r="Y61" s="136"/>
      <c r="Z61" s="136"/>
      <c r="AA61" s="136"/>
      <c r="AB61" s="136"/>
      <c r="AC61" s="136"/>
      <c r="AD61" s="136"/>
      <c r="AE61" s="136"/>
      <c r="AF61" s="136"/>
      <c r="AG61" s="136"/>
      <c r="AH61" s="136"/>
      <c r="AI61" s="136"/>
      <c r="AJ61" s="136"/>
      <c r="AK61" s="136"/>
      <c r="AL61" s="136"/>
      <c r="AM61" s="136"/>
      <c r="AN61" s="136"/>
      <c r="AO61" s="136"/>
      <c r="AP61" s="136"/>
      <c r="AQ61" s="136"/>
      <c r="AR61" s="136"/>
      <c r="AS61" s="136"/>
      <c r="AT61" s="136"/>
      <c r="AU61" s="136"/>
      <c r="AV61" s="136"/>
      <c r="AW61" s="136"/>
      <c r="AX61" s="136"/>
      <c r="AY61" s="136"/>
      <c r="AZ61" s="136"/>
      <c r="BA61" s="136"/>
      <c r="BB61" s="136"/>
      <c r="BC61" s="136"/>
      <c r="BD61" s="136"/>
      <c r="BE61" s="136"/>
      <c r="BF61" s="135">
        <v>0.20180999999999999</v>
      </c>
      <c r="BG61" s="136"/>
      <c r="BH61" s="136"/>
      <c r="BI61" s="136"/>
      <c r="BJ61" s="136"/>
      <c r="BK61" s="135">
        <v>0.16358220000000001</v>
      </c>
      <c r="BL61" s="136"/>
      <c r="BM61" s="136"/>
    </row>
    <row r="62" spans="1:65">
      <c r="A62">
        <v>323</v>
      </c>
      <c r="B62" s="128" t="s">
        <v>2552</v>
      </c>
      <c r="C62" s="137">
        <v>1.6409920000000001E-2</v>
      </c>
      <c r="D62" s="137">
        <v>1.9E-3</v>
      </c>
      <c r="E62" s="137">
        <v>1.6718690000000001E-2</v>
      </c>
      <c r="F62" s="137">
        <v>4.8426370000000003E-2</v>
      </c>
      <c r="G62" s="137">
        <v>2.639211E-2</v>
      </c>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7">
        <v>6.4739400000000002E-2</v>
      </c>
      <c r="BG62" s="138"/>
      <c r="BH62" s="138"/>
      <c r="BI62" s="138"/>
      <c r="BJ62" s="138"/>
      <c r="BK62" s="137">
        <v>5.3632600000000002E-2</v>
      </c>
      <c r="BL62" s="138"/>
      <c r="BM62" s="138"/>
    </row>
    <row r="63" spans="1:65">
      <c r="A63">
        <v>322</v>
      </c>
      <c r="B63" s="128" t="s">
        <v>2553</v>
      </c>
      <c r="C63" s="135">
        <v>1.6267340000000002E-2</v>
      </c>
      <c r="D63" s="135">
        <v>1.09E-2</v>
      </c>
      <c r="E63" s="135">
        <v>1.6587640000000001E-2</v>
      </c>
      <c r="F63" s="135">
        <v>-0.10192672</v>
      </c>
      <c r="G63" s="135">
        <v>1.113309E-2</v>
      </c>
      <c r="H63" s="136"/>
      <c r="I63" s="136"/>
      <c r="J63" s="136"/>
      <c r="K63" s="136"/>
      <c r="L63" s="136"/>
      <c r="M63" s="136"/>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6"/>
      <c r="AM63" s="136"/>
      <c r="AN63" s="136"/>
      <c r="AO63" s="136"/>
      <c r="AP63" s="136"/>
      <c r="AQ63" s="136"/>
      <c r="AR63" s="136"/>
      <c r="AS63" s="136"/>
      <c r="AT63" s="136"/>
      <c r="AU63" s="136"/>
      <c r="AV63" s="136"/>
      <c r="AW63" s="136"/>
      <c r="AX63" s="136"/>
      <c r="AY63" s="136"/>
      <c r="AZ63" s="136"/>
      <c r="BA63" s="136"/>
      <c r="BB63" s="136"/>
      <c r="BC63" s="136"/>
      <c r="BD63" s="136"/>
      <c r="BE63" s="136"/>
      <c r="BF63" s="135">
        <v>-1.1599999999999999E-2</v>
      </c>
      <c r="BG63" s="136"/>
      <c r="BH63" s="136"/>
      <c r="BI63" s="136"/>
      <c r="BJ63" s="136"/>
      <c r="BK63" s="135">
        <v>-2.8799999999999999E-2</v>
      </c>
      <c r="BL63" s="136"/>
      <c r="BM63" s="136"/>
    </row>
    <row r="64" spans="1:65">
      <c r="A64">
        <v>321</v>
      </c>
      <c r="B64" s="128" t="s">
        <v>2554</v>
      </c>
      <c r="C64" s="137">
        <v>1.546635E-2</v>
      </c>
      <c r="D64" s="137">
        <v>5.6000000000000008E-3</v>
      </c>
      <c r="E64" s="137">
        <v>1.5684750000000001E-2</v>
      </c>
      <c r="F64" s="137">
        <v>1.1780479999999999E-2</v>
      </c>
      <c r="G64" s="137">
        <v>7.0813769999999998E-2</v>
      </c>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38"/>
      <c r="AH64" s="138"/>
      <c r="AI64" s="138"/>
      <c r="AJ64" s="138"/>
      <c r="AK64" s="138"/>
      <c r="AL64" s="138"/>
      <c r="AM64" s="138"/>
      <c r="AN64" s="138"/>
      <c r="AO64" s="138"/>
      <c r="AP64" s="138"/>
      <c r="AQ64" s="138"/>
      <c r="AR64" s="138"/>
      <c r="AS64" s="138"/>
      <c r="AT64" s="138"/>
      <c r="AU64" s="138"/>
      <c r="AV64" s="138"/>
      <c r="AW64" s="138"/>
      <c r="AX64" s="138"/>
      <c r="AY64" s="138"/>
      <c r="AZ64" s="138"/>
      <c r="BA64" s="138"/>
      <c r="BB64" s="138"/>
      <c r="BC64" s="138"/>
      <c r="BD64" s="138"/>
      <c r="BE64" s="138"/>
      <c r="BF64" s="137">
        <v>3.1119999999999998E-2</v>
      </c>
      <c r="BG64" s="138"/>
      <c r="BH64" s="138"/>
      <c r="BI64" s="138"/>
      <c r="BJ64" s="138"/>
      <c r="BK64" s="137">
        <v>1.4493000000000001E-2</v>
      </c>
      <c r="BL64" s="138"/>
      <c r="BM64" s="138"/>
    </row>
    <row r="65" spans="1:65">
      <c r="A65">
        <v>320</v>
      </c>
      <c r="B65" s="128" t="s">
        <v>2555</v>
      </c>
      <c r="C65" s="135">
        <v>1.4689519999999999E-2</v>
      </c>
      <c r="D65" s="135">
        <v>3.0999999999999999E-3</v>
      </c>
      <c r="E65" s="135">
        <v>1.487146E-2</v>
      </c>
      <c r="F65" s="135">
        <v>5.1306320000000002E-2</v>
      </c>
      <c r="G65" s="135">
        <v>3.3404699999999999E-3</v>
      </c>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c r="AL65" s="136"/>
      <c r="AM65" s="136"/>
      <c r="AN65" s="136"/>
      <c r="AO65" s="136"/>
      <c r="AP65" s="136"/>
      <c r="AQ65" s="136"/>
      <c r="AR65" s="136"/>
      <c r="AS65" s="136"/>
      <c r="AT65" s="136"/>
      <c r="AU65" s="136"/>
      <c r="AV65" s="136"/>
      <c r="AW65" s="136"/>
      <c r="AX65" s="136"/>
      <c r="AY65" s="136"/>
      <c r="AZ65" s="136"/>
      <c r="BA65" s="136"/>
      <c r="BB65" s="136"/>
      <c r="BC65" s="136"/>
      <c r="BD65" s="136"/>
      <c r="BE65" s="136"/>
      <c r="BF65" s="135">
        <v>9.9767900000000007E-2</v>
      </c>
      <c r="BG65" s="136"/>
      <c r="BH65" s="136"/>
      <c r="BI65" s="136"/>
      <c r="BJ65" s="136"/>
      <c r="BK65" s="135">
        <v>0.10437100000000001</v>
      </c>
      <c r="BL65" s="136"/>
      <c r="BM65" s="136"/>
    </row>
    <row r="66" spans="1:65">
      <c r="A66">
        <v>319</v>
      </c>
      <c r="B66" s="128" t="s">
        <v>2556</v>
      </c>
      <c r="C66" s="137">
        <v>1.374995E-2</v>
      </c>
      <c r="D66" s="137">
        <v>1.1900000000000001E-2</v>
      </c>
      <c r="E66" s="137">
        <v>1.3838960000000001E-2</v>
      </c>
      <c r="F66" s="137">
        <v>5.34846E-2</v>
      </c>
      <c r="G66" s="137">
        <v>1.5970450000000001E-2</v>
      </c>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38"/>
      <c r="BB66" s="138"/>
      <c r="BC66" s="138"/>
      <c r="BD66" s="138"/>
      <c r="BE66" s="138"/>
      <c r="BF66" s="137">
        <v>4.9636E-2</v>
      </c>
      <c r="BG66" s="138"/>
      <c r="BH66" s="138"/>
      <c r="BI66" s="138"/>
      <c r="BJ66" s="138"/>
      <c r="BK66" s="137">
        <v>4.6633800000000003E-2</v>
      </c>
      <c r="BL66" s="138"/>
      <c r="BM66" s="138"/>
    </row>
    <row r="67" spans="1:65">
      <c r="A67">
        <v>318</v>
      </c>
      <c r="B67" s="128" t="s">
        <v>2557</v>
      </c>
      <c r="C67" s="135">
        <v>1.372117E-2</v>
      </c>
      <c r="D67" s="135">
        <v>9.4999999999999998E-3</v>
      </c>
      <c r="E67" s="135">
        <v>1.3864990000000001E-2</v>
      </c>
      <c r="F67" s="135">
        <v>0.17760683999999999</v>
      </c>
      <c r="G67" s="135">
        <v>-1.551459E-2</v>
      </c>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c r="BA67" s="136"/>
      <c r="BB67" s="136"/>
      <c r="BC67" s="136"/>
      <c r="BD67" s="136"/>
      <c r="BE67" s="136"/>
      <c r="BF67" s="135">
        <v>0.14101</v>
      </c>
      <c r="BG67" s="136"/>
      <c r="BH67" s="136"/>
      <c r="BI67" s="136"/>
      <c r="BJ67" s="136"/>
      <c r="BK67" s="135">
        <v>0.1354986</v>
      </c>
      <c r="BL67" s="136"/>
      <c r="BM67" s="136"/>
    </row>
    <row r="68" spans="1:65">
      <c r="A68">
        <v>317</v>
      </c>
      <c r="B68" s="128" t="s">
        <v>2558</v>
      </c>
      <c r="C68" s="137">
        <v>1.5824319999999999E-2</v>
      </c>
      <c r="D68" s="137">
        <v>6.0000000000000001E-3</v>
      </c>
      <c r="E68" s="137">
        <v>1.599629E-2</v>
      </c>
      <c r="F68" s="137">
        <v>0.2404558</v>
      </c>
      <c r="G68" s="137">
        <v>-6.9537630000000003E-2</v>
      </c>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8"/>
      <c r="BB68" s="138"/>
      <c r="BC68" s="138"/>
      <c r="BD68" s="138"/>
      <c r="BE68" s="138"/>
      <c r="BF68" s="137">
        <v>0.16120999999999999</v>
      </c>
      <c r="BG68" s="138"/>
      <c r="BH68" s="138"/>
      <c r="BI68" s="138"/>
      <c r="BJ68" s="138"/>
      <c r="BK68" s="137">
        <v>0.23121</v>
      </c>
      <c r="BL68" s="138"/>
      <c r="BM68" s="138"/>
    </row>
    <row r="69" spans="1:65">
      <c r="A69">
        <v>316</v>
      </c>
      <c r="B69" s="128" t="s">
        <v>2559</v>
      </c>
      <c r="C69" s="135">
        <v>1.441777E-2</v>
      </c>
      <c r="D69" s="135">
        <v>6.1999999999999998E-3</v>
      </c>
      <c r="E69" s="135">
        <v>1.455733E-2</v>
      </c>
      <c r="F69" s="135">
        <v>-4.1132759999999997E-2</v>
      </c>
      <c r="G69" s="135">
        <v>7.4902199999999997E-3</v>
      </c>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6"/>
      <c r="BA69" s="136"/>
      <c r="BB69" s="136"/>
      <c r="BC69" s="136"/>
      <c r="BD69" s="136"/>
      <c r="BE69" s="136"/>
      <c r="BF69" s="135">
        <v>7.7953999999999996E-2</v>
      </c>
      <c r="BG69" s="136"/>
      <c r="BH69" s="136"/>
      <c r="BI69" s="136"/>
      <c r="BJ69" s="136"/>
      <c r="BK69" s="135">
        <v>0.14249870000000001</v>
      </c>
      <c r="BL69" s="136"/>
      <c r="BM69" s="136"/>
    </row>
    <row r="70" spans="1:65">
      <c r="A70">
        <v>315</v>
      </c>
      <c r="B70" s="128" t="s">
        <v>2560</v>
      </c>
      <c r="C70" s="137">
        <v>1.440253E-2</v>
      </c>
      <c r="D70" s="137">
        <v>1.2999999999999999E-3</v>
      </c>
      <c r="E70" s="137">
        <v>1.450895E-2</v>
      </c>
      <c r="F70" s="137">
        <v>7.7617770000000003E-2</v>
      </c>
      <c r="G70" s="137">
        <v>-1.880826E-2</v>
      </c>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c r="AE70" s="138"/>
      <c r="AF70" s="138"/>
      <c r="AG70" s="138"/>
      <c r="AH70" s="138"/>
      <c r="AI70" s="138"/>
      <c r="AJ70" s="138"/>
      <c r="AK70" s="138"/>
      <c r="AL70" s="138"/>
      <c r="AM70" s="138"/>
      <c r="AN70" s="138"/>
      <c r="AO70" s="138"/>
      <c r="AP70" s="138"/>
      <c r="AQ70" s="138"/>
      <c r="AR70" s="138"/>
      <c r="AS70" s="138"/>
      <c r="AT70" s="138"/>
      <c r="AU70" s="138"/>
      <c r="AV70" s="138"/>
      <c r="AW70" s="138"/>
      <c r="AX70" s="138"/>
      <c r="AY70" s="138"/>
      <c r="AZ70" s="138"/>
      <c r="BA70" s="138"/>
      <c r="BB70" s="138"/>
      <c r="BC70" s="138"/>
      <c r="BD70" s="138"/>
      <c r="BE70" s="138"/>
      <c r="BF70" s="137">
        <v>-1.8100000000000002E-2</v>
      </c>
      <c r="BG70" s="138"/>
      <c r="BH70" s="138"/>
      <c r="BI70" s="138"/>
      <c r="BJ70" s="138"/>
      <c r="BK70" s="137">
        <v>-2.6800000000000001E-2</v>
      </c>
      <c r="BL70" s="138"/>
      <c r="BM70" s="138"/>
    </row>
    <row r="71" spans="1:65">
      <c r="A71">
        <v>314</v>
      </c>
      <c r="B71" s="128" t="s">
        <v>2561</v>
      </c>
      <c r="C71" s="135">
        <v>1.4401799999999999E-2</v>
      </c>
      <c r="D71" s="135">
        <v>2.2000000000000001E-3</v>
      </c>
      <c r="E71" s="135">
        <v>1.4492619999999999E-2</v>
      </c>
      <c r="F71" s="135">
        <v>9.0600200000000002E-3</v>
      </c>
      <c r="G71" s="135">
        <v>-1.198756E-2</v>
      </c>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c r="AH71" s="136"/>
      <c r="AI71" s="136"/>
      <c r="AJ71" s="136"/>
      <c r="AK71" s="136"/>
      <c r="AL71" s="136"/>
      <c r="AM71" s="136"/>
      <c r="AN71" s="136"/>
      <c r="AO71" s="136"/>
      <c r="AP71" s="136"/>
      <c r="AQ71" s="136"/>
      <c r="AR71" s="136"/>
      <c r="AS71" s="136"/>
      <c r="AT71" s="136"/>
      <c r="AU71" s="136"/>
      <c r="AV71" s="136"/>
      <c r="AW71" s="136"/>
      <c r="AX71" s="136"/>
      <c r="AY71" s="136"/>
      <c r="AZ71" s="136"/>
      <c r="BA71" s="136"/>
      <c r="BB71" s="136"/>
      <c r="BC71" s="136"/>
      <c r="BD71" s="136"/>
      <c r="BE71" s="136"/>
      <c r="BF71" s="135">
        <v>-2.0400000000000001E-2</v>
      </c>
      <c r="BG71" s="136"/>
      <c r="BH71" s="136"/>
      <c r="BI71" s="136"/>
      <c r="BJ71" s="136"/>
      <c r="BK71" s="135">
        <v>-1.2200000000000001E-2</v>
      </c>
      <c r="BL71" s="136"/>
      <c r="BM71" s="136"/>
    </row>
    <row r="72" spans="1:65">
      <c r="A72">
        <v>313</v>
      </c>
      <c r="B72" s="128" t="s">
        <v>2562</v>
      </c>
      <c r="C72" s="137">
        <v>1.283449E-2</v>
      </c>
      <c r="D72" s="137">
        <v>4.1999999999999997E-3</v>
      </c>
      <c r="E72" s="137">
        <v>1.2956570000000001E-2</v>
      </c>
      <c r="F72" s="137">
        <v>-0.12811448</v>
      </c>
      <c r="G72" s="137">
        <v>3.3995310000000001E-2</v>
      </c>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c r="AE72" s="138"/>
      <c r="AF72" s="138"/>
      <c r="AG72" s="138"/>
      <c r="AH72" s="138"/>
      <c r="AI72" s="138"/>
      <c r="AJ72" s="138"/>
      <c r="AK72" s="138"/>
      <c r="AL72" s="138"/>
      <c r="AM72" s="138"/>
      <c r="AN72" s="138"/>
      <c r="AO72" s="138"/>
      <c r="AP72" s="138"/>
      <c r="AQ72" s="138"/>
      <c r="AR72" s="138"/>
      <c r="AS72" s="138"/>
      <c r="AT72" s="138"/>
      <c r="AU72" s="138"/>
      <c r="AV72" s="138"/>
      <c r="AW72" s="138"/>
      <c r="AX72" s="138"/>
      <c r="AY72" s="138"/>
      <c r="AZ72" s="138"/>
      <c r="BA72" s="138"/>
      <c r="BB72" s="138"/>
      <c r="BC72" s="138"/>
      <c r="BD72" s="138"/>
      <c r="BE72" s="138"/>
      <c r="BF72" s="137">
        <v>-4.0599999999999997E-2</v>
      </c>
      <c r="BG72" s="138"/>
      <c r="BH72" s="138"/>
      <c r="BI72" s="138"/>
      <c r="BJ72" s="138"/>
      <c r="BK72" s="137">
        <v>-5.1200000000000002E-2</v>
      </c>
      <c r="BL72" s="138"/>
      <c r="BM72" s="138"/>
    </row>
    <row r="73" spans="1:65">
      <c r="A73">
        <v>312</v>
      </c>
      <c r="B73" s="128" t="s">
        <v>2563</v>
      </c>
      <c r="C73" s="135">
        <v>1.488393E-2</v>
      </c>
      <c r="D73" s="135">
        <v>1E-4</v>
      </c>
      <c r="E73" s="135">
        <v>1.493863E-2</v>
      </c>
      <c r="F73" s="135">
        <v>-3.7394610000000002E-2</v>
      </c>
      <c r="G73" s="135">
        <v>1.101456E-2</v>
      </c>
      <c r="H73" s="136"/>
      <c r="I73" s="136"/>
      <c r="J73" s="136"/>
      <c r="K73" s="136"/>
      <c r="L73" s="136"/>
      <c r="M73" s="136"/>
      <c r="N73" s="136"/>
      <c r="O73" s="136"/>
      <c r="P73" s="136"/>
      <c r="Q73" s="136"/>
      <c r="R73" s="136"/>
      <c r="S73" s="136"/>
      <c r="T73" s="136"/>
      <c r="U73" s="136"/>
      <c r="V73" s="136"/>
      <c r="W73" s="136"/>
      <c r="X73" s="136"/>
      <c r="Y73" s="136"/>
      <c r="Z73" s="136"/>
      <c r="AA73" s="136"/>
      <c r="AB73" s="136"/>
      <c r="AC73" s="136"/>
      <c r="AD73" s="136"/>
      <c r="AE73" s="136"/>
      <c r="AF73" s="136"/>
      <c r="AG73" s="136"/>
      <c r="AH73" s="136"/>
      <c r="AI73" s="136"/>
      <c r="AJ73" s="136"/>
      <c r="AK73" s="136"/>
      <c r="AL73" s="136"/>
      <c r="AM73" s="136"/>
      <c r="AN73" s="136"/>
      <c r="AO73" s="136"/>
      <c r="AP73" s="136"/>
      <c r="AQ73" s="136"/>
      <c r="AR73" s="136"/>
      <c r="AS73" s="136"/>
      <c r="AT73" s="136"/>
      <c r="AU73" s="136"/>
      <c r="AV73" s="136"/>
      <c r="AW73" s="136"/>
      <c r="AX73" s="136"/>
      <c r="AY73" s="136"/>
      <c r="AZ73" s="136"/>
      <c r="BA73" s="136"/>
      <c r="BB73" s="136"/>
      <c r="BC73" s="136"/>
      <c r="BD73" s="136"/>
      <c r="BE73" s="136"/>
      <c r="BF73" s="135">
        <v>-6.8599999999999994E-2</v>
      </c>
      <c r="BG73" s="136"/>
      <c r="BH73" s="136"/>
      <c r="BI73" s="136"/>
      <c r="BJ73" s="136"/>
      <c r="BK73" s="135">
        <v>-8.48E-2</v>
      </c>
      <c r="BL73" s="136"/>
      <c r="BM73" s="136"/>
    </row>
    <row r="74" spans="1:65">
      <c r="A74">
        <v>311</v>
      </c>
      <c r="B74" s="128" t="s">
        <v>2564</v>
      </c>
      <c r="C74" s="137">
        <v>1.389228E-2</v>
      </c>
      <c r="D74" s="137">
        <v>2.3E-3</v>
      </c>
      <c r="E74" s="137">
        <v>1.3917479999999999E-2</v>
      </c>
      <c r="F74" s="137">
        <v>0.11841401</v>
      </c>
      <c r="G74" s="137">
        <v>-1.456258E-2</v>
      </c>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c r="AE74" s="138"/>
      <c r="AF74" s="138"/>
      <c r="AG74" s="138"/>
      <c r="AH74" s="138"/>
      <c r="AI74" s="138"/>
      <c r="AJ74" s="138"/>
      <c r="AK74" s="138"/>
      <c r="AL74" s="138"/>
      <c r="AM74" s="138"/>
      <c r="AN74" s="138"/>
      <c r="AO74" s="138"/>
      <c r="AP74" s="138"/>
      <c r="AQ74" s="138"/>
      <c r="AR74" s="138"/>
      <c r="AS74" s="138"/>
      <c r="AT74" s="138"/>
      <c r="AU74" s="138"/>
      <c r="AV74" s="138"/>
      <c r="AW74" s="138"/>
      <c r="AX74" s="138"/>
      <c r="AY74" s="138"/>
      <c r="AZ74" s="138"/>
      <c r="BA74" s="138"/>
      <c r="BB74" s="138"/>
      <c r="BC74" s="138"/>
      <c r="BD74" s="138"/>
      <c r="BE74" s="138"/>
      <c r="BF74" s="137">
        <v>0.1248898</v>
      </c>
      <c r="BG74" s="138"/>
      <c r="BH74" s="138"/>
      <c r="BI74" s="138"/>
      <c r="BJ74" s="138"/>
      <c r="BK74" s="137">
        <v>8.536139999999999E-2</v>
      </c>
      <c r="BL74" s="138"/>
      <c r="BM74" s="138"/>
    </row>
    <row r="75" spans="1:65">
      <c r="A75">
        <v>310</v>
      </c>
      <c r="B75" s="128" t="s">
        <v>2565</v>
      </c>
      <c r="C75" s="135">
        <v>1.304348E-2</v>
      </c>
      <c r="D75" s="135">
        <v>1.61E-2</v>
      </c>
      <c r="E75" s="135">
        <v>1.306E-2</v>
      </c>
      <c r="F75" s="135">
        <v>-1.6320919999999999E-2</v>
      </c>
      <c r="G75" s="135">
        <v>-1.4E-2</v>
      </c>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c r="AZ75" s="136"/>
      <c r="BA75" s="136"/>
      <c r="BB75" s="136"/>
      <c r="BC75" s="136"/>
      <c r="BD75" s="136"/>
      <c r="BE75" s="136"/>
      <c r="BF75" s="135">
        <v>7.04539E-2</v>
      </c>
      <c r="BG75" s="136"/>
      <c r="BH75" s="136"/>
      <c r="BI75" s="136"/>
      <c r="BJ75" s="136"/>
      <c r="BK75" s="135">
        <v>9.6974199999999997E-2</v>
      </c>
      <c r="BL75" s="136"/>
      <c r="BM75" s="136"/>
    </row>
    <row r="76" spans="1:65">
      <c r="A76">
        <v>309</v>
      </c>
      <c r="B76" s="128" t="s">
        <v>2566</v>
      </c>
      <c r="C76" s="137">
        <v>1.395039E-2</v>
      </c>
      <c r="D76" s="137">
        <v>1.3100000000000001E-2</v>
      </c>
      <c r="E76" s="137">
        <v>1.405437E-2</v>
      </c>
      <c r="F76" s="137">
        <v>5.4211739999999987E-2</v>
      </c>
      <c r="G76" s="137">
        <v>2.7383370000000001E-2</v>
      </c>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38"/>
      <c r="BC76" s="138"/>
      <c r="BD76" s="138"/>
      <c r="BE76" s="138"/>
      <c r="BF76" s="137">
        <v>3.3123699999999999E-2</v>
      </c>
      <c r="BG76" s="138"/>
      <c r="BH76" s="138"/>
      <c r="BI76" s="138"/>
      <c r="BJ76" s="138"/>
      <c r="BK76" s="137">
        <v>-4.3E-3</v>
      </c>
      <c r="BL76" s="138"/>
      <c r="BM76" s="138"/>
    </row>
    <row r="77" spans="1:65">
      <c r="A77">
        <v>308</v>
      </c>
      <c r="B77" s="128" t="s">
        <v>2567</v>
      </c>
      <c r="C77" s="135">
        <v>1.216621E-2</v>
      </c>
      <c r="D77" s="135">
        <v>2.3E-3</v>
      </c>
      <c r="E77" s="135">
        <v>1.2236220000000001E-2</v>
      </c>
      <c r="F77" s="135">
        <v>-8.174795E-2</v>
      </c>
      <c r="G77" s="135">
        <v>1.113305E-2</v>
      </c>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c r="AE77" s="136"/>
      <c r="AF77" s="136"/>
      <c r="AG77" s="136"/>
      <c r="AH77" s="136"/>
      <c r="AI77" s="136"/>
      <c r="AJ77" s="136"/>
      <c r="AK77" s="136"/>
      <c r="AL77" s="136"/>
      <c r="AM77" s="136"/>
      <c r="AN77" s="136"/>
      <c r="AO77" s="136"/>
      <c r="AP77" s="136"/>
      <c r="AQ77" s="136"/>
      <c r="AR77" s="136"/>
      <c r="AS77" s="136"/>
      <c r="AT77" s="136"/>
      <c r="AU77" s="136"/>
      <c r="AV77" s="136"/>
      <c r="AW77" s="136"/>
      <c r="AX77" s="136"/>
      <c r="AY77" s="136"/>
      <c r="AZ77" s="136"/>
      <c r="BA77" s="136"/>
      <c r="BB77" s="136"/>
      <c r="BC77" s="136"/>
      <c r="BD77" s="136"/>
      <c r="BE77" s="136"/>
      <c r="BF77" s="135">
        <v>-3.0300000000000001E-2</v>
      </c>
      <c r="BG77" s="136"/>
      <c r="BH77" s="136"/>
      <c r="BI77" s="136"/>
      <c r="BJ77" s="136"/>
      <c r="BK77" s="135">
        <v>-2.35E-2</v>
      </c>
      <c r="BL77" s="136"/>
      <c r="BM77" s="136"/>
    </row>
    <row r="78" spans="1:65">
      <c r="A78">
        <v>307</v>
      </c>
      <c r="B78" s="128" t="s">
        <v>2568</v>
      </c>
      <c r="C78" s="137">
        <v>1.2795020000000001E-2</v>
      </c>
      <c r="D78" s="137">
        <v>1.4E-3</v>
      </c>
      <c r="E78" s="137">
        <v>1.287781E-2</v>
      </c>
      <c r="F78" s="137">
        <v>-6.6612260000000006E-2</v>
      </c>
      <c r="G78" s="137">
        <v>3.5417909999999997E-2</v>
      </c>
      <c r="H78" s="138"/>
      <c r="I78" s="138"/>
      <c r="J78" s="138"/>
      <c r="K78" s="138"/>
      <c r="L78" s="138"/>
      <c r="M78" s="138"/>
      <c r="N78" s="138"/>
      <c r="O78" s="138"/>
      <c r="P78" s="138"/>
      <c r="Q78" s="138"/>
      <c r="R78" s="138"/>
      <c r="S78" s="138"/>
      <c r="T78" s="138"/>
      <c r="U78" s="138"/>
      <c r="V78" s="138"/>
      <c r="W78" s="138"/>
      <c r="X78" s="138"/>
      <c r="Y78" s="138"/>
      <c r="Z78" s="138"/>
      <c r="AA78" s="138"/>
      <c r="AB78" s="138"/>
      <c r="AC78" s="138"/>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8"/>
      <c r="BB78" s="138"/>
      <c r="BC78" s="138"/>
      <c r="BD78" s="138"/>
      <c r="BE78" s="138"/>
      <c r="BF78" s="137">
        <v>-2.9000000000000001E-2</v>
      </c>
      <c r="BG78" s="138"/>
      <c r="BH78" s="138"/>
      <c r="BI78" s="138"/>
      <c r="BJ78" s="138"/>
      <c r="BK78" s="137">
        <v>-3.0200000000000001E-2</v>
      </c>
      <c r="BL78" s="138"/>
      <c r="BM78" s="138"/>
    </row>
    <row r="79" spans="1:65">
      <c r="A79">
        <v>306</v>
      </c>
      <c r="B79" s="128" t="s">
        <v>2569</v>
      </c>
      <c r="C79" s="135">
        <v>1.216034E-2</v>
      </c>
      <c r="D79" s="135">
        <v>3.2000000000000002E-3</v>
      </c>
      <c r="E79" s="135">
        <v>1.219897E-2</v>
      </c>
      <c r="F79" s="135">
        <v>-0.10627564</v>
      </c>
      <c r="G79" s="135">
        <v>2.6506020000000002E-2</v>
      </c>
      <c r="H79" s="136"/>
      <c r="I79" s="136"/>
      <c r="J79" s="136"/>
      <c r="K79" s="136"/>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6"/>
      <c r="BD79" s="136"/>
      <c r="BE79" s="136"/>
      <c r="BF79" s="135">
        <v>-4.2099999999999999E-2</v>
      </c>
      <c r="BG79" s="136"/>
      <c r="BH79" s="136"/>
      <c r="BI79" s="136"/>
      <c r="BJ79" s="136"/>
      <c r="BK79" s="135">
        <v>-3.5499999999999997E-2</v>
      </c>
      <c r="BL79" s="136"/>
      <c r="BM79" s="136"/>
    </row>
    <row r="80" spans="1:65">
      <c r="A80">
        <v>305</v>
      </c>
      <c r="B80" s="128" t="s">
        <v>2570</v>
      </c>
      <c r="C80" s="137">
        <v>1.1959869999999999E-2</v>
      </c>
      <c r="D80" s="137">
        <v>5.8999999999999999E-3</v>
      </c>
      <c r="E80" s="137">
        <v>1.198167E-2</v>
      </c>
      <c r="F80" s="137">
        <v>0.14841573999999999</v>
      </c>
      <c r="G80" s="137">
        <v>-2.14329E-3</v>
      </c>
      <c r="H80" s="138"/>
      <c r="I80" s="138"/>
      <c r="J80" s="138"/>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7">
        <v>8.3469699999999994E-2</v>
      </c>
      <c r="BG80" s="138"/>
      <c r="BH80" s="138"/>
      <c r="BI80" s="138"/>
      <c r="BJ80" s="138"/>
      <c r="BK80" s="137">
        <v>8.9274599999999996E-2</v>
      </c>
      <c r="BL80" s="138"/>
      <c r="BM80" s="138"/>
    </row>
    <row r="81" spans="1:65">
      <c r="A81">
        <v>304</v>
      </c>
      <c r="B81" s="128" t="s">
        <v>2571</v>
      </c>
      <c r="C81" s="135">
        <v>1.260968E-2</v>
      </c>
      <c r="D81" s="135">
        <v>5.6999999999999993E-3</v>
      </c>
      <c r="E81" s="135">
        <v>1.2650689999999999E-2</v>
      </c>
      <c r="F81" s="135">
        <v>0.15813617999999999</v>
      </c>
      <c r="G81" s="135">
        <v>8.0290499999999994E-3</v>
      </c>
      <c r="H81" s="136"/>
      <c r="I81" s="136"/>
      <c r="J81" s="136"/>
      <c r="K81" s="136"/>
      <c r="L81" s="136"/>
      <c r="M81" s="136"/>
      <c r="N81" s="136"/>
      <c r="O81" s="136"/>
      <c r="P81" s="136"/>
      <c r="Q81" s="136"/>
      <c r="R81" s="136"/>
      <c r="S81" s="136"/>
      <c r="T81" s="136"/>
      <c r="U81" s="136"/>
      <c r="V81" s="136"/>
      <c r="W81" s="136"/>
      <c r="X81" s="136"/>
      <c r="Y81" s="136"/>
      <c r="Z81" s="136"/>
      <c r="AA81" s="136"/>
      <c r="AB81" s="136"/>
      <c r="AC81" s="136"/>
      <c r="AD81" s="136"/>
      <c r="AE81" s="136"/>
      <c r="AF81" s="136"/>
      <c r="AG81" s="136"/>
      <c r="AH81" s="136"/>
      <c r="AI81" s="136"/>
      <c r="AJ81" s="136"/>
      <c r="AK81" s="136"/>
      <c r="AL81" s="136"/>
      <c r="AM81" s="136"/>
      <c r="AN81" s="136"/>
      <c r="AO81" s="136"/>
      <c r="AP81" s="136"/>
      <c r="AQ81" s="136"/>
      <c r="AR81" s="136"/>
      <c r="AS81" s="136"/>
      <c r="AT81" s="136"/>
      <c r="AU81" s="136"/>
      <c r="AV81" s="136"/>
      <c r="AW81" s="136"/>
      <c r="AX81" s="136"/>
      <c r="AY81" s="136"/>
      <c r="AZ81" s="136"/>
      <c r="BA81" s="136"/>
      <c r="BB81" s="136"/>
      <c r="BC81" s="136"/>
      <c r="BD81" s="136"/>
      <c r="BE81" s="136"/>
      <c r="BF81" s="135">
        <v>0.15371000000000001</v>
      </c>
      <c r="BG81" s="136"/>
      <c r="BH81" s="136"/>
      <c r="BI81" s="136"/>
      <c r="BJ81" s="136"/>
      <c r="BK81" s="135">
        <v>0.13880999999999999</v>
      </c>
      <c r="BL81" s="136"/>
      <c r="BM81" s="136"/>
    </row>
    <row r="82" spans="1:65">
      <c r="A82">
        <v>303</v>
      </c>
      <c r="B82" s="128" t="s">
        <v>2572</v>
      </c>
      <c r="C82" s="137">
        <v>1.009295E-2</v>
      </c>
      <c r="D82" s="137">
        <v>4.5999999999999999E-3</v>
      </c>
      <c r="E82" s="137">
        <v>1.015835E-2</v>
      </c>
      <c r="F82" s="137">
        <v>-0.10078090000000001</v>
      </c>
      <c r="G82" s="137">
        <v>3.7593219999999997E-2</v>
      </c>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7">
        <v>-3.85E-2</v>
      </c>
      <c r="BG82" s="138"/>
      <c r="BH82" s="138"/>
      <c r="BI82" s="138"/>
      <c r="BJ82" s="138"/>
      <c r="BK82" s="137">
        <v>-5.4100000000000002E-2</v>
      </c>
      <c r="BL82" s="138"/>
      <c r="BM82" s="138"/>
    </row>
    <row r="83" spans="1:65">
      <c r="A83">
        <v>302</v>
      </c>
      <c r="B83" s="128" t="s">
        <v>2573</v>
      </c>
      <c r="C83" s="135">
        <v>1.247902E-2</v>
      </c>
      <c r="D83" s="135">
        <v>3.8E-3</v>
      </c>
      <c r="E83" s="135">
        <v>1.2578550000000001E-2</v>
      </c>
      <c r="F83" s="135">
        <v>-9.14354E-2</v>
      </c>
      <c r="G83" s="135">
        <v>5.6913749999999999E-2</v>
      </c>
      <c r="H83" s="136"/>
      <c r="I83" s="136"/>
      <c r="J83" s="136"/>
      <c r="K83" s="136"/>
      <c r="L83" s="136"/>
      <c r="M83" s="136"/>
      <c r="N83" s="136"/>
      <c r="O83" s="136"/>
      <c r="P83" s="136"/>
      <c r="Q83" s="136"/>
      <c r="R83" s="136"/>
      <c r="S83" s="136"/>
      <c r="T83" s="136"/>
      <c r="U83" s="136"/>
      <c r="V83" s="136"/>
      <c r="W83" s="136"/>
      <c r="X83" s="136"/>
      <c r="Y83" s="136"/>
      <c r="Z83" s="136"/>
      <c r="AA83" s="136"/>
      <c r="AB83" s="136"/>
      <c r="AC83" s="136"/>
      <c r="AD83" s="136"/>
      <c r="AE83" s="136"/>
      <c r="AF83" s="136"/>
      <c r="AG83" s="136"/>
      <c r="AH83" s="136"/>
      <c r="AI83" s="136"/>
      <c r="AJ83" s="136"/>
      <c r="AK83" s="136"/>
      <c r="AL83" s="136"/>
      <c r="AM83" s="136"/>
      <c r="AN83" s="136"/>
      <c r="AO83" s="136"/>
      <c r="AP83" s="136"/>
      <c r="AQ83" s="136"/>
      <c r="AR83" s="136"/>
      <c r="AS83" s="136"/>
      <c r="AT83" s="136"/>
      <c r="AU83" s="136"/>
      <c r="AV83" s="136"/>
      <c r="AW83" s="136"/>
      <c r="AX83" s="136"/>
      <c r="AY83" s="136"/>
      <c r="AZ83" s="136"/>
      <c r="BA83" s="136"/>
      <c r="BB83" s="136"/>
      <c r="BC83" s="136"/>
      <c r="BD83" s="136"/>
      <c r="BE83" s="136"/>
      <c r="BF83" s="135">
        <v>-1.32E-2</v>
      </c>
      <c r="BG83" s="136"/>
      <c r="BH83" s="136"/>
      <c r="BI83" s="136"/>
      <c r="BJ83" s="136"/>
      <c r="BK83" s="135">
        <v>3.3126500000000003E-2</v>
      </c>
      <c r="BL83" s="136"/>
      <c r="BM83" s="136"/>
    </row>
    <row r="84" spans="1:65">
      <c r="A84">
        <v>301</v>
      </c>
      <c r="B84" s="128" t="s">
        <v>2574</v>
      </c>
      <c r="C84" s="137">
        <v>1.178587E-2</v>
      </c>
      <c r="D84" s="137">
        <v>5.7999999999999996E-3</v>
      </c>
      <c r="E84" s="137">
        <v>1.1863729999999999E-2</v>
      </c>
      <c r="F84" s="137">
        <v>3.3176339999999999E-2</v>
      </c>
      <c r="G84" s="137">
        <v>1.068653E-2</v>
      </c>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c r="AE84" s="138"/>
      <c r="AF84" s="138"/>
      <c r="AG84" s="138"/>
      <c r="AH84" s="138"/>
      <c r="AI84" s="138"/>
      <c r="AJ84" s="138"/>
      <c r="AK84" s="138"/>
      <c r="AL84" s="138"/>
      <c r="AM84" s="138"/>
      <c r="AN84" s="138"/>
      <c r="AO84" s="138"/>
      <c r="AP84" s="138"/>
      <c r="AQ84" s="138"/>
      <c r="AR84" s="138"/>
      <c r="AS84" s="138"/>
      <c r="AT84" s="138"/>
      <c r="AU84" s="138"/>
      <c r="AV84" s="138"/>
      <c r="AW84" s="138"/>
      <c r="AX84" s="138"/>
      <c r="AY84" s="138"/>
      <c r="AZ84" s="138"/>
      <c r="BA84" s="138"/>
      <c r="BB84" s="138"/>
      <c r="BC84" s="138"/>
      <c r="BD84" s="138"/>
      <c r="BE84" s="138"/>
      <c r="BF84" s="137">
        <v>1.36115E-2</v>
      </c>
      <c r="BG84" s="138"/>
      <c r="BH84" s="138"/>
      <c r="BI84" s="138"/>
      <c r="BJ84" s="138"/>
      <c r="BK84" s="137">
        <v>1.27107E-2</v>
      </c>
      <c r="BL84" s="138"/>
      <c r="BM84" s="138"/>
    </row>
    <row r="85" spans="1:65">
      <c r="A85">
        <v>300</v>
      </c>
      <c r="B85" s="128" t="s">
        <v>2575</v>
      </c>
      <c r="C85" s="135">
        <v>1.332557E-2</v>
      </c>
      <c r="D85" s="135">
        <v>4.0999999999999986E-3</v>
      </c>
      <c r="E85" s="135">
        <v>1.33677E-2</v>
      </c>
      <c r="F85" s="135">
        <v>-1.7966079999999999E-2</v>
      </c>
      <c r="G85" s="135">
        <v>8.0239850000000001E-2</v>
      </c>
      <c r="H85" s="136"/>
      <c r="I85" s="136"/>
      <c r="J85" s="136"/>
      <c r="K85" s="136"/>
      <c r="L85" s="136"/>
      <c r="M85" s="136"/>
      <c r="N85" s="136"/>
      <c r="O85" s="136"/>
      <c r="P85" s="136"/>
      <c r="Q85" s="136"/>
      <c r="R85" s="136"/>
      <c r="S85" s="136"/>
      <c r="T85" s="136"/>
      <c r="U85" s="136"/>
      <c r="V85" s="136"/>
      <c r="W85" s="136"/>
      <c r="X85" s="136"/>
      <c r="Y85" s="136"/>
      <c r="Z85" s="136"/>
      <c r="AA85" s="136"/>
      <c r="AB85" s="136"/>
      <c r="AC85" s="136"/>
      <c r="AD85" s="136"/>
      <c r="AE85" s="136"/>
      <c r="AF85" s="136"/>
      <c r="AG85" s="136"/>
      <c r="AH85" s="136"/>
      <c r="AI85" s="136"/>
      <c r="AJ85" s="136"/>
      <c r="AK85" s="136"/>
      <c r="AL85" s="136"/>
      <c r="AM85" s="136"/>
      <c r="AN85" s="136"/>
      <c r="AO85" s="136"/>
      <c r="AP85" s="136"/>
      <c r="AQ85" s="136"/>
      <c r="AR85" s="136"/>
      <c r="AS85" s="136"/>
      <c r="AT85" s="136"/>
      <c r="AU85" s="136"/>
      <c r="AV85" s="136"/>
      <c r="AW85" s="136"/>
      <c r="AX85" s="136"/>
      <c r="AY85" s="136"/>
      <c r="AZ85" s="136"/>
      <c r="BA85" s="136"/>
      <c r="BB85" s="136"/>
      <c r="BC85" s="136"/>
      <c r="BD85" s="136"/>
      <c r="BE85" s="136"/>
      <c r="BF85" s="135">
        <v>-2.01E-2</v>
      </c>
      <c r="BG85" s="136"/>
      <c r="BH85" s="136"/>
      <c r="BI85" s="136"/>
      <c r="BJ85" s="136"/>
      <c r="BK85" s="135">
        <v>-3.6799999999999999E-2</v>
      </c>
      <c r="BL85" s="136"/>
      <c r="BM85" s="136"/>
    </row>
    <row r="86" spans="1:65">
      <c r="A86">
        <v>299</v>
      </c>
      <c r="B86" s="128" t="s">
        <v>2576</v>
      </c>
      <c r="C86" s="137">
        <v>1.267882E-2</v>
      </c>
      <c r="D86" s="137">
        <v>5.1999999999999998E-3</v>
      </c>
      <c r="E86" s="137">
        <v>1.273316E-2</v>
      </c>
      <c r="F86" s="137">
        <v>-6.1437600000000007E-3</v>
      </c>
      <c r="G86" s="137">
        <v>-2.334746E-2</v>
      </c>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c r="AE86" s="138"/>
      <c r="AF86" s="138"/>
      <c r="AG86" s="138"/>
      <c r="AH86" s="138"/>
      <c r="AI86" s="138"/>
      <c r="AJ86" s="138"/>
      <c r="AK86" s="138"/>
      <c r="AL86" s="138"/>
      <c r="AM86" s="138"/>
      <c r="AN86" s="138"/>
      <c r="AO86" s="138"/>
      <c r="AP86" s="138"/>
      <c r="AQ86" s="138"/>
      <c r="AR86" s="138"/>
      <c r="AS86" s="138"/>
      <c r="AT86" s="138"/>
      <c r="AU86" s="138"/>
      <c r="AV86" s="138"/>
      <c r="AW86" s="138"/>
      <c r="AX86" s="138"/>
      <c r="AY86" s="138"/>
      <c r="AZ86" s="138"/>
      <c r="BA86" s="138"/>
      <c r="BB86" s="138"/>
      <c r="BC86" s="138"/>
      <c r="BD86" s="138"/>
      <c r="BE86" s="138"/>
      <c r="BF86" s="137">
        <v>7.5589999999999997E-3</v>
      </c>
      <c r="BG86" s="138"/>
      <c r="BH86" s="138"/>
      <c r="BI86" s="138"/>
      <c r="BJ86" s="138"/>
      <c r="BK86" s="137">
        <v>1.9515399999999999E-2</v>
      </c>
      <c r="BL86" s="138"/>
      <c r="BM86" s="138"/>
    </row>
    <row r="87" spans="1:65">
      <c r="A87">
        <v>298</v>
      </c>
      <c r="B87" s="128" t="s">
        <v>2577</v>
      </c>
      <c r="C87" s="135">
        <v>1.499175E-2</v>
      </c>
      <c r="D87" s="135">
        <v>1.3299999999999999E-2</v>
      </c>
      <c r="E87" s="135">
        <v>1.497982E-2</v>
      </c>
      <c r="F87" s="135">
        <v>-5.5292260000000003E-2</v>
      </c>
      <c r="G87" s="135">
        <v>5.4839690000000003E-2</v>
      </c>
      <c r="H87" s="136"/>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c r="AI87" s="136"/>
      <c r="AJ87" s="136"/>
      <c r="AK87" s="136"/>
      <c r="AL87" s="136"/>
      <c r="AM87" s="136"/>
      <c r="AN87" s="136"/>
      <c r="AO87" s="136"/>
      <c r="AP87" s="136"/>
      <c r="AQ87" s="136"/>
      <c r="AR87" s="136"/>
      <c r="AS87" s="136"/>
      <c r="AT87" s="136"/>
      <c r="AU87" s="136"/>
      <c r="AV87" s="136"/>
      <c r="AW87" s="136"/>
      <c r="AX87" s="136"/>
      <c r="AY87" s="136"/>
      <c r="AZ87" s="136"/>
      <c r="BA87" s="136"/>
      <c r="BB87" s="136"/>
      <c r="BC87" s="136"/>
      <c r="BD87" s="136"/>
      <c r="BE87" s="136"/>
      <c r="BF87" s="135">
        <v>-3.5799999999999998E-2</v>
      </c>
      <c r="BG87" s="136"/>
      <c r="BH87" s="136"/>
      <c r="BI87" s="136"/>
      <c r="BJ87" s="136"/>
      <c r="BK87" s="135">
        <v>-2.7900000000000001E-2</v>
      </c>
      <c r="BL87" s="136"/>
      <c r="BM87" s="136"/>
    </row>
    <row r="88" spans="1:65">
      <c r="A88">
        <v>297</v>
      </c>
      <c r="B88" s="128" t="s">
        <v>2578</v>
      </c>
      <c r="C88" s="137">
        <v>1.6009490000000001E-2</v>
      </c>
      <c r="D88" s="137">
        <v>6.9999999999999993E-3</v>
      </c>
      <c r="E88" s="137">
        <v>1.6000009999999999E-2</v>
      </c>
      <c r="F88" s="137">
        <v>-6.6671509999999989E-2</v>
      </c>
      <c r="G88" s="137">
        <v>4.9520830000000002E-2</v>
      </c>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38"/>
      <c r="BC88" s="138"/>
      <c r="BD88" s="138"/>
      <c r="BE88" s="138"/>
      <c r="BF88" s="137">
        <v>-2.18E-2</v>
      </c>
      <c r="BG88" s="138"/>
      <c r="BH88" s="138"/>
      <c r="BI88" s="138"/>
      <c r="BJ88" s="138"/>
      <c r="BK88" s="137">
        <v>-2.1000000000000001E-2</v>
      </c>
      <c r="BL88" s="138"/>
      <c r="BM88" s="138"/>
    </row>
    <row r="89" spans="1:65">
      <c r="A89">
        <v>296</v>
      </c>
      <c r="B89" s="128" t="s">
        <v>2579</v>
      </c>
      <c r="C89" s="135">
        <v>1.3227579999999999E-2</v>
      </c>
      <c r="D89" s="135">
        <v>2.8E-3</v>
      </c>
      <c r="E89" s="135">
        <v>1.3243110000000001E-2</v>
      </c>
      <c r="F89" s="135">
        <v>-0.17153541</v>
      </c>
      <c r="G89" s="135">
        <v>4.6870710000000003E-2</v>
      </c>
      <c r="H89" s="136"/>
      <c r="I89" s="136"/>
      <c r="J89" s="136"/>
      <c r="K89" s="136"/>
      <c r="L89" s="136"/>
      <c r="M89" s="136"/>
      <c r="N89" s="136"/>
      <c r="O89" s="136"/>
      <c r="P89" s="136"/>
      <c r="Q89" s="136"/>
      <c r="R89" s="136"/>
      <c r="S89" s="136"/>
      <c r="T89" s="136"/>
      <c r="U89" s="136"/>
      <c r="V89" s="136"/>
      <c r="W89" s="136"/>
      <c r="X89" s="136"/>
      <c r="Y89" s="136"/>
      <c r="Z89" s="136"/>
      <c r="AA89" s="136"/>
      <c r="AB89" s="136"/>
      <c r="AC89" s="136"/>
      <c r="AD89" s="136"/>
      <c r="AE89" s="136"/>
      <c r="AF89" s="136"/>
      <c r="AG89" s="136"/>
      <c r="AH89" s="136"/>
      <c r="AI89" s="136"/>
      <c r="AJ89" s="136"/>
      <c r="AK89" s="136"/>
      <c r="AL89" s="136"/>
      <c r="AM89" s="136"/>
      <c r="AN89" s="136"/>
      <c r="AO89" s="136"/>
      <c r="AP89" s="136"/>
      <c r="AQ89" s="136"/>
      <c r="AR89" s="136"/>
      <c r="AS89" s="136"/>
      <c r="AT89" s="136"/>
      <c r="AU89" s="136"/>
      <c r="AV89" s="136"/>
      <c r="AW89" s="136"/>
      <c r="AX89" s="136"/>
      <c r="AY89" s="136"/>
      <c r="AZ89" s="136"/>
      <c r="BA89" s="136"/>
      <c r="BB89" s="136"/>
      <c r="BC89" s="136"/>
      <c r="BD89" s="136"/>
      <c r="BE89" s="136"/>
      <c r="BF89" s="135">
        <v>-0.1061</v>
      </c>
      <c r="BG89" s="136"/>
      <c r="BH89" s="136"/>
      <c r="BI89" s="136"/>
      <c r="BJ89" s="136"/>
      <c r="BK89" s="135">
        <v>-0.1401</v>
      </c>
      <c r="BL89" s="136"/>
      <c r="BM89" s="136"/>
    </row>
    <row r="90" spans="1:65">
      <c r="A90">
        <v>295</v>
      </c>
      <c r="B90" s="128" t="s">
        <v>2580</v>
      </c>
      <c r="C90" s="137">
        <v>1.534221E-2</v>
      </c>
      <c r="D90" s="137">
        <v>8.3000000000000001E-3</v>
      </c>
      <c r="E90" s="137">
        <v>1.5349379999999999E-2</v>
      </c>
      <c r="F90" s="137">
        <v>6.8547250000000004E-2</v>
      </c>
      <c r="G90" s="137">
        <v>1.3401710000000001E-2</v>
      </c>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8"/>
      <c r="AN90" s="138"/>
      <c r="AO90" s="138"/>
      <c r="AP90" s="138"/>
      <c r="AQ90" s="138"/>
      <c r="AR90" s="138"/>
      <c r="AS90" s="138"/>
      <c r="AT90" s="138"/>
      <c r="AU90" s="138"/>
      <c r="AV90" s="138"/>
      <c r="AW90" s="138"/>
      <c r="AX90" s="138"/>
      <c r="AY90" s="138"/>
      <c r="AZ90" s="138"/>
      <c r="BA90" s="138"/>
      <c r="BB90" s="138"/>
      <c r="BC90" s="138"/>
      <c r="BD90" s="138"/>
      <c r="BE90" s="138"/>
      <c r="BF90" s="137">
        <v>6.6343100000000002E-2</v>
      </c>
      <c r="BG90" s="138"/>
      <c r="BH90" s="138"/>
      <c r="BI90" s="138"/>
      <c r="BJ90" s="138"/>
      <c r="BK90" s="137">
        <v>3.46225E-2</v>
      </c>
      <c r="BL90" s="138"/>
      <c r="BM90" s="138"/>
    </row>
    <row r="91" spans="1:65">
      <c r="A91">
        <v>294</v>
      </c>
      <c r="B91" s="128" t="s">
        <v>2581</v>
      </c>
      <c r="C91" s="135">
        <v>1.3932E-2</v>
      </c>
      <c r="D91" s="135">
        <v>7.1000000000000004E-3</v>
      </c>
      <c r="E91" s="135">
        <v>1.393438E-2</v>
      </c>
      <c r="F91" s="135">
        <v>0.13789159000000001</v>
      </c>
      <c r="G91" s="135">
        <v>-6.5900780000000006E-2</v>
      </c>
      <c r="H91" s="136"/>
      <c r="I91" s="136"/>
      <c r="J91" s="136"/>
      <c r="K91" s="136"/>
      <c r="L91" s="136"/>
      <c r="M91" s="136"/>
      <c r="N91" s="136"/>
      <c r="O91" s="136"/>
      <c r="P91" s="136"/>
      <c r="Q91" s="136"/>
      <c r="R91" s="136"/>
      <c r="S91" s="136"/>
      <c r="T91" s="136"/>
      <c r="U91" s="136"/>
      <c r="V91" s="136"/>
      <c r="W91" s="136"/>
      <c r="X91" s="136"/>
      <c r="Y91" s="136"/>
      <c r="Z91" s="136"/>
      <c r="AA91" s="136"/>
      <c r="AB91" s="136"/>
      <c r="AC91" s="136"/>
      <c r="AD91" s="136"/>
      <c r="AE91" s="136"/>
      <c r="AF91" s="136"/>
      <c r="AG91" s="136"/>
      <c r="AH91" s="136"/>
      <c r="AI91" s="136"/>
      <c r="AJ91" s="136"/>
      <c r="AK91" s="136"/>
      <c r="AL91" s="136"/>
      <c r="AM91" s="136"/>
      <c r="AN91" s="136"/>
      <c r="AO91" s="136"/>
      <c r="AP91" s="136"/>
      <c r="AQ91" s="136"/>
      <c r="AR91" s="136"/>
      <c r="AS91" s="136"/>
      <c r="AT91" s="136"/>
      <c r="AU91" s="136"/>
      <c r="AV91" s="136"/>
      <c r="AW91" s="136"/>
      <c r="AX91" s="136"/>
      <c r="AY91" s="136"/>
      <c r="AZ91" s="136"/>
      <c r="BA91" s="136"/>
      <c r="BB91" s="136"/>
      <c r="BC91" s="136"/>
      <c r="BD91" s="136"/>
      <c r="BE91" s="136"/>
      <c r="BF91" s="135">
        <v>0.10757709999999999</v>
      </c>
      <c r="BG91" s="136"/>
      <c r="BH91" s="136"/>
      <c r="BI91" s="136"/>
      <c r="BJ91" s="136"/>
      <c r="BK91" s="135">
        <v>0.1149824</v>
      </c>
      <c r="BL91" s="136"/>
      <c r="BM91" s="136"/>
    </row>
    <row r="92" spans="1:65">
      <c r="A92">
        <v>293</v>
      </c>
      <c r="B92" s="128" t="s">
        <v>2582</v>
      </c>
      <c r="C92" s="137">
        <v>1.3937379999999999E-2</v>
      </c>
      <c r="D92" s="137">
        <v>6.5000000000000006E-3</v>
      </c>
      <c r="E92" s="137">
        <v>1.393542E-2</v>
      </c>
      <c r="F92" s="137">
        <v>4.9957469999999997E-2</v>
      </c>
      <c r="G92" s="137">
        <v>-8.2374340000000004E-2</v>
      </c>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38"/>
      <c r="BA92" s="138"/>
      <c r="BB92" s="138"/>
      <c r="BC92" s="138"/>
      <c r="BD92" s="138"/>
      <c r="BE92" s="138"/>
      <c r="BF92" s="137">
        <v>1.89135E-2</v>
      </c>
      <c r="BG92" s="138"/>
      <c r="BH92" s="138"/>
      <c r="BI92" s="138"/>
      <c r="BJ92" s="138"/>
      <c r="BK92" s="137">
        <v>5.65405E-2</v>
      </c>
      <c r="BL92" s="138"/>
      <c r="BM92" s="138"/>
    </row>
    <row r="93" spans="1:65">
      <c r="A93">
        <v>292</v>
      </c>
      <c r="B93" s="128" t="s">
        <v>2583</v>
      </c>
      <c r="C93" s="135">
        <v>1.53186E-2</v>
      </c>
      <c r="D93" s="135">
        <v>5.1999999999999998E-3</v>
      </c>
      <c r="E93" s="135">
        <v>1.533959E-2</v>
      </c>
      <c r="F93" s="135">
        <v>-6.3047800000000001E-2</v>
      </c>
      <c r="G93" s="135">
        <v>4.2190999999999999E-2</v>
      </c>
      <c r="H93" s="136"/>
      <c r="I93" s="136"/>
      <c r="J93" s="136"/>
      <c r="K93" s="136"/>
      <c r="L93" s="136"/>
      <c r="M93" s="136"/>
      <c r="N93" s="136"/>
      <c r="O93" s="136"/>
      <c r="P93" s="136"/>
      <c r="Q93" s="136"/>
      <c r="R93" s="136"/>
      <c r="S93" s="136"/>
      <c r="T93" s="136"/>
      <c r="U93" s="136"/>
      <c r="V93" s="136"/>
      <c r="W93" s="136"/>
      <c r="X93" s="136"/>
      <c r="Y93" s="136"/>
      <c r="Z93" s="136"/>
      <c r="AA93" s="136"/>
      <c r="AB93" s="136"/>
      <c r="AC93" s="136"/>
      <c r="AD93" s="136"/>
      <c r="AE93" s="136"/>
      <c r="AF93" s="136"/>
      <c r="AG93" s="136"/>
      <c r="AH93" s="136"/>
      <c r="AI93" s="136"/>
      <c r="AJ93" s="136"/>
      <c r="AK93" s="136"/>
      <c r="AL93" s="136"/>
      <c r="AM93" s="136"/>
      <c r="AN93" s="136"/>
      <c r="AO93" s="136"/>
      <c r="AP93" s="136"/>
      <c r="AQ93" s="136"/>
      <c r="AR93" s="136"/>
      <c r="AS93" s="136"/>
      <c r="AT93" s="136"/>
      <c r="AU93" s="136"/>
      <c r="AV93" s="136"/>
      <c r="AW93" s="136"/>
      <c r="AX93" s="136"/>
      <c r="AY93" s="136"/>
      <c r="AZ93" s="136"/>
      <c r="BA93" s="136"/>
      <c r="BB93" s="136"/>
      <c r="BC93" s="136"/>
      <c r="BD93" s="136"/>
      <c r="BE93" s="136"/>
      <c r="BF93" s="135">
        <v>-6.4000000000000003E-3</v>
      </c>
      <c r="BG93" s="136"/>
      <c r="BH93" s="136"/>
      <c r="BI93" s="136"/>
      <c r="BJ93" s="136"/>
      <c r="BK93" s="135">
        <v>-2.5000000000000001E-2</v>
      </c>
      <c r="BL93" s="136"/>
      <c r="BM93" s="136"/>
    </row>
    <row r="94" spans="1:65">
      <c r="A94">
        <v>291</v>
      </c>
      <c r="B94" s="128" t="s">
        <v>2584</v>
      </c>
      <c r="C94" s="137">
        <v>1.2482760000000001E-2</v>
      </c>
      <c r="D94" s="137">
        <v>3.5999999999999999E-3</v>
      </c>
      <c r="E94" s="137">
        <v>1.2482149999999999E-2</v>
      </c>
      <c r="F94" s="137">
        <v>0.10313654999999999</v>
      </c>
      <c r="G94" s="137">
        <v>-2.8987309999999999E-2</v>
      </c>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8"/>
      <c r="BB94" s="138"/>
      <c r="BC94" s="138"/>
      <c r="BD94" s="138"/>
      <c r="BE94" s="138"/>
      <c r="BF94" s="137">
        <v>8.9771799999999999E-2</v>
      </c>
      <c r="BG94" s="138"/>
      <c r="BH94" s="138"/>
      <c r="BI94" s="138"/>
      <c r="BJ94" s="138"/>
      <c r="BK94" s="137">
        <v>5.4343500000000003E-2</v>
      </c>
      <c r="BL94" s="138"/>
      <c r="BM94" s="138"/>
    </row>
    <row r="95" spans="1:65">
      <c r="A95">
        <v>290</v>
      </c>
      <c r="B95" s="128" t="s">
        <v>2585</v>
      </c>
      <c r="C95" s="135">
        <v>1.370763E-2</v>
      </c>
      <c r="D95" s="135">
        <v>6.0000000000000001E-3</v>
      </c>
      <c r="E95" s="135">
        <v>1.3713329999999999E-2</v>
      </c>
      <c r="F95" s="135">
        <v>-5.5512010000000001E-2</v>
      </c>
      <c r="G95" s="135">
        <v>-1.047611E-2</v>
      </c>
      <c r="H95" s="136"/>
      <c r="I95" s="136"/>
      <c r="J95" s="136"/>
      <c r="K95" s="136"/>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6"/>
      <c r="AP95" s="136"/>
      <c r="AQ95" s="136"/>
      <c r="AR95" s="136"/>
      <c r="AS95" s="136"/>
      <c r="AT95" s="136"/>
      <c r="AU95" s="136"/>
      <c r="AV95" s="136"/>
      <c r="AW95" s="136"/>
      <c r="AX95" s="136"/>
      <c r="AY95" s="136"/>
      <c r="AZ95" s="136"/>
      <c r="BA95" s="136"/>
      <c r="BB95" s="136"/>
      <c r="BC95" s="136"/>
      <c r="BD95" s="136"/>
      <c r="BE95" s="136"/>
      <c r="BF95" s="135">
        <v>4.5633199999999999E-2</v>
      </c>
      <c r="BG95" s="136"/>
      <c r="BH95" s="136"/>
      <c r="BI95" s="136"/>
      <c r="BJ95" s="136"/>
      <c r="BK95" s="135">
        <v>1.3195E-2</v>
      </c>
      <c r="BL95" s="136"/>
      <c r="BM95" s="136"/>
    </row>
    <row r="96" spans="1:65">
      <c r="A96">
        <v>289</v>
      </c>
      <c r="B96" s="128" t="s">
        <v>2586</v>
      </c>
      <c r="C96" s="137">
        <v>1.4844120000000001E-2</v>
      </c>
      <c r="D96" s="137">
        <v>8.0000000000000002E-3</v>
      </c>
      <c r="E96" s="137">
        <v>1.483567E-2</v>
      </c>
      <c r="F96" s="137">
        <v>-1.2750869999999999E-2</v>
      </c>
      <c r="G96" s="137">
        <v>1.6741260000000001E-2</v>
      </c>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8"/>
      <c r="AP96" s="138"/>
      <c r="AQ96" s="138"/>
      <c r="AR96" s="138"/>
      <c r="AS96" s="138"/>
      <c r="AT96" s="138"/>
      <c r="AU96" s="138"/>
      <c r="AV96" s="138"/>
      <c r="AW96" s="138"/>
      <c r="AX96" s="138"/>
      <c r="AY96" s="138"/>
      <c r="AZ96" s="138"/>
      <c r="BA96" s="138"/>
      <c r="BB96" s="138"/>
      <c r="BC96" s="138"/>
      <c r="BD96" s="138"/>
      <c r="BE96" s="138"/>
      <c r="BF96" s="137">
        <v>3.1321099999999998E-2</v>
      </c>
      <c r="BG96" s="138"/>
      <c r="BH96" s="138"/>
      <c r="BI96" s="138"/>
      <c r="BJ96" s="138"/>
      <c r="BK96" s="137">
        <v>2.55172E-2</v>
      </c>
      <c r="BL96" s="138"/>
      <c r="BM96" s="138"/>
    </row>
    <row r="97" spans="1:65">
      <c r="A97">
        <v>288</v>
      </c>
      <c r="B97" s="128" t="s">
        <v>2587</v>
      </c>
      <c r="C97" s="135">
        <v>1.4049880000000001E-2</v>
      </c>
      <c r="D97" s="135">
        <v>2.0999999999999999E-3</v>
      </c>
      <c r="E97" s="135">
        <v>1.414989E-2</v>
      </c>
      <c r="F97" s="135">
        <v>-1.711884E-2</v>
      </c>
      <c r="G97" s="135">
        <v>6.7513230000000007E-2</v>
      </c>
      <c r="H97" s="136"/>
      <c r="I97" s="136"/>
      <c r="J97" s="136"/>
      <c r="K97" s="136"/>
      <c r="L97" s="136"/>
      <c r="M97" s="136"/>
      <c r="N97" s="136"/>
      <c r="O97" s="136"/>
      <c r="P97" s="136"/>
      <c r="Q97" s="136"/>
      <c r="R97" s="136"/>
      <c r="S97" s="136"/>
      <c r="T97" s="136"/>
      <c r="U97" s="136"/>
      <c r="V97" s="136"/>
      <c r="W97" s="136"/>
      <c r="X97" s="136"/>
      <c r="Y97" s="136"/>
      <c r="Z97" s="136"/>
      <c r="AA97" s="136"/>
      <c r="AB97" s="136"/>
      <c r="AC97" s="136"/>
      <c r="AD97" s="136"/>
      <c r="AE97" s="136"/>
      <c r="AF97" s="136"/>
      <c r="AG97" s="136"/>
      <c r="AH97" s="136"/>
      <c r="AI97" s="136"/>
      <c r="AJ97" s="136"/>
      <c r="AK97" s="136"/>
      <c r="AL97" s="136"/>
      <c r="AM97" s="136"/>
      <c r="AN97" s="136"/>
      <c r="AO97" s="136"/>
      <c r="AP97" s="136"/>
      <c r="AQ97" s="136"/>
      <c r="AR97" s="136"/>
      <c r="AS97" s="136"/>
      <c r="AT97" s="136"/>
      <c r="AU97" s="136"/>
      <c r="AV97" s="136"/>
      <c r="AW97" s="136"/>
      <c r="AX97" s="136"/>
      <c r="AY97" s="136"/>
      <c r="AZ97" s="136"/>
      <c r="BA97" s="136"/>
      <c r="BB97" s="136"/>
      <c r="BC97" s="136"/>
      <c r="BD97" s="136"/>
      <c r="BE97" s="136"/>
      <c r="BF97" s="135">
        <v>-1.89E-2</v>
      </c>
      <c r="BG97" s="136"/>
      <c r="BH97" s="136"/>
      <c r="BI97" s="136"/>
      <c r="BJ97" s="136"/>
      <c r="BK97" s="135">
        <v>-4.8800000000000003E-2</v>
      </c>
      <c r="BL97" s="136"/>
      <c r="BM97" s="136"/>
    </row>
    <row r="98" spans="1:65">
      <c r="A98">
        <v>287</v>
      </c>
      <c r="B98" s="128" t="s">
        <v>2588</v>
      </c>
      <c r="C98" s="137">
        <v>1.307285E-2</v>
      </c>
      <c r="D98" s="137">
        <v>4.1999999999999997E-3</v>
      </c>
      <c r="E98" s="137">
        <v>1.329033E-2</v>
      </c>
      <c r="F98" s="137">
        <v>-0.13389317000000001</v>
      </c>
      <c r="G98" s="137">
        <v>0.12783505000000001</v>
      </c>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7">
        <v>-2.1899999999999999E-2</v>
      </c>
      <c r="BG98" s="138"/>
      <c r="BH98" s="138"/>
      <c r="BI98" s="138"/>
      <c r="BJ98" s="138"/>
      <c r="BK98" s="137">
        <v>-6.3700000000000007E-2</v>
      </c>
      <c r="BL98" s="138"/>
      <c r="BM98" s="138"/>
    </row>
    <row r="99" spans="1:65">
      <c r="A99">
        <v>286</v>
      </c>
      <c r="B99" s="128" t="s">
        <v>2589</v>
      </c>
      <c r="C99" s="135">
        <v>1.5358129999999999E-2</v>
      </c>
      <c r="D99" s="135">
        <v>1.1900000000000001E-2</v>
      </c>
      <c r="E99" s="135">
        <v>1.5354349999999999E-2</v>
      </c>
      <c r="F99" s="135">
        <v>-0.12361970999999999</v>
      </c>
      <c r="G99" s="135">
        <v>0.20535086</v>
      </c>
      <c r="H99" s="136"/>
      <c r="I99" s="136"/>
      <c r="J99" s="136"/>
      <c r="K99" s="136"/>
      <c r="L99" s="136"/>
      <c r="M99" s="136"/>
      <c r="N99" s="136"/>
      <c r="O99" s="136"/>
      <c r="P99" s="136"/>
      <c r="Q99" s="136"/>
      <c r="R99" s="136"/>
      <c r="S99" s="136"/>
      <c r="T99" s="136"/>
      <c r="U99" s="136"/>
      <c r="V99" s="136"/>
      <c r="W99" s="136"/>
      <c r="X99" s="136"/>
      <c r="Y99" s="136"/>
      <c r="Z99" s="136"/>
      <c r="AA99" s="136"/>
      <c r="AB99" s="136"/>
      <c r="AC99" s="136"/>
      <c r="AD99" s="136"/>
      <c r="AE99" s="136"/>
      <c r="AF99" s="136"/>
      <c r="AG99" s="136"/>
      <c r="AH99" s="136"/>
      <c r="AI99" s="136"/>
      <c r="AJ99" s="136"/>
      <c r="AK99" s="136"/>
      <c r="AL99" s="136"/>
      <c r="AM99" s="136"/>
      <c r="AN99" s="136"/>
      <c r="AO99" s="136"/>
      <c r="AP99" s="136"/>
      <c r="AQ99" s="136"/>
      <c r="AR99" s="136"/>
      <c r="AS99" s="136"/>
      <c r="AT99" s="136"/>
      <c r="AU99" s="136"/>
      <c r="AV99" s="136"/>
      <c r="AW99" s="136"/>
      <c r="AX99" s="136"/>
      <c r="AY99" s="136"/>
      <c r="AZ99" s="136"/>
      <c r="BA99" s="136"/>
      <c r="BB99" s="136"/>
      <c r="BC99" s="136"/>
      <c r="BD99" s="136"/>
      <c r="BE99" s="136"/>
      <c r="BF99" s="135">
        <v>-2.5999999999999999E-3</v>
      </c>
      <c r="BG99" s="136"/>
      <c r="BH99" s="136"/>
      <c r="BI99" s="136"/>
      <c r="BJ99" s="136"/>
      <c r="BK99" s="135">
        <v>-7.5700000000000003E-2</v>
      </c>
      <c r="BL99" s="136"/>
      <c r="BM99" s="136"/>
    </row>
    <row r="100" spans="1:65">
      <c r="A100">
        <v>285</v>
      </c>
      <c r="B100" s="128" t="s">
        <v>2590</v>
      </c>
      <c r="C100" s="137">
        <v>1.4455269999999999E-2</v>
      </c>
      <c r="D100" s="137">
        <v>6.5000000000000006E-3</v>
      </c>
      <c r="E100" s="137">
        <v>1.443404E-2</v>
      </c>
      <c r="F100" s="137">
        <v>6.3511579999999998E-2</v>
      </c>
      <c r="G100" s="137">
        <v>-0.11847747</v>
      </c>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38"/>
      <c r="BB100" s="138"/>
      <c r="BC100" s="138"/>
      <c r="BD100" s="138"/>
      <c r="BE100" s="138"/>
      <c r="BF100" s="137">
        <v>2.74189E-2</v>
      </c>
      <c r="BG100" s="138"/>
      <c r="BH100" s="138"/>
      <c r="BI100" s="138"/>
      <c r="BJ100" s="138"/>
      <c r="BK100" s="137">
        <v>7.2850299999999993E-2</v>
      </c>
      <c r="BL100" s="138"/>
      <c r="BM100" s="138"/>
    </row>
    <row r="101" spans="1:65">
      <c r="A101">
        <v>284</v>
      </c>
      <c r="B101" s="128" t="s">
        <v>2591</v>
      </c>
      <c r="C101" s="135">
        <v>1.3806590000000001E-2</v>
      </c>
      <c r="D101" s="135">
        <v>7.1999999999999998E-3</v>
      </c>
      <c r="E101" s="135">
        <v>1.3812659999999999E-2</v>
      </c>
      <c r="F101" s="135">
        <v>-0.16952418</v>
      </c>
      <c r="G101" s="135">
        <v>0.28872050999999999</v>
      </c>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c r="AE101" s="136"/>
      <c r="AF101" s="136"/>
      <c r="AG101" s="136"/>
      <c r="AH101" s="136"/>
      <c r="AI101" s="136"/>
      <c r="AJ101" s="136"/>
      <c r="AK101" s="136"/>
      <c r="AL101" s="136"/>
      <c r="AM101" s="136"/>
      <c r="AN101" s="136"/>
      <c r="AO101" s="136"/>
      <c r="AP101" s="136"/>
      <c r="AQ101" s="136"/>
      <c r="AR101" s="136"/>
      <c r="AS101" s="136"/>
      <c r="AT101" s="136"/>
      <c r="AU101" s="136"/>
      <c r="AV101" s="136"/>
      <c r="AW101" s="136"/>
      <c r="AX101" s="136"/>
      <c r="AY101" s="136"/>
      <c r="AZ101" s="136"/>
      <c r="BA101" s="136"/>
      <c r="BB101" s="136"/>
      <c r="BC101" s="136"/>
      <c r="BD101" s="136"/>
      <c r="BE101" s="136"/>
      <c r="BF101" s="135">
        <v>3.8127599999999998E-2</v>
      </c>
      <c r="BG101" s="136"/>
      <c r="BH101" s="136"/>
      <c r="BI101" s="136"/>
      <c r="BJ101" s="136"/>
      <c r="BK101" s="135">
        <v>-1.9199999999999998E-2</v>
      </c>
      <c r="BL101" s="136"/>
      <c r="BM101" s="136"/>
    </row>
    <row r="102" spans="1:65">
      <c r="A102">
        <v>283</v>
      </c>
      <c r="B102" s="128" t="s">
        <v>2592</v>
      </c>
      <c r="C102" s="137">
        <v>1.631664E-2</v>
      </c>
      <c r="D102" s="137">
        <v>1.3100000000000001E-2</v>
      </c>
      <c r="E102" s="137">
        <v>1.6459250000000002E-2</v>
      </c>
      <c r="F102" s="137">
        <v>0.17919276000000001</v>
      </c>
      <c r="G102" s="137">
        <v>-6.4160830000000002E-2</v>
      </c>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8"/>
      <c r="BB102" s="138"/>
      <c r="BC102" s="138"/>
      <c r="BD102" s="138"/>
      <c r="BE102" s="138"/>
      <c r="BF102" s="137">
        <v>0.1188728</v>
      </c>
      <c r="BG102" s="138"/>
      <c r="BH102" s="138"/>
      <c r="BI102" s="138"/>
      <c r="BJ102" s="138"/>
      <c r="BK102" s="137">
        <v>8.4251500000000007E-2</v>
      </c>
      <c r="BL102" s="138"/>
      <c r="BM102" s="138"/>
    </row>
    <row r="103" spans="1:65">
      <c r="A103">
        <v>282</v>
      </c>
      <c r="B103" s="128" t="s">
        <v>2593</v>
      </c>
      <c r="C103" s="135">
        <v>1.530332E-2</v>
      </c>
      <c r="D103" s="135">
        <v>3.0200000000000001E-2</v>
      </c>
      <c r="E103" s="135">
        <v>1.5409310000000001E-2</v>
      </c>
      <c r="F103" s="135">
        <v>3.3539880000000001E-2</v>
      </c>
      <c r="G103" s="135">
        <v>-2.3319600000000001E-3</v>
      </c>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c r="AD103" s="136"/>
      <c r="AE103" s="136"/>
      <c r="AF103" s="136"/>
      <c r="AG103" s="136"/>
      <c r="AH103" s="136"/>
      <c r="AI103" s="136"/>
      <c r="AJ103" s="136"/>
      <c r="AK103" s="136"/>
      <c r="AL103" s="136"/>
      <c r="AM103" s="136"/>
      <c r="AN103" s="136"/>
      <c r="AO103" s="136"/>
      <c r="AP103" s="136"/>
      <c r="AQ103" s="136"/>
      <c r="AR103" s="136"/>
      <c r="AS103" s="136"/>
      <c r="AT103" s="136"/>
      <c r="AU103" s="136"/>
      <c r="AV103" s="136"/>
      <c r="AW103" s="136"/>
      <c r="AX103" s="136"/>
      <c r="AY103" s="136"/>
      <c r="AZ103" s="136"/>
      <c r="BA103" s="136"/>
      <c r="BB103" s="136"/>
      <c r="BC103" s="136"/>
      <c r="BD103" s="136"/>
      <c r="BE103" s="136"/>
      <c r="BF103" s="135">
        <v>2.0713499999999999E-2</v>
      </c>
      <c r="BG103" s="136"/>
      <c r="BH103" s="136"/>
      <c r="BI103" s="136"/>
      <c r="BJ103" s="136"/>
      <c r="BK103" s="135">
        <v>1.8612099999999999E-2</v>
      </c>
      <c r="BL103" s="136"/>
      <c r="BM103" s="136"/>
    </row>
    <row r="104" spans="1:65">
      <c r="A104">
        <v>281</v>
      </c>
      <c r="B104" s="128" t="s">
        <v>2594</v>
      </c>
      <c r="C104" s="137">
        <v>1.723995E-2</v>
      </c>
      <c r="D104" s="137">
        <v>2.1000000000000001E-2</v>
      </c>
      <c r="E104" s="137">
        <v>1.7424490000000001E-2</v>
      </c>
      <c r="F104" s="137">
        <v>7.2325849999999997E-2</v>
      </c>
      <c r="G104" s="137">
        <v>-2.8378939999999998E-2</v>
      </c>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8"/>
      <c r="BB104" s="138"/>
      <c r="BC104" s="138"/>
      <c r="BD104" s="138"/>
      <c r="BE104" s="138"/>
      <c r="BF104" s="137">
        <v>3.0817799999999999E-2</v>
      </c>
      <c r="BG104" s="138"/>
      <c r="BH104" s="138"/>
      <c r="BI104" s="138"/>
      <c r="BJ104" s="138"/>
      <c r="BK104" s="137">
        <v>6.7038799999999996E-2</v>
      </c>
      <c r="BL104" s="138"/>
      <c r="BM104" s="138"/>
    </row>
    <row r="105" spans="1:65">
      <c r="A105">
        <v>280</v>
      </c>
      <c r="B105" s="128" t="s">
        <v>2595</v>
      </c>
      <c r="C105" s="135">
        <v>1.9639920000000002E-2</v>
      </c>
      <c r="D105" s="135">
        <v>2.2499999999999999E-2</v>
      </c>
      <c r="E105" s="135">
        <v>1.971266E-2</v>
      </c>
      <c r="F105" s="135">
        <v>-2.9020230000000001E-2</v>
      </c>
      <c r="G105" s="135">
        <v>-2.1226600000000002E-3</v>
      </c>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c r="AI105" s="136"/>
      <c r="AJ105" s="136"/>
      <c r="AK105" s="136"/>
      <c r="AL105" s="136"/>
      <c r="AM105" s="136"/>
      <c r="AN105" s="136"/>
      <c r="AO105" s="136"/>
      <c r="AP105" s="136"/>
      <c r="AQ105" s="136"/>
      <c r="AR105" s="136"/>
      <c r="AS105" s="136"/>
      <c r="AT105" s="136"/>
      <c r="AU105" s="136"/>
      <c r="AV105" s="136"/>
      <c r="AW105" s="136"/>
      <c r="AX105" s="136"/>
      <c r="AY105" s="136"/>
      <c r="AZ105" s="136"/>
      <c r="BA105" s="136"/>
      <c r="BB105" s="136"/>
      <c r="BC105" s="136"/>
      <c r="BD105" s="136"/>
      <c r="BE105" s="136"/>
      <c r="BF105" s="135">
        <v>-2.9000000000000001E-2</v>
      </c>
      <c r="BG105" s="136"/>
      <c r="BH105" s="136"/>
      <c r="BI105" s="136"/>
      <c r="BJ105" s="136"/>
      <c r="BK105" s="135">
        <v>-4.1500000000000002E-2</v>
      </c>
      <c r="BL105" s="136"/>
      <c r="BM105" s="136"/>
    </row>
    <row r="106" spans="1:65">
      <c r="A106">
        <v>279</v>
      </c>
      <c r="B106" s="128" t="s">
        <v>2596</v>
      </c>
      <c r="C106" s="137">
        <v>1.824278E-2</v>
      </c>
      <c r="D106" s="137">
        <v>1.5699999999999999E-2</v>
      </c>
      <c r="E106" s="137">
        <v>1.8303799999999999E-2</v>
      </c>
      <c r="F106" s="137">
        <v>-6.0414950000000002E-2</v>
      </c>
      <c r="G106" s="137">
        <v>1.060752E-2</v>
      </c>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138"/>
      <c r="BC106" s="138"/>
      <c r="BD106" s="138"/>
      <c r="BE106" s="138"/>
      <c r="BF106" s="137">
        <v>1.89E-3</v>
      </c>
      <c r="BG106" s="138"/>
      <c r="BH106" s="138"/>
      <c r="BI106" s="138"/>
      <c r="BJ106" s="138"/>
      <c r="BK106" s="137">
        <v>-2.3300000000000001E-2</v>
      </c>
      <c r="BL106" s="138"/>
      <c r="BM106" s="138"/>
    </row>
    <row r="107" spans="1:65">
      <c r="A107">
        <v>278</v>
      </c>
      <c r="B107" s="128" t="s">
        <v>2597</v>
      </c>
      <c r="C107" s="135">
        <v>1.773276E-2</v>
      </c>
      <c r="D107" s="135">
        <v>1.23E-2</v>
      </c>
      <c r="E107" s="135">
        <v>1.7770190000000002E-2</v>
      </c>
      <c r="F107" s="135">
        <v>9.6595329999999993E-2</v>
      </c>
      <c r="G107" s="135">
        <v>-5.8963850000000012E-2</v>
      </c>
      <c r="H107" s="136"/>
      <c r="I107" s="136"/>
      <c r="J107" s="136"/>
      <c r="K107" s="136"/>
      <c r="L107" s="136"/>
      <c r="M107" s="136"/>
      <c r="N107" s="136"/>
      <c r="O107" s="136"/>
      <c r="P107" s="136"/>
      <c r="Q107" s="136"/>
      <c r="R107" s="136"/>
      <c r="S107" s="136"/>
      <c r="T107" s="136"/>
      <c r="U107" s="136"/>
      <c r="V107" s="136"/>
      <c r="W107" s="136"/>
      <c r="X107" s="136"/>
      <c r="Y107" s="136"/>
      <c r="Z107" s="136"/>
      <c r="AA107" s="136"/>
      <c r="AB107" s="136"/>
      <c r="AC107" s="136"/>
      <c r="AD107" s="136"/>
      <c r="AE107" s="136"/>
      <c r="AF107" s="136"/>
      <c r="AG107" s="136"/>
      <c r="AH107" s="136"/>
      <c r="AI107" s="136"/>
      <c r="AJ107" s="136"/>
      <c r="AK107" s="136"/>
      <c r="AL107" s="136"/>
      <c r="AM107" s="136"/>
      <c r="AN107" s="136"/>
      <c r="AO107" s="136"/>
      <c r="AP107" s="136"/>
      <c r="AQ107" s="136"/>
      <c r="AR107" s="136"/>
      <c r="AS107" s="136"/>
      <c r="AT107" s="136"/>
      <c r="AU107" s="136"/>
      <c r="AV107" s="136"/>
      <c r="AW107" s="136"/>
      <c r="AX107" s="136"/>
      <c r="AY107" s="136"/>
      <c r="AZ107" s="136"/>
      <c r="BA107" s="136"/>
      <c r="BB107" s="136"/>
      <c r="BC107" s="136"/>
      <c r="BD107" s="136"/>
      <c r="BE107" s="136"/>
      <c r="BF107" s="135">
        <v>1.92108E-2</v>
      </c>
      <c r="BG107" s="136"/>
      <c r="BH107" s="136"/>
      <c r="BI107" s="136"/>
      <c r="BJ107" s="136"/>
      <c r="BK107" s="135">
        <v>2.6414900000000002E-2</v>
      </c>
      <c r="BL107" s="136"/>
      <c r="BM107" s="136"/>
    </row>
    <row r="108" spans="1:65">
      <c r="A108">
        <v>277</v>
      </c>
      <c r="B108" s="128" t="s">
        <v>2598</v>
      </c>
      <c r="C108" s="137">
        <v>1.8657940000000001E-2</v>
      </c>
      <c r="D108" s="137">
        <v>9.7000000000000003E-3</v>
      </c>
      <c r="E108" s="137">
        <v>1.8715949999999999E-2</v>
      </c>
      <c r="F108" s="137">
        <v>0.11381176</v>
      </c>
      <c r="G108" s="137">
        <v>-0.13817065000000001</v>
      </c>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8"/>
      <c r="BB108" s="138"/>
      <c r="BC108" s="138"/>
      <c r="BD108" s="138"/>
      <c r="BE108" s="138"/>
      <c r="BF108" s="137">
        <v>-1.7000000000000001E-2</v>
      </c>
      <c r="BG108" s="138"/>
      <c r="BH108" s="138"/>
      <c r="BI108" s="138"/>
      <c r="BJ108" s="138"/>
      <c r="BK108" s="137">
        <v>8.0843299999999993E-2</v>
      </c>
      <c r="BL108" s="138"/>
      <c r="BM108" s="138"/>
    </row>
    <row r="109" spans="1:65">
      <c r="A109">
        <v>276</v>
      </c>
      <c r="B109" s="128" t="s">
        <v>2599</v>
      </c>
      <c r="C109" s="135">
        <v>1.9596740000000001E-2</v>
      </c>
      <c r="D109" s="135">
        <v>6.1000000000000004E-3</v>
      </c>
      <c r="E109" s="135">
        <v>1.9653520000000001E-2</v>
      </c>
      <c r="F109" s="135">
        <v>6.8891369999999993E-2</v>
      </c>
      <c r="G109" s="135">
        <v>2.623019E-2</v>
      </c>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c r="AE109" s="136"/>
      <c r="AF109" s="136"/>
      <c r="AG109" s="136"/>
      <c r="AH109" s="136"/>
      <c r="AI109" s="136"/>
      <c r="AJ109" s="136"/>
      <c r="AK109" s="136"/>
      <c r="AL109" s="136"/>
      <c r="AM109" s="136"/>
      <c r="AN109" s="136"/>
      <c r="AO109" s="136"/>
      <c r="AP109" s="136"/>
      <c r="AQ109" s="136"/>
      <c r="AR109" s="136"/>
      <c r="AS109" s="136"/>
      <c r="AT109" s="136"/>
      <c r="AU109" s="136"/>
      <c r="AV109" s="136"/>
      <c r="AW109" s="136"/>
      <c r="AX109" s="136"/>
      <c r="AY109" s="136"/>
      <c r="AZ109" s="136"/>
      <c r="BA109" s="136"/>
      <c r="BB109" s="136"/>
      <c r="BC109" s="136"/>
      <c r="BD109" s="136"/>
      <c r="BE109" s="136"/>
      <c r="BF109" s="135">
        <v>6.19315E-2</v>
      </c>
      <c r="BG109" s="136"/>
      <c r="BH109" s="136"/>
      <c r="BI109" s="136"/>
      <c r="BJ109" s="136"/>
      <c r="BK109" s="135">
        <v>5.58284E-2</v>
      </c>
      <c r="BL109" s="136"/>
      <c r="BM109" s="136"/>
    </row>
    <row r="110" spans="1:65">
      <c r="A110">
        <v>275</v>
      </c>
      <c r="B110" s="128" t="s">
        <v>2600</v>
      </c>
      <c r="C110" s="137">
        <v>1.852382E-2</v>
      </c>
      <c r="D110" s="137">
        <v>-1.5E-3</v>
      </c>
      <c r="E110" s="137">
        <v>1.856679E-2</v>
      </c>
      <c r="F110" s="137">
        <v>-3.3455029999999997E-2</v>
      </c>
      <c r="G110" s="137">
        <v>-3.1561909999999999E-2</v>
      </c>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8"/>
      <c r="BB110" s="138"/>
      <c r="BC110" s="138"/>
      <c r="BD110" s="138"/>
      <c r="BE110" s="138"/>
      <c r="BF110" s="137">
        <v>4.4524000000000001E-2</v>
      </c>
      <c r="BG110" s="138"/>
      <c r="BH110" s="138"/>
      <c r="BI110" s="138"/>
      <c r="BJ110" s="138"/>
      <c r="BK110" s="137">
        <v>8.3440000000000007E-3</v>
      </c>
      <c r="BL110" s="138"/>
      <c r="BM110" s="138"/>
    </row>
    <row r="111" spans="1:65">
      <c r="A111">
        <v>274</v>
      </c>
      <c r="B111" s="128" t="s">
        <v>2601</v>
      </c>
      <c r="C111" s="135">
        <v>2.0804119999999999E-2</v>
      </c>
      <c r="D111" s="135">
        <v>2E-3</v>
      </c>
      <c r="E111" s="135">
        <v>2.0842469999999998E-2</v>
      </c>
      <c r="F111" s="135">
        <v>4.6176380000000003E-2</v>
      </c>
      <c r="G111" s="135">
        <v>3.2555710000000002E-2</v>
      </c>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c r="AD111" s="136"/>
      <c r="AE111" s="136"/>
      <c r="AF111" s="136"/>
      <c r="AG111" s="136"/>
      <c r="AH111" s="136"/>
      <c r="AI111" s="136"/>
      <c r="AJ111" s="136"/>
      <c r="AK111" s="136"/>
      <c r="AL111" s="136"/>
      <c r="AM111" s="136"/>
      <c r="AN111" s="136"/>
      <c r="AO111" s="136"/>
      <c r="AP111" s="136"/>
      <c r="AQ111" s="136"/>
      <c r="AR111" s="136"/>
      <c r="AS111" s="136"/>
      <c r="AT111" s="136"/>
      <c r="AU111" s="136"/>
      <c r="AV111" s="136"/>
      <c r="AW111" s="136"/>
      <c r="AX111" s="136"/>
      <c r="AY111" s="136"/>
      <c r="AZ111" s="136"/>
      <c r="BA111" s="136"/>
      <c r="BB111" s="136"/>
      <c r="BC111" s="136"/>
      <c r="BD111" s="136"/>
      <c r="BE111" s="136"/>
      <c r="BF111" s="135">
        <v>5.77277E-2</v>
      </c>
      <c r="BG111" s="136"/>
      <c r="BH111" s="136"/>
      <c r="BI111" s="136"/>
      <c r="BJ111" s="136"/>
      <c r="BK111" s="135">
        <v>4.1820099999999999E-2</v>
      </c>
      <c r="BL111" s="136"/>
      <c r="BM111" s="136"/>
    </row>
    <row r="112" spans="1:65">
      <c r="A112">
        <v>273</v>
      </c>
      <c r="B112" s="128" t="s">
        <v>2602</v>
      </c>
      <c r="C112" s="137">
        <v>1.772878E-2</v>
      </c>
      <c r="D112" s="137">
        <v>3.3999999999999998E-3</v>
      </c>
      <c r="E112" s="137">
        <v>1.7742609999999999E-2</v>
      </c>
      <c r="F112" s="137">
        <v>0.11811952000000001</v>
      </c>
      <c r="G112" s="137">
        <v>3.3721000000000001E-4</v>
      </c>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8"/>
      <c r="BB112" s="138"/>
      <c r="BC112" s="138"/>
      <c r="BD112" s="138"/>
      <c r="BE112" s="138"/>
      <c r="BF112" s="137">
        <v>0.10916149999999999</v>
      </c>
      <c r="BG112" s="138"/>
      <c r="BH112" s="138"/>
      <c r="BI112" s="138"/>
      <c r="BJ112" s="138"/>
      <c r="BK112" s="137">
        <v>0.1108624</v>
      </c>
      <c r="BL112" s="138"/>
      <c r="BM112" s="138"/>
    </row>
    <row r="113" spans="1:65">
      <c r="A113">
        <v>272</v>
      </c>
      <c r="B113" s="128" t="s">
        <v>2603</v>
      </c>
      <c r="C113" s="135">
        <v>1.6757560000000001E-2</v>
      </c>
      <c r="D113" s="135">
        <v>7.8000000000000014E-3</v>
      </c>
      <c r="E113" s="135">
        <v>1.6795089999999999E-2</v>
      </c>
      <c r="F113" s="135">
        <v>5.5094240000000003E-2</v>
      </c>
      <c r="G113" s="135">
        <v>-1.4528910000000001E-2</v>
      </c>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36"/>
      <c r="AK113" s="136"/>
      <c r="AL113" s="136"/>
      <c r="AM113" s="136"/>
      <c r="AN113" s="136"/>
      <c r="AO113" s="136"/>
      <c r="AP113" s="136"/>
      <c r="AQ113" s="136"/>
      <c r="AR113" s="136"/>
      <c r="AS113" s="136"/>
      <c r="AT113" s="136"/>
      <c r="AU113" s="136"/>
      <c r="AV113" s="136"/>
      <c r="AW113" s="136"/>
      <c r="AX113" s="136"/>
      <c r="AY113" s="136"/>
      <c r="AZ113" s="136"/>
      <c r="BA113" s="136"/>
      <c r="BB113" s="136"/>
      <c r="BC113" s="136"/>
      <c r="BD113" s="136"/>
      <c r="BE113" s="136"/>
      <c r="BF113" s="135">
        <v>3.4820700000000003E-2</v>
      </c>
      <c r="BG113" s="136"/>
      <c r="BH113" s="136"/>
      <c r="BI113" s="136"/>
      <c r="BJ113" s="136"/>
      <c r="BK113" s="135">
        <v>4.0624200000000013E-2</v>
      </c>
      <c r="BL113" s="136"/>
      <c r="BM113" s="136"/>
    </row>
    <row r="114" spans="1:65">
      <c r="A114">
        <v>271</v>
      </c>
      <c r="B114" s="128" t="s">
        <v>2604</v>
      </c>
      <c r="C114" s="137">
        <v>1.636427E-2</v>
      </c>
      <c r="D114" s="137">
        <v>2.8999999999999998E-3</v>
      </c>
      <c r="E114" s="137">
        <v>1.64206E-2</v>
      </c>
      <c r="F114" s="137">
        <v>0.12317301999999999</v>
      </c>
      <c r="G114" s="137">
        <v>-2.2986929999999999E-2</v>
      </c>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8"/>
      <c r="BB114" s="138"/>
      <c r="BC114" s="138"/>
      <c r="BD114" s="138"/>
      <c r="BE114" s="138"/>
      <c r="BF114" s="137">
        <v>8.2500000000000004E-3</v>
      </c>
      <c r="BG114" s="138"/>
      <c r="BH114" s="138"/>
      <c r="BI114" s="138"/>
      <c r="BJ114" s="138"/>
      <c r="BK114" s="137">
        <v>1.651E-2</v>
      </c>
      <c r="BL114" s="138"/>
      <c r="BM114" s="138"/>
    </row>
    <row r="115" spans="1:65">
      <c r="A115">
        <v>270</v>
      </c>
      <c r="B115" s="128" t="s">
        <v>2605</v>
      </c>
      <c r="C115" s="135">
        <v>1.3432059999999999E-2</v>
      </c>
      <c r="D115" s="135">
        <v>3.3999999999999998E-3</v>
      </c>
      <c r="E115" s="135">
        <v>1.3435310000000001E-2</v>
      </c>
      <c r="F115" s="135">
        <v>0.12240018</v>
      </c>
      <c r="G115" s="135">
        <v>3.2630770000000003E-2</v>
      </c>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c r="AE115" s="136"/>
      <c r="AF115" s="136"/>
      <c r="AG115" s="136"/>
      <c r="AH115" s="136"/>
      <c r="AI115" s="136"/>
      <c r="AJ115" s="136"/>
      <c r="AK115" s="136"/>
      <c r="AL115" s="136"/>
      <c r="AM115" s="136"/>
      <c r="AN115" s="136"/>
      <c r="AO115" s="136"/>
      <c r="AP115" s="136"/>
      <c r="AQ115" s="136"/>
      <c r="AR115" s="136"/>
      <c r="AS115" s="136"/>
      <c r="AT115" s="136"/>
      <c r="AU115" s="136"/>
      <c r="AV115" s="136"/>
      <c r="AW115" s="136"/>
      <c r="AX115" s="136"/>
      <c r="AY115" s="136"/>
      <c r="AZ115" s="136"/>
      <c r="BA115" s="136"/>
      <c r="BB115" s="136"/>
      <c r="BC115" s="136"/>
      <c r="BD115" s="136"/>
      <c r="BE115" s="136"/>
      <c r="BF115" s="135">
        <v>7.5756299999999999E-2</v>
      </c>
      <c r="BG115" s="136"/>
      <c r="BH115" s="136"/>
      <c r="BI115" s="136"/>
      <c r="BJ115" s="136"/>
      <c r="BK115" s="135">
        <v>6.5848900000000002E-2</v>
      </c>
      <c r="BL115" s="136"/>
      <c r="BM115" s="136"/>
    </row>
    <row r="116" spans="1:65">
      <c r="A116">
        <v>269</v>
      </c>
      <c r="B116" s="128" t="s">
        <v>2606</v>
      </c>
      <c r="C116" s="137">
        <v>1.369126E-2</v>
      </c>
      <c r="D116" s="137">
        <v>5.1999999999999998E-3</v>
      </c>
      <c r="E116" s="137">
        <v>1.37325E-2</v>
      </c>
      <c r="F116" s="137">
        <v>0.10171927</v>
      </c>
      <c r="G116" s="137">
        <v>-2.0410930000000001E-2</v>
      </c>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38"/>
      <c r="BC116" s="138"/>
      <c r="BD116" s="138"/>
      <c r="BE116" s="138"/>
      <c r="BF116" s="137">
        <v>0.11458359999999999</v>
      </c>
      <c r="BG116" s="138"/>
      <c r="BH116" s="138"/>
      <c r="BI116" s="138"/>
      <c r="BJ116" s="138"/>
      <c r="BK116" s="137">
        <v>0.11348279999999999</v>
      </c>
      <c r="BL116" s="138"/>
      <c r="BM116" s="138"/>
    </row>
    <row r="117" spans="1:65">
      <c r="A117">
        <v>268</v>
      </c>
      <c r="B117" s="128" t="s">
        <v>2607</v>
      </c>
      <c r="C117" s="135">
        <v>1.2607449999999999E-2</v>
      </c>
      <c r="D117" s="135">
        <v>7.6E-3</v>
      </c>
      <c r="E117" s="135">
        <v>1.2675509999999999E-2</v>
      </c>
      <c r="F117" s="135">
        <v>-1.731427E-2</v>
      </c>
      <c r="G117" s="135">
        <v>1.7894230000000001E-2</v>
      </c>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c r="AE117" s="136"/>
      <c r="AF117" s="136"/>
      <c r="AG117" s="136"/>
      <c r="AH117" s="136"/>
      <c r="AI117" s="136"/>
      <c r="AJ117" s="136"/>
      <c r="AK117" s="136"/>
      <c r="AL117" s="136"/>
      <c r="AM117" s="136"/>
      <c r="AN117" s="136"/>
      <c r="AO117" s="136"/>
      <c r="AP117" s="136"/>
      <c r="AQ117" s="136"/>
      <c r="AR117" s="136"/>
      <c r="AS117" s="136"/>
      <c r="AT117" s="136"/>
      <c r="AU117" s="136"/>
      <c r="AV117" s="136"/>
      <c r="AW117" s="136"/>
      <c r="AX117" s="136"/>
      <c r="AY117" s="136"/>
      <c r="AZ117" s="136"/>
      <c r="BA117" s="136"/>
      <c r="BB117" s="136"/>
      <c r="BC117" s="136"/>
      <c r="BD117" s="136"/>
      <c r="BE117" s="136"/>
      <c r="BF117" s="135">
        <v>4.6360000000000004E-3</v>
      </c>
      <c r="BG117" s="136"/>
      <c r="BH117" s="136"/>
      <c r="BI117" s="136"/>
      <c r="BJ117" s="136"/>
      <c r="BK117" s="135">
        <v>7.156E-3</v>
      </c>
      <c r="BL117" s="136"/>
      <c r="BM117" s="136"/>
    </row>
    <row r="118" spans="1:65">
      <c r="A118">
        <v>267</v>
      </c>
      <c r="B118" s="128" t="s">
        <v>2608</v>
      </c>
      <c r="C118" s="137">
        <v>1.079568E-2</v>
      </c>
      <c r="D118" s="137">
        <v>6.1000000000000004E-3</v>
      </c>
      <c r="E118" s="137">
        <v>1.084394E-2</v>
      </c>
      <c r="F118" s="137">
        <v>-4.3933899999999996E-3</v>
      </c>
      <c r="G118" s="137">
        <v>-9.21487E-3</v>
      </c>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c r="AE118" s="138"/>
      <c r="AF118" s="138"/>
      <c r="AG118" s="138"/>
      <c r="AH118" s="138"/>
      <c r="AI118" s="138"/>
      <c r="AJ118" s="138"/>
      <c r="AK118" s="138"/>
      <c r="AL118" s="138"/>
      <c r="AM118" s="138"/>
      <c r="AN118" s="138"/>
      <c r="AO118" s="138"/>
      <c r="AP118" s="138"/>
      <c r="AQ118" s="138"/>
      <c r="AR118" s="138"/>
      <c r="AS118" s="138"/>
      <c r="AT118" s="138"/>
      <c r="AU118" s="138"/>
      <c r="AV118" s="138"/>
      <c r="AW118" s="138"/>
      <c r="AX118" s="138"/>
      <c r="AY118" s="138"/>
      <c r="AZ118" s="138"/>
      <c r="BA118" s="138"/>
      <c r="BB118" s="138"/>
      <c r="BC118" s="138"/>
      <c r="BD118" s="138"/>
      <c r="BE118" s="138"/>
      <c r="BF118" s="137">
        <v>1.9718200000000002E-2</v>
      </c>
      <c r="BG118" s="138"/>
      <c r="BH118" s="138"/>
      <c r="BI118" s="138"/>
      <c r="BJ118" s="138"/>
      <c r="BK118" s="137">
        <v>1.1810899999999999E-2</v>
      </c>
      <c r="BL118" s="138"/>
      <c r="BM118" s="138"/>
    </row>
    <row r="119" spans="1:65">
      <c r="A119">
        <v>266</v>
      </c>
      <c r="B119" s="128" t="s">
        <v>2609</v>
      </c>
      <c r="C119" s="135">
        <v>1.375174E-2</v>
      </c>
      <c r="D119" s="135">
        <v>4.6999999999999993E-3</v>
      </c>
      <c r="E119" s="135">
        <v>1.379123E-2</v>
      </c>
      <c r="F119" s="135">
        <v>1.7789010000000001E-2</v>
      </c>
      <c r="G119" s="135">
        <v>-1.7846100000000001E-3</v>
      </c>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c r="AE119" s="136"/>
      <c r="AF119" s="136"/>
      <c r="AG119" s="136"/>
      <c r="AH119" s="136"/>
      <c r="AI119" s="136"/>
      <c r="AJ119" s="136"/>
      <c r="AK119" s="136"/>
      <c r="AL119" s="136"/>
      <c r="AM119" s="136"/>
      <c r="AN119" s="136"/>
      <c r="AO119" s="136"/>
      <c r="AP119" s="136"/>
      <c r="AQ119" s="136"/>
      <c r="AR119" s="136"/>
      <c r="AS119" s="136"/>
      <c r="AT119" s="136"/>
      <c r="AU119" s="136"/>
      <c r="AV119" s="136"/>
      <c r="AW119" s="136"/>
      <c r="AX119" s="136"/>
      <c r="AY119" s="136"/>
      <c r="AZ119" s="136"/>
      <c r="BA119" s="136"/>
      <c r="BB119" s="136"/>
      <c r="BC119" s="136"/>
      <c r="BD119" s="136"/>
      <c r="BE119" s="136"/>
      <c r="BF119" s="135">
        <v>2.8620699999999999E-2</v>
      </c>
      <c r="BG119" s="136"/>
      <c r="BH119" s="136"/>
      <c r="BI119" s="136"/>
      <c r="BJ119" s="136"/>
      <c r="BK119" s="135">
        <v>1.07E-3</v>
      </c>
      <c r="BL119" s="136"/>
      <c r="BM119" s="136"/>
    </row>
    <row r="120" spans="1:65">
      <c r="A120">
        <v>265</v>
      </c>
      <c r="B120" s="128" t="s">
        <v>2610</v>
      </c>
      <c r="C120" s="137">
        <v>1.175649E-2</v>
      </c>
      <c r="D120" s="137">
        <v>3.7000000000000002E-3</v>
      </c>
      <c r="E120" s="137">
        <v>1.1818499999999999E-2</v>
      </c>
      <c r="F120" s="137">
        <v>-0.1144883</v>
      </c>
      <c r="G120" s="137">
        <v>1.2411470000000001E-2</v>
      </c>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38"/>
      <c r="BB120" s="138"/>
      <c r="BC120" s="138"/>
      <c r="BD120" s="138"/>
      <c r="BE120" s="138"/>
      <c r="BF120" s="137">
        <v>-4.8800000000000003E-2</v>
      </c>
      <c r="BG120" s="138"/>
      <c r="BH120" s="138"/>
      <c r="BI120" s="138"/>
      <c r="BJ120" s="138"/>
      <c r="BK120" s="137">
        <v>-7.3899999999999993E-2</v>
      </c>
      <c r="BL120" s="138"/>
      <c r="BM120" s="138"/>
    </row>
    <row r="121" spans="1:65">
      <c r="A121">
        <v>264</v>
      </c>
      <c r="B121" s="128" t="s">
        <v>2611</v>
      </c>
      <c r="C121" s="135">
        <v>1.2246119999999999E-2</v>
      </c>
      <c r="D121" s="135">
        <v>5.1000000000000004E-3</v>
      </c>
      <c r="E121" s="135">
        <v>1.227805E-2</v>
      </c>
      <c r="F121" s="135">
        <v>-3.2131400000000002E-3</v>
      </c>
      <c r="G121" s="135">
        <v>6.2620979999999993E-2</v>
      </c>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c r="AI121" s="136"/>
      <c r="AJ121" s="136"/>
      <c r="AK121" s="136"/>
      <c r="AL121" s="136"/>
      <c r="AM121" s="136"/>
      <c r="AN121" s="136"/>
      <c r="AO121" s="136"/>
      <c r="AP121" s="136"/>
      <c r="AQ121" s="136"/>
      <c r="AR121" s="136"/>
      <c r="AS121" s="136"/>
      <c r="AT121" s="136"/>
      <c r="AU121" s="136"/>
      <c r="AV121" s="136"/>
      <c r="AW121" s="136"/>
      <c r="AX121" s="136"/>
      <c r="AY121" s="136"/>
      <c r="AZ121" s="136"/>
      <c r="BA121" s="136"/>
      <c r="BB121" s="136"/>
      <c r="BC121" s="136"/>
      <c r="BD121" s="136"/>
      <c r="BE121" s="136"/>
      <c r="BF121" s="135">
        <v>1.6213200000000001E-2</v>
      </c>
      <c r="BG121" s="136"/>
      <c r="BH121" s="136"/>
      <c r="BI121" s="136"/>
      <c r="BJ121" s="136"/>
      <c r="BK121" s="135">
        <v>1.1291000000000001E-2</v>
      </c>
      <c r="BL121" s="136"/>
      <c r="BM121" s="136"/>
    </row>
    <row r="122" spans="1:65">
      <c r="A122">
        <v>263</v>
      </c>
      <c r="B122" s="128" t="s">
        <v>2612</v>
      </c>
      <c r="C122" s="137">
        <v>1.2238819999999999E-2</v>
      </c>
      <c r="D122" s="137">
        <v>7.1000000000000004E-3</v>
      </c>
      <c r="E122" s="137">
        <v>1.229889E-2</v>
      </c>
      <c r="F122" s="137">
        <v>8.207122E-2</v>
      </c>
      <c r="G122" s="137">
        <v>-6.9029399999999998E-3</v>
      </c>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8"/>
      <c r="AS122" s="138"/>
      <c r="AT122" s="138"/>
      <c r="AU122" s="138"/>
      <c r="AV122" s="138"/>
      <c r="AW122" s="138"/>
      <c r="AX122" s="138"/>
      <c r="AY122" s="138"/>
      <c r="AZ122" s="138"/>
      <c r="BA122" s="138"/>
      <c r="BB122" s="138"/>
      <c r="BC122" s="138"/>
      <c r="BD122" s="138"/>
      <c r="BE122" s="138"/>
      <c r="BF122" s="137">
        <v>5.1341900000000003E-2</v>
      </c>
      <c r="BG122" s="138"/>
      <c r="BH122" s="138"/>
      <c r="BI122" s="138"/>
      <c r="BJ122" s="138"/>
      <c r="BK122" s="137">
        <v>7.8464000000000006E-2</v>
      </c>
      <c r="BL122" s="138"/>
      <c r="BM122" s="138"/>
    </row>
    <row r="123" spans="1:65">
      <c r="A123">
        <v>262</v>
      </c>
      <c r="B123" s="128" t="s">
        <v>2613</v>
      </c>
      <c r="C123" s="135">
        <v>1.2817139999999999E-2</v>
      </c>
      <c r="D123" s="135">
        <v>9.1000000000000004E-3</v>
      </c>
      <c r="E123" s="135">
        <v>1.2868889999999999E-2</v>
      </c>
      <c r="F123" s="135">
        <v>5.617552E-2</v>
      </c>
      <c r="G123" s="135">
        <v>-2.5969430000000002E-2</v>
      </c>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c r="AH123" s="136"/>
      <c r="AI123" s="136"/>
      <c r="AJ123" s="136"/>
      <c r="AK123" s="136"/>
      <c r="AL123" s="136"/>
      <c r="AM123" s="136"/>
      <c r="AN123" s="136"/>
      <c r="AO123" s="136"/>
      <c r="AP123" s="136"/>
      <c r="AQ123" s="136"/>
      <c r="AR123" s="136"/>
      <c r="AS123" s="136"/>
      <c r="AT123" s="136"/>
      <c r="AU123" s="136"/>
      <c r="AV123" s="136"/>
      <c r="AW123" s="136"/>
      <c r="AX123" s="136"/>
      <c r="AY123" s="136"/>
      <c r="AZ123" s="136"/>
      <c r="BA123" s="136"/>
      <c r="BB123" s="136"/>
      <c r="BC123" s="136"/>
      <c r="BD123" s="136"/>
      <c r="BE123" s="136"/>
      <c r="BF123" s="135">
        <v>8.4365700000000002E-2</v>
      </c>
      <c r="BG123" s="136"/>
      <c r="BH123" s="136"/>
      <c r="BI123" s="136"/>
      <c r="BJ123" s="136"/>
      <c r="BK123" s="135">
        <v>6.6852099999999998E-2</v>
      </c>
      <c r="BL123" s="136"/>
      <c r="BM123" s="136"/>
    </row>
    <row r="124" spans="1:65">
      <c r="A124">
        <v>261</v>
      </c>
      <c r="B124" s="128" t="s">
        <v>2614</v>
      </c>
      <c r="C124" s="137">
        <v>1.2858100000000001E-2</v>
      </c>
      <c r="D124" s="137">
        <v>6.8999999999999999E-3</v>
      </c>
      <c r="E124" s="137">
        <v>1.293586E-2</v>
      </c>
      <c r="F124" s="137">
        <v>2.0907950000000002E-2</v>
      </c>
      <c r="G124" s="137">
        <v>-3.0725519999999999E-2</v>
      </c>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c r="AE124" s="138"/>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38"/>
      <c r="BA124" s="138"/>
      <c r="BB124" s="138"/>
      <c r="BC124" s="138"/>
      <c r="BD124" s="138"/>
      <c r="BE124" s="138"/>
      <c r="BF124" s="137">
        <v>9.6875199999999995E-2</v>
      </c>
      <c r="BG124" s="138"/>
      <c r="BH124" s="138"/>
      <c r="BI124" s="138"/>
      <c r="BJ124" s="138"/>
      <c r="BK124" s="137">
        <v>6.15478E-2</v>
      </c>
      <c r="BL124" s="138"/>
      <c r="BM124" s="138"/>
    </row>
    <row r="125" spans="1:65">
      <c r="A125">
        <v>260</v>
      </c>
      <c r="B125" s="128" t="s">
        <v>2615</v>
      </c>
      <c r="C125" s="135">
        <v>1.242911E-2</v>
      </c>
      <c r="D125" s="135">
        <v>3.3E-3</v>
      </c>
      <c r="E125" s="135">
        <v>1.251327E-2</v>
      </c>
      <c r="F125" s="135">
        <v>1.938341E-2</v>
      </c>
      <c r="G125" s="135">
        <v>-2.5632289999999999E-2</v>
      </c>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c r="AE125" s="136"/>
      <c r="AF125" s="136"/>
      <c r="AG125" s="136"/>
      <c r="AH125" s="136"/>
      <c r="AI125" s="136"/>
      <c r="AJ125" s="136"/>
      <c r="AK125" s="136"/>
      <c r="AL125" s="136"/>
      <c r="AM125" s="136"/>
      <c r="AN125" s="136"/>
      <c r="AO125" s="136"/>
      <c r="AP125" s="136"/>
      <c r="AQ125" s="136"/>
      <c r="AR125" s="136"/>
      <c r="AS125" s="136"/>
      <c r="AT125" s="136"/>
      <c r="AU125" s="136"/>
      <c r="AV125" s="136"/>
      <c r="AW125" s="136"/>
      <c r="AX125" s="136"/>
      <c r="AY125" s="136"/>
      <c r="AZ125" s="136"/>
      <c r="BA125" s="136"/>
      <c r="BB125" s="136"/>
      <c r="BC125" s="136"/>
      <c r="BD125" s="136"/>
      <c r="BE125" s="136"/>
      <c r="BF125" s="135">
        <v>4.5336399999999999E-2</v>
      </c>
      <c r="BG125" s="136"/>
      <c r="BH125" s="136"/>
      <c r="BI125" s="136"/>
      <c r="BJ125" s="136"/>
      <c r="BK125" s="135">
        <v>2.7822300000000001E-2</v>
      </c>
      <c r="BL125" s="136"/>
      <c r="BM125" s="136"/>
    </row>
    <row r="126" spans="1:65">
      <c r="A126">
        <v>259</v>
      </c>
      <c r="B126" s="128" t="s">
        <v>2616</v>
      </c>
      <c r="C126" s="137">
        <v>1.2064210000000001E-2</v>
      </c>
      <c r="D126" s="137">
        <v>4.4000000000000003E-3</v>
      </c>
      <c r="E126" s="137">
        <v>1.2132240000000001E-2</v>
      </c>
      <c r="F126" s="137">
        <v>-8.3028600000000004E-3</v>
      </c>
      <c r="G126" s="137">
        <v>-7.3463000000000001E-4</v>
      </c>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38"/>
      <c r="BC126" s="138"/>
      <c r="BD126" s="138"/>
      <c r="BE126" s="138"/>
      <c r="BF126" s="137">
        <v>-1.2200000000000001E-2</v>
      </c>
      <c r="BG126" s="138"/>
      <c r="BH126" s="138"/>
      <c r="BI126" s="138"/>
      <c r="BJ126" s="138"/>
      <c r="BK126" s="137">
        <v>4.2339999999999999E-3</v>
      </c>
      <c r="BL126" s="138"/>
      <c r="BM126" s="138"/>
    </row>
    <row r="127" spans="1:65">
      <c r="A127">
        <v>258</v>
      </c>
      <c r="B127" s="128" t="s">
        <v>2617</v>
      </c>
      <c r="C127" s="135">
        <v>1.2469020000000001E-2</v>
      </c>
      <c r="D127" s="135">
        <v>6.8999999999999999E-3</v>
      </c>
      <c r="E127" s="135">
        <v>1.2509859999999999E-2</v>
      </c>
      <c r="F127" s="135">
        <v>9.0057259999999986E-2</v>
      </c>
      <c r="G127" s="135">
        <v>-4.4039910000000002E-2</v>
      </c>
      <c r="H127" s="136"/>
      <c r="I127" s="136"/>
      <c r="J127" s="136"/>
      <c r="K127" s="136"/>
      <c r="L127" s="136"/>
      <c r="M127" s="136"/>
      <c r="N127" s="136"/>
      <c r="O127" s="136"/>
      <c r="P127" s="136"/>
      <c r="Q127" s="136"/>
      <c r="R127" s="136"/>
      <c r="S127" s="136"/>
      <c r="T127" s="136"/>
      <c r="U127" s="136"/>
      <c r="V127" s="136"/>
      <c r="W127" s="136"/>
      <c r="X127" s="136"/>
      <c r="Y127" s="136"/>
      <c r="Z127" s="136"/>
      <c r="AA127" s="136"/>
      <c r="AB127" s="136"/>
      <c r="AC127" s="136"/>
      <c r="AD127" s="136"/>
      <c r="AE127" s="136"/>
      <c r="AF127" s="136"/>
      <c r="AG127" s="136"/>
      <c r="AH127" s="136"/>
      <c r="AI127" s="136"/>
      <c r="AJ127" s="136"/>
      <c r="AK127" s="136"/>
      <c r="AL127" s="136"/>
      <c r="AM127" s="136"/>
      <c r="AN127" s="136"/>
      <c r="AO127" s="136"/>
      <c r="AP127" s="136"/>
      <c r="AQ127" s="136"/>
      <c r="AR127" s="136"/>
      <c r="AS127" s="136"/>
      <c r="AT127" s="136"/>
      <c r="AU127" s="136"/>
      <c r="AV127" s="136"/>
      <c r="AW127" s="136"/>
      <c r="AX127" s="136"/>
      <c r="AY127" s="136"/>
      <c r="AZ127" s="136"/>
      <c r="BA127" s="136"/>
      <c r="BB127" s="136"/>
      <c r="BC127" s="136"/>
      <c r="BD127" s="136"/>
      <c r="BE127" s="136"/>
      <c r="BF127" s="135">
        <v>6.0248200000000002E-2</v>
      </c>
      <c r="BG127" s="136"/>
      <c r="BH127" s="136"/>
      <c r="BI127" s="136"/>
      <c r="BJ127" s="136"/>
      <c r="BK127" s="135">
        <v>3.7029600000000003E-2</v>
      </c>
      <c r="BL127" s="136"/>
      <c r="BM127" s="136"/>
    </row>
    <row r="128" spans="1:65">
      <c r="A128">
        <v>257</v>
      </c>
      <c r="B128" s="128" t="s">
        <v>2618</v>
      </c>
      <c r="C128" s="137">
        <v>1.477958E-2</v>
      </c>
      <c r="D128" s="137">
        <v>8.6E-3</v>
      </c>
      <c r="E128" s="137">
        <v>1.482823E-2</v>
      </c>
      <c r="F128" s="137">
        <v>4.2512340000000003E-2</v>
      </c>
      <c r="G128" s="137">
        <v>-2.7941549999999999E-2</v>
      </c>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8"/>
      <c r="BB128" s="138"/>
      <c r="BC128" s="138"/>
      <c r="BD128" s="138"/>
      <c r="BE128" s="138"/>
      <c r="BF128" s="137">
        <v>8.3256300000000005E-2</v>
      </c>
      <c r="BG128" s="138"/>
      <c r="BH128" s="138"/>
      <c r="BI128" s="138"/>
      <c r="BJ128" s="138"/>
      <c r="BK128" s="137">
        <v>4.1227800000000002E-2</v>
      </c>
      <c r="BL128" s="138"/>
      <c r="BM128" s="138"/>
    </row>
    <row r="129" spans="1:65">
      <c r="A129">
        <v>256</v>
      </c>
      <c r="B129" s="128" t="s">
        <v>2619</v>
      </c>
      <c r="C129" s="135">
        <v>1.3811189999999999E-2</v>
      </c>
      <c r="D129" s="135">
        <v>5.7999999999999996E-3</v>
      </c>
      <c r="E129" s="135">
        <v>1.383882E-2</v>
      </c>
      <c r="F129" s="135">
        <v>-7.0453979999999999E-2</v>
      </c>
      <c r="G129" s="135">
        <v>-1.1151299999999999E-2</v>
      </c>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c r="AD129" s="136"/>
      <c r="AE129" s="136"/>
      <c r="AF129" s="136"/>
      <c r="AG129" s="136"/>
      <c r="AH129" s="136"/>
      <c r="AI129" s="136"/>
      <c r="AJ129" s="136"/>
      <c r="AK129" s="136"/>
      <c r="AL129" s="136"/>
      <c r="AM129" s="136"/>
      <c r="AN129" s="136"/>
      <c r="AO129" s="136"/>
      <c r="AP129" s="136"/>
      <c r="AQ129" s="136"/>
      <c r="AR129" s="136"/>
      <c r="AS129" s="136"/>
      <c r="AT129" s="136"/>
      <c r="AU129" s="136"/>
      <c r="AV129" s="136"/>
      <c r="AW129" s="136"/>
      <c r="AX129" s="136"/>
      <c r="AY129" s="136"/>
      <c r="AZ129" s="136"/>
      <c r="BA129" s="136"/>
      <c r="BB129" s="136"/>
      <c r="BC129" s="136"/>
      <c r="BD129" s="136"/>
      <c r="BE129" s="136"/>
      <c r="BF129" s="135">
        <v>-3.1399999999999997E-2</v>
      </c>
      <c r="BG129" s="136"/>
      <c r="BH129" s="136"/>
      <c r="BI129" s="136"/>
      <c r="BJ129" s="136"/>
      <c r="BK129" s="135">
        <v>-4.7199999999999999E-2</v>
      </c>
      <c r="BL129" s="136"/>
      <c r="BM129" s="136"/>
    </row>
    <row r="130" spans="1:65">
      <c r="A130">
        <v>255</v>
      </c>
      <c r="B130" s="128" t="s">
        <v>2620</v>
      </c>
      <c r="C130" s="137">
        <v>1.214458E-2</v>
      </c>
      <c r="D130" s="137">
        <v>5.8999999999999999E-3</v>
      </c>
      <c r="E130" s="137">
        <v>1.2181859999999999E-2</v>
      </c>
      <c r="F130" s="137">
        <v>0.15558166000000001</v>
      </c>
      <c r="G130" s="137">
        <v>-1.135325E-2</v>
      </c>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c r="AE130" s="138"/>
      <c r="AF130" s="138"/>
      <c r="AG130" s="138"/>
      <c r="AH130" s="138"/>
      <c r="AI130" s="138"/>
      <c r="AJ130" s="138"/>
      <c r="AK130" s="138"/>
      <c r="AL130" s="138"/>
      <c r="AM130" s="138"/>
      <c r="AN130" s="138"/>
      <c r="AO130" s="138"/>
      <c r="AP130" s="138"/>
      <c r="AQ130" s="138"/>
      <c r="AR130" s="138"/>
      <c r="AS130" s="138"/>
      <c r="AT130" s="138"/>
      <c r="AU130" s="138"/>
      <c r="AV130" s="138"/>
      <c r="AW130" s="138"/>
      <c r="AX130" s="138"/>
      <c r="AY130" s="138"/>
      <c r="AZ130" s="138"/>
      <c r="BA130" s="138"/>
      <c r="BB130" s="138"/>
      <c r="BC130" s="138"/>
      <c r="BD130" s="138"/>
      <c r="BE130" s="138"/>
      <c r="BF130" s="137">
        <v>7.4361200000000002E-2</v>
      </c>
      <c r="BG130" s="138"/>
      <c r="BH130" s="138"/>
      <c r="BI130" s="138"/>
      <c r="BJ130" s="138"/>
      <c r="BK130" s="137">
        <v>7.3860800000000004E-2</v>
      </c>
      <c r="BL130" s="138"/>
      <c r="BM130" s="138"/>
    </row>
    <row r="131" spans="1:65">
      <c r="A131">
        <v>254</v>
      </c>
      <c r="B131" s="128" t="s">
        <v>2621</v>
      </c>
      <c r="C131" s="135">
        <v>1.52018E-2</v>
      </c>
      <c r="D131" s="135">
        <v>6.1000000000000004E-3</v>
      </c>
      <c r="E131" s="135">
        <v>1.528178E-2</v>
      </c>
      <c r="F131" s="135">
        <v>-5.4318669999999993E-2</v>
      </c>
      <c r="G131" s="135">
        <v>2.7437380000000001E-2</v>
      </c>
      <c r="H131" s="136"/>
      <c r="I131" s="136"/>
      <c r="J131" s="136"/>
      <c r="K131" s="136"/>
      <c r="L131" s="136"/>
      <c r="M131" s="136"/>
      <c r="N131" s="136"/>
      <c r="O131" s="136"/>
      <c r="P131" s="136"/>
      <c r="Q131" s="136"/>
      <c r="R131" s="136"/>
      <c r="S131" s="136"/>
      <c r="T131" s="136"/>
      <c r="U131" s="136"/>
      <c r="V131" s="136"/>
      <c r="W131" s="136"/>
      <c r="X131" s="136"/>
      <c r="Y131" s="136"/>
      <c r="Z131" s="136"/>
      <c r="AA131" s="136"/>
      <c r="AB131" s="136"/>
      <c r="AC131" s="136"/>
      <c r="AD131" s="136"/>
      <c r="AE131" s="136"/>
      <c r="AF131" s="136"/>
      <c r="AG131" s="136"/>
      <c r="AH131" s="136"/>
      <c r="AI131" s="136"/>
      <c r="AJ131" s="136"/>
      <c r="AK131" s="136"/>
      <c r="AL131" s="136"/>
      <c r="AM131" s="136"/>
      <c r="AN131" s="136"/>
      <c r="AO131" s="136"/>
      <c r="AP131" s="136"/>
      <c r="AQ131" s="136"/>
      <c r="AR131" s="136"/>
      <c r="AS131" s="136"/>
      <c r="AT131" s="136"/>
      <c r="AU131" s="136"/>
      <c r="AV131" s="136"/>
      <c r="AW131" s="136"/>
      <c r="AX131" s="136"/>
      <c r="AY131" s="136"/>
      <c r="AZ131" s="136"/>
      <c r="BA131" s="136"/>
      <c r="BB131" s="136"/>
      <c r="BC131" s="136"/>
      <c r="BD131" s="136"/>
      <c r="BE131" s="136"/>
      <c r="BF131" s="135">
        <v>-5.11E-2</v>
      </c>
      <c r="BG131" s="136"/>
      <c r="BH131" s="136"/>
      <c r="BI131" s="136"/>
      <c r="BJ131" s="136"/>
      <c r="BK131" s="135">
        <v>-1.9300000000000001E-2</v>
      </c>
      <c r="BL131" s="136"/>
      <c r="BM131" s="136"/>
    </row>
    <row r="132" spans="1:65">
      <c r="A132">
        <v>253</v>
      </c>
      <c r="B132" s="128" t="s">
        <v>2622</v>
      </c>
      <c r="C132" s="137">
        <v>1.4071749999999999E-2</v>
      </c>
      <c r="D132" s="137">
        <v>8.6999999999999994E-3</v>
      </c>
      <c r="E132" s="137">
        <v>1.4115290000000001E-2</v>
      </c>
      <c r="F132" s="137">
        <v>-6.6400109999999998E-2</v>
      </c>
      <c r="G132" s="137">
        <v>-5.0596349999999998E-2</v>
      </c>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38"/>
      <c r="BB132" s="138"/>
      <c r="BC132" s="138"/>
      <c r="BD132" s="138"/>
      <c r="BE132" s="138"/>
      <c r="BF132" s="137">
        <v>-8.48E-2</v>
      </c>
      <c r="BG132" s="138"/>
      <c r="BH132" s="138"/>
      <c r="BI132" s="138"/>
      <c r="BJ132" s="138"/>
      <c r="BK132" s="137">
        <v>-5.79E-2</v>
      </c>
      <c r="BL132" s="138"/>
      <c r="BM132" s="138"/>
    </row>
    <row r="133" spans="1:65">
      <c r="A133">
        <v>252</v>
      </c>
      <c r="B133" s="128" t="s">
        <v>2623</v>
      </c>
      <c r="C133" s="135">
        <v>1.4993909999999999E-2</v>
      </c>
      <c r="D133" s="135">
        <v>4.8999999999999998E-3</v>
      </c>
      <c r="E133" s="135">
        <v>1.503065E-2</v>
      </c>
      <c r="F133" s="135">
        <v>1.462624E-2</v>
      </c>
      <c r="G133" s="135">
        <v>-5.0369379999999998E-2</v>
      </c>
      <c r="H133" s="136"/>
      <c r="I133" s="136"/>
      <c r="J133" s="136"/>
      <c r="K133" s="136"/>
      <c r="L133" s="136"/>
      <c r="M133" s="136"/>
      <c r="N133" s="136"/>
      <c r="O133" s="136"/>
      <c r="P133" s="136"/>
      <c r="Q133" s="136"/>
      <c r="R133" s="136"/>
      <c r="S133" s="136"/>
      <c r="T133" s="136"/>
      <c r="U133" s="136"/>
      <c r="V133" s="136"/>
      <c r="W133" s="136"/>
      <c r="X133" s="136"/>
      <c r="Y133" s="136"/>
      <c r="Z133" s="136"/>
      <c r="AA133" s="136"/>
      <c r="AB133" s="136"/>
      <c r="AC133" s="136"/>
      <c r="AD133" s="136"/>
      <c r="AE133" s="136"/>
      <c r="AF133" s="136"/>
      <c r="AG133" s="136"/>
      <c r="AH133" s="136"/>
      <c r="AI133" s="136"/>
      <c r="AJ133" s="136"/>
      <c r="AK133" s="136"/>
      <c r="AL133" s="136"/>
      <c r="AM133" s="136"/>
      <c r="AN133" s="136"/>
      <c r="AO133" s="136"/>
      <c r="AP133" s="136"/>
      <c r="AQ133" s="136"/>
      <c r="AR133" s="136"/>
      <c r="AS133" s="136"/>
      <c r="AT133" s="136"/>
      <c r="AU133" s="136"/>
      <c r="AV133" s="136"/>
      <c r="AW133" s="136"/>
      <c r="AX133" s="136"/>
      <c r="AY133" s="136"/>
      <c r="AZ133" s="136"/>
      <c r="BA133" s="136"/>
      <c r="BB133" s="136"/>
      <c r="BC133" s="136"/>
      <c r="BD133" s="136"/>
      <c r="BE133" s="136"/>
      <c r="BF133" s="135">
        <v>7.1469999999999997E-3</v>
      </c>
      <c r="BG133" s="136"/>
      <c r="BH133" s="136"/>
      <c r="BI133" s="136"/>
      <c r="BJ133" s="136"/>
      <c r="BK133" s="135">
        <v>-3.8999999999999998E-3</v>
      </c>
      <c r="BL133" s="136"/>
      <c r="BM133" s="136"/>
    </row>
    <row r="134" spans="1:65">
      <c r="A134">
        <v>251</v>
      </c>
      <c r="B134" s="128" t="s">
        <v>2624</v>
      </c>
      <c r="C134" s="137">
        <v>1.584549E-2</v>
      </c>
      <c r="D134" s="137">
        <v>-2.0000000000000001E-4</v>
      </c>
      <c r="E134" s="137">
        <v>1.585603E-2</v>
      </c>
      <c r="F134" s="137">
        <v>-6.1831899999999999E-3</v>
      </c>
      <c r="G134" s="137">
        <v>-2.2214830000000001E-2</v>
      </c>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38"/>
      <c r="BB134" s="138"/>
      <c r="BC134" s="138"/>
      <c r="BD134" s="138"/>
      <c r="BE134" s="138"/>
      <c r="BF134" s="137">
        <v>8.1499999999999993E-3</v>
      </c>
      <c r="BG134" s="138"/>
      <c r="BH134" s="138"/>
      <c r="BI134" s="138"/>
      <c r="BJ134" s="138"/>
      <c r="BK134" s="137">
        <v>1.67105E-2</v>
      </c>
      <c r="BL134" s="138"/>
      <c r="BM134" s="138"/>
    </row>
    <row r="135" spans="1:65">
      <c r="A135">
        <v>250</v>
      </c>
      <c r="B135" s="128" t="s">
        <v>2625</v>
      </c>
      <c r="C135" s="135">
        <v>1.5099720000000001E-2</v>
      </c>
      <c r="D135" s="135">
        <v>2.5000000000000001E-3</v>
      </c>
      <c r="E135" s="135">
        <v>1.511345E-2</v>
      </c>
      <c r="F135" s="135">
        <v>3.9564960000000003E-2</v>
      </c>
      <c r="G135" s="135">
        <v>1.7060929999999998E-2</v>
      </c>
      <c r="H135" s="136"/>
      <c r="I135" s="136"/>
      <c r="J135" s="136"/>
      <c r="K135" s="136"/>
      <c r="L135" s="136"/>
      <c r="M135" s="136"/>
      <c r="N135" s="136"/>
      <c r="O135" s="136"/>
      <c r="P135" s="136"/>
      <c r="Q135" s="136"/>
      <c r="R135" s="136"/>
      <c r="S135" s="136"/>
      <c r="T135" s="136"/>
      <c r="U135" s="136"/>
      <c r="V135" s="136"/>
      <c r="W135" s="136"/>
      <c r="X135" s="136"/>
      <c r="Y135" s="136"/>
      <c r="Z135" s="136"/>
      <c r="AA135" s="136"/>
      <c r="AB135" s="136"/>
      <c r="AC135" s="136"/>
      <c r="AD135" s="136"/>
      <c r="AE135" s="136"/>
      <c r="AF135" s="136"/>
      <c r="AG135" s="136"/>
      <c r="AH135" s="136"/>
      <c r="AI135" s="136"/>
      <c r="AJ135" s="136"/>
      <c r="AK135" s="136"/>
      <c r="AL135" s="136"/>
      <c r="AM135" s="136"/>
      <c r="AN135" s="136"/>
      <c r="AO135" s="136"/>
      <c r="AP135" s="136"/>
      <c r="AQ135" s="136"/>
      <c r="AR135" s="136"/>
      <c r="AS135" s="136"/>
      <c r="AT135" s="136"/>
      <c r="AU135" s="136"/>
      <c r="AV135" s="136"/>
      <c r="AW135" s="136"/>
      <c r="AX135" s="136"/>
      <c r="AY135" s="136"/>
      <c r="AZ135" s="136"/>
      <c r="BA135" s="136"/>
      <c r="BB135" s="136"/>
      <c r="BC135" s="136"/>
      <c r="BD135" s="136"/>
      <c r="BE135" s="136"/>
      <c r="BF135" s="135">
        <v>6.3141699999999995E-2</v>
      </c>
      <c r="BG135" s="136"/>
      <c r="BH135" s="136"/>
      <c r="BI135" s="136"/>
      <c r="BJ135" s="136"/>
      <c r="BK135" s="135">
        <v>-2.0199999999999999E-2</v>
      </c>
      <c r="BL135" s="136"/>
      <c r="BM135" s="136"/>
    </row>
    <row r="136" spans="1:65">
      <c r="A136">
        <v>249</v>
      </c>
      <c r="B136" s="128" t="s">
        <v>2626</v>
      </c>
      <c r="C136" s="137">
        <v>1.6527529999999999E-2</v>
      </c>
      <c r="D136" s="137">
        <v>1.6999999999999999E-3</v>
      </c>
      <c r="E136" s="137">
        <v>1.6584829999999998E-2</v>
      </c>
      <c r="F136" s="137">
        <v>7.6892799999999997E-2</v>
      </c>
      <c r="G136" s="137">
        <v>-1.121104E-2</v>
      </c>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38"/>
      <c r="BB136" s="138"/>
      <c r="BC136" s="138"/>
      <c r="BD136" s="138"/>
      <c r="BE136" s="138"/>
      <c r="BF136" s="137">
        <v>4.7428699999999997E-2</v>
      </c>
      <c r="BG136" s="138"/>
      <c r="BH136" s="138"/>
      <c r="BI136" s="138"/>
      <c r="BJ136" s="138"/>
      <c r="BK136" s="137">
        <v>3.1118799999999999E-2</v>
      </c>
      <c r="BL136" s="138"/>
      <c r="BM136" s="138"/>
    </row>
    <row r="137" spans="1:65">
      <c r="A137">
        <v>248</v>
      </c>
      <c r="B137" s="128" t="s">
        <v>2627</v>
      </c>
      <c r="C137" s="135">
        <v>1.500337E-2</v>
      </c>
      <c r="D137" s="135">
        <v>3.5000000000000001E-3</v>
      </c>
      <c r="E137" s="135">
        <v>1.5031360000000001E-2</v>
      </c>
      <c r="F137" s="135">
        <v>0.12618939000000001</v>
      </c>
      <c r="G137" s="135">
        <v>-5.9863769999999997E-2</v>
      </c>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c r="AD137" s="136"/>
      <c r="AE137" s="136"/>
      <c r="AF137" s="136"/>
      <c r="AG137" s="136"/>
      <c r="AH137" s="136"/>
      <c r="AI137" s="136"/>
      <c r="AJ137" s="136"/>
      <c r="AK137" s="136"/>
      <c r="AL137" s="136"/>
      <c r="AM137" s="136"/>
      <c r="AN137" s="136"/>
      <c r="AO137" s="136"/>
      <c r="AP137" s="136"/>
      <c r="AQ137" s="136"/>
      <c r="AR137" s="136"/>
      <c r="AS137" s="136"/>
      <c r="AT137" s="136"/>
      <c r="AU137" s="136"/>
      <c r="AV137" s="136"/>
      <c r="AW137" s="136"/>
      <c r="AX137" s="136"/>
      <c r="AY137" s="136"/>
      <c r="AZ137" s="136"/>
      <c r="BA137" s="136"/>
      <c r="BB137" s="136"/>
      <c r="BC137" s="136"/>
      <c r="BD137" s="136"/>
      <c r="BE137" s="136"/>
      <c r="BF137" s="135">
        <v>0.12358230000000001</v>
      </c>
      <c r="BG137" s="136"/>
      <c r="BH137" s="136"/>
      <c r="BI137" s="136"/>
      <c r="BJ137" s="136"/>
      <c r="BK137" s="135">
        <v>0.1054702</v>
      </c>
      <c r="BL137" s="136"/>
      <c r="BM137" s="136"/>
    </row>
    <row r="138" spans="1:65">
      <c r="A138">
        <v>247</v>
      </c>
      <c r="B138" s="128" t="s">
        <v>2628</v>
      </c>
      <c r="C138" s="137">
        <v>1.4053049999999999E-2</v>
      </c>
      <c r="D138" s="137">
        <v>7.4999999999999997E-3</v>
      </c>
      <c r="E138" s="137">
        <v>1.407164E-2</v>
      </c>
      <c r="F138" s="137">
        <v>-4.401878E-2</v>
      </c>
      <c r="G138" s="137">
        <v>1.444514E-2</v>
      </c>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38"/>
      <c r="BC138" s="138"/>
      <c r="BD138" s="138"/>
      <c r="BE138" s="138"/>
      <c r="BF138" s="137">
        <v>-2.5499999999999998E-2</v>
      </c>
      <c r="BG138" s="138"/>
      <c r="BH138" s="138"/>
      <c r="BI138" s="138"/>
      <c r="BJ138" s="138"/>
      <c r="BK138" s="137">
        <v>8.5000000000000006E-4</v>
      </c>
      <c r="BL138" s="138"/>
      <c r="BM138" s="138"/>
    </row>
    <row r="139" spans="1:65">
      <c r="A139">
        <v>246</v>
      </c>
      <c r="B139" s="128" t="s">
        <v>2629</v>
      </c>
      <c r="C139" s="135">
        <v>1.3779970000000001E-2</v>
      </c>
      <c r="D139" s="135">
        <v>5.5000000000000014E-3</v>
      </c>
      <c r="E139" s="135">
        <v>1.381041E-2</v>
      </c>
      <c r="F139" s="135">
        <v>5.7073520000000003E-2</v>
      </c>
      <c r="G139" s="135">
        <v>-2.098212E-2</v>
      </c>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c r="AE139" s="136"/>
      <c r="AF139" s="136"/>
      <c r="AG139" s="136"/>
      <c r="AH139" s="136"/>
      <c r="AI139" s="136"/>
      <c r="AJ139" s="136"/>
      <c r="AK139" s="136"/>
      <c r="AL139" s="136"/>
      <c r="AM139" s="136"/>
      <c r="AN139" s="136"/>
      <c r="AO139" s="136"/>
      <c r="AP139" s="136"/>
      <c r="AQ139" s="136"/>
      <c r="AR139" s="136"/>
      <c r="AS139" s="136"/>
      <c r="AT139" s="136"/>
      <c r="AU139" s="136"/>
      <c r="AV139" s="136"/>
      <c r="AW139" s="136"/>
      <c r="AX139" s="136"/>
      <c r="AY139" s="136"/>
      <c r="AZ139" s="136"/>
      <c r="BA139" s="136"/>
      <c r="BB139" s="136"/>
      <c r="BC139" s="136"/>
      <c r="BD139" s="136"/>
      <c r="BE139" s="136"/>
      <c r="BF139" s="135">
        <v>5.7741800000000003E-2</v>
      </c>
      <c r="BG139" s="136"/>
      <c r="BH139" s="136"/>
      <c r="BI139" s="136"/>
      <c r="BJ139" s="136"/>
      <c r="BK139" s="135">
        <v>4.2430700000000002E-2</v>
      </c>
      <c r="BL139" s="136"/>
      <c r="BM139" s="136"/>
    </row>
    <row r="140" spans="1:65">
      <c r="A140">
        <v>245</v>
      </c>
      <c r="B140" s="128" t="s">
        <v>2630</v>
      </c>
      <c r="C140" s="137">
        <v>1.46833E-2</v>
      </c>
      <c r="D140" s="137">
        <v>3.5999999999999999E-3</v>
      </c>
      <c r="E140" s="137">
        <v>1.4735720000000001E-2</v>
      </c>
      <c r="F140" s="137">
        <v>4.8224820000000002E-2</v>
      </c>
      <c r="G140" s="137">
        <v>6.0579969999999997E-2</v>
      </c>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c r="AS140" s="138"/>
      <c r="AT140" s="138"/>
      <c r="AU140" s="138"/>
      <c r="AV140" s="138"/>
      <c r="AW140" s="138"/>
      <c r="AX140" s="138"/>
      <c r="AY140" s="138"/>
      <c r="AZ140" s="138"/>
      <c r="BA140" s="138"/>
      <c r="BB140" s="138"/>
      <c r="BC140" s="138"/>
      <c r="BD140" s="138"/>
      <c r="BE140" s="138"/>
      <c r="BF140" s="137">
        <v>5.2335600000000003E-2</v>
      </c>
      <c r="BG140" s="138"/>
      <c r="BH140" s="138"/>
      <c r="BI140" s="138"/>
      <c r="BJ140" s="138"/>
      <c r="BK140" s="137">
        <v>6.6945499999999991E-2</v>
      </c>
      <c r="BL140" s="138"/>
      <c r="BM140" s="138"/>
    </row>
    <row r="141" spans="1:65">
      <c r="A141">
        <v>244</v>
      </c>
      <c r="B141" s="128" t="s">
        <v>2631</v>
      </c>
      <c r="C141" s="135">
        <v>1.4286689999999999E-2</v>
      </c>
      <c r="D141" s="135">
        <v>5.8999999999999999E-3</v>
      </c>
      <c r="E141" s="135">
        <v>1.4293169999999999E-2</v>
      </c>
      <c r="F141" s="135">
        <v>0.14726412999999999</v>
      </c>
      <c r="G141" s="135">
        <v>-5.3274660000000001E-2</v>
      </c>
      <c r="H141" s="136"/>
      <c r="I141" s="136"/>
      <c r="J141" s="136"/>
      <c r="K141" s="136"/>
      <c r="L141" s="136"/>
      <c r="M141" s="136"/>
      <c r="N141" s="136"/>
      <c r="O141" s="136"/>
      <c r="P141" s="136"/>
      <c r="Q141" s="136"/>
      <c r="R141" s="136"/>
      <c r="S141" s="136"/>
      <c r="T141" s="136"/>
      <c r="U141" s="136"/>
      <c r="V141" s="136"/>
      <c r="W141" s="136"/>
      <c r="X141" s="136"/>
      <c r="Y141" s="136"/>
      <c r="Z141" s="136"/>
      <c r="AA141" s="136"/>
      <c r="AB141" s="136"/>
      <c r="AC141" s="136"/>
      <c r="AD141" s="136"/>
      <c r="AE141" s="136"/>
      <c r="AF141" s="136"/>
      <c r="AG141" s="136"/>
      <c r="AH141" s="136"/>
      <c r="AI141" s="136"/>
      <c r="AJ141" s="136"/>
      <c r="AK141" s="136"/>
      <c r="AL141" s="136"/>
      <c r="AM141" s="136"/>
      <c r="AN141" s="136"/>
      <c r="AO141" s="136"/>
      <c r="AP141" s="136"/>
      <c r="AQ141" s="136"/>
      <c r="AR141" s="136"/>
      <c r="AS141" s="136"/>
      <c r="AT141" s="136"/>
      <c r="AU141" s="136"/>
      <c r="AV141" s="136"/>
      <c r="AW141" s="136"/>
      <c r="AX141" s="136"/>
      <c r="AY141" s="136"/>
      <c r="AZ141" s="136"/>
      <c r="BA141" s="136"/>
      <c r="BB141" s="136"/>
      <c r="BC141" s="136"/>
      <c r="BD141" s="136"/>
      <c r="BE141" s="136"/>
      <c r="BF141" s="135">
        <v>0.1105773</v>
      </c>
      <c r="BG141" s="136"/>
      <c r="BH141" s="136"/>
      <c r="BI141" s="136"/>
      <c r="BJ141" s="136"/>
      <c r="BK141" s="135">
        <v>0.11297889999999999</v>
      </c>
      <c r="BL141" s="136"/>
      <c r="BM141" s="136"/>
    </row>
    <row r="142" spans="1:65">
      <c r="A142">
        <v>243</v>
      </c>
      <c r="B142" s="128" t="s">
        <v>2632</v>
      </c>
      <c r="C142" s="137">
        <v>1.139419E-2</v>
      </c>
      <c r="D142" s="137">
        <v>4.0999999999999986E-3</v>
      </c>
      <c r="E142" s="137">
        <v>1.145063E-2</v>
      </c>
      <c r="F142" s="137">
        <v>5.92948E-3</v>
      </c>
      <c r="G142" s="137">
        <v>-3.6326710000000012E-2</v>
      </c>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7">
        <v>1.18207E-2</v>
      </c>
      <c r="AD142" s="138"/>
      <c r="AE142" s="138"/>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38"/>
      <c r="BA142" s="138"/>
      <c r="BB142" s="138"/>
      <c r="BC142" s="138"/>
      <c r="BD142" s="138"/>
      <c r="BE142" s="138"/>
      <c r="BF142" s="137">
        <v>2.34205E-2</v>
      </c>
      <c r="BG142" s="138"/>
      <c r="BH142" s="138"/>
      <c r="BI142" s="138"/>
      <c r="BJ142" s="138"/>
      <c r="BK142" s="137">
        <v>4.8642600000000001E-2</v>
      </c>
      <c r="BL142" s="138"/>
      <c r="BM142" s="138"/>
    </row>
    <row r="143" spans="1:65">
      <c r="A143">
        <v>242</v>
      </c>
      <c r="B143" s="128" t="s">
        <v>2633</v>
      </c>
      <c r="C143" s="135">
        <v>1.421028E-2</v>
      </c>
      <c r="D143" s="135">
        <v>4.3E-3</v>
      </c>
      <c r="E143" s="135">
        <v>1.4223019999999999E-2</v>
      </c>
      <c r="F143" s="135">
        <v>-1.7052919999999999E-2</v>
      </c>
      <c r="G143" s="135">
        <v>1.7279329999999999E-2</v>
      </c>
      <c r="H143" s="136"/>
      <c r="I143" s="136"/>
      <c r="J143" s="136"/>
      <c r="K143" s="136"/>
      <c r="L143" s="136"/>
      <c r="M143" s="136"/>
      <c r="N143" s="136"/>
      <c r="O143" s="136"/>
      <c r="P143" s="136"/>
      <c r="Q143" s="136"/>
      <c r="R143" s="136"/>
      <c r="S143" s="136"/>
      <c r="T143" s="136"/>
      <c r="U143" s="136"/>
      <c r="V143" s="136"/>
      <c r="W143" s="136"/>
      <c r="X143" s="136"/>
      <c r="Y143" s="136"/>
      <c r="Z143" s="136"/>
      <c r="AA143" s="136"/>
      <c r="AB143" s="136"/>
      <c r="AC143" s="135">
        <v>1.1681E-2</v>
      </c>
      <c r="AD143" s="136"/>
      <c r="AE143" s="136"/>
      <c r="AF143" s="136"/>
      <c r="AG143" s="136"/>
      <c r="AH143" s="136"/>
      <c r="AI143" s="136"/>
      <c r="AJ143" s="136"/>
      <c r="AK143" s="136"/>
      <c r="AL143" s="136"/>
      <c r="AM143" s="136"/>
      <c r="AN143" s="136"/>
      <c r="AO143" s="136"/>
      <c r="AP143" s="136"/>
      <c r="AQ143" s="136"/>
      <c r="AR143" s="136"/>
      <c r="AS143" s="136"/>
      <c r="AT143" s="136"/>
      <c r="AU143" s="136"/>
      <c r="AV143" s="136"/>
      <c r="AW143" s="136"/>
      <c r="AX143" s="136"/>
      <c r="AY143" s="136"/>
      <c r="AZ143" s="136"/>
      <c r="BA143" s="136"/>
      <c r="BB143" s="136"/>
      <c r="BC143" s="136"/>
      <c r="BD143" s="136"/>
      <c r="BE143" s="136"/>
      <c r="BF143" s="135">
        <v>7.1500000000000001E-3</v>
      </c>
      <c r="BG143" s="136"/>
      <c r="BH143" s="136"/>
      <c r="BI143" s="136"/>
      <c r="BJ143" s="136"/>
      <c r="BK143" s="135">
        <v>8.9619999999999995E-3</v>
      </c>
      <c r="BL143" s="136"/>
      <c r="BM143" s="136"/>
    </row>
    <row r="144" spans="1:65">
      <c r="A144">
        <v>241</v>
      </c>
      <c r="B144" s="128" t="s">
        <v>2634</v>
      </c>
      <c r="C144" s="137">
        <v>1.0781509999999999E-2</v>
      </c>
      <c r="D144" s="137">
        <v>2.0999999999999999E-3</v>
      </c>
      <c r="E144" s="137">
        <v>1.077878E-2</v>
      </c>
      <c r="F144" s="137">
        <v>6.3539520000000002E-2</v>
      </c>
      <c r="G144" s="137">
        <v>-3.8298659999999998E-2</v>
      </c>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7">
        <v>1.091E-2</v>
      </c>
      <c r="AD144" s="138"/>
      <c r="AE144" s="138"/>
      <c r="AF144" s="138"/>
      <c r="AG144" s="138"/>
      <c r="AH144" s="138"/>
      <c r="AI144" s="138"/>
      <c r="AJ144" s="138"/>
      <c r="AK144" s="138"/>
      <c r="AL144" s="138"/>
      <c r="AM144" s="138"/>
      <c r="AN144" s="138"/>
      <c r="AO144" s="138"/>
      <c r="AP144" s="138"/>
      <c r="AQ144" s="138"/>
      <c r="AR144" s="138"/>
      <c r="AS144" s="138"/>
      <c r="AT144" s="138"/>
      <c r="AU144" s="138"/>
      <c r="AV144" s="138"/>
      <c r="AW144" s="138"/>
      <c r="AX144" s="138"/>
      <c r="AY144" s="138"/>
      <c r="AZ144" s="138"/>
      <c r="BA144" s="138"/>
      <c r="BB144" s="138"/>
      <c r="BC144" s="138"/>
      <c r="BD144" s="138"/>
      <c r="BE144" s="138"/>
      <c r="BF144" s="137">
        <v>3.9536500000000002E-2</v>
      </c>
      <c r="BG144" s="138"/>
      <c r="BH144" s="138"/>
      <c r="BI144" s="138"/>
      <c r="BJ144" s="138"/>
      <c r="BK144" s="137">
        <v>4.5241900000000002E-2</v>
      </c>
      <c r="BL144" s="138"/>
      <c r="BM144" s="138"/>
    </row>
    <row r="145" spans="1:65">
      <c r="A145">
        <v>240</v>
      </c>
      <c r="B145" s="128" t="s">
        <v>2635</v>
      </c>
      <c r="C145" s="135">
        <v>1.27838E-2</v>
      </c>
      <c r="D145" s="135">
        <v>1E-3</v>
      </c>
      <c r="E145" s="135">
        <v>1.2813659999999999E-2</v>
      </c>
      <c r="F145" s="135">
        <v>-9.4971639999999996E-2</v>
      </c>
      <c r="G145" s="135">
        <v>0.10113919</v>
      </c>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5">
        <v>1.2697999999999999E-2</v>
      </c>
      <c r="AD145" s="136"/>
      <c r="AE145" s="136"/>
      <c r="AF145" s="136"/>
      <c r="AG145" s="136"/>
      <c r="AH145" s="136"/>
      <c r="AI145" s="136"/>
      <c r="AJ145" s="136"/>
      <c r="AK145" s="136"/>
      <c r="AL145" s="136"/>
      <c r="AM145" s="136"/>
      <c r="AN145" s="136"/>
      <c r="AO145" s="136"/>
      <c r="AP145" s="136"/>
      <c r="AQ145" s="136"/>
      <c r="AR145" s="136"/>
      <c r="AS145" s="136"/>
      <c r="AT145" s="136"/>
      <c r="AU145" s="136"/>
      <c r="AV145" s="136"/>
      <c r="AW145" s="136"/>
      <c r="AX145" s="136"/>
      <c r="AY145" s="136"/>
      <c r="AZ145" s="136"/>
      <c r="BA145" s="136"/>
      <c r="BB145" s="136"/>
      <c r="BC145" s="136"/>
      <c r="BD145" s="136"/>
      <c r="BE145" s="136"/>
      <c r="BF145" s="135">
        <v>-7.1800000000000003E-2</v>
      </c>
      <c r="BG145" s="136"/>
      <c r="BH145" s="136"/>
      <c r="BI145" s="136"/>
      <c r="BJ145" s="136"/>
      <c r="BK145" s="135">
        <v>-6.8600000000000008E-2</v>
      </c>
      <c r="BL145" s="136"/>
      <c r="BM145" s="136"/>
    </row>
    <row r="146" spans="1:65">
      <c r="A146">
        <v>239</v>
      </c>
      <c r="B146" s="128" t="s">
        <v>2636</v>
      </c>
      <c r="C146" s="137">
        <v>1.1838069999999999E-2</v>
      </c>
      <c r="D146" s="137">
        <v>-2.0999999999999999E-3</v>
      </c>
      <c r="E146" s="137">
        <v>1.1843940000000001E-2</v>
      </c>
      <c r="F146" s="137">
        <v>2.7544499999999999E-3</v>
      </c>
      <c r="G146" s="137">
        <v>-5.9204519999999997E-2</v>
      </c>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7">
        <v>1.1697000000000001E-2</v>
      </c>
      <c r="AD146" s="138"/>
      <c r="AE146" s="138"/>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38"/>
      <c r="BA146" s="138"/>
      <c r="BB146" s="138"/>
      <c r="BC146" s="138"/>
      <c r="BD146" s="138"/>
      <c r="BE146" s="138"/>
      <c r="BF146" s="137">
        <v>-7.4000000000000003E-3</v>
      </c>
      <c r="BG146" s="138"/>
      <c r="BH146" s="138"/>
      <c r="BI146" s="138"/>
      <c r="BJ146" s="138"/>
      <c r="BK146" s="137">
        <v>3.01254E-2</v>
      </c>
      <c r="BL146" s="138"/>
      <c r="BM146" s="138"/>
    </row>
    <row r="147" spans="1:65">
      <c r="A147">
        <v>238</v>
      </c>
      <c r="B147" s="128" t="s">
        <v>2637</v>
      </c>
      <c r="C147" s="135">
        <v>1.1688870000000001E-2</v>
      </c>
      <c r="D147" s="135">
        <v>1.9E-3</v>
      </c>
      <c r="E147" s="135">
        <v>1.1699660000000001E-2</v>
      </c>
      <c r="F147" s="135">
        <v>1.218815E-2</v>
      </c>
      <c r="G147" s="135">
        <v>5.4983099999999993E-3</v>
      </c>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5">
        <v>1.1598000000000001E-2</v>
      </c>
      <c r="AD147" s="136"/>
      <c r="AE147" s="136"/>
      <c r="AF147" s="136"/>
      <c r="AG147" s="136"/>
      <c r="AH147" s="136"/>
      <c r="AI147" s="136"/>
      <c r="AJ147" s="136"/>
      <c r="AK147" s="136"/>
      <c r="AL147" s="136"/>
      <c r="AM147" s="136"/>
      <c r="AN147" s="136"/>
      <c r="AO147" s="136"/>
      <c r="AP147" s="136"/>
      <c r="AQ147" s="136"/>
      <c r="AR147" s="136"/>
      <c r="AS147" s="136"/>
      <c r="AT147" s="136"/>
      <c r="AU147" s="136"/>
      <c r="AV147" s="136"/>
      <c r="AW147" s="136"/>
      <c r="AX147" s="136"/>
      <c r="AY147" s="136"/>
      <c r="AZ147" s="136"/>
      <c r="BA147" s="136"/>
      <c r="BB147" s="136"/>
      <c r="BC147" s="136"/>
      <c r="BD147" s="136"/>
      <c r="BE147" s="136"/>
      <c r="BF147" s="135">
        <v>2.59221E-2</v>
      </c>
      <c r="BG147" s="136"/>
      <c r="BH147" s="136"/>
      <c r="BI147" s="136"/>
      <c r="BJ147" s="136"/>
      <c r="BK147" s="135">
        <v>-4.5999999999999999E-3</v>
      </c>
      <c r="BL147" s="136"/>
      <c r="BM147" s="136"/>
    </row>
    <row r="148" spans="1:65">
      <c r="A148">
        <v>237</v>
      </c>
      <c r="B148" s="128" t="s">
        <v>2638</v>
      </c>
      <c r="C148" s="137">
        <v>1.2531520000000001E-2</v>
      </c>
      <c r="D148" s="137">
        <v>5.0000000000000001E-4</v>
      </c>
      <c r="E148" s="137">
        <v>1.256265E-2</v>
      </c>
      <c r="F148" s="137">
        <v>-2.2787640000000001E-2</v>
      </c>
      <c r="G148" s="137">
        <v>-1.718592E-2</v>
      </c>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7">
        <v>1.2196E-2</v>
      </c>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c r="BA148" s="138"/>
      <c r="BB148" s="138"/>
      <c r="BC148" s="138"/>
      <c r="BD148" s="138"/>
      <c r="BE148" s="138"/>
      <c r="BF148" s="137">
        <v>3.1825300000000001E-2</v>
      </c>
      <c r="BG148" s="138"/>
      <c r="BH148" s="138"/>
      <c r="BI148" s="138"/>
      <c r="BJ148" s="138"/>
      <c r="BK148" s="137">
        <v>-3.0800000000000001E-2</v>
      </c>
      <c r="BL148" s="138"/>
      <c r="BM148" s="138"/>
    </row>
    <row r="149" spans="1:65">
      <c r="A149">
        <v>236</v>
      </c>
      <c r="B149" s="128" t="s">
        <v>2639</v>
      </c>
      <c r="C149" s="135">
        <v>1.052925E-2</v>
      </c>
      <c r="D149" s="135">
        <v>2.0999999999999999E-3</v>
      </c>
      <c r="E149" s="135">
        <v>1.05731E-2</v>
      </c>
      <c r="F149" s="135">
        <v>5.9941100000000004E-3</v>
      </c>
      <c r="G149" s="135">
        <v>1.6551340000000001E-2</v>
      </c>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5">
        <v>1.0498E-2</v>
      </c>
      <c r="AD149" s="136"/>
      <c r="AE149" s="136"/>
      <c r="AF149" s="136"/>
      <c r="AG149" s="136"/>
      <c r="AH149" s="136"/>
      <c r="AI149" s="136"/>
      <c r="AJ149" s="136"/>
      <c r="AK149" s="136"/>
      <c r="AL149" s="136"/>
      <c r="AM149" s="136"/>
      <c r="AN149" s="136"/>
      <c r="AO149" s="136"/>
      <c r="AP149" s="136"/>
      <c r="AQ149" s="136"/>
      <c r="AR149" s="136"/>
      <c r="AS149" s="136"/>
      <c r="AT149" s="136"/>
      <c r="AU149" s="136"/>
      <c r="AV149" s="136"/>
      <c r="AW149" s="136"/>
      <c r="AX149" s="136"/>
      <c r="AY149" s="136"/>
      <c r="AZ149" s="136"/>
      <c r="BA149" s="136"/>
      <c r="BB149" s="136"/>
      <c r="BC149" s="136"/>
      <c r="BD149" s="136"/>
      <c r="BE149" s="136"/>
      <c r="BF149" s="135">
        <v>2.9269999999999999E-3</v>
      </c>
      <c r="BG149" s="136"/>
      <c r="BH149" s="136"/>
      <c r="BI149" s="136"/>
      <c r="BJ149" s="136"/>
      <c r="BK149" s="135">
        <v>2.0419400000000001E-2</v>
      </c>
      <c r="BL149" s="136"/>
      <c r="BM149" s="136"/>
    </row>
    <row r="150" spans="1:65">
      <c r="A150">
        <v>235</v>
      </c>
      <c r="B150" s="128" t="s">
        <v>2640</v>
      </c>
      <c r="C150" s="137">
        <v>1.091981E-2</v>
      </c>
      <c r="D150" s="137">
        <v>3.3E-3</v>
      </c>
      <c r="E150" s="137">
        <v>1.0942439999999999E-2</v>
      </c>
      <c r="F150" s="137">
        <v>7.7186180000000007E-2</v>
      </c>
      <c r="G150" s="137">
        <v>-1.4350109999999999E-2</v>
      </c>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7">
        <v>1.0696000000000001E-2</v>
      </c>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38"/>
      <c r="BB150" s="138"/>
      <c r="BC150" s="138"/>
      <c r="BD150" s="138"/>
      <c r="BE150" s="138"/>
      <c r="BF150" s="137">
        <v>3.5432400000000003E-2</v>
      </c>
      <c r="BG150" s="138"/>
      <c r="BH150" s="138"/>
      <c r="BI150" s="138"/>
      <c r="BJ150" s="138"/>
      <c r="BK150" s="137">
        <v>3.3530600000000001E-2</v>
      </c>
      <c r="BL150" s="138"/>
      <c r="BM150" s="138"/>
    </row>
    <row r="151" spans="1:65">
      <c r="A151">
        <v>234</v>
      </c>
      <c r="B151" s="128" t="s">
        <v>2641</v>
      </c>
      <c r="C151" s="135">
        <v>1.0191209999999999E-2</v>
      </c>
      <c r="D151" s="135">
        <v>3.0999999999999999E-3</v>
      </c>
      <c r="E151" s="135">
        <v>1.0206049999999999E-2</v>
      </c>
      <c r="F151" s="135">
        <v>6.7979120000000004E-2</v>
      </c>
      <c r="G151" s="135">
        <v>1.110593E-2</v>
      </c>
      <c r="H151" s="136"/>
      <c r="I151" s="136"/>
      <c r="J151" s="136"/>
      <c r="K151" s="136"/>
      <c r="L151" s="136"/>
      <c r="M151" s="136"/>
      <c r="N151" s="136"/>
      <c r="O151" s="136"/>
      <c r="P151" s="136"/>
      <c r="Q151" s="136"/>
      <c r="R151" s="136"/>
      <c r="S151" s="136"/>
      <c r="T151" s="136"/>
      <c r="U151" s="136"/>
      <c r="V151" s="136"/>
      <c r="W151" s="136"/>
      <c r="X151" s="136"/>
      <c r="Y151" s="136"/>
      <c r="Z151" s="136"/>
      <c r="AA151" s="136"/>
      <c r="AB151" s="136"/>
      <c r="AC151" s="135">
        <v>9.7949999999999999E-3</v>
      </c>
      <c r="AD151" s="136"/>
      <c r="AE151" s="136"/>
      <c r="AF151" s="136"/>
      <c r="AG151" s="136"/>
      <c r="AH151" s="136"/>
      <c r="AI151" s="136"/>
      <c r="AJ151" s="136"/>
      <c r="AK151" s="136"/>
      <c r="AL151" s="136"/>
      <c r="AM151" s="136"/>
      <c r="AN151" s="136"/>
      <c r="AO151" s="136"/>
      <c r="AP151" s="136"/>
      <c r="AQ151" s="136"/>
      <c r="AR151" s="136"/>
      <c r="AS151" s="136"/>
      <c r="AT151" s="136"/>
      <c r="AU151" s="136"/>
      <c r="AV151" s="136"/>
      <c r="AW151" s="136"/>
      <c r="AX151" s="136"/>
      <c r="AY151" s="136"/>
      <c r="AZ151" s="136"/>
      <c r="BA151" s="136"/>
      <c r="BB151" s="136"/>
      <c r="BC151" s="136"/>
      <c r="BD151" s="136"/>
      <c r="BE151" s="136"/>
      <c r="BF151" s="135">
        <v>5.4052900000000001E-2</v>
      </c>
      <c r="BG151" s="136"/>
      <c r="BH151" s="136"/>
      <c r="BI151" s="136"/>
      <c r="BJ151" s="136"/>
      <c r="BK151" s="135">
        <v>8.8987200000000002E-2</v>
      </c>
      <c r="BL151" s="136"/>
      <c r="BM151" s="136"/>
    </row>
    <row r="152" spans="1:65">
      <c r="A152">
        <v>233</v>
      </c>
      <c r="B152" s="128" t="s">
        <v>2642</v>
      </c>
      <c r="C152" s="137">
        <v>9.8415900000000008E-3</v>
      </c>
      <c r="D152" s="137">
        <v>4.7999999999999996E-3</v>
      </c>
      <c r="E152" s="137">
        <v>9.8788599999999997E-3</v>
      </c>
      <c r="F152" s="137">
        <v>6.061909E-2</v>
      </c>
      <c r="G152" s="137">
        <v>-1.329149E-2</v>
      </c>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7">
        <v>9.6970000000000008E-3</v>
      </c>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38"/>
      <c r="BB152" s="138"/>
      <c r="BC152" s="138"/>
      <c r="BD152" s="138"/>
      <c r="BE152" s="138"/>
      <c r="BF152" s="137">
        <v>7.7378500000000003E-2</v>
      </c>
      <c r="BG152" s="138"/>
      <c r="BH152" s="138"/>
      <c r="BI152" s="138"/>
      <c r="BJ152" s="138"/>
      <c r="BK152" s="137">
        <v>7.1372400000000003E-2</v>
      </c>
      <c r="BL152" s="138"/>
      <c r="BM152" s="138"/>
    </row>
    <row r="153" spans="1:65">
      <c r="A153">
        <v>232</v>
      </c>
      <c r="B153" s="128" t="s">
        <v>2643</v>
      </c>
      <c r="C153" s="135">
        <v>1.0793219999999999E-2</v>
      </c>
      <c r="D153" s="135">
        <v>4.4000000000000003E-3</v>
      </c>
      <c r="E153" s="135">
        <v>1.0828030000000001E-2</v>
      </c>
      <c r="F153" s="135">
        <v>3.7750399999999999E-3</v>
      </c>
      <c r="G153" s="135">
        <v>-6.2207699999999996E-3</v>
      </c>
      <c r="H153" s="136"/>
      <c r="I153" s="136"/>
      <c r="J153" s="136"/>
      <c r="K153" s="136"/>
      <c r="L153" s="136"/>
      <c r="M153" s="136"/>
      <c r="N153" s="136"/>
      <c r="O153" s="136"/>
      <c r="P153" s="136"/>
      <c r="Q153" s="136"/>
      <c r="R153" s="136"/>
      <c r="S153" s="136"/>
      <c r="T153" s="136"/>
      <c r="U153" s="136"/>
      <c r="V153" s="136"/>
      <c r="W153" s="136"/>
      <c r="X153" s="136"/>
      <c r="Y153" s="136"/>
      <c r="Z153" s="136"/>
      <c r="AA153" s="136"/>
      <c r="AB153" s="136"/>
      <c r="AC153" s="135">
        <v>1.0495000000000001E-2</v>
      </c>
      <c r="AD153" s="136"/>
      <c r="AE153" s="136"/>
      <c r="AF153" s="136"/>
      <c r="AG153" s="136"/>
      <c r="AH153" s="136"/>
      <c r="AI153" s="136"/>
      <c r="AJ153" s="136"/>
      <c r="AK153" s="136"/>
      <c r="AL153" s="136"/>
      <c r="AM153" s="136"/>
      <c r="AN153" s="136"/>
      <c r="AO153" s="136"/>
      <c r="AP153" s="136"/>
      <c r="AQ153" s="136"/>
      <c r="AR153" s="136"/>
      <c r="AS153" s="136"/>
      <c r="AT153" s="136"/>
      <c r="AU153" s="136"/>
      <c r="AV153" s="136"/>
      <c r="AW153" s="136"/>
      <c r="AX153" s="136"/>
      <c r="AY153" s="136"/>
      <c r="AZ153" s="136"/>
      <c r="BA153" s="136"/>
      <c r="BB153" s="136"/>
      <c r="BC153" s="136"/>
      <c r="BD153" s="136"/>
      <c r="BE153" s="136"/>
      <c r="BF153" s="135">
        <v>1.7316000000000002E-2</v>
      </c>
      <c r="BG153" s="136"/>
      <c r="BH153" s="136"/>
      <c r="BI153" s="136"/>
      <c r="BJ153" s="136"/>
      <c r="BK153" s="135">
        <v>1.44133E-2</v>
      </c>
      <c r="BL153" s="136"/>
      <c r="BM153" s="136"/>
    </row>
    <row r="154" spans="1:65">
      <c r="A154">
        <v>231</v>
      </c>
      <c r="B154" s="128" t="s">
        <v>2644</v>
      </c>
      <c r="C154" s="137">
        <v>8.6982199999999996E-3</v>
      </c>
      <c r="D154" s="137">
        <v>4.4000000000000003E-3</v>
      </c>
      <c r="E154" s="137">
        <v>8.7248400000000011E-3</v>
      </c>
      <c r="F154" s="137">
        <v>-1.6784569999999999E-2</v>
      </c>
      <c r="G154" s="137">
        <v>-3.0592599999999998E-3</v>
      </c>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7">
        <v>8.1930000000000006E-3</v>
      </c>
      <c r="AD154" s="138"/>
      <c r="AE154" s="138"/>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38"/>
      <c r="BA154" s="138"/>
      <c r="BB154" s="138"/>
      <c r="BC154" s="138"/>
      <c r="BD154" s="138"/>
      <c r="BE154" s="138"/>
      <c r="BF154" s="137">
        <v>1.43164E-2</v>
      </c>
      <c r="BG154" s="138"/>
      <c r="BH154" s="138"/>
      <c r="BI154" s="138"/>
      <c r="BJ154" s="138"/>
      <c r="BK154" s="137">
        <v>4.7154099999999997E-2</v>
      </c>
      <c r="BL154" s="138"/>
      <c r="BM154" s="138"/>
    </row>
    <row r="155" spans="1:65">
      <c r="A155">
        <v>230</v>
      </c>
      <c r="B155" s="128" t="s">
        <v>2645</v>
      </c>
      <c r="C155" s="135">
        <v>1.0494069999999999E-2</v>
      </c>
      <c r="D155" s="135">
        <v>3.7000000000000002E-3</v>
      </c>
      <c r="E155" s="135">
        <v>1.052223E-2</v>
      </c>
      <c r="F155" s="135">
        <v>4.3569139999999999E-2</v>
      </c>
      <c r="G155" s="135">
        <v>-3.2008309999999998E-2</v>
      </c>
      <c r="H155" s="136"/>
      <c r="I155" s="136"/>
      <c r="J155" s="136"/>
      <c r="K155" s="136"/>
      <c r="L155" s="136"/>
      <c r="M155" s="136"/>
      <c r="N155" s="136"/>
      <c r="O155" s="136"/>
      <c r="P155" s="136"/>
      <c r="Q155" s="136"/>
      <c r="R155" s="136"/>
      <c r="S155" s="136"/>
      <c r="T155" s="136"/>
      <c r="U155" s="136"/>
      <c r="V155" s="136"/>
      <c r="W155" s="136"/>
      <c r="X155" s="136"/>
      <c r="Y155" s="136"/>
      <c r="Z155" s="136"/>
      <c r="AA155" s="136"/>
      <c r="AB155" s="136"/>
      <c r="AC155" s="135">
        <v>1.0297000000000001E-2</v>
      </c>
      <c r="AD155" s="136"/>
      <c r="AE155" s="136"/>
      <c r="AF155" s="136"/>
      <c r="AG155" s="136"/>
      <c r="AH155" s="136"/>
      <c r="AI155" s="136"/>
      <c r="AJ155" s="136"/>
      <c r="AK155" s="136"/>
      <c r="AL155" s="136"/>
      <c r="AM155" s="136"/>
      <c r="AN155" s="136"/>
      <c r="AO155" s="136"/>
      <c r="AP155" s="136"/>
      <c r="AQ155" s="136"/>
      <c r="AR155" s="136"/>
      <c r="AS155" s="136"/>
      <c r="AT155" s="136"/>
      <c r="AU155" s="136"/>
      <c r="AV155" s="136"/>
      <c r="AW155" s="136"/>
      <c r="AX155" s="136"/>
      <c r="AY155" s="136"/>
      <c r="AZ155" s="136"/>
      <c r="BA155" s="136"/>
      <c r="BB155" s="136"/>
      <c r="BC155" s="136"/>
      <c r="BD155" s="136"/>
      <c r="BE155" s="136"/>
      <c r="BF155" s="135">
        <v>1.93183E-2</v>
      </c>
      <c r="BG155" s="136"/>
      <c r="BH155" s="136"/>
      <c r="BI155" s="136"/>
      <c r="BJ155" s="136"/>
      <c r="BK155" s="135">
        <v>4.4342199999999998E-2</v>
      </c>
      <c r="BL155" s="136"/>
      <c r="BM155" s="136"/>
    </row>
    <row r="156" spans="1:65">
      <c r="A156">
        <v>229</v>
      </c>
      <c r="B156" s="128" t="s">
        <v>2646</v>
      </c>
      <c r="C156" s="137">
        <v>9.4179699999999995E-3</v>
      </c>
      <c r="D156" s="137">
        <v>2.5000000000000001E-3</v>
      </c>
      <c r="E156" s="137">
        <v>9.4482300000000002E-3</v>
      </c>
      <c r="F156" s="137">
        <v>6.8808060000000004E-2</v>
      </c>
      <c r="G156" s="137">
        <v>-8.0472100000000008E-3</v>
      </c>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7">
        <v>9.0950000000000007E-3</v>
      </c>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38"/>
      <c r="BB156" s="138"/>
      <c r="BC156" s="138"/>
      <c r="BD156" s="138"/>
      <c r="BE156" s="138"/>
      <c r="BF156" s="137">
        <v>8.2687700000000003E-2</v>
      </c>
      <c r="BG156" s="138"/>
      <c r="BH156" s="138"/>
      <c r="BI156" s="138"/>
      <c r="BJ156" s="138"/>
      <c r="BK156" s="137">
        <v>6.2666399999999997E-2</v>
      </c>
      <c r="BL156" s="138"/>
      <c r="BM156" s="138"/>
    </row>
    <row r="157" spans="1:65">
      <c r="A157">
        <v>228</v>
      </c>
      <c r="B157" s="128" t="s">
        <v>2647</v>
      </c>
      <c r="C157" s="135">
        <v>1.021913E-2</v>
      </c>
      <c r="D157" s="135">
        <v>2.8E-3</v>
      </c>
      <c r="E157" s="135">
        <v>1.028077E-2</v>
      </c>
      <c r="F157" s="135">
        <v>6.7653480000000002E-2</v>
      </c>
      <c r="G157" s="135">
        <v>-5.1624959999999998E-2</v>
      </c>
      <c r="H157" s="136"/>
      <c r="I157" s="136"/>
      <c r="J157" s="136"/>
      <c r="K157" s="136"/>
      <c r="L157" s="136"/>
      <c r="M157" s="136"/>
      <c r="N157" s="136"/>
      <c r="O157" s="136"/>
      <c r="P157" s="136"/>
      <c r="Q157" s="136"/>
      <c r="R157" s="136"/>
      <c r="S157" s="136"/>
      <c r="T157" s="136"/>
      <c r="U157" s="136"/>
      <c r="V157" s="136"/>
      <c r="W157" s="136"/>
      <c r="X157" s="136"/>
      <c r="Y157" s="136"/>
      <c r="Z157" s="136"/>
      <c r="AA157" s="136"/>
      <c r="AB157" s="136"/>
      <c r="AC157" s="135">
        <v>1.0097E-2</v>
      </c>
      <c r="AD157" s="136"/>
      <c r="AE157" s="136"/>
      <c r="AF157" s="136"/>
      <c r="AG157" s="136"/>
      <c r="AH157" s="136"/>
      <c r="AI157" s="136"/>
      <c r="AJ157" s="136"/>
      <c r="AK157" s="136"/>
      <c r="AL157" s="136"/>
      <c r="AM157" s="136"/>
      <c r="AN157" s="136"/>
      <c r="AO157" s="136"/>
      <c r="AP157" s="136"/>
      <c r="AQ157" s="136"/>
      <c r="AR157" s="136"/>
      <c r="AS157" s="136"/>
      <c r="AT157" s="136"/>
      <c r="AU157" s="136"/>
      <c r="AV157" s="136"/>
      <c r="AW157" s="136"/>
      <c r="AX157" s="136"/>
      <c r="AY157" s="136"/>
      <c r="AZ157" s="136"/>
      <c r="BA157" s="136"/>
      <c r="BB157" s="136"/>
      <c r="BC157" s="136"/>
      <c r="BD157" s="136"/>
      <c r="BE157" s="136"/>
      <c r="BF157" s="135">
        <v>7.3571899999999996E-2</v>
      </c>
      <c r="BG157" s="136"/>
      <c r="BH157" s="136"/>
      <c r="BI157" s="136"/>
      <c r="BJ157" s="136"/>
      <c r="BK157" s="135">
        <v>7.2570899999999994E-2</v>
      </c>
      <c r="BL157" s="136"/>
      <c r="BM157" s="136"/>
    </row>
    <row r="158" spans="1:65">
      <c r="A158">
        <v>227</v>
      </c>
      <c r="B158" s="128" t="s">
        <v>2648</v>
      </c>
      <c r="C158" s="137">
        <v>9.0326E-3</v>
      </c>
      <c r="D158" s="137">
        <v>2.8E-3</v>
      </c>
      <c r="E158" s="137">
        <v>9.0562899999999998E-3</v>
      </c>
      <c r="F158" s="137">
        <v>4.0628710000000012E-2</v>
      </c>
      <c r="G158" s="137">
        <v>-1.3997599999999999E-3</v>
      </c>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7">
        <v>8.796E-3</v>
      </c>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38"/>
      <c r="BB158" s="138"/>
      <c r="BC158" s="138"/>
      <c r="BD158" s="138"/>
      <c r="BE158" s="138"/>
      <c r="BF158" s="137">
        <v>4.5450200000000003E-2</v>
      </c>
      <c r="BG158" s="138"/>
      <c r="BH158" s="138"/>
      <c r="BI158" s="138"/>
      <c r="BJ158" s="138"/>
      <c r="BK158" s="137">
        <v>5.0656E-2</v>
      </c>
      <c r="BL158" s="138"/>
      <c r="BM158" s="138"/>
    </row>
    <row r="159" spans="1:65">
      <c r="A159">
        <v>226</v>
      </c>
      <c r="B159" s="128" t="s">
        <v>2649</v>
      </c>
      <c r="C159" s="135">
        <v>9.7001199999999996E-3</v>
      </c>
      <c r="D159" s="135">
        <v>2.3999999999999998E-3</v>
      </c>
      <c r="E159" s="135">
        <v>9.72633E-3</v>
      </c>
      <c r="F159" s="135">
        <v>-3.8527700000000002E-3</v>
      </c>
      <c r="G159" s="135">
        <v>-2.523102E-2</v>
      </c>
      <c r="H159" s="136"/>
      <c r="I159" s="136"/>
      <c r="J159" s="136"/>
      <c r="K159" s="136"/>
      <c r="L159" s="136"/>
      <c r="M159" s="136"/>
      <c r="N159" s="136"/>
      <c r="O159" s="136"/>
      <c r="P159" s="136"/>
      <c r="Q159" s="136"/>
      <c r="R159" s="136"/>
      <c r="S159" s="136"/>
      <c r="T159" s="136"/>
      <c r="U159" s="136"/>
      <c r="V159" s="136"/>
      <c r="W159" s="136"/>
      <c r="X159" s="136"/>
      <c r="Y159" s="136"/>
      <c r="Z159" s="136"/>
      <c r="AA159" s="136"/>
      <c r="AB159" s="136"/>
      <c r="AC159" s="135">
        <v>9.3950000000000006E-3</v>
      </c>
      <c r="AD159" s="136"/>
      <c r="AE159" s="136"/>
      <c r="AF159" s="136"/>
      <c r="AG159" s="136"/>
      <c r="AH159" s="136"/>
      <c r="AI159" s="136"/>
      <c r="AJ159" s="136"/>
      <c r="AK159" s="136"/>
      <c r="AL159" s="136"/>
      <c r="AM159" s="136"/>
      <c r="AN159" s="136"/>
      <c r="AO159" s="136"/>
      <c r="AP159" s="136"/>
      <c r="AQ159" s="136"/>
      <c r="AR159" s="136"/>
      <c r="AS159" s="136"/>
      <c r="AT159" s="136"/>
      <c r="AU159" s="136"/>
      <c r="AV159" s="136"/>
      <c r="AW159" s="136"/>
      <c r="AX159" s="136"/>
      <c r="AY159" s="136"/>
      <c r="AZ159" s="136"/>
      <c r="BA159" s="136"/>
      <c r="BB159" s="136"/>
      <c r="BC159" s="136"/>
      <c r="BD159" s="136"/>
      <c r="BE159" s="136"/>
      <c r="BF159" s="135">
        <v>5.7580000000000001E-3</v>
      </c>
      <c r="BG159" s="136"/>
      <c r="BH159" s="136"/>
      <c r="BI159" s="136"/>
      <c r="BJ159" s="136"/>
      <c r="BK159" s="135">
        <v>1.57161E-2</v>
      </c>
      <c r="BL159" s="136"/>
      <c r="BM159" s="136"/>
    </row>
    <row r="160" spans="1:65">
      <c r="A160">
        <v>225</v>
      </c>
      <c r="B160" s="128" t="s">
        <v>2650</v>
      </c>
      <c r="C160" s="137">
        <v>9.8763800000000006E-3</v>
      </c>
      <c r="D160" s="137">
        <v>4.6999999999999993E-3</v>
      </c>
      <c r="E160" s="137">
        <v>9.9263500000000005E-3</v>
      </c>
      <c r="F160" s="137">
        <v>8.3927499999999992E-3</v>
      </c>
      <c r="G160" s="137">
        <v>4.4950999999999998E-2</v>
      </c>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7">
        <v>9.3939999999999996E-3</v>
      </c>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B160" s="138"/>
      <c r="BC160" s="138"/>
      <c r="BD160" s="138"/>
      <c r="BE160" s="138"/>
      <c r="BF160" s="137">
        <v>-7.3000000000000001E-3</v>
      </c>
      <c r="BG160" s="138"/>
      <c r="BH160" s="138"/>
      <c r="BI160" s="138"/>
      <c r="BJ160" s="138"/>
      <c r="BK160" s="137">
        <v>-1.26E-2</v>
      </c>
      <c r="BL160" s="138"/>
      <c r="BM160" s="138"/>
    </row>
    <row r="161" spans="1:65">
      <c r="A161">
        <v>224</v>
      </c>
      <c r="B161" s="128" t="s">
        <v>2651</v>
      </c>
      <c r="C161" s="135">
        <v>8.0164099999999999E-3</v>
      </c>
      <c r="D161" s="135">
        <v>1.8E-3</v>
      </c>
      <c r="E161" s="135">
        <v>8.0496100000000004E-3</v>
      </c>
      <c r="F161" s="135">
        <v>0.10666388</v>
      </c>
      <c r="G161" s="135">
        <v>-6.2742099999999995E-2</v>
      </c>
      <c r="H161" s="136"/>
      <c r="I161" s="136"/>
      <c r="J161" s="136"/>
      <c r="K161" s="136"/>
      <c r="L161" s="136"/>
      <c r="M161" s="136"/>
      <c r="N161" s="136"/>
      <c r="O161" s="136"/>
      <c r="P161" s="136"/>
      <c r="Q161" s="136"/>
      <c r="R161" s="136"/>
      <c r="S161" s="136"/>
      <c r="T161" s="136"/>
      <c r="U161" s="136"/>
      <c r="V161" s="136"/>
      <c r="W161" s="136"/>
      <c r="X161" s="136"/>
      <c r="Y161" s="136"/>
      <c r="Z161" s="136"/>
      <c r="AA161" s="136"/>
      <c r="AB161" s="136"/>
      <c r="AC161" s="135">
        <v>7.796E-3</v>
      </c>
      <c r="AD161" s="136"/>
      <c r="AE161" s="136"/>
      <c r="AF161" s="136"/>
      <c r="AG161" s="136"/>
      <c r="AH161" s="136"/>
      <c r="AI161" s="136"/>
      <c r="AJ161" s="136"/>
      <c r="AK161" s="136"/>
      <c r="AL161" s="136"/>
      <c r="AM161" s="136"/>
      <c r="AN161" s="136"/>
      <c r="AO161" s="136"/>
      <c r="AP161" s="136"/>
      <c r="AQ161" s="136"/>
      <c r="AR161" s="136"/>
      <c r="AS161" s="136"/>
      <c r="AT161" s="136"/>
      <c r="AU161" s="136"/>
      <c r="AV161" s="136"/>
      <c r="AW161" s="136"/>
      <c r="AX161" s="136"/>
      <c r="AY161" s="136"/>
      <c r="AZ161" s="136"/>
      <c r="BA161" s="136"/>
      <c r="BB161" s="136"/>
      <c r="BC161" s="136"/>
      <c r="BD161" s="136"/>
      <c r="BE161" s="136"/>
      <c r="BF161" s="135">
        <v>2.76344E-2</v>
      </c>
      <c r="BG161" s="136"/>
      <c r="BH161" s="136"/>
      <c r="BI161" s="136"/>
      <c r="BJ161" s="136"/>
      <c r="BK161" s="135">
        <v>-1.2999999999999999E-3</v>
      </c>
      <c r="BL161" s="136"/>
      <c r="BM161" s="135">
        <v>5.1868299999999999E-2</v>
      </c>
    </row>
    <row r="162" spans="1:65">
      <c r="A162">
        <v>223</v>
      </c>
      <c r="B162" s="128" t="s">
        <v>2652</v>
      </c>
      <c r="C162" s="137">
        <v>9.2417799999999998E-3</v>
      </c>
      <c r="D162" s="137">
        <v>3.0000000000000001E-3</v>
      </c>
      <c r="E162" s="137">
        <v>9.2949299999999999E-3</v>
      </c>
      <c r="F162" s="137">
        <v>8.0255270000000004E-2</v>
      </c>
      <c r="G162" s="137">
        <v>-5.1606939999999997E-2</v>
      </c>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7">
        <v>8.8950000000000001E-3</v>
      </c>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B162" s="138"/>
      <c r="BC162" s="138"/>
      <c r="BD162" s="138"/>
      <c r="BE162" s="138"/>
      <c r="BF162" s="137">
        <v>5.1655800000000002E-2</v>
      </c>
      <c r="BG162" s="138"/>
      <c r="BH162" s="138"/>
      <c r="BI162" s="138"/>
      <c r="BJ162" s="138"/>
      <c r="BK162" s="137">
        <v>3.4236900000000001E-2</v>
      </c>
      <c r="BL162" s="138"/>
      <c r="BM162" s="137">
        <v>4.5549100000000002E-2</v>
      </c>
    </row>
    <row r="163" spans="1:65">
      <c r="A163">
        <v>222</v>
      </c>
      <c r="B163" s="128" t="s">
        <v>2653</v>
      </c>
      <c r="C163" s="135">
        <v>8.3972600000000001E-3</v>
      </c>
      <c r="D163" s="135">
        <v>3.8E-3</v>
      </c>
      <c r="E163" s="135">
        <v>8.4466999999999997E-3</v>
      </c>
      <c r="F163" s="135">
        <v>-3.5389179999999999E-2</v>
      </c>
      <c r="G163" s="135">
        <v>2.2763760000000001E-2</v>
      </c>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135">
        <v>8.1960000000000002E-3</v>
      </c>
      <c r="AD163" s="136"/>
      <c r="AE163" s="136"/>
      <c r="AF163" s="136"/>
      <c r="AG163" s="136"/>
      <c r="AH163" s="136"/>
      <c r="AI163" s="136"/>
      <c r="AJ163" s="136"/>
      <c r="AK163" s="136"/>
      <c r="AL163" s="136"/>
      <c r="AM163" s="136"/>
      <c r="AN163" s="136"/>
      <c r="AO163" s="136"/>
      <c r="AP163" s="136"/>
      <c r="AQ163" s="136"/>
      <c r="AR163" s="136"/>
      <c r="AS163" s="136"/>
      <c r="AT163" s="136"/>
      <c r="AU163" s="136"/>
      <c r="AV163" s="136"/>
      <c r="AW163" s="136"/>
      <c r="AX163" s="136"/>
      <c r="AY163" s="136"/>
      <c r="AZ163" s="136"/>
      <c r="BA163" s="136"/>
      <c r="BB163" s="136"/>
      <c r="BC163" s="136"/>
      <c r="BD163" s="136"/>
      <c r="BE163" s="136"/>
      <c r="BF163" s="135">
        <v>-3.7699999999999997E-2</v>
      </c>
      <c r="BG163" s="136"/>
      <c r="BH163" s="136"/>
      <c r="BI163" s="136"/>
      <c r="BJ163" s="136"/>
      <c r="BK163" s="135">
        <v>-4.4900000000000002E-2</v>
      </c>
      <c r="BL163" s="136"/>
      <c r="BM163" s="135">
        <v>-3.6299999999999999E-2</v>
      </c>
    </row>
    <row r="164" spans="1:65">
      <c r="A164">
        <v>221</v>
      </c>
      <c r="B164" s="128" t="s">
        <v>2654</v>
      </c>
      <c r="C164" s="137">
        <v>8.3943799999999999E-3</v>
      </c>
      <c r="D164" s="137">
        <v>7.4000000000000003E-3</v>
      </c>
      <c r="E164" s="137">
        <v>8.4466999999999997E-3</v>
      </c>
      <c r="F164" s="137">
        <v>1.396594E-2</v>
      </c>
      <c r="G164" s="137">
        <v>-6.9518399999999999E-3</v>
      </c>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7">
        <v>8.0949999999999998E-3</v>
      </c>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7">
        <v>-2.7000000000000001E-3</v>
      </c>
      <c r="BG164" s="138"/>
      <c r="BH164" s="138"/>
      <c r="BI164" s="138"/>
      <c r="BJ164" s="138"/>
      <c r="BK164" s="137">
        <v>1.7821099999999999E-2</v>
      </c>
      <c r="BL164" s="138"/>
      <c r="BM164" s="137">
        <v>-2.2800000000000001E-2</v>
      </c>
    </row>
    <row r="165" spans="1:65">
      <c r="A165">
        <v>220</v>
      </c>
      <c r="B165" s="128" t="s">
        <v>2655</v>
      </c>
      <c r="C165" s="135">
        <v>9.2201999999999996E-3</v>
      </c>
      <c r="D165" s="135">
        <v>5.4000000000000003E-3</v>
      </c>
      <c r="E165" s="135">
        <v>9.2938399999999994E-3</v>
      </c>
      <c r="F165" s="135">
        <v>-6.8805259999999993E-2</v>
      </c>
      <c r="G165" s="135">
        <v>-6.2101300000000003E-3</v>
      </c>
      <c r="H165" s="136"/>
      <c r="I165" s="136"/>
      <c r="J165" s="136"/>
      <c r="K165" s="136"/>
      <c r="L165" s="136"/>
      <c r="M165" s="136"/>
      <c r="N165" s="136"/>
      <c r="O165" s="136"/>
      <c r="P165" s="136"/>
      <c r="Q165" s="136"/>
      <c r="R165" s="136"/>
      <c r="S165" s="136"/>
      <c r="T165" s="136"/>
      <c r="U165" s="136"/>
      <c r="V165" s="136"/>
      <c r="W165" s="136"/>
      <c r="X165" s="136"/>
      <c r="Y165" s="136"/>
      <c r="Z165" s="136"/>
      <c r="AA165" s="136"/>
      <c r="AB165" s="136"/>
      <c r="AC165" s="135">
        <v>8.7939999999999997E-3</v>
      </c>
      <c r="AD165" s="136"/>
      <c r="AE165" s="136"/>
      <c r="AF165" s="136"/>
      <c r="AG165" s="136"/>
      <c r="AH165" s="136"/>
      <c r="AI165" s="136"/>
      <c r="AJ165" s="136"/>
      <c r="AK165" s="136"/>
      <c r="AL165" s="136"/>
      <c r="AM165" s="136"/>
      <c r="AN165" s="136"/>
      <c r="AO165" s="136"/>
      <c r="AP165" s="136"/>
      <c r="AQ165" s="136"/>
      <c r="AR165" s="136"/>
      <c r="AS165" s="136"/>
      <c r="AT165" s="136"/>
      <c r="AU165" s="136"/>
      <c r="AV165" s="136"/>
      <c r="AW165" s="136"/>
      <c r="AX165" s="136"/>
      <c r="AY165" s="136"/>
      <c r="AZ165" s="136"/>
      <c r="BA165" s="136"/>
      <c r="BB165" s="136"/>
      <c r="BC165" s="136"/>
      <c r="BD165" s="136"/>
      <c r="BE165" s="136"/>
      <c r="BF165" s="135">
        <v>-7.5200000000000003E-2</v>
      </c>
      <c r="BG165" s="136"/>
      <c r="BH165" s="136"/>
      <c r="BI165" s="136"/>
      <c r="BJ165" s="136"/>
      <c r="BK165" s="135">
        <v>-9.2600000000000002E-2</v>
      </c>
      <c r="BL165" s="136"/>
      <c r="BM165" s="135">
        <v>-8.9700000000000002E-2</v>
      </c>
    </row>
    <row r="166" spans="1:65">
      <c r="A166">
        <v>219</v>
      </c>
      <c r="B166" s="128" t="s">
        <v>2656</v>
      </c>
      <c r="C166" s="137">
        <v>7.9509799999999999E-3</v>
      </c>
      <c r="D166" s="137">
        <v>4.8999999999999998E-3</v>
      </c>
      <c r="E166" s="137">
        <v>8.0223199999999995E-3</v>
      </c>
      <c r="F166" s="137">
        <v>6.7219249999999994E-2</v>
      </c>
      <c r="G166" s="137">
        <v>-4.3742540000000003E-2</v>
      </c>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7">
        <v>7.6949999999999996E-3</v>
      </c>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38"/>
      <c r="BB166" s="138"/>
      <c r="BC166" s="138"/>
      <c r="BD166" s="138"/>
      <c r="BE166" s="138"/>
      <c r="BF166" s="137">
        <v>9.4210000000000002E-2</v>
      </c>
      <c r="BG166" s="138"/>
      <c r="BH166" s="138"/>
      <c r="BI166" s="138"/>
      <c r="BJ166" s="138"/>
      <c r="BK166" s="137">
        <v>3.2040199999999998E-2</v>
      </c>
      <c r="BL166" s="138"/>
      <c r="BM166" s="137">
        <v>7.26913E-2</v>
      </c>
    </row>
    <row r="167" spans="1:65">
      <c r="A167">
        <v>218</v>
      </c>
      <c r="B167" s="128" t="s">
        <v>2657</v>
      </c>
      <c r="C167" s="135">
        <v>8.3828700000000006E-3</v>
      </c>
      <c r="D167" s="135">
        <v>4.7999999999999996E-3</v>
      </c>
      <c r="E167" s="135">
        <v>8.4459799999999988E-3</v>
      </c>
      <c r="F167" s="135">
        <v>-3.9711099999999999E-2</v>
      </c>
      <c r="G167" s="135">
        <v>3.908988E-2</v>
      </c>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5">
        <v>8.1960000000000002E-3</v>
      </c>
      <c r="AD167" s="136"/>
      <c r="AE167" s="136"/>
      <c r="AF167" s="136"/>
      <c r="AG167" s="136"/>
      <c r="AH167" s="136"/>
      <c r="AI167" s="136"/>
      <c r="AJ167" s="136"/>
      <c r="AK167" s="136"/>
      <c r="AL167" s="136"/>
      <c r="AM167" s="136"/>
      <c r="AN167" s="136"/>
      <c r="AO167" s="136"/>
      <c r="AP167" s="136"/>
      <c r="AQ167" s="136"/>
      <c r="AR167" s="136"/>
      <c r="AS167" s="136"/>
      <c r="AT167" s="136"/>
      <c r="AU167" s="136"/>
      <c r="AV167" s="136"/>
      <c r="AW167" s="136"/>
      <c r="AX167" s="136"/>
      <c r="AY167" s="136"/>
      <c r="AZ167" s="136"/>
      <c r="BA167" s="136"/>
      <c r="BB167" s="136"/>
      <c r="BC167" s="136"/>
      <c r="BD167" s="136"/>
      <c r="BE167" s="136"/>
      <c r="BF167" s="135">
        <v>-4.1099999999999998E-2</v>
      </c>
      <c r="BG167" s="136"/>
      <c r="BH167" s="136"/>
      <c r="BI167" s="136"/>
      <c r="BJ167" s="136"/>
      <c r="BK167" s="135">
        <v>-7.4200000000000002E-2</v>
      </c>
      <c r="BL167" s="136"/>
      <c r="BM167" s="135">
        <v>-4.2199999999999988E-2</v>
      </c>
    </row>
    <row r="168" spans="1:65">
      <c r="A168">
        <v>217</v>
      </c>
      <c r="B168" s="128" t="s">
        <v>2658</v>
      </c>
      <c r="C168" s="137">
        <v>8.9630999999999999E-3</v>
      </c>
      <c r="D168" s="137">
        <v>5.5000000000000014E-3</v>
      </c>
      <c r="E168" s="137">
        <v>9.0142599999999996E-3</v>
      </c>
      <c r="F168" s="137">
        <v>0.11318039000000001</v>
      </c>
      <c r="G168" s="137">
        <v>-3.5389629999999998E-2</v>
      </c>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7">
        <v>8.5939999999999992E-3</v>
      </c>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38"/>
      <c r="BB168" s="138"/>
      <c r="BC168" s="138"/>
      <c r="BD168" s="138"/>
      <c r="BE168" s="138"/>
      <c r="BF168" s="137">
        <v>5.8164800000000003E-2</v>
      </c>
      <c r="BG168" s="138"/>
      <c r="BH168" s="138"/>
      <c r="BI168" s="138"/>
      <c r="BJ168" s="138"/>
      <c r="BK168" s="137">
        <v>1.65183E-2</v>
      </c>
      <c r="BL168" s="138"/>
      <c r="BM168" s="137">
        <v>4.3048000000000003E-2</v>
      </c>
    </row>
    <row r="169" spans="1:65">
      <c r="A169">
        <v>216</v>
      </c>
      <c r="B169" s="128" t="s">
        <v>2659</v>
      </c>
      <c r="C169" s="135">
        <v>8.7129400000000006E-3</v>
      </c>
      <c r="D169" s="135">
        <v>7.9000000000000008E-3</v>
      </c>
      <c r="E169" s="135">
        <v>8.767829999999999E-3</v>
      </c>
      <c r="F169" s="135">
        <v>6.9605819999999999E-2</v>
      </c>
      <c r="G169" s="135">
        <v>-3.4257940000000001E-2</v>
      </c>
      <c r="H169" s="136"/>
      <c r="I169" s="136"/>
      <c r="J169" s="136"/>
      <c r="K169" s="136"/>
      <c r="L169" s="136"/>
      <c r="M169" s="136"/>
      <c r="N169" s="136"/>
      <c r="O169" s="136"/>
      <c r="P169" s="136"/>
      <c r="Q169" s="136"/>
      <c r="R169" s="136"/>
      <c r="S169" s="136"/>
      <c r="T169" s="136"/>
      <c r="U169" s="136"/>
      <c r="V169" s="136"/>
      <c r="W169" s="136"/>
      <c r="X169" s="136"/>
      <c r="Y169" s="136"/>
      <c r="Z169" s="136"/>
      <c r="AA169" s="136"/>
      <c r="AB169" s="136"/>
      <c r="AC169" s="135">
        <v>8.3949999999999997E-3</v>
      </c>
      <c r="AD169" s="136"/>
      <c r="AE169" s="136"/>
      <c r="AF169" s="136"/>
      <c r="AG169" s="136"/>
      <c r="AH169" s="136"/>
      <c r="AI169" s="136"/>
      <c r="AJ169" s="136"/>
      <c r="AK169" s="136"/>
      <c r="AL169" s="136"/>
      <c r="AM169" s="136"/>
      <c r="AN169" s="136"/>
      <c r="AO169" s="136"/>
      <c r="AP169" s="136"/>
      <c r="AQ169" s="136"/>
      <c r="AR169" s="136"/>
      <c r="AS169" s="136"/>
      <c r="AT169" s="136"/>
      <c r="AU169" s="136"/>
      <c r="AV169" s="136"/>
      <c r="AW169" s="136"/>
      <c r="AX169" s="136"/>
      <c r="AY169" s="136"/>
      <c r="AZ169" s="136"/>
      <c r="BA169" s="136"/>
      <c r="BB169" s="136"/>
      <c r="BC169" s="136"/>
      <c r="BD169" s="136"/>
      <c r="BE169" s="136"/>
      <c r="BF169" s="135">
        <v>6.4774200000000004E-2</v>
      </c>
      <c r="BG169" s="136"/>
      <c r="BH169" s="136"/>
      <c r="BI169" s="136"/>
      <c r="BJ169" s="136"/>
      <c r="BK169" s="135">
        <v>9.0410000000000004E-2</v>
      </c>
      <c r="BL169" s="136"/>
      <c r="BM169" s="135">
        <v>6.6776500000000003E-2</v>
      </c>
    </row>
    <row r="170" spans="1:65">
      <c r="A170">
        <v>215</v>
      </c>
      <c r="B170" s="128" t="s">
        <v>2660</v>
      </c>
      <c r="C170" s="137">
        <v>9.4628799999999999E-3</v>
      </c>
      <c r="D170" s="137">
        <v>7.4000000000000003E-3</v>
      </c>
      <c r="E170" s="137">
        <v>9.5559200000000007E-3</v>
      </c>
      <c r="F170" s="137">
        <v>-0.10434852</v>
      </c>
      <c r="G170" s="137">
        <v>-2.3014610000000001E-2</v>
      </c>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7">
        <v>9.0950000000000007E-3</v>
      </c>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7">
        <v>-5.9700000000000003E-2</v>
      </c>
      <c r="BG170" s="138"/>
      <c r="BH170" s="138"/>
      <c r="BI170" s="138"/>
      <c r="BJ170" s="138"/>
      <c r="BK170" s="137">
        <v>-7.51E-2</v>
      </c>
      <c r="BL170" s="138"/>
      <c r="BM170" s="137">
        <v>-4.4600000000000001E-2</v>
      </c>
    </row>
    <row r="171" spans="1:65">
      <c r="A171">
        <v>214</v>
      </c>
      <c r="B171" s="128" t="s">
        <v>2661</v>
      </c>
      <c r="C171" s="135">
        <v>1.0615329999999999E-2</v>
      </c>
      <c r="D171" s="135">
        <v>5.3E-3</v>
      </c>
      <c r="E171" s="135">
        <v>1.069671E-2</v>
      </c>
      <c r="F171" s="135">
        <v>-8.4783380000000005E-2</v>
      </c>
      <c r="G171" s="135">
        <v>-1.5892960000000001E-2</v>
      </c>
      <c r="H171" s="136"/>
      <c r="I171" s="136"/>
      <c r="J171" s="136"/>
      <c r="K171" s="136"/>
      <c r="L171" s="136"/>
      <c r="M171" s="136"/>
      <c r="N171" s="136"/>
      <c r="O171" s="136"/>
      <c r="P171" s="136"/>
      <c r="Q171" s="136"/>
      <c r="R171" s="136"/>
      <c r="S171" s="136"/>
      <c r="T171" s="136"/>
      <c r="U171" s="136"/>
      <c r="V171" s="136"/>
      <c r="W171" s="136"/>
      <c r="X171" s="136"/>
      <c r="Y171" s="136"/>
      <c r="Z171" s="136"/>
      <c r="AA171" s="136"/>
      <c r="AB171" s="136"/>
      <c r="AC171" s="135">
        <v>1.0296E-2</v>
      </c>
      <c r="AD171" s="136"/>
      <c r="AE171" s="136"/>
      <c r="AF171" s="136"/>
      <c r="AG171" s="136"/>
      <c r="AH171" s="136"/>
      <c r="AI171" s="135">
        <v>1.45136E-2</v>
      </c>
      <c r="AJ171" s="136"/>
      <c r="AK171" s="136"/>
      <c r="AL171" s="136"/>
      <c r="AM171" s="136"/>
      <c r="AN171" s="136"/>
      <c r="AO171" s="136"/>
      <c r="AP171" s="136"/>
      <c r="AQ171" s="136"/>
      <c r="AR171" s="136"/>
      <c r="AS171" s="136"/>
      <c r="AT171" s="136"/>
      <c r="AU171" s="136"/>
      <c r="AV171" s="136"/>
      <c r="AW171" s="136"/>
      <c r="AX171" s="136"/>
      <c r="AY171" s="136"/>
      <c r="AZ171" s="136"/>
      <c r="BA171" s="136"/>
      <c r="BB171" s="135">
        <v>-3.7400000000000003E-2</v>
      </c>
      <c r="BC171" s="136"/>
      <c r="BD171" s="136"/>
      <c r="BE171" s="136"/>
      <c r="BF171" s="135">
        <v>-4.0399999999999998E-2</v>
      </c>
      <c r="BG171" s="136"/>
      <c r="BH171" s="136"/>
      <c r="BI171" s="136"/>
      <c r="BJ171" s="136"/>
      <c r="BK171" s="135">
        <v>-7.3099999999999998E-2</v>
      </c>
      <c r="BL171" s="136"/>
      <c r="BM171" s="135">
        <v>-7.1999999999999998E-3</v>
      </c>
    </row>
    <row r="172" spans="1:65">
      <c r="A172">
        <v>213</v>
      </c>
      <c r="B172" s="128" t="s">
        <v>2662</v>
      </c>
      <c r="C172" s="137">
        <v>1.0129269999999999E-2</v>
      </c>
      <c r="D172" s="137">
        <v>2.8E-3</v>
      </c>
      <c r="E172" s="137">
        <v>1.0176569999999999E-2</v>
      </c>
      <c r="F172" s="137">
        <v>-6.4276100000000003E-2</v>
      </c>
      <c r="G172" s="137">
        <v>4.3278440000000001E-2</v>
      </c>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7">
        <v>9.7949999999999999E-3</v>
      </c>
      <c r="AD172" s="138"/>
      <c r="AE172" s="138"/>
      <c r="AF172" s="138"/>
      <c r="AG172" s="138"/>
      <c r="AH172" s="138"/>
      <c r="AI172" s="137">
        <v>8.699999999999999E-4</v>
      </c>
      <c r="AJ172" s="138"/>
      <c r="AK172" s="138"/>
      <c r="AL172" s="138"/>
      <c r="AM172" s="138"/>
      <c r="AN172" s="138"/>
      <c r="AO172" s="138"/>
      <c r="AP172" s="138"/>
      <c r="AQ172" s="138"/>
      <c r="AR172" s="138"/>
      <c r="AS172" s="138"/>
      <c r="AT172" s="138"/>
      <c r="AU172" s="138"/>
      <c r="AV172" s="138"/>
      <c r="AW172" s="138"/>
      <c r="AX172" s="138"/>
      <c r="AY172" s="138"/>
      <c r="AZ172" s="138"/>
      <c r="BA172" s="138"/>
      <c r="BB172" s="137">
        <v>-7.9000000000000008E-3</v>
      </c>
      <c r="BC172" s="138"/>
      <c r="BD172" s="138"/>
      <c r="BE172" s="138"/>
      <c r="BF172" s="137">
        <v>-2.3400000000000001E-2</v>
      </c>
      <c r="BG172" s="138"/>
      <c r="BH172" s="138"/>
      <c r="BI172" s="138"/>
      <c r="BJ172" s="138"/>
      <c r="BK172" s="137">
        <v>-5.7299999999999997E-2</v>
      </c>
      <c r="BL172" s="138"/>
      <c r="BM172" s="137">
        <v>-6.13E-2</v>
      </c>
    </row>
    <row r="173" spans="1:65">
      <c r="A173">
        <v>212</v>
      </c>
      <c r="B173" s="128" t="s">
        <v>2663</v>
      </c>
      <c r="C173" s="135">
        <v>1.09579E-2</v>
      </c>
      <c r="D173" s="135">
        <v>2.5999999999999999E-3</v>
      </c>
      <c r="E173" s="135">
        <v>1.103091E-2</v>
      </c>
      <c r="F173" s="135">
        <v>-0.11025673</v>
      </c>
      <c r="G173" s="135">
        <v>0.17125551</v>
      </c>
      <c r="H173" s="136"/>
      <c r="I173" s="136"/>
      <c r="J173" s="136"/>
      <c r="K173" s="136"/>
      <c r="L173" s="136"/>
      <c r="M173" s="136"/>
      <c r="N173" s="136"/>
      <c r="O173" s="136"/>
      <c r="P173" s="136"/>
      <c r="Q173" s="136"/>
      <c r="R173" s="136"/>
      <c r="S173" s="136"/>
      <c r="T173" s="136"/>
      <c r="U173" s="136"/>
      <c r="V173" s="136"/>
      <c r="W173" s="136"/>
      <c r="X173" s="136"/>
      <c r="Y173" s="136"/>
      <c r="Z173" s="136"/>
      <c r="AA173" s="136"/>
      <c r="AB173" s="136"/>
      <c r="AC173" s="135">
        <v>9.8890000000000002E-3</v>
      </c>
      <c r="AD173" s="136"/>
      <c r="AE173" s="136"/>
      <c r="AF173" s="136"/>
      <c r="AG173" s="136"/>
      <c r="AH173" s="136"/>
      <c r="AI173" s="135">
        <v>-3.6299999999999999E-2</v>
      </c>
      <c r="AJ173" s="136"/>
      <c r="AK173" s="136"/>
      <c r="AL173" s="136"/>
      <c r="AM173" s="136"/>
      <c r="AN173" s="136"/>
      <c r="AO173" s="136"/>
      <c r="AP173" s="136"/>
      <c r="AQ173" s="136"/>
      <c r="AR173" s="136"/>
      <c r="AS173" s="136"/>
      <c r="AT173" s="136"/>
      <c r="AU173" s="136"/>
      <c r="AV173" s="136"/>
      <c r="AW173" s="136"/>
      <c r="AX173" s="136"/>
      <c r="AY173" s="136"/>
      <c r="AZ173" s="136"/>
      <c r="BA173" s="136"/>
      <c r="BB173" s="135">
        <v>-0.12920000000000001</v>
      </c>
      <c r="BC173" s="136"/>
      <c r="BD173" s="136"/>
      <c r="BE173" s="136"/>
      <c r="BF173" s="135">
        <v>-0.13930000000000001</v>
      </c>
      <c r="BG173" s="136"/>
      <c r="BH173" s="136"/>
      <c r="BI173" s="136"/>
      <c r="BJ173" s="136"/>
      <c r="BK173" s="135">
        <v>-0.09</v>
      </c>
      <c r="BL173" s="136"/>
      <c r="BM173" s="135">
        <v>-0.15909999999999999</v>
      </c>
    </row>
    <row r="174" spans="1:65">
      <c r="A174">
        <v>211</v>
      </c>
      <c r="B174" s="128" t="s">
        <v>2664</v>
      </c>
      <c r="C174" s="137">
        <v>1.173859E-2</v>
      </c>
      <c r="D174" s="137">
        <v>4.5000000000000014E-3</v>
      </c>
      <c r="E174" s="137">
        <v>1.175877E-2</v>
      </c>
      <c r="F174" s="137">
        <v>-0.24796356999999999</v>
      </c>
      <c r="G174" s="137">
        <v>0.10499922</v>
      </c>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7">
        <v>1.0892000000000001E-2</v>
      </c>
      <c r="AD174" s="138"/>
      <c r="AE174" s="138"/>
      <c r="AF174" s="138"/>
      <c r="AG174" s="138"/>
      <c r="AH174" s="138"/>
      <c r="AI174" s="137">
        <v>-7.2300000000000003E-2</v>
      </c>
      <c r="AJ174" s="138"/>
      <c r="AK174" s="138"/>
      <c r="AL174" s="138"/>
      <c r="AM174" s="138"/>
      <c r="AN174" s="138"/>
      <c r="AO174" s="138"/>
      <c r="AP174" s="138"/>
      <c r="AQ174" s="138"/>
      <c r="AR174" s="138"/>
      <c r="AS174" s="138"/>
      <c r="AT174" s="138"/>
      <c r="AU174" s="138"/>
      <c r="AV174" s="138"/>
      <c r="AW174" s="138"/>
      <c r="AX174" s="138"/>
      <c r="AY174" s="138"/>
      <c r="AZ174" s="138"/>
      <c r="BA174" s="138"/>
      <c r="BB174" s="137">
        <v>-0.12959999999999999</v>
      </c>
      <c r="BC174" s="138"/>
      <c r="BD174" s="138"/>
      <c r="BE174" s="138"/>
      <c r="BF174" s="137">
        <v>-0.2019</v>
      </c>
      <c r="BG174" s="138"/>
      <c r="BH174" s="138"/>
      <c r="BI174" s="138"/>
      <c r="BJ174" s="138"/>
      <c r="BK174" s="137">
        <v>-0.1734</v>
      </c>
      <c r="BL174" s="138"/>
      <c r="BM174" s="137">
        <v>-0.14960000000000001</v>
      </c>
    </row>
    <row r="175" spans="1:65">
      <c r="A175">
        <v>210</v>
      </c>
      <c r="B175" s="128" t="s">
        <v>2665</v>
      </c>
      <c r="C175" s="135">
        <v>9.96645E-3</v>
      </c>
      <c r="D175" s="135">
        <v>3.5999999999999999E-3</v>
      </c>
      <c r="E175" s="135">
        <v>1.0199690000000001E-2</v>
      </c>
      <c r="F175" s="135">
        <v>-1.77409E-2</v>
      </c>
      <c r="G175" s="135">
        <v>0.10296412000000001</v>
      </c>
      <c r="H175" s="136"/>
      <c r="I175" s="136"/>
      <c r="J175" s="136"/>
      <c r="K175" s="136"/>
      <c r="L175" s="136"/>
      <c r="M175" s="136"/>
      <c r="N175" s="136"/>
      <c r="O175" s="136"/>
      <c r="P175" s="136"/>
      <c r="Q175" s="136"/>
      <c r="R175" s="136"/>
      <c r="S175" s="136"/>
      <c r="T175" s="136"/>
      <c r="U175" s="136"/>
      <c r="V175" s="136"/>
      <c r="W175" s="136"/>
      <c r="X175" s="136"/>
      <c r="Y175" s="136"/>
      <c r="Z175" s="136"/>
      <c r="AA175" s="136"/>
      <c r="AB175" s="136"/>
      <c r="AC175" s="135">
        <v>9.7970000000000002E-3</v>
      </c>
      <c r="AD175" s="136"/>
      <c r="AE175" s="136"/>
      <c r="AF175" s="136"/>
      <c r="AG175" s="136"/>
      <c r="AH175" s="136"/>
      <c r="AI175" s="135">
        <v>5.6550000000000003E-3</v>
      </c>
      <c r="AJ175" s="136"/>
      <c r="AK175" s="136"/>
      <c r="AL175" s="136"/>
      <c r="AM175" s="136"/>
      <c r="AN175" s="136"/>
      <c r="AO175" s="136"/>
      <c r="AP175" s="136"/>
      <c r="AQ175" s="136"/>
      <c r="AR175" s="136"/>
      <c r="AS175" s="136"/>
      <c r="AT175" s="136"/>
      <c r="AU175" s="136"/>
      <c r="AV175" s="136"/>
      <c r="AW175" s="136"/>
      <c r="AX175" s="136"/>
      <c r="AY175" s="136"/>
      <c r="AZ175" s="136"/>
      <c r="BA175" s="136"/>
      <c r="BB175" s="135">
        <v>-5.8999999999999999E-3</v>
      </c>
      <c r="BC175" s="136"/>
      <c r="BD175" s="136"/>
      <c r="BE175" s="136"/>
      <c r="BF175" s="135">
        <v>7.0770899999999998E-2</v>
      </c>
      <c r="BG175" s="136"/>
      <c r="BH175" s="136"/>
      <c r="BI175" s="136"/>
      <c r="BJ175" s="136"/>
      <c r="BK175" s="135">
        <v>-6.5000000000000006E-3</v>
      </c>
      <c r="BL175" s="136"/>
      <c r="BM175" s="135">
        <v>2.3223199999999999E-2</v>
      </c>
    </row>
    <row r="176" spans="1:65">
      <c r="A176">
        <v>209</v>
      </c>
      <c r="B176" s="128" t="s">
        <v>2666</v>
      </c>
      <c r="C176" s="137">
        <v>1.1101410000000001E-2</v>
      </c>
      <c r="D176" s="137">
        <v>2.8E-3</v>
      </c>
      <c r="E176" s="137">
        <v>1.124093E-2</v>
      </c>
      <c r="F176" s="137">
        <v>2.6080539999999999E-2</v>
      </c>
      <c r="G176" s="137">
        <v>1.6716000000000001E-3</v>
      </c>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7">
        <v>1.0897E-2</v>
      </c>
      <c r="AD176" s="138"/>
      <c r="AE176" s="138"/>
      <c r="AF176" s="138"/>
      <c r="AG176" s="138"/>
      <c r="AH176" s="138"/>
      <c r="AI176" s="137">
        <v>1.8516600000000001E-2</v>
      </c>
      <c r="AJ176" s="138"/>
      <c r="AK176" s="138"/>
      <c r="AL176" s="138"/>
      <c r="AM176" s="138"/>
      <c r="AN176" s="138"/>
      <c r="AO176" s="138"/>
      <c r="AP176" s="138"/>
      <c r="AQ176" s="138"/>
      <c r="AR176" s="138"/>
      <c r="AS176" s="138"/>
      <c r="AT176" s="138"/>
      <c r="AU176" s="138"/>
      <c r="AV176" s="138"/>
      <c r="AW176" s="138"/>
      <c r="AX176" s="138"/>
      <c r="AY176" s="138"/>
      <c r="AZ176" s="138"/>
      <c r="BA176" s="138"/>
      <c r="BB176" s="137">
        <v>7.8270400000000004E-2</v>
      </c>
      <c r="BC176" s="138"/>
      <c r="BD176" s="138"/>
      <c r="BE176" s="138"/>
      <c r="BF176" s="137">
        <v>-1.5599999999999999E-2</v>
      </c>
      <c r="BG176" s="138"/>
      <c r="BH176" s="138"/>
      <c r="BI176" s="138"/>
      <c r="BJ176" s="138"/>
      <c r="BK176" s="137">
        <v>2.35211E-2</v>
      </c>
      <c r="BL176" s="138"/>
      <c r="BM176" s="137">
        <v>2.3421000000000001E-2</v>
      </c>
    </row>
    <row r="177" spans="1:65">
      <c r="A177">
        <v>208</v>
      </c>
      <c r="B177" s="128" t="s">
        <v>2667</v>
      </c>
      <c r="C177" s="135">
        <v>1.046363E-2</v>
      </c>
      <c r="D177" s="135">
        <v>4.7999999999999996E-3</v>
      </c>
      <c r="E177" s="135">
        <v>1.0478070000000001E-2</v>
      </c>
      <c r="F177" s="135">
        <v>4.6616929999999987E-2</v>
      </c>
      <c r="G177" s="135">
        <v>-8.9002999999999999E-3</v>
      </c>
      <c r="H177" s="136"/>
      <c r="I177" s="136"/>
      <c r="J177" s="136"/>
      <c r="K177" s="136"/>
      <c r="L177" s="136"/>
      <c r="M177" s="136"/>
      <c r="N177" s="136"/>
      <c r="O177" s="136"/>
      <c r="P177" s="136"/>
      <c r="Q177" s="136"/>
      <c r="R177" s="136"/>
      <c r="S177" s="136"/>
      <c r="T177" s="136"/>
      <c r="U177" s="136"/>
      <c r="V177" s="136"/>
      <c r="W177" s="136"/>
      <c r="X177" s="136"/>
      <c r="Y177" s="136"/>
      <c r="Z177" s="136"/>
      <c r="AA177" s="136"/>
      <c r="AB177" s="136"/>
      <c r="AC177" s="135">
        <v>1.0196E-2</v>
      </c>
      <c r="AD177" s="136"/>
      <c r="AE177" s="136"/>
      <c r="AF177" s="136"/>
      <c r="AG177" s="136"/>
      <c r="AH177" s="136"/>
      <c r="AI177" s="135">
        <v>2.4122999999999999E-2</v>
      </c>
      <c r="AJ177" s="136"/>
      <c r="AK177" s="136"/>
      <c r="AL177" s="136"/>
      <c r="AM177" s="136"/>
      <c r="AN177" s="136"/>
      <c r="AO177" s="136"/>
      <c r="AP177" s="136"/>
      <c r="AQ177" s="136"/>
      <c r="AR177" s="136"/>
      <c r="AS177" s="136"/>
      <c r="AT177" s="136"/>
      <c r="AU177" s="136"/>
      <c r="AV177" s="136"/>
      <c r="AW177" s="136"/>
      <c r="AX177" s="136"/>
      <c r="AY177" s="136"/>
      <c r="AZ177" s="136"/>
      <c r="BA177" s="136"/>
      <c r="BB177" s="135">
        <v>-1.1599999999999999E-2</v>
      </c>
      <c r="BC177" s="136"/>
      <c r="BD177" s="136"/>
      <c r="BE177" s="136"/>
      <c r="BF177" s="135">
        <v>6.966E-3</v>
      </c>
      <c r="BG177" s="136"/>
      <c r="BH177" s="136"/>
      <c r="BI177" s="136"/>
      <c r="BJ177" s="136"/>
      <c r="BK177" s="135">
        <v>1.2511899999999999E-2</v>
      </c>
      <c r="BL177" s="136"/>
      <c r="BM177" s="135">
        <v>1.07101E-2</v>
      </c>
    </row>
    <row r="178" spans="1:65">
      <c r="A178">
        <v>207</v>
      </c>
      <c r="B178" s="128" t="s">
        <v>2668</v>
      </c>
      <c r="C178" s="137">
        <v>8.5274600000000006E-3</v>
      </c>
      <c r="D178" s="137">
        <v>5.5000000000000014E-3</v>
      </c>
      <c r="E178" s="137">
        <v>8.5508600000000004E-3</v>
      </c>
      <c r="F178" s="137">
        <v>-2.8434029999999999E-2</v>
      </c>
      <c r="G178" s="137">
        <v>2.6854329999999999E-2</v>
      </c>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7">
        <v>8.1949999999999992E-3</v>
      </c>
      <c r="AD178" s="138"/>
      <c r="AE178" s="138"/>
      <c r="AF178" s="138"/>
      <c r="AG178" s="138"/>
      <c r="AH178" s="138"/>
      <c r="AI178" s="137">
        <v>9.1105999999999999E-3</v>
      </c>
      <c r="AJ178" s="138"/>
      <c r="AK178" s="138"/>
      <c r="AL178" s="138"/>
      <c r="AM178" s="138"/>
      <c r="AN178" s="138"/>
      <c r="AO178" s="138"/>
      <c r="AP178" s="138"/>
      <c r="AQ178" s="138"/>
      <c r="AR178" s="138"/>
      <c r="AS178" s="138"/>
      <c r="AT178" s="138"/>
      <c r="AU178" s="138"/>
      <c r="AV178" s="138"/>
      <c r="AW178" s="138"/>
      <c r="AX178" s="138"/>
      <c r="AY178" s="138"/>
      <c r="AZ178" s="138"/>
      <c r="BA178" s="138"/>
      <c r="BB178" s="137">
        <v>5.52647E-2</v>
      </c>
      <c r="BC178" s="138"/>
      <c r="BD178" s="138"/>
      <c r="BE178" s="138"/>
      <c r="BF178" s="137">
        <v>1.3415699999999999E-2</v>
      </c>
      <c r="BG178" s="138"/>
      <c r="BH178" s="138"/>
      <c r="BI178" s="138"/>
      <c r="BJ178" s="138"/>
      <c r="BK178" s="137">
        <v>2.124E-3</v>
      </c>
      <c r="BL178" s="138"/>
      <c r="BM178" s="137">
        <v>-1.2800000000000001E-2</v>
      </c>
    </row>
    <row r="179" spans="1:65">
      <c r="A179">
        <v>206</v>
      </c>
      <c r="B179" s="128" t="s">
        <v>2669</v>
      </c>
      <c r="C179" s="135">
        <v>9.7198500000000004E-3</v>
      </c>
      <c r="D179" s="135">
        <v>2E-3</v>
      </c>
      <c r="E179" s="135">
        <v>9.7088399999999998E-3</v>
      </c>
      <c r="F179" s="135">
        <v>7.1826150000000005E-2</v>
      </c>
      <c r="G179" s="135">
        <v>-2.6572490000000001E-2</v>
      </c>
      <c r="H179" s="136"/>
      <c r="I179" s="136"/>
      <c r="J179" s="136"/>
      <c r="K179" s="136"/>
      <c r="L179" s="136"/>
      <c r="M179" s="136"/>
      <c r="N179" s="136"/>
      <c r="O179" s="136"/>
      <c r="P179" s="136"/>
      <c r="Q179" s="136"/>
      <c r="R179" s="136"/>
      <c r="S179" s="136"/>
      <c r="T179" s="136"/>
      <c r="U179" s="136"/>
      <c r="V179" s="136"/>
      <c r="W179" s="136"/>
      <c r="X179" s="136"/>
      <c r="Y179" s="136"/>
      <c r="Z179" s="136"/>
      <c r="AA179" s="136"/>
      <c r="AB179" s="136"/>
      <c r="AC179" s="135">
        <v>9.2949999999999994E-3</v>
      </c>
      <c r="AD179" s="136"/>
      <c r="AE179" s="136"/>
      <c r="AF179" s="136"/>
      <c r="AG179" s="136"/>
      <c r="AH179" s="136"/>
      <c r="AI179" s="135">
        <v>1.33136E-2</v>
      </c>
      <c r="AJ179" s="136"/>
      <c r="AK179" s="136"/>
      <c r="AL179" s="136"/>
      <c r="AM179" s="136"/>
      <c r="AN179" s="136"/>
      <c r="AO179" s="136"/>
      <c r="AP179" s="136"/>
      <c r="AQ179" s="136"/>
      <c r="AR179" s="136"/>
      <c r="AS179" s="136"/>
      <c r="AT179" s="136"/>
      <c r="AU179" s="136"/>
      <c r="AV179" s="136"/>
      <c r="AW179" s="136"/>
      <c r="AX179" s="136"/>
      <c r="AY179" s="136"/>
      <c r="AZ179" s="136"/>
      <c r="BA179" s="136"/>
      <c r="BB179" s="135">
        <v>-8.8999999999999999E-3</v>
      </c>
      <c r="BC179" s="136"/>
      <c r="BD179" s="136"/>
      <c r="BE179" s="136"/>
      <c r="BF179" s="135">
        <v>4.9350600000000001E-2</v>
      </c>
      <c r="BG179" s="136"/>
      <c r="BH179" s="136"/>
      <c r="BI179" s="136"/>
      <c r="BJ179" s="136"/>
      <c r="BK179" s="135">
        <v>3.3934899999999997E-2</v>
      </c>
      <c r="BL179" s="136"/>
      <c r="BM179" s="135">
        <v>3.0931699999999999E-2</v>
      </c>
    </row>
    <row r="180" spans="1:65">
      <c r="A180">
        <v>205</v>
      </c>
      <c r="B180" s="128" t="s">
        <v>2670</v>
      </c>
      <c r="C180" s="137">
        <v>8.3908100000000003E-3</v>
      </c>
      <c r="D180" s="137">
        <v>4.7999999999999996E-3</v>
      </c>
      <c r="E180" s="137">
        <v>8.3956699999999992E-3</v>
      </c>
      <c r="F180" s="137">
        <v>0.15549236</v>
      </c>
      <c r="G180" s="137">
        <v>-5.9130960000000003E-2</v>
      </c>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7">
        <v>8.0949999999999998E-3</v>
      </c>
      <c r="AD180" s="138"/>
      <c r="AE180" s="138"/>
      <c r="AF180" s="138"/>
      <c r="AG180" s="138"/>
      <c r="AH180" s="138"/>
      <c r="AI180" s="137">
        <v>9.7114999999999996E-3</v>
      </c>
      <c r="AJ180" s="138"/>
      <c r="AK180" s="138"/>
      <c r="AL180" s="138"/>
      <c r="AM180" s="138"/>
      <c r="AN180" s="138"/>
      <c r="AO180" s="138"/>
      <c r="AP180" s="138"/>
      <c r="AQ180" s="138"/>
      <c r="AR180" s="138"/>
      <c r="AS180" s="138"/>
      <c r="AT180" s="138"/>
      <c r="AU180" s="138"/>
      <c r="AV180" s="138"/>
      <c r="AW180" s="138"/>
      <c r="AX180" s="138"/>
      <c r="AY180" s="138"/>
      <c r="AZ180" s="138"/>
      <c r="BA180" s="138"/>
      <c r="BB180" s="137">
        <v>0.21301999999999999</v>
      </c>
      <c r="BC180" s="138"/>
      <c r="BD180" s="138"/>
      <c r="BE180" s="138"/>
      <c r="BF180" s="137">
        <v>0.13941000000000001</v>
      </c>
      <c r="BG180" s="138"/>
      <c r="BH180" s="138"/>
      <c r="BI180" s="138"/>
      <c r="BJ180" s="138"/>
      <c r="BK180" s="137">
        <v>0.20082</v>
      </c>
      <c r="BL180" s="138"/>
      <c r="BM180" s="137">
        <v>0.14651</v>
      </c>
    </row>
    <row r="181" spans="1:65">
      <c r="A181">
        <v>204</v>
      </c>
      <c r="B181" s="128" t="s">
        <v>2671</v>
      </c>
      <c r="C181" s="135">
        <v>7.6689100000000001E-3</v>
      </c>
      <c r="D181" s="135">
        <v>4.6999999999999993E-3</v>
      </c>
      <c r="E181" s="135">
        <v>7.7089300000000001E-3</v>
      </c>
      <c r="F181" s="135">
        <v>0.12493675</v>
      </c>
      <c r="G181" s="135">
        <v>-9.4247809999999987E-2</v>
      </c>
      <c r="H181" s="136"/>
      <c r="I181" s="136"/>
      <c r="J181" s="136"/>
      <c r="K181" s="136"/>
      <c r="L181" s="136"/>
      <c r="M181" s="136"/>
      <c r="N181" s="136"/>
      <c r="O181" s="136"/>
      <c r="P181" s="136"/>
      <c r="Q181" s="136"/>
      <c r="R181" s="136"/>
      <c r="S181" s="136"/>
      <c r="T181" s="136"/>
      <c r="U181" s="136"/>
      <c r="V181" s="136"/>
      <c r="W181" s="136"/>
      <c r="X181" s="136"/>
      <c r="Y181" s="136"/>
      <c r="Z181" s="136"/>
      <c r="AA181" s="136"/>
      <c r="AB181" s="136"/>
      <c r="AC181" s="135">
        <v>7.4960000000000001E-3</v>
      </c>
      <c r="AD181" s="136"/>
      <c r="AE181" s="136"/>
      <c r="AF181" s="136"/>
      <c r="AG181" s="136"/>
      <c r="AH181" s="136"/>
      <c r="AI181" s="135">
        <v>3.4945499999999997E-2</v>
      </c>
      <c r="AJ181" s="136"/>
      <c r="AK181" s="136"/>
      <c r="AL181" s="136"/>
      <c r="AM181" s="136"/>
      <c r="AN181" s="136"/>
      <c r="AO181" s="136"/>
      <c r="AP181" s="136"/>
      <c r="AQ181" s="136"/>
      <c r="AR181" s="136"/>
      <c r="AS181" s="136"/>
      <c r="AT181" s="136"/>
      <c r="AU181" s="136"/>
      <c r="AV181" s="136"/>
      <c r="AW181" s="136"/>
      <c r="AX181" s="136"/>
      <c r="AY181" s="136"/>
      <c r="AZ181" s="136"/>
      <c r="BA181" s="136"/>
      <c r="BB181" s="135">
        <v>0.12321</v>
      </c>
      <c r="BC181" s="136"/>
      <c r="BD181" s="136"/>
      <c r="BE181" s="136"/>
      <c r="BF181" s="135">
        <v>6.2781699999999996E-2</v>
      </c>
      <c r="BG181" s="136"/>
      <c r="BH181" s="136"/>
      <c r="BI181" s="136"/>
      <c r="BJ181" s="136"/>
      <c r="BK181" s="135">
        <v>8.4510000000000002E-2</v>
      </c>
      <c r="BL181" s="136"/>
      <c r="BM181" s="135">
        <v>9.7609999999999988E-2</v>
      </c>
    </row>
    <row r="182" spans="1:65">
      <c r="A182">
        <v>203</v>
      </c>
      <c r="B182" s="128" t="s">
        <v>2672</v>
      </c>
      <c r="C182" s="137">
        <v>7.5526999999999999E-3</v>
      </c>
      <c r="D182" s="137">
        <v>3.5999999999999999E-3</v>
      </c>
      <c r="E182" s="137">
        <v>7.6218200000000014E-3</v>
      </c>
      <c r="F182" s="137">
        <v>-3.2562859999999999E-2</v>
      </c>
      <c r="G182" s="137">
        <v>-1.0846430000000001E-2</v>
      </c>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7">
        <v>7.4970000000000002E-3</v>
      </c>
      <c r="AD182" s="138"/>
      <c r="AE182" s="138"/>
      <c r="AF182" s="138"/>
      <c r="AG182" s="138"/>
      <c r="AH182" s="138"/>
      <c r="AI182" s="137">
        <v>2.1428300000000001E-2</v>
      </c>
      <c r="AJ182" s="138"/>
      <c r="AK182" s="138"/>
      <c r="AL182" s="138"/>
      <c r="AM182" s="138"/>
      <c r="AN182" s="138"/>
      <c r="AO182" s="138"/>
      <c r="AP182" s="138"/>
      <c r="AQ182" s="138"/>
      <c r="AR182" s="138"/>
      <c r="AS182" s="138"/>
      <c r="AT182" s="138"/>
      <c r="AU182" s="138"/>
      <c r="AV182" s="138"/>
      <c r="AW182" s="138"/>
      <c r="AX182" s="138"/>
      <c r="AY182" s="138"/>
      <c r="AZ182" s="138"/>
      <c r="BA182" s="138"/>
      <c r="BB182" s="137">
        <v>5.1568099999999999E-2</v>
      </c>
      <c r="BC182" s="138"/>
      <c r="BD182" s="138"/>
      <c r="BE182" s="138"/>
      <c r="BF182" s="137">
        <v>7.5989999999999999E-3</v>
      </c>
      <c r="BG182" s="138"/>
      <c r="BH182" s="138"/>
      <c r="BI182" s="138"/>
      <c r="BJ182" s="138"/>
      <c r="BK182" s="137">
        <v>-1.2800000000000001E-2</v>
      </c>
      <c r="BL182" s="138"/>
      <c r="BM182" s="137">
        <v>-1.0500000000000001E-2</v>
      </c>
    </row>
    <row r="183" spans="1:65">
      <c r="A183">
        <v>202</v>
      </c>
      <c r="B183" s="128" t="s">
        <v>2673</v>
      </c>
      <c r="C183" s="135">
        <v>7.8536999999999999E-3</v>
      </c>
      <c r="D183" s="135">
        <v>2.3999999999999998E-3</v>
      </c>
      <c r="E183" s="135">
        <v>7.901430000000001E-3</v>
      </c>
      <c r="F183" s="135">
        <v>6.4125730000000006E-2</v>
      </c>
      <c r="G183" s="135">
        <v>-4.0479609999999999E-2</v>
      </c>
      <c r="H183" s="136"/>
      <c r="I183" s="136"/>
      <c r="J183" s="136"/>
      <c r="K183" s="136"/>
      <c r="L183" s="136"/>
      <c r="M183" s="136"/>
      <c r="N183" s="136"/>
      <c r="O183" s="136"/>
      <c r="P183" s="136"/>
      <c r="Q183" s="136"/>
      <c r="R183" s="136"/>
      <c r="S183" s="136"/>
      <c r="T183" s="136"/>
      <c r="U183" s="136"/>
      <c r="V183" s="136"/>
      <c r="W183" s="136"/>
      <c r="X183" s="136"/>
      <c r="Y183" s="136"/>
      <c r="Z183" s="136"/>
      <c r="AA183" s="136"/>
      <c r="AB183" s="136"/>
      <c r="AC183" s="135">
        <v>7.6959999999999997E-3</v>
      </c>
      <c r="AD183" s="136"/>
      <c r="AE183" s="136"/>
      <c r="AF183" s="136"/>
      <c r="AG183" s="136"/>
      <c r="AH183" s="136"/>
      <c r="AI183" s="135">
        <v>2.27289E-2</v>
      </c>
      <c r="AJ183" s="136"/>
      <c r="AK183" s="136"/>
      <c r="AL183" s="136"/>
      <c r="AM183" s="136"/>
      <c r="AN183" s="136"/>
      <c r="AO183" s="136"/>
      <c r="AP183" s="136"/>
      <c r="AQ183" s="136"/>
      <c r="AR183" s="136"/>
      <c r="AS183" s="136"/>
      <c r="AT183" s="136"/>
      <c r="AU183" s="136"/>
      <c r="AV183" s="136"/>
      <c r="AW183" s="136"/>
      <c r="AX183" s="136"/>
      <c r="AY183" s="136"/>
      <c r="AZ183" s="136"/>
      <c r="BA183" s="136"/>
      <c r="BB183" s="135">
        <v>0.15101000000000001</v>
      </c>
      <c r="BC183" s="136"/>
      <c r="BD183" s="136"/>
      <c r="BE183" s="136"/>
      <c r="BF183" s="135">
        <v>6.4782400000000004E-2</v>
      </c>
      <c r="BG183" s="136"/>
      <c r="BH183" s="136"/>
      <c r="BI183" s="136"/>
      <c r="BJ183" s="136"/>
      <c r="BK183" s="135">
        <v>0.10101</v>
      </c>
      <c r="BL183" s="136"/>
      <c r="BM183" s="135">
        <v>8.2909999999999998E-2</v>
      </c>
    </row>
    <row r="184" spans="1:65">
      <c r="A184">
        <v>201</v>
      </c>
      <c r="B184" s="128" t="s">
        <v>2674</v>
      </c>
      <c r="C184" s="137">
        <v>6.9142300000000004E-3</v>
      </c>
      <c r="D184" s="137">
        <v>1.5E-3</v>
      </c>
      <c r="E184" s="137">
        <v>6.9374899999999993E-3</v>
      </c>
      <c r="F184" s="137">
        <v>3.1466029999999999E-2</v>
      </c>
      <c r="G184" s="137">
        <v>7.3694299999999997E-3</v>
      </c>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7">
        <v>6.6950000000000004E-3</v>
      </c>
      <c r="AD184" s="138"/>
      <c r="AE184" s="138"/>
      <c r="AF184" s="138"/>
      <c r="AG184" s="138"/>
      <c r="AH184" s="138"/>
      <c r="AI184" s="137">
        <v>9.2131999999999995E-3</v>
      </c>
      <c r="AJ184" s="138"/>
      <c r="AK184" s="138"/>
      <c r="AL184" s="138"/>
      <c r="AM184" s="138"/>
      <c r="AN184" s="138"/>
      <c r="AO184" s="138"/>
      <c r="AP184" s="138"/>
      <c r="AQ184" s="138"/>
      <c r="AR184" s="138"/>
      <c r="AS184" s="138"/>
      <c r="AT184" s="138"/>
      <c r="AU184" s="138"/>
      <c r="AV184" s="138"/>
      <c r="AW184" s="138"/>
      <c r="AX184" s="138"/>
      <c r="AY184" s="138"/>
      <c r="AZ184" s="138"/>
      <c r="BA184" s="138"/>
      <c r="BB184" s="137">
        <v>7.2910000000000003E-2</v>
      </c>
      <c r="BC184" s="138"/>
      <c r="BD184" s="138"/>
      <c r="BE184" s="138"/>
      <c r="BF184" s="137">
        <v>4.5665900000000002E-2</v>
      </c>
      <c r="BG184" s="138"/>
      <c r="BH184" s="138"/>
      <c r="BI184" s="138"/>
      <c r="BJ184" s="138"/>
      <c r="BK184" s="137">
        <v>3.5451200000000002E-2</v>
      </c>
      <c r="BL184" s="138"/>
      <c r="BM184" s="137">
        <v>4.6467000000000001E-2</v>
      </c>
    </row>
    <row r="185" spans="1:65">
      <c r="A185">
        <v>200</v>
      </c>
      <c r="B185" s="128" t="s">
        <v>2675</v>
      </c>
      <c r="C185" s="135">
        <v>6.9161099999999996E-3</v>
      </c>
      <c r="D185" s="135">
        <v>2.3999999999999998E-3</v>
      </c>
      <c r="E185" s="135">
        <v>6.9374899999999993E-3</v>
      </c>
      <c r="F185" s="135">
        <v>8.9024619999999999E-2</v>
      </c>
      <c r="G185" s="135">
        <v>-5.7410940000000001E-2</v>
      </c>
      <c r="H185" s="136"/>
      <c r="I185" s="136"/>
      <c r="J185" s="136"/>
      <c r="K185" s="136"/>
      <c r="L185" s="136"/>
      <c r="M185" s="136"/>
      <c r="N185" s="136"/>
      <c r="O185" s="136"/>
      <c r="P185" s="136"/>
      <c r="Q185" s="136"/>
      <c r="R185" s="136"/>
      <c r="S185" s="136"/>
      <c r="T185" s="136"/>
      <c r="U185" s="136"/>
      <c r="V185" s="136"/>
      <c r="W185" s="136"/>
      <c r="X185" s="136"/>
      <c r="Y185" s="136"/>
      <c r="Z185" s="136"/>
      <c r="AA185" s="136"/>
      <c r="AB185" s="136"/>
      <c r="AC185" s="135">
        <v>6.6950000000000004E-3</v>
      </c>
      <c r="AD185" s="136"/>
      <c r="AE185" s="136"/>
      <c r="AF185" s="136"/>
      <c r="AG185" s="136"/>
      <c r="AH185" s="136"/>
      <c r="AI185" s="135">
        <v>2.6237799999999999E-2</v>
      </c>
      <c r="AJ185" s="136"/>
      <c r="AK185" s="136"/>
      <c r="AL185" s="136"/>
      <c r="AM185" s="136"/>
      <c r="AN185" s="136"/>
      <c r="AO185" s="136"/>
      <c r="AP185" s="136"/>
      <c r="AQ185" s="136"/>
      <c r="AR185" s="136"/>
      <c r="AS185" s="136"/>
      <c r="AT185" s="136"/>
      <c r="AU185" s="136"/>
      <c r="AV185" s="136"/>
      <c r="AW185" s="136"/>
      <c r="AX185" s="136"/>
      <c r="AY185" s="136"/>
      <c r="AZ185" s="136"/>
      <c r="BA185" s="136"/>
      <c r="BB185" s="135">
        <v>4.0458399999999999E-2</v>
      </c>
      <c r="BC185" s="136"/>
      <c r="BD185" s="136"/>
      <c r="BE185" s="136"/>
      <c r="BF185" s="135">
        <v>5.9285499999999998E-2</v>
      </c>
      <c r="BG185" s="136"/>
      <c r="BH185" s="136"/>
      <c r="BI185" s="136"/>
      <c r="BJ185" s="136"/>
      <c r="BK185" s="135">
        <v>5.1073800000000003E-2</v>
      </c>
      <c r="BL185" s="136"/>
      <c r="BM185" s="135">
        <v>6.8598999999999993E-2</v>
      </c>
    </row>
    <row r="186" spans="1:65">
      <c r="A186">
        <v>199</v>
      </c>
      <c r="B186" s="128" t="s">
        <v>2676</v>
      </c>
      <c r="C186" s="137">
        <v>6.9112599999999998E-3</v>
      </c>
      <c r="D186" s="137">
        <v>2.8E-3</v>
      </c>
      <c r="E186" s="137">
        <v>6.9374899999999993E-3</v>
      </c>
      <c r="F186" s="137">
        <v>4.4881000000000001E-4</v>
      </c>
      <c r="G186" s="137">
        <v>-1.917777E-2</v>
      </c>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7">
        <v>6.6959999999999997E-3</v>
      </c>
      <c r="AD186" s="138"/>
      <c r="AE186" s="138"/>
      <c r="AF186" s="138"/>
      <c r="AG186" s="138"/>
      <c r="AH186" s="138"/>
      <c r="AI186" s="137">
        <v>1.03149E-2</v>
      </c>
      <c r="AJ186" s="138"/>
      <c r="AK186" s="138"/>
      <c r="AL186" s="138"/>
      <c r="AM186" s="138"/>
      <c r="AN186" s="138"/>
      <c r="AO186" s="138"/>
      <c r="AP186" s="138"/>
      <c r="AQ186" s="138"/>
      <c r="AR186" s="138"/>
      <c r="AS186" s="138"/>
      <c r="AT186" s="138"/>
      <c r="AU186" s="138"/>
      <c r="AV186" s="138"/>
      <c r="AW186" s="138"/>
      <c r="AX186" s="138"/>
      <c r="AY186" s="138"/>
      <c r="AZ186" s="138"/>
      <c r="BA186" s="137">
        <v>-2.7000000000000001E-3</v>
      </c>
      <c r="BB186" s="137">
        <v>3.0343800000000001E-2</v>
      </c>
      <c r="BC186" s="138"/>
      <c r="BD186" s="138"/>
      <c r="BE186" s="138"/>
      <c r="BF186" s="137">
        <v>5.0472900000000001E-2</v>
      </c>
      <c r="BG186" s="138"/>
      <c r="BH186" s="138"/>
      <c r="BI186" s="138"/>
      <c r="BJ186" s="138"/>
      <c r="BK186" s="137">
        <v>2.5737099999999999E-2</v>
      </c>
      <c r="BL186" s="138"/>
      <c r="BM186" s="137">
        <v>4.7769000000000013E-2</v>
      </c>
    </row>
    <row r="187" spans="1:65">
      <c r="A187">
        <v>198</v>
      </c>
      <c r="B187" s="128" t="s">
        <v>2677</v>
      </c>
      <c r="C187" s="135">
        <v>6.5902000000000009E-3</v>
      </c>
      <c r="D187" s="135">
        <v>4.0999999999999986E-3</v>
      </c>
      <c r="E187" s="135">
        <v>6.6060399999999997E-3</v>
      </c>
      <c r="F187" s="135">
        <v>8.9347560000000006E-2</v>
      </c>
      <c r="G187" s="135">
        <v>3.7270599999999999E-3</v>
      </c>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5">
        <v>6.3949999999999996E-3</v>
      </c>
      <c r="AD187" s="136"/>
      <c r="AE187" s="136"/>
      <c r="AF187" s="136"/>
      <c r="AG187" s="136"/>
      <c r="AH187" s="136"/>
      <c r="AI187" s="135">
        <v>9.5142999999999998E-3</v>
      </c>
      <c r="AJ187" s="136"/>
      <c r="AK187" s="136"/>
      <c r="AL187" s="136"/>
      <c r="AM187" s="136"/>
      <c r="AN187" s="136"/>
      <c r="AO187" s="136"/>
      <c r="AP187" s="136"/>
      <c r="AQ187" s="136"/>
      <c r="AR187" s="136"/>
      <c r="AS187" s="136"/>
      <c r="AT187" s="136"/>
      <c r="AU187" s="136"/>
      <c r="AV187" s="136"/>
      <c r="AW187" s="136"/>
      <c r="AX187" s="136"/>
      <c r="AY187" s="136"/>
      <c r="AZ187" s="136"/>
      <c r="BA187" s="135">
        <v>6.1192700000000003E-2</v>
      </c>
      <c r="BB187" s="135">
        <v>8.6610000000000006E-2</v>
      </c>
      <c r="BC187" s="136"/>
      <c r="BD187" s="136"/>
      <c r="BE187" s="136"/>
      <c r="BF187" s="135">
        <v>5.4282200000000003E-2</v>
      </c>
      <c r="BG187" s="136"/>
      <c r="BH187" s="136"/>
      <c r="BI187" s="136"/>
      <c r="BJ187" s="136"/>
      <c r="BK187" s="135">
        <v>7.9409999999999994E-2</v>
      </c>
      <c r="BL187" s="136"/>
      <c r="BM187" s="135">
        <v>8.8409999999999989E-2</v>
      </c>
    </row>
    <row r="188" spans="1:65">
      <c r="A188">
        <v>197</v>
      </c>
      <c r="B188" s="128" t="s">
        <v>2678</v>
      </c>
      <c r="C188" s="137">
        <v>7.2413800000000004E-3</v>
      </c>
      <c r="D188" s="137">
        <v>3.7000000000000002E-3</v>
      </c>
      <c r="E188" s="137">
        <v>7.2686700000000014E-3</v>
      </c>
      <c r="F188" s="137">
        <v>2.3029049999999999E-2</v>
      </c>
      <c r="G188" s="137">
        <v>-5.3127699999999996E-3</v>
      </c>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7">
        <v>7.0959999999999999E-3</v>
      </c>
      <c r="AD188" s="138"/>
      <c r="AE188" s="138"/>
      <c r="AF188" s="138"/>
      <c r="AG188" s="138"/>
      <c r="AH188" s="138"/>
      <c r="AI188" s="137">
        <v>1.3518499999999999E-2</v>
      </c>
      <c r="AJ188" s="138"/>
      <c r="AK188" s="138"/>
      <c r="AL188" s="138"/>
      <c r="AM188" s="138"/>
      <c r="AN188" s="138"/>
      <c r="AO188" s="138"/>
      <c r="AP188" s="138"/>
      <c r="AQ188" s="138"/>
      <c r="AR188" s="138"/>
      <c r="AS188" s="138"/>
      <c r="AT188" s="138"/>
      <c r="AU188" s="138"/>
      <c r="AV188" s="138"/>
      <c r="AW188" s="138"/>
      <c r="AX188" s="138"/>
      <c r="AY188" s="138"/>
      <c r="AZ188" s="138"/>
      <c r="BA188" s="137">
        <v>5.7379100000000002E-2</v>
      </c>
      <c r="BB188" s="137">
        <v>4.2458500000000003E-2</v>
      </c>
      <c r="BC188" s="138"/>
      <c r="BD188" s="138"/>
      <c r="BE188" s="138"/>
      <c r="BF188" s="137">
        <v>6.4488900000000002E-2</v>
      </c>
      <c r="BG188" s="138"/>
      <c r="BH188" s="138"/>
      <c r="BI188" s="138"/>
      <c r="BJ188" s="138"/>
      <c r="BK188" s="137">
        <v>4.7565499999999997E-2</v>
      </c>
      <c r="BL188" s="138"/>
      <c r="BM188" s="137">
        <v>6.408839999999999E-2</v>
      </c>
    </row>
    <row r="189" spans="1:65">
      <c r="A189">
        <v>196</v>
      </c>
      <c r="B189" s="128" t="s">
        <v>2679</v>
      </c>
      <c r="C189" s="135">
        <v>6.5790899999999992E-3</v>
      </c>
      <c r="D189" s="135">
        <v>7.4999999999999997E-3</v>
      </c>
      <c r="E189" s="135">
        <v>6.6056700000000001E-3</v>
      </c>
      <c r="F189" s="135">
        <v>-4.6460330000000001E-2</v>
      </c>
      <c r="G189" s="135">
        <v>7.6728690000000002E-2</v>
      </c>
      <c r="H189" s="136"/>
      <c r="I189" s="136"/>
      <c r="J189" s="136"/>
      <c r="K189" s="136"/>
      <c r="L189" s="136"/>
      <c r="M189" s="136"/>
      <c r="N189" s="136"/>
      <c r="O189" s="136"/>
      <c r="P189" s="136"/>
      <c r="Q189" s="136"/>
      <c r="R189" s="136"/>
      <c r="S189" s="136"/>
      <c r="T189" s="136"/>
      <c r="U189" s="136"/>
      <c r="V189" s="136"/>
      <c r="W189" s="136"/>
      <c r="X189" s="136"/>
      <c r="Y189" s="136"/>
      <c r="Z189" s="136"/>
      <c r="AA189" s="136"/>
      <c r="AB189" s="136"/>
      <c r="AC189" s="135">
        <v>6.3959999999999998E-3</v>
      </c>
      <c r="AD189" s="136"/>
      <c r="AE189" s="136"/>
      <c r="AF189" s="136"/>
      <c r="AG189" s="136"/>
      <c r="AH189" s="136"/>
      <c r="AI189" s="135">
        <v>1.06161E-2</v>
      </c>
      <c r="AJ189" s="136"/>
      <c r="AK189" s="136"/>
      <c r="AL189" s="136"/>
      <c r="AM189" s="136"/>
      <c r="AN189" s="136"/>
      <c r="AO189" s="136"/>
      <c r="AP189" s="136"/>
      <c r="AQ189" s="136"/>
      <c r="AR189" s="136"/>
      <c r="AS189" s="136"/>
      <c r="AT189" s="136"/>
      <c r="AU189" s="136"/>
      <c r="AV189" s="136"/>
      <c r="AW189" s="136"/>
      <c r="AX189" s="136"/>
      <c r="AY189" s="136"/>
      <c r="AZ189" s="136"/>
      <c r="BA189" s="135">
        <v>-1.3899999999999999E-2</v>
      </c>
      <c r="BB189" s="135">
        <v>4.4999999999999999E-4</v>
      </c>
      <c r="BC189" s="136"/>
      <c r="BD189" s="136"/>
      <c r="BE189" s="136"/>
      <c r="BF189" s="135">
        <v>-1.6500000000000001E-2</v>
      </c>
      <c r="BG189" s="136"/>
      <c r="BH189" s="136"/>
      <c r="BI189" s="136"/>
      <c r="BJ189" s="136"/>
      <c r="BK189" s="135">
        <v>-8.199999999999999E-3</v>
      </c>
      <c r="BL189" s="136"/>
      <c r="BM189" s="135">
        <v>-2.98E-2</v>
      </c>
    </row>
    <row r="190" spans="1:65">
      <c r="A190">
        <v>195</v>
      </c>
      <c r="B190" s="128" t="s">
        <v>2680</v>
      </c>
      <c r="C190" s="137">
        <v>5.9254300000000006E-3</v>
      </c>
      <c r="D190" s="137">
        <v>7.8000000000000014E-3</v>
      </c>
      <c r="E190" s="137">
        <v>5.9434800000000001E-3</v>
      </c>
      <c r="F190" s="137">
        <v>1.6842050000000001E-2</v>
      </c>
      <c r="G190" s="137">
        <v>-3.4030299999999999E-2</v>
      </c>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7">
        <v>5.7959999999999999E-3</v>
      </c>
      <c r="AD190" s="138"/>
      <c r="AE190" s="138"/>
      <c r="AF190" s="138"/>
      <c r="AG190" s="138"/>
      <c r="AH190" s="138"/>
      <c r="AI190" s="137">
        <v>7.3123000000000007E-3</v>
      </c>
      <c r="AJ190" s="138"/>
      <c r="AK190" s="138"/>
      <c r="AL190" s="138"/>
      <c r="AM190" s="138"/>
      <c r="AN190" s="138"/>
      <c r="AO190" s="138"/>
      <c r="AP190" s="138"/>
      <c r="AQ190" s="138"/>
      <c r="AR190" s="138"/>
      <c r="AS190" s="138"/>
      <c r="AT190" s="138"/>
      <c r="AU190" s="138"/>
      <c r="AV190" s="138"/>
      <c r="AW190" s="138"/>
      <c r="AX190" s="138"/>
      <c r="AY190" s="138"/>
      <c r="AZ190" s="138"/>
      <c r="BA190" s="137">
        <v>1.4224000000000001E-2</v>
      </c>
      <c r="BB190" s="137">
        <v>2.2000000000000001E-4</v>
      </c>
      <c r="BC190" s="138"/>
      <c r="BD190" s="138"/>
      <c r="BE190" s="138"/>
      <c r="BF190" s="137">
        <v>-2.0000000000000001E-4</v>
      </c>
      <c r="BG190" s="138"/>
      <c r="BH190" s="138"/>
      <c r="BI190" s="138"/>
      <c r="BJ190" s="138"/>
      <c r="BK190" s="137">
        <v>2.3038699999999999E-2</v>
      </c>
      <c r="BL190" s="138"/>
      <c r="BM190" s="137">
        <v>1.7028700000000001E-2</v>
      </c>
    </row>
    <row r="191" spans="1:65">
      <c r="A191">
        <v>194</v>
      </c>
      <c r="B191" s="128" t="s">
        <v>2681</v>
      </c>
      <c r="C191" s="135">
        <v>7.5696799999999996E-3</v>
      </c>
      <c r="D191" s="135">
        <v>5.1999999999999998E-3</v>
      </c>
      <c r="E191" s="135">
        <v>7.6007000000000002E-3</v>
      </c>
      <c r="F191" s="135">
        <v>5.8166610000000001E-2</v>
      </c>
      <c r="G191" s="135">
        <v>-1.6565429999999999E-2</v>
      </c>
      <c r="H191" s="136"/>
      <c r="I191" s="136"/>
      <c r="J191" s="136"/>
      <c r="K191" s="136"/>
      <c r="L191" s="136"/>
      <c r="M191" s="136"/>
      <c r="N191" s="136"/>
      <c r="O191" s="136"/>
      <c r="P191" s="136"/>
      <c r="Q191" s="136"/>
      <c r="R191" s="136"/>
      <c r="S191" s="136"/>
      <c r="T191" s="136"/>
      <c r="U191" s="136"/>
      <c r="V191" s="136"/>
      <c r="W191" s="136"/>
      <c r="X191" s="136"/>
      <c r="Y191" s="136"/>
      <c r="Z191" s="136"/>
      <c r="AA191" s="136"/>
      <c r="AB191" s="136"/>
      <c r="AC191" s="135">
        <v>7.3959999999999998E-3</v>
      </c>
      <c r="AD191" s="136"/>
      <c r="AE191" s="136"/>
      <c r="AF191" s="136"/>
      <c r="AG191" s="136"/>
      <c r="AH191" s="136"/>
      <c r="AI191" s="135">
        <v>5.3700000000000006E-3</v>
      </c>
      <c r="AJ191" s="136"/>
      <c r="AK191" s="136"/>
      <c r="AL191" s="136"/>
      <c r="AM191" s="136"/>
      <c r="AN191" s="136"/>
      <c r="AO191" s="136"/>
      <c r="AP191" s="136"/>
      <c r="AQ191" s="136"/>
      <c r="AR191" s="136"/>
      <c r="AS191" s="136"/>
      <c r="AT191" s="136"/>
      <c r="AU191" s="136"/>
      <c r="AV191" s="136"/>
      <c r="AW191" s="136"/>
      <c r="AX191" s="136"/>
      <c r="AY191" s="136"/>
      <c r="AZ191" s="136"/>
      <c r="BA191" s="135">
        <v>1.65217E-2</v>
      </c>
      <c r="BB191" s="135">
        <v>-4.1000000000000003E-3</v>
      </c>
      <c r="BC191" s="136"/>
      <c r="BD191" s="136"/>
      <c r="BE191" s="136"/>
      <c r="BF191" s="135">
        <v>2.8337399999999999E-2</v>
      </c>
      <c r="BG191" s="136"/>
      <c r="BH191" s="136"/>
      <c r="BI191" s="136"/>
      <c r="BJ191" s="136"/>
      <c r="BK191" s="135">
        <v>1.9926200000000002E-2</v>
      </c>
      <c r="BL191" s="136"/>
      <c r="BM191" s="135">
        <v>2.6935500000000001E-2</v>
      </c>
    </row>
    <row r="192" spans="1:65">
      <c r="A192">
        <v>193</v>
      </c>
      <c r="B192" s="128" t="s">
        <v>2682</v>
      </c>
      <c r="C192" s="137">
        <v>6.6113999999999999E-3</v>
      </c>
      <c r="D192" s="137">
        <v>5.6999999999999993E-3</v>
      </c>
      <c r="E192" s="137">
        <v>6.6591300000000001E-3</v>
      </c>
      <c r="F192" s="137">
        <v>-4.0382939999999999E-2</v>
      </c>
      <c r="G192" s="137">
        <v>-2.8298710000000001E-2</v>
      </c>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7">
        <v>6.3949999999999996E-3</v>
      </c>
      <c r="AD192" s="138"/>
      <c r="AE192" s="138"/>
      <c r="AF192" s="138"/>
      <c r="AG192" s="138"/>
      <c r="AH192" s="138"/>
      <c r="AI192" s="137">
        <v>2.26342E-2</v>
      </c>
      <c r="AJ192" s="138"/>
      <c r="AK192" s="138"/>
      <c r="AL192" s="138"/>
      <c r="AM192" s="138"/>
      <c r="AN192" s="138"/>
      <c r="AO192" s="138"/>
      <c r="AP192" s="138"/>
      <c r="AQ192" s="138"/>
      <c r="AR192" s="138"/>
      <c r="AS192" s="138"/>
      <c r="AT192" s="138"/>
      <c r="AU192" s="138"/>
      <c r="AV192" s="138"/>
      <c r="AW192" s="138"/>
      <c r="AX192" s="138"/>
      <c r="AY192" s="138"/>
      <c r="AZ192" s="138"/>
      <c r="BA192" s="137">
        <v>7.1100000000000004E-4</v>
      </c>
      <c r="BB192" s="137">
        <v>-6.8999999999999999E-3</v>
      </c>
      <c r="BC192" s="138"/>
      <c r="BD192" s="138"/>
      <c r="BE192" s="138"/>
      <c r="BF192" s="137">
        <v>-1.47E-2</v>
      </c>
      <c r="BG192" s="138"/>
      <c r="BH192" s="138"/>
      <c r="BI192" s="138"/>
      <c r="BJ192" s="138"/>
      <c r="BK192" s="137">
        <v>8.2123999999999999E-3</v>
      </c>
      <c r="BL192" s="138"/>
      <c r="BM192" s="137">
        <v>-6.1000000000000004E-3</v>
      </c>
    </row>
    <row r="193" spans="1:65">
      <c r="A193">
        <v>192</v>
      </c>
      <c r="B193" s="128" t="s">
        <v>2683</v>
      </c>
      <c r="C193" s="135">
        <v>7.5013500000000004E-3</v>
      </c>
      <c r="D193" s="135">
        <v>4.3E-3</v>
      </c>
      <c r="E193" s="135">
        <v>7.5136400000000002E-3</v>
      </c>
      <c r="F193" s="135">
        <v>-6.6388829999999996E-2</v>
      </c>
      <c r="G193" s="135">
        <v>4.9751530000000002E-2</v>
      </c>
      <c r="H193" s="136"/>
      <c r="I193" s="136"/>
      <c r="J193" s="136"/>
      <c r="K193" s="136"/>
      <c r="L193" s="136"/>
      <c r="M193" s="136"/>
      <c r="N193" s="136"/>
      <c r="O193" s="136"/>
      <c r="P193" s="136"/>
      <c r="Q193" s="136"/>
      <c r="R193" s="136"/>
      <c r="S193" s="136"/>
      <c r="T193" s="136"/>
      <c r="U193" s="136"/>
      <c r="V193" s="136"/>
      <c r="W193" s="136"/>
      <c r="X193" s="136"/>
      <c r="Y193" s="136"/>
      <c r="Z193" s="136"/>
      <c r="AA193" s="136"/>
      <c r="AB193" s="136"/>
      <c r="AC193" s="135">
        <v>7.2960000000000004E-3</v>
      </c>
      <c r="AD193" s="136"/>
      <c r="AE193" s="136"/>
      <c r="AF193" s="136"/>
      <c r="AG193" s="136"/>
      <c r="AH193" s="136"/>
      <c r="AI193" s="135">
        <v>2.3000000000000001E-4</v>
      </c>
      <c r="AJ193" s="136"/>
      <c r="AK193" s="136"/>
      <c r="AL193" s="136"/>
      <c r="AM193" s="136"/>
      <c r="AN193" s="136"/>
      <c r="AO193" s="136"/>
      <c r="AP193" s="136"/>
      <c r="AQ193" s="136"/>
      <c r="AR193" s="136"/>
      <c r="AS193" s="136"/>
      <c r="AT193" s="136"/>
      <c r="AU193" s="136"/>
      <c r="AV193" s="136"/>
      <c r="AW193" s="136"/>
      <c r="AX193" s="136"/>
      <c r="AY193" s="136"/>
      <c r="AZ193" s="136"/>
      <c r="BA193" s="135">
        <v>1.9250000000000001E-3</v>
      </c>
      <c r="BB193" s="135">
        <v>-1E-3</v>
      </c>
      <c r="BC193" s="136"/>
      <c r="BD193" s="136"/>
      <c r="BE193" s="136"/>
      <c r="BF193" s="135">
        <v>5.9779999999999998E-3</v>
      </c>
      <c r="BG193" s="136"/>
      <c r="BH193" s="136"/>
      <c r="BI193" s="136"/>
      <c r="BJ193" s="136"/>
      <c r="BK193" s="135">
        <v>-1.44E-2</v>
      </c>
      <c r="BL193" s="136"/>
      <c r="BM193" s="135">
        <v>5.4720000000000003E-3</v>
      </c>
    </row>
    <row r="194" spans="1:65">
      <c r="A194">
        <v>191</v>
      </c>
      <c r="B194" s="128" t="s">
        <v>2684</v>
      </c>
      <c r="C194" s="137">
        <v>7.8809599999999994E-3</v>
      </c>
      <c r="D194" s="137">
        <v>0</v>
      </c>
      <c r="E194" s="137">
        <v>7.9257599999999987E-3</v>
      </c>
      <c r="F194" s="137">
        <v>-3.3477029999999998E-2</v>
      </c>
      <c r="G194" s="137">
        <v>-8.3668200000000005E-3</v>
      </c>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7">
        <v>7.6959999999999997E-3</v>
      </c>
      <c r="AD194" s="138"/>
      <c r="AE194" s="138"/>
      <c r="AF194" s="138"/>
      <c r="AG194" s="138"/>
      <c r="AH194" s="138"/>
      <c r="AI194" s="137">
        <v>-4.0000000000000002E-4</v>
      </c>
      <c r="AJ194" s="138"/>
      <c r="AK194" s="138"/>
      <c r="AL194" s="138"/>
      <c r="AM194" s="138"/>
      <c r="AN194" s="138"/>
      <c r="AO194" s="138"/>
      <c r="AP194" s="138"/>
      <c r="AQ194" s="138"/>
      <c r="AR194" s="138"/>
      <c r="AS194" s="138"/>
      <c r="AT194" s="138"/>
      <c r="AU194" s="138"/>
      <c r="AV194" s="138"/>
      <c r="AW194" s="138"/>
      <c r="AX194" s="138"/>
      <c r="AY194" s="138"/>
      <c r="AZ194" s="138"/>
      <c r="BA194" s="137">
        <v>1.71217E-2</v>
      </c>
      <c r="BB194" s="137">
        <v>1.24157E-2</v>
      </c>
      <c r="BC194" s="138"/>
      <c r="BD194" s="138"/>
      <c r="BE194" s="138"/>
      <c r="BF194" s="137">
        <v>1.63207E-2</v>
      </c>
      <c r="BG194" s="138"/>
      <c r="BH194" s="138"/>
      <c r="BI194" s="138"/>
      <c r="BJ194" s="138"/>
      <c r="BK194" s="137">
        <v>1.9524699999999999E-2</v>
      </c>
      <c r="BL194" s="138"/>
      <c r="BM194" s="137">
        <v>2.94373E-2</v>
      </c>
    </row>
    <row r="195" spans="1:65">
      <c r="A195">
        <v>190</v>
      </c>
      <c r="B195" s="128" t="s">
        <v>2685</v>
      </c>
      <c r="C195" s="135">
        <v>8.57372E-3</v>
      </c>
      <c r="D195" s="135">
        <v>1E-4</v>
      </c>
      <c r="E195" s="135">
        <v>8.6102999999999996E-3</v>
      </c>
      <c r="F195" s="135">
        <v>0.10797412000000001</v>
      </c>
      <c r="G195" s="135">
        <v>-2.4590620000000001E-2</v>
      </c>
      <c r="H195" s="136"/>
      <c r="I195" s="136"/>
      <c r="J195" s="136"/>
      <c r="K195" s="136"/>
      <c r="L195" s="136"/>
      <c r="M195" s="136"/>
      <c r="N195" s="136"/>
      <c r="O195" s="136"/>
      <c r="P195" s="136"/>
      <c r="Q195" s="136"/>
      <c r="R195" s="136"/>
      <c r="S195" s="136"/>
      <c r="T195" s="136"/>
      <c r="U195" s="136"/>
      <c r="V195" s="136"/>
      <c r="W195" s="136"/>
      <c r="X195" s="136"/>
      <c r="Y195" s="136"/>
      <c r="Z195" s="136"/>
      <c r="AA195" s="136"/>
      <c r="AB195" s="136"/>
      <c r="AC195" s="135">
        <v>8.3960000000000007E-3</v>
      </c>
      <c r="AD195" s="136"/>
      <c r="AE195" s="136"/>
      <c r="AF195" s="136"/>
      <c r="AG195" s="136"/>
      <c r="AH195" s="136"/>
      <c r="AI195" s="135">
        <v>2.0230000000000001E-3</v>
      </c>
      <c r="AJ195" s="136"/>
      <c r="AK195" s="136"/>
      <c r="AL195" s="136"/>
      <c r="AM195" s="136"/>
      <c r="AN195" s="136"/>
      <c r="AO195" s="136"/>
      <c r="AP195" s="136"/>
      <c r="AQ195" s="136"/>
      <c r="AR195" s="136"/>
      <c r="AS195" s="136"/>
      <c r="AT195" s="136"/>
      <c r="AU195" s="136"/>
      <c r="AV195" s="136"/>
      <c r="AW195" s="136"/>
      <c r="AX195" s="136"/>
      <c r="AY195" s="136"/>
      <c r="AZ195" s="136"/>
      <c r="BA195" s="135">
        <v>6.6076899999999994E-2</v>
      </c>
      <c r="BB195" s="135">
        <v>8.7010000000000004E-2</v>
      </c>
      <c r="BC195" s="136"/>
      <c r="BD195" s="136"/>
      <c r="BE195" s="136"/>
      <c r="BF195" s="135">
        <v>6.2272500000000001E-2</v>
      </c>
      <c r="BG195" s="136"/>
      <c r="BH195" s="136"/>
      <c r="BI195" s="136"/>
      <c r="BJ195" s="136"/>
      <c r="BK195" s="135">
        <v>3.7243400000000003E-2</v>
      </c>
      <c r="BL195" s="136"/>
      <c r="BM195" s="135">
        <v>6.6677600000000004E-2</v>
      </c>
    </row>
    <row r="196" spans="1:65">
      <c r="A196">
        <v>189</v>
      </c>
      <c r="B196" s="128" t="s">
        <v>2686</v>
      </c>
      <c r="C196" s="137">
        <v>8.8630800000000006E-3</v>
      </c>
      <c r="D196" s="137">
        <v>4.0000000000000002E-4</v>
      </c>
      <c r="E196" s="137">
        <v>8.8821000000000004E-3</v>
      </c>
      <c r="F196" s="137">
        <v>-3.5102359999999999E-2</v>
      </c>
      <c r="G196" s="137">
        <v>-6.8290000000000007E-4</v>
      </c>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7">
        <v>8.6960000000000006E-3</v>
      </c>
      <c r="AD196" s="138"/>
      <c r="AE196" s="138"/>
      <c r="AF196" s="138"/>
      <c r="AG196" s="138"/>
      <c r="AH196" s="138"/>
      <c r="AI196" s="137">
        <v>1.31147E-2</v>
      </c>
      <c r="AJ196" s="138"/>
      <c r="AK196" s="138"/>
      <c r="AL196" s="138"/>
      <c r="AM196" s="138"/>
      <c r="AN196" s="138"/>
      <c r="AO196" s="138"/>
      <c r="AP196" s="138"/>
      <c r="AQ196" s="138"/>
      <c r="AR196" s="138"/>
      <c r="AS196" s="138"/>
      <c r="AT196" s="138"/>
      <c r="AU196" s="138"/>
      <c r="AV196" s="138"/>
      <c r="AW196" s="138"/>
      <c r="AX196" s="138"/>
      <c r="AY196" s="138"/>
      <c r="AZ196" s="138"/>
      <c r="BA196" s="137">
        <v>2.3259999999999999E-3</v>
      </c>
      <c r="BB196" s="137">
        <v>4.3849300000000001E-2</v>
      </c>
      <c r="BC196" s="138"/>
      <c r="BD196" s="138"/>
      <c r="BE196" s="138"/>
      <c r="BF196" s="137">
        <v>1.7820099999999998E-2</v>
      </c>
      <c r="BG196" s="138"/>
      <c r="BH196" s="138"/>
      <c r="BI196" s="138"/>
      <c r="BJ196" s="138"/>
      <c r="BK196" s="137">
        <v>8.4950000000000008E-3</v>
      </c>
      <c r="BL196" s="138"/>
      <c r="BM196" s="137">
        <v>1.8220500000000001E-2</v>
      </c>
    </row>
    <row r="197" spans="1:65">
      <c r="A197">
        <v>188</v>
      </c>
      <c r="B197" s="128" t="s">
        <v>2687</v>
      </c>
      <c r="C197" s="135">
        <v>8.4463899999999998E-3</v>
      </c>
      <c r="D197" s="135">
        <v>4.5000000000000014E-3</v>
      </c>
      <c r="E197" s="135">
        <v>8.4766600000000004E-3</v>
      </c>
      <c r="F197" s="135">
        <v>6.5765610000000002E-2</v>
      </c>
      <c r="G197" s="135">
        <v>-3.5193620000000002E-2</v>
      </c>
      <c r="H197" s="136"/>
      <c r="I197" s="136"/>
      <c r="J197" s="136"/>
      <c r="K197" s="136"/>
      <c r="L197" s="136"/>
      <c r="M197" s="136"/>
      <c r="N197" s="136"/>
      <c r="O197" s="136"/>
      <c r="P197" s="136"/>
      <c r="Q197" s="136"/>
      <c r="R197" s="136"/>
      <c r="S197" s="136"/>
      <c r="T197" s="136"/>
      <c r="U197" s="136"/>
      <c r="V197" s="136"/>
      <c r="W197" s="136"/>
      <c r="X197" s="136"/>
      <c r="Y197" s="136"/>
      <c r="Z197" s="136"/>
      <c r="AA197" s="136"/>
      <c r="AB197" s="136"/>
      <c r="AC197" s="135">
        <v>8.2959999999999996E-3</v>
      </c>
      <c r="AD197" s="136"/>
      <c r="AE197" s="136"/>
      <c r="AF197" s="136"/>
      <c r="AG197" s="136"/>
      <c r="AH197" s="136"/>
      <c r="AI197" s="135">
        <v>1.54182E-2</v>
      </c>
      <c r="AJ197" s="136"/>
      <c r="AK197" s="136"/>
      <c r="AL197" s="136"/>
      <c r="AM197" s="136"/>
      <c r="AN197" s="136"/>
      <c r="AO197" s="136"/>
      <c r="AP197" s="136"/>
      <c r="AQ197" s="136"/>
      <c r="AR197" s="136"/>
      <c r="AS197" s="136"/>
      <c r="AT197" s="136"/>
      <c r="AU197" s="136"/>
      <c r="AV197" s="136"/>
      <c r="AW197" s="136"/>
      <c r="AX197" s="136"/>
      <c r="AY197" s="136"/>
      <c r="AZ197" s="136"/>
      <c r="BA197" s="135">
        <v>5.3963799999999999E-2</v>
      </c>
      <c r="BB197" s="135">
        <v>6.6979200000000003E-2</v>
      </c>
      <c r="BC197" s="136"/>
      <c r="BD197" s="136"/>
      <c r="BE197" s="136"/>
      <c r="BF197" s="135">
        <v>5.1660999999999999E-2</v>
      </c>
      <c r="BG197" s="136"/>
      <c r="BH197" s="136"/>
      <c r="BI197" s="136"/>
      <c r="BJ197" s="136"/>
      <c r="BK197" s="135">
        <v>2.76327E-2</v>
      </c>
      <c r="BL197" s="136"/>
      <c r="BM197" s="135">
        <v>3.4140400000000001E-2</v>
      </c>
    </row>
    <row r="198" spans="1:65">
      <c r="A198">
        <v>187</v>
      </c>
      <c r="B198" s="128" t="s">
        <v>2688</v>
      </c>
      <c r="C198" s="137">
        <v>8.0556199999999994E-3</v>
      </c>
      <c r="D198" s="137">
        <v>7.4999999999999997E-3</v>
      </c>
      <c r="E198" s="137">
        <v>8.0713799999999995E-3</v>
      </c>
      <c r="F198" s="137">
        <v>1.7910470000000001E-2</v>
      </c>
      <c r="G198" s="137">
        <v>4.2497899999999998E-3</v>
      </c>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7">
        <v>7.8969999999999995E-3</v>
      </c>
      <c r="AD198" s="138"/>
      <c r="AE198" s="138"/>
      <c r="AF198" s="138"/>
      <c r="AG198" s="138"/>
      <c r="AH198" s="138"/>
      <c r="AI198" s="137">
        <v>1.11138E-2</v>
      </c>
      <c r="AJ198" s="138"/>
      <c r="AK198" s="138"/>
      <c r="AL198" s="138"/>
      <c r="AM198" s="138"/>
      <c r="AN198" s="138"/>
      <c r="AO198" s="138"/>
      <c r="AP198" s="138"/>
      <c r="AQ198" s="138"/>
      <c r="AR198" s="138"/>
      <c r="AS198" s="138"/>
      <c r="AT198" s="138"/>
      <c r="AU198" s="138"/>
      <c r="AV198" s="138"/>
      <c r="AW198" s="138"/>
      <c r="AX198" s="138"/>
      <c r="AY198" s="138"/>
      <c r="AZ198" s="138"/>
      <c r="BA198" s="137">
        <v>4.2052100000000002E-2</v>
      </c>
      <c r="BB198" s="137">
        <v>4.7759200000000002E-2</v>
      </c>
      <c r="BC198" s="138"/>
      <c r="BD198" s="138"/>
      <c r="BE198" s="138"/>
      <c r="BF198" s="137">
        <v>4.9261100000000002E-2</v>
      </c>
      <c r="BG198" s="138"/>
      <c r="BH198" s="138"/>
      <c r="BI198" s="138"/>
      <c r="BJ198" s="138"/>
      <c r="BK198" s="137">
        <v>4.55565E-2</v>
      </c>
      <c r="BL198" s="138"/>
      <c r="BM198" s="137">
        <v>7.2990399999999997E-2</v>
      </c>
    </row>
    <row r="199" spans="1:65">
      <c r="A199">
        <v>186</v>
      </c>
      <c r="B199" s="128" t="s">
        <v>2689</v>
      </c>
      <c r="C199" s="135">
        <v>8.0563500000000003E-3</v>
      </c>
      <c r="D199" s="135">
        <v>8.3000000000000001E-3</v>
      </c>
      <c r="E199" s="135">
        <v>8.0713799999999995E-3</v>
      </c>
      <c r="F199" s="135">
        <v>-4.199464E-2</v>
      </c>
      <c r="G199" s="135">
        <v>8.6399400000000005E-3</v>
      </c>
      <c r="H199" s="136"/>
      <c r="I199" s="136"/>
      <c r="J199" s="136"/>
      <c r="K199" s="136"/>
      <c r="L199" s="136"/>
      <c r="M199" s="136"/>
      <c r="N199" s="136"/>
      <c r="O199" s="136"/>
      <c r="P199" s="136"/>
      <c r="Q199" s="136"/>
      <c r="R199" s="136"/>
      <c r="S199" s="136"/>
      <c r="T199" s="136"/>
      <c r="U199" s="136"/>
      <c r="V199" s="136"/>
      <c r="W199" s="136"/>
      <c r="X199" s="136"/>
      <c r="Y199" s="136"/>
      <c r="Z199" s="136"/>
      <c r="AA199" s="136"/>
      <c r="AB199" s="136"/>
      <c r="AC199" s="135">
        <v>7.8960000000000002E-3</v>
      </c>
      <c r="AD199" s="136"/>
      <c r="AE199" s="136"/>
      <c r="AF199" s="136"/>
      <c r="AG199" s="136"/>
      <c r="AH199" s="136"/>
      <c r="AI199" s="135">
        <v>1.1130000000000001E-3</v>
      </c>
      <c r="AJ199" s="136"/>
      <c r="AK199" s="136"/>
      <c r="AL199" s="136"/>
      <c r="AM199" s="136"/>
      <c r="AN199" s="136"/>
      <c r="AO199" s="136"/>
      <c r="AP199" s="136"/>
      <c r="AQ199" s="136"/>
      <c r="AR199" s="136"/>
      <c r="AS199" s="136"/>
      <c r="AT199" s="136"/>
      <c r="AU199" s="136"/>
      <c r="AV199" s="136"/>
      <c r="AW199" s="136"/>
      <c r="AX199" s="136"/>
      <c r="AY199" s="136"/>
      <c r="AZ199" s="136"/>
      <c r="BA199" s="135">
        <v>1.9023499999999999E-2</v>
      </c>
      <c r="BB199" s="135">
        <v>3.5430000000000001E-3</v>
      </c>
      <c r="BC199" s="136"/>
      <c r="BD199" s="136"/>
      <c r="BE199" s="136"/>
      <c r="BF199" s="135">
        <v>-1.47E-2</v>
      </c>
      <c r="BG199" s="136"/>
      <c r="BH199" s="136"/>
      <c r="BI199" s="136"/>
      <c r="BJ199" s="136"/>
      <c r="BK199" s="135">
        <v>1.33165E-2</v>
      </c>
      <c r="BL199" s="136"/>
      <c r="BM199" s="135">
        <v>1.06131E-2</v>
      </c>
    </row>
    <row r="200" spans="1:65">
      <c r="A200">
        <v>185</v>
      </c>
      <c r="B200" s="128" t="s">
        <v>2690</v>
      </c>
      <c r="C200" s="137">
        <v>9.2715899999999997E-3</v>
      </c>
      <c r="D200" s="137">
        <v>6.3E-3</v>
      </c>
      <c r="E200" s="137">
        <v>9.2887899999999999E-3</v>
      </c>
      <c r="F200" s="137">
        <v>2.3623080000000001E-2</v>
      </c>
      <c r="G200" s="137">
        <v>-2.9077559999999999E-2</v>
      </c>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7">
        <v>9.0959999999999999E-3</v>
      </c>
      <c r="AD200" s="138"/>
      <c r="AE200" s="138"/>
      <c r="AF200" s="138"/>
      <c r="AG200" s="138"/>
      <c r="AH200" s="138"/>
      <c r="AI200" s="137">
        <v>1.31141E-2</v>
      </c>
      <c r="AJ200" s="138"/>
      <c r="AK200" s="138"/>
      <c r="AL200" s="138"/>
      <c r="AM200" s="138"/>
      <c r="AN200" s="138"/>
      <c r="AO200" s="138"/>
      <c r="AP200" s="138"/>
      <c r="AQ200" s="138"/>
      <c r="AR200" s="138"/>
      <c r="AS200" s="138"/>
      <c r="AT200" s="138"/>
      <c r="AU200" s="138"/>
      <c r="AV200" s="138"/>
      <c r="AW200" s="138"/>
      <c r="AX200" s="138"/>
      <c r="AY200" s="138"/>
      <c r="AZ200" s="138"/>
      <c r="BA200" s="137">
        <v>7.4790000000000004E-3</v>
      </c>
      <c r="BB200" s="137">
        <v>1.6818099999999999E-2</v>
      </c>
      <c r="BC200" s="138"/>
      <c r="BD200" s="138"/>
      <c r="BE200" s="138"/>
      <c r="BF200" s="137">
        <v>2.3525299999999999E-2</v>
      </c>
      <c r="BG200" s="138"/>
      <c r="BH200" s="138"/>
      <c r="BI200" s="138"/>
      <c r="BJ200" s="138"/>
      <c r="BK200" s="137">
        <v>3.0532799999999999E-2</v>
      </c>
      <c r="BL200" s="138"/>
      <c r="BM200" s="137">
        <v>9.299E-3</v>
      </c>
    </row>
    <row r="201" spans="1:65">
      <c r="A201">
        <v>184</v>
      </c>
      <c r="B201" s="128" t="s">
        <v>2691</v>
      </c>
      <c r="C201" s="135">
        <v>8.5879399999999988E-3</v>
      </c>
      <c r="D201" s="135">
        <v>8.3000000000000001E-3</v>
      </c>
      <c r="E201" s="135">
        <v>8.6231999999999993E-3</v>
      </c>
      <c r="F201" s="135">
        <v>-3.93902E-2</v>
      </c>
      <c r="G201" s="135">
        <v>4.3212099999999998E-3</v>
      </c>
      <c r="H201" s="136"/>
      <c r="I201" s="136"/>
      <c r="J201" s="136"/>
      <c r="K201" s="136"/>
      <c r="L201" s="136"/>
      <c r="M201" s="136"/>
      <c r="N201" s="136"/>
      <c r="O201" s="136"/>
      <c r="P201" s="136"/>
      <c r="Q201" s="136"/>
      <c r="R201" s="136"/>
      <c r="S201" s="136"/>
      <c r="T201" s="136"/>
      <c r="U201" s="136"/>
      <c r="V201" s="136"/>
      <c r="W201" s="136"/>
      <c r="X201" s="136"/>
      <c r="Y201" s="136"/>
      <c r="Z201" s="136"/>
      <c r="AA201" s="136"/>
      <c r="AB201" s="136"/>
      <c r="AC201" s="135">
        <v>8.3960000000000007E-3</v>
      </c>
      <c r="AD201" s="136"/>
      <c r="AE201" s="136"/>
      <c r="AF201" s="136"/>
      <c r="AG201" s="136"/>
      <c r="AH201" s="136"/>
      <c r="AI201" s="135">
        <v>2.124E-3</v>
      </c>
      <c r="AJ201" s="136"/>
      <c r="AK201" s="136"/>
      <c r="AL201" s="136"/>
      <c r="AM201" s="136"/>
      <c r="AN201" s="136"/>
      <c r="AO201" s="136"/>
      <c r="AP201" s="136"/>
      <c r="AQ201" s="136"/>
      <c r="AR201" s="136"/>
      <c r="AS201" s="136"/>
      <c r="AT201" s="136"/>
      <c r="AU201" s="136"/>
      <c r="AV201" s="136"/>
      <c r="AW201" s="136"/>
      <c r="AX201" s="136"/>
      <c r="AY201" s="136"/>
      <c r="AZ201" s="136"/>
      <c r="BA201" s="135">
        <v>-2.18E-2</v>
      </c>
      <c r="BB201" s="135">
        <v>-0.02</v>
      </c>
      <c r="BC201" s="136"/>
      <c r="BD201" s="136"/>
      <c r="BE201" s="136"/>
      <c r="BF201" s="135">
        <v>-4.3400000000000001E-2</v>
      </c>
      <c r="BG201" s="136"/>
      <c r="BH201" s="136"/>
      <c r="BI201" s="136"/>
      <c r="BJ201" s="136"/>
      <c r="BK201" s="135">
        <v>-4.1700000000000001E-2</v>
      </c>
      <c r="BL201" s="135">
        <v>-4.6699999999999998E-2</v>
      </c>
      <c r="BM201" s="135">
        <v>-4.2199999999999988E-2</v>
      </c>
    </row>
    <row r="202" spans="1:65">
      <c r="A202">
        <v>183</v>
      </c>
      <c r="B202" s="128" t="s">
        <v>2692</v>
      </c>
      <c r="C202" s="137">
        <v>8.4239299999999996E-3</v>
      </c>
      <c r="D202" s="137">
        <v>8.0000000000000002E-3</v>
      </c>
      <c r="E202" s="137">
        <v>8.4390799999999998E-3</v>
      </c>
      <c r="F202" s="137">
        <v>1.2141819999999999E-2</v>
      </c>
      <c r="G202" s="137">
        <v>-7.2905499999999998E-3</v>
      </c>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7">
        <v>8.2959999999999996E-3</v>
      </c>
      <c r="AD202" s="138"/>
      <c r="AE202" s="138"/>
      <c r="AF202" s="138"/>
      <c r="AG202" s="138"/>
      <c r="AH202" s="138"/>
      <c r="AI202" s="137">
        <v>1.38164E-2</v>
      </c>
      <c r="AJ202" s="138"/>
      <c r="AK202" s="138"/>
      <c r="AL202" s="138"/>
      <c r="AM202" s="138"/>
      <c r="AN202" s="138"/>
      <c r="AO202" s="138"/>
      <c r="AP202" s="138"/>
      <c r="AQ202" s="138"/>
      <c r="AR202" s="138"/>
      <c r="AS202" s="138"/>
      <c r="AT202" s="138"/>
      <c r="AU202" s="138"/>
      <c r="AV202" s="138"/>
      <c r="AW202" s="138"/>
      <c r="AX202" s="138"/>
      <c r="AY202" s="138"/>
      <c r="AZ202" s="138"/>
      <c r="BA202" s="137">
        <v>2.52299E-2</v>
      </c>
      <c r="BB202" s="137">
        <v>7.3860000000000002E-3</v>
      </c>
      <c r="BC202" s="138"/>
      <c r="BD202" s="138"/>
      <c r="BE202" s="138"/>
      <c r="BF202" s="137">
        <v>2.1725700000000001E-2</v>
      </c>
      <c r="BG202" s="138"/>
      <c r="BH202" s="138"/>
      <c r="BI202" s="138"/>
      <c r="BJ202" s="138"/>
      <c r="BK202" s="137">
        <v>-1.2999999999999999E-3</v>
      </c>
      <c r="BL202" s="137">
        <v>3.3539800000000002E-2</v>
      </c>
      <c r="BM202" s="137">
        <v>-5.5000000000000014E-3</v>
      </c>
    </row>
    <row r="203" spans="1:65">
      <c r="A203">
        <v>182</v>
      </c>
      <c r="B203" s="128" t="s">
        <v>2693</v>
      </c>
      <c r="C203" s="135">
        <v>9.1701899999999999E-3</v>
      </c>
      <c r="D203" s="135">
        <v>7.9000000000000008E-3</v>
      </c>
      <c r="E203" s="135">
        <v>9.2045800000000004E-3</v>
      </c>
      <c r="F203" s="135">
        <v>1.7860230000000001E-2</v>
      </c>
      <c r="G203" s="135">
        <v>-1.9564169999999999E-2</v>
      </c>
      <c r="H203" s="136"/>
      <c r="I203" s="136"/>
      <c r="J203" s="136"/>
      <c r="K203" s="136"/>
      <c r="L203" s="136"/>
      <c r="M203" s="136"/>
      <c r="N203" s="136"/>
      <c r="O203" s="136"/>
      <c r="P203" s="136"/>
      <c r="Q203" s="136"/>
      <c r="R203" s="136"/>
      <c r="S203" s="136"/>
      <c r="T203" s="136"/>
      <c r="U203" s="136"/>
      <c r="V203" s="136"/>
      <c r="W203" s="136"/>
      <c r="X203" s="136"/>
      <c r="Y203" s="136"/>
      <c r="Z203" s="136"/>
      <c r="AA203" s="136"/>
      <c r="AB203" s="136"/>
      <c r="AC203" s="135">
        <v>8.9960000000000005E-3</v>
      </c>
      <c r="AD203" s="136"/>
      <c r="AE203" s="136"/>
      <c r="AF203" s="136"/>
      <c r="AG203" s="136"/>
      <c r="AH203" s="136"/>
      <c r="AI203" s="135">
        <v>9.2100000000000012E-3</v>
      </c>
      <c r="AJ203" s="136"/>
      <c r="AK203" s="136"/>
      <c r="AL203" s="136"/>
      <c r="AM203" s="136"/>
      <c r="AN203" s="136"/>
      <c r="AO203" s="136"/>
      <c r="AP203" s="136"/>
      <c r="AQ203" s="136"/>
      <c r="AR203" s="136"/>
      <c r="AS203" s="136"/>
      <c r="AT203" s="136"/>
      <c r="AU203" s="136"/>
      <c r="AV203" s="136"/>
      <c r="AW203" s="136"/>
      <c r="AX203" s="136"/>
      <c r="AY203" s="136"/>
      <c r="AZ203" s="136"/>
      <c r="BA203" s="135">
        <v>4.1745400000000002E-2</v>
      </c>
      <c r="BB203" s="135">
        <v>2.1022800000000001E-2</v>
      </c>
      <c r="BC203" s="136"/>
      <c r="BD203" s="136"/>
      <c r="BE203" s="136"/>
      <c r="BF203" s="135">
        <v>5.6161200000000001E-2</v>
      </c>
      <c r="BG203" s="136"/>
      <c r="BH203" s="136"/>
      <c r="BI203" s="136"/>
      <c r="BJ203" s="136"/>
      <c r="BK203" s="135">
        <v>3.63396E-2</v>
      </c>
      <c r="BL203" s="135">
        <v>2.0021799999999999E-2</v>
      </c>
      <c r="BM203" s="135">
        <v>4.3847700000000003E-2</v>
      </c>
    </row>
    <row r="204" spans="1:65">
      <c r="A204">
        <v>181</v>
      </c>
      <c r="B204" s="128" t="s">
        <v>2694</v>
      </c>
      <c r="C204" s="137">
        <v>8.3790699999999989E-3</v>
      </c>
      <c r="D204" s="137">
        <v>7.7000000000000002E-3</v>
      </c>
      <c r="E204" s="137">
        <v>8.4015500000000007E-3</v>
      </c>
      <c r="F204" s="137">
        <v>-3.5777200000000002E-2</v>
      </c>
      <c r="G204" s="137">
        <v>-3.4014860000000001E-2</v>
      </c>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7">
        <v>8.1960000000000002E-3</v>
      </c>
      <c r="AD204" s="138"/>
      <c r="AE204" s="138"/>
      <c r="AF204" s="138"/>
      <c r="AG204" s="138"/>
      <c r="AH204" s="138"/>
      <c r="AI204" s="137">
        <v>5.8690000000000001E-3</v>
      </c>
      <c r="AJ204" s="138"/>
      <c r="AK204" s="138"/>
      <c r="AL204" s="138"/>
      <c r="AM204" s="138"/>
      <c r="AN204" s="138"/>
      <c r="AO204" s="138"/>
      <c r="AP204" s="138"/>
      <c r="AQ204" s="138"/>
      <c r="AR204" s="138"/>
      <c r="AS204" s="138"/>
      <c r="AT204" s="138"/>
      <c r="AU204" s="138"/>
      <c r="AV204" s="138"/>
      <c r="AW204" s="138"/>
      <c r="AX204" s="138"/>
      <c r="AY204" s="138"/>
      <c r="AZ204" s="138"/>
      <c r="BA204" s="137">
        <v>4.6540000000000002E-3</v>
      </c>
      <c r="BB204" s="137">
        <v>2.6310000000000001E-3</v>
      </c>
      <c r="BC204" s="138"/>
      <c r="BD204" s="138"/>
      <c r="BE204" s="138"/>
      <c r="BF204" s="137">
        <v>-1.6000000000000001E-3</v>
      </c>
      <c r="BG204" s="138"/>
      <c r="BH204" s="138"/>
      <c r="BI204" s="138"/>
      <c r="BJ204" s="138"/>
      <c r="BK204" s="137">
        <v>1.315E-3</v>
      </c>
      <c r="BL204" s="137">
        <v>-5.0700000000000002E-2</v>
      </c>
      <c r="BM204" s="137">
        <v>4.4529999999999986E-3</v>
      </c>
    </row>
    <row r="205" spans="1:65">
      <c r="A205">
        <v>180</v>
      </c>
      <c r="B205" s="128" t="s">
        <v>2695</v>
      </c>
      <c r="C205" s="135">
        <v>9.8548100000000003E-3</v>
      </c>
      <c r="D205" s="135">
        <v>4.6999999999999993E-3</v>
      </c>
      <c r="E205" s="135">
        <v>9.8798500000000008E-3</v>
      </c>
      <c r="F205" s="135">
        <v>-2.287486E-2</v>
      </c>
      <c r="G205" s="135">
        <v>4.1949999999999999E-3</v>
      </c>
      <c r="H205" s="136"/>
      <c r="I205" s="136"/>
      <c r="J205" s="136"/>
      <c r="K205" s="136"/>
      <c r="L205" s="136"/>
      <c r="M205" s="136"/>
      <c r="N205" s="136"/>
      <c r="O205" s="136"/>
      <c r="P205" s="136"/>
      <c r="Q205" s="136"/>
      <c r="R205" s="136"/>
      <c r="S205" s="136"/>
      <c r="T205" s="136"/>
      <c r="U205" s="136"/>
      <c r="V205" s="136"/>
      <c r="W205" s="136"/>
      <c r="X205" s="136"/>
      <c r="Y205" s="136"/>
      <c r="Z205" s="136"/>
      <c r="AA205" s="136"/>
      <c r="AB205" s="136"/>
      <c r="AC205" s="135">
        <v>9.5960000000000004E-3</v>
      </c>
      <c r="AD205" s="136"/>
      <c r="AE205" s="136"/>
      <c r="AF205" s="136"/>
      <c r="AG205" s="136"/>
      <c r="AH205" s="136"/>
      <c r="AI205" s="135">
        <v>-2.0999999999999999E-3</v>
      </c>
      <c r="AJ205" s="136"/>
      <c r="AK205" s="136"/>
      <c r="AL205" s="136"/>
      <c r="AM205" s="136"/>
      <c r="AN205" s="136"/>
      <c r="AO205" s="136"/>
      <c r="AP205" s="136"/>
      <c r="AQ205" s="136"/>
      <c r="AR205" s="136"/>
      <c r="AS205" s="136"/>
      <c r="AT205" s="136"/>
      <c r="AU205" s="136"/>
      <c r="AV205" s="136"/>
      <c r="AW205" s="136"/>
      <c r="AX205" s="136"/>
      <c r="AY205" s="136"/>
      <c r="AZ205" s="136"/>
      <c r="BA205" s="135">
        <v>-4.0000000000000002E-4</v>
      </c>
      <c r="BB205" s="135">
        <v>1.1E-4</v>
      </c>
      <c r="BC205" s="136"/>
      <c r="BD205" s="136"/>
      <c r="BE205" s="136"/>
      <c r="BF205" s="135">
        <v>7.9799999999999992E-3</v>
      </c>
      <c r="BG205" s="136"/>
      <c r="BH205" s="136"/>
      <c r="BI205" s="136"/>
      <c r="BJ205" s="136"/>
      <c r="BK205" s="135">
        <v>-1.0999999999999999E-2</v>
      </c>
      <c r="BL205" s="135">
        <v>-1.8800000000000001E-2</v>
      </c>
      <c r="BM205" s="135">
        <v>3.434E-3</v>
      </c>
    </row>
    <row r="206" spans="1:65">
      <c r="A206">
        <v>179</v>
      </c>
      <c r="B206" s="128" t="s">
        <v>2696</v>
      </c>
      <c r="C206" s="137">
        <v>9.5159500000000004E-3</v>
      </c>
      <c r="D206" s="137">
        <v>1.5E-3</v>
      </c>
      <c r="E206" s="137">
        <v>9.56276E-3</v>
      </c>
      <c r="F206" s="137">
        <v>-3.429956E-2</v>
      </c>
      <c r="G206" s="137">
        <v>-1.189949E-2</v>
      </c>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7">
        <v>9.3970000000000008E-3</v>
      </c>
      <c r="AD206" s="138"/>
      <c r="AE206" s="138"/>
      <c r="AF206" s="138"/>
      <c r="AG206" s="138"/>
      <c r="AH206" s="138"/>
      <c r="AI206" s="137">
        <v>5.4559999999999999E-3</v>
      </c>
      <c r="AJ206" s="138"/>
      <c r="AK206" s="138"/>
      <c r="AL206" s="138"/>
      <c r="AM206" s="138"/>
      <c r="AN206" s="138"/>
      <c r="AO206" s="138"/>
      <c r="AP206" s="138"/>
      <c r="AQ206" s="138"/>
      <c r="AR206" s="138"/>
      <c r="AS206" s="138"/>
      <c r="AT206" s="138"/>
      <c r="AU206" s="138"/>
      <c r="AV206" s="138"/>
      <c r="AW206" s="138"/>
      <c r="AX206" s="138"/>
      <c r="AY206" s="138"/>
      <c r="AZ206" s="138"/>
      <c r="BA206" s="137">
        <v>-5.3E-3</v>
      </c>
      <c r="BB206" s="137">
        <v>-9.4000000000000004E-3</v>
      </c>
      <c r="BC206" s="138"/>
      <c r="BD206" s="138"/>
      <c r="BE206" s="138"/>
      <c r="BF206" s="137">
        <v>-1.7000000000000001E-2</v>
      </c>
      <c r="BG206" s="138"/>
      <c r="BH206" s="138"/>
      <c r="BI206" s="138"/>
      <c r="BJ206" s="138"/>
      <c r="BK206" s="137">
        <v>-1.8200000000000001E-2</v>
      </c>
      <c r="BL206" s="137">
        <v>-4.1599999999999998E-2</v>
      </c>
      <c r="BM206" s="137">
        <v>-1.44E-2</v>
      </c>
    </row>
    <row r="207" spans="1:65">
      <c r="A207">
        <v>178</v>
      </c>
      <c r="B207" s="128" t="s">
        <v>2697</v>
      </c>
      <c r="C207" s="135">
        <v>9.6570500000000004E-3</v>
      </c>
      <c r="D207" s="135">
        <v>1.6000000000000001E-3</v>
      </c>
      <c r="E207" s="135">
        <v>9.6788499999999993E-3</v>
      </c>
      <c r="F207" s="135">
        <v>-5.7371489999999997E-2</v>
      </c>
      <c r="G207" s="135">
        <v>-3.0747600000000002E-3</v>
      </c>
      <c r="H207" s="136"/>
      <c r="I207" s="136"/>
      <c r="J207" s="136"/>
      <c r="K207" s="136"/>
      <c r="L207" s="136"/>
      <c r="M207" s="136"/>
      <c r="N207" s="136"/>
      <c r="O207" s="136"/>
      <c r="P207" s="136"/>
      <c r="Q207" s="136"/>
      <c r="R207" s="136"/>
      <c r="S207" s="136"/>
      <c r="T207" s="136"/>
      <c r="U207" s="136"/>
      <c r="V207" s="136"/>
      <c r="W207" s="136"/>
      <c r="X207" s="136"/>
      <c r="Y207" s="136"/>
      <c r="Z207" s="136"/>
      <c r="AA207" s="136"/>
      <c r="AB207" s="136"/>
      <c r="AC207" s="135">
        <v>9.4959999999999992E-3</v>
      </c>
      <c r="AD207" s="136"/>
      <c r="AE207" s="136"/>
      <c r="AF207" s="136"/>
      <c r="AG207" s="136"/>
      <c r="AH207" s="136"/>
      <c r="AI207" s="135">
        <v>8.0820000000000006E-3</v>
      </c>
      <c r="AJ207" s="136"/>
      <c r="AK207" s="136"/>
      <c r="AL207" s="136"/>
      <c r="AM207" s="136"/>
      <c r="AN207" s="136"/>
      <c r="AO207" s="136"/>
      <c r="AP207" s="136"/>
      <c r="AQ207" s="136"/>
      <c r="AR207" s="136"/>
      <c r="AS207" s="136"/>
      <c r="AT207" s="136"/>
      <c r="AU207" s="136"/>
      <c r="AV207" s="136"/>
      <c r="AW207" s="136"/>
      <c r="AX207" s="136"/>
      <c r="AY207" s="136"/>
      <c r="AZ207" s="136"/>
      <c r="BA207" s="135">
        <v>-2.1299999999999999E-2</v>
      </c>
      <c r="BB207" s="135">
        <v>-2.8799999999999999E-2</v>
      </c>
      <c r="BC207" s="136"/>
      <c r="BD207" s="136"/>
      <c r="BE207" s="136"/>
      <c r="BF207" s="135">
        <v>-4.02E-2</v>
      </c>
      <c r="BG207" s="136"/>
      <c r="BH207" s="136"/>
      <c r="BI207" s="136"/>
      <c r="BJ207" s="136"/>
      <c r="BK207" s="135">
        <v>-2.98E-2</v>
      </c>
      <c r="BL207" s="135">
        <v>-5.5999999999999987E-2</v>
      </c>
      <c r="BM207" s="135">
        <v>-2.9399999999999999E-2</v>
      </c>
    </row>
    <row r="208" spans="1:65">
      <c r="A208">
        <v>177</v>
      </c>
      <c r="B208" s="128" t="s">
        <v>2698</v>
      </c>
      <c r="C208" s="137">
        <v>1.072418E-2</v>
      </c>
      <c r="D208" s="137">
        <v>3.7000000000000002E-3</v>
      </c>
      <c r="E208" s="137">
        <v>1.0740629999999999E-2</v>
      </c>
      <c r="F208" s="137">
        <v>-3.9581659999999998E-2</v>
      </c>
      <c r="G208" s="137">
        <v>1.9854779999999999E-2</v>
      </c>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7">
        <v>1.0496999999999999E-2</v>
      </c>
      <c r="AD208" s="138"/>
      <c r="AE208" s="138"/>
      <c r="AF208" s="138"/>
      <c r="AG208" s="138"/>
      <c r="AH208" s="138"/>
      <c r="AI208" s="137">
        <v>2.7725699999999999E-2</v>
      </c>
      <c r="AJ208" s="138"/>
      <c r="AK208" s="138"/>
      <c r="AL208" s="138"/>
      <c r="AM208" s="138"/>
      <c r="AN208" s="138"/>
      <c r="AO208" s="138"/>
      <c r="AP208" s="138"/>
      <c r="AQ208" s="138"/>
      <c r="AR208" s="138"/>
      <c r="AS208" s="138"/>
      <c r="AT208" s="138"/>
      <c r="AU208" s="138"/>
      <c r="AV208" s="138"/>
      <c r="AW208" s="138"/>
      <c r="AX208" s="138"/>
      <c r="AY208" s="138"/>
      <c r="AZ208" s="138"/>
      <c r="BA208" s="137">
        <v>-2.7099999999999999E-2</v>
      </c>
      <c r="BB208" s="137">
        <v>-2.1299999999999999E-2</v>
      </c>
      <c r="BC208" s="138"/>
      <c r="BD208" s="138"/>
      <c r="BE208" s="138"/>
      <c r="BF208" s="137">
        <v>-1.2200000000000001E-2</v>
      </c>
      <c r="BG208" s="138"/>
      <c r="BH208" s="138"/>
      <c r="BI208" s="138"/>
      <c r="BJ208" s="138"/>
      <c r="BK208" s="137">
        <v>-1.1999999999999999E-3</v>
      </c>
      <c r="BL208" s="137">
        <v>-5.62E-2</v>
      </c>
      <c r="BM208" s="137">
        <v>4.6420000000000003E-3</v>
      </c>
    </row>
    <row r="209" spans="1:65">
      <c r="A209">
        <v>176</v>
      </c>
      <c r="B209" s="128" t="s">
        <v>2699</v>
      </c>
      <c r="C209" s="135">
        <v>9.4160800000000003E-3</v>
      </c>
      <c r="D209" s="135">
        <v>5.3E-3</v>
      </c>
      <c r="E209" s="135">
        <v>9.4176099999999999E-3</v>
      </c>
      <c r="F209" s="135">
        <v>-7.382408E-2</v>
      </c>
      <c r="G209" s="135">
        <v>0.16834677000000001</v>
      </c>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5">
        <v>9.1959999999999993E-3</v>
      </c>
      <c r="AD209" s="136"/>
      <c r="AE209" s="136"/>
      <c r="AF209" s="136"/>
      <c r="AG209" s="136"/>
      <c r="AH209" s="136"/>
      <c r="AI209" s="135">
        <v>5.0520000000000001E-3</v>
      </c>
      <c r="AJ209" s="136"/>
      <c r="AK209" s="136"/>
      <c r="AL209" s="136"/>
      <c r="AM209" s="136"/>
      <c r="AN209" s="136"/>
      <c r="AO209" s="136"/>
      <c r="AP209" s="136"/>
      <c r="AQ209" s="136"/>
      <c r="AR209" s="136"/>
      <c r="AS209" s="136"/>
      <c r="AT209" s="136"/>
      <c r="AU209" s="136"/>
      <c r="AV209" s="136"/>
      <c r="AW209" s="136"/>
      <c r="AX209" s="136"/>
      <c r="AY209" s="136"/>
      <c r="AZ209" s="136"/>
      <c r="BA209" s="135">
        <v>1.3129999999999999E-3</v>
      </c>
      <c r="BB209" s="135">
        <v>-1.9400000000000001E-2</v>
      </c>
      <c r="BC209" s="136"/>
      <c r="BD209" s="136"/>
      <c r="BE209" s="136"/>
      <c r="BF209" s="135">
        <v>-6.4000000000000003E-3</v>
      </c>
      <c r="BG209" s="136"/>
      <c r="BH209" s="136"/>
      <c r="BI209" s="136"/>
      <c r="BJ209" s="136"/>
      <c r="BK209" s="135">
        <v>-6.1999999999999998E-3</v>
      </c>
      <c r="BL209" s="135">
        <v>-8.4499999999999992E-2</v>
      </c>
      <c r="BM209" s="135">
        <v>-1.6999999999999999E-3</v>
      </c>
    </row>
    <row r="210" spans="1:65">
      <c r="A210">
        <v>175</v>
      </c>
      <c r="B210" s="128" t="s">
        <v>2700</v>
      </c>
      <c r="C210" s="137">
        <v>8.8249999999999995E-3</v>
      </c>
      <c r="D210" s="137">
        <v>4.3E-3</v>
      </c>
      <c r="E210" s="137">
        <v>8.8195500000000007E-3</v>
      </c>
      <c r="F210" s="137">
        <v>0.1149362</v>
      </c>
      <c r="G210" s="137">
        <v>-8.9462899999999998E-2</v>
      </c>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7">
        <v>8.6969999999999999E-3</v>
      </c>
      <c r="AD210" s="138"/>
      <c r="AE210" s="138"/>
      <c r="AF210" s="138"/>
      <c r="AG210" s="138"/>
      <c r="AH210" s="138"/>
      <c r="AI210" s="137">
        <v>1.1513000000000001E-2</v>
      </c>
      <c r="AJ210" s="138"/>
      <c r="AK210" s="138"/>
      <c r="AL210" s="138"/>
      <c r="AM210" s="138"/>
      <c r="AN210" s="138"/>
      <c r="AO210" s="138"/>
      <c r="AP210" s="138"/>
      <c r="AQ210" s="138"/>
      <c r="AR210" s="138"/>
      <c r="AS210" s="138"/>
      <c r="AT210" s="138"/>
      <c r="AU210" s="138"/>
      <c r="AV210" s="138"/>
      <c r="AW210" s="138"/>
      <c r="AX210" s="138"/>
      <c r="AY210" s="138"/>
      <c r="AZ210" s="138"/>
      <c r="BA210" s="137">
        <v>3.7041900000000003E-2</v>
      </c>
      <c r="BB210" s="137">
        <v>4.2448E-2</v>
      </c>
      <c r="BC210" s="138"/>
      <c r="BD210" s="138"/>
      <c r="BE210" s="138"/>
      <c r="BF210" s="137">
        <v>6.9378499999999996E-2</v>
      </c>
      <c r="BG210" s="138"/>
      <c r="BH210" s="138"/>
      <c r="BI210" s="138"/>
      <c r="BJ210" s="138"/>
      <c r="BK210" s="137">
        <v>4.4149900000000013E-2</v>
      </c>
      <c r="BL210" s="137">
        <v>0.14521000000000001</v>
      </c>
      <c r="BM210" s="137">
        <v>3.4639200000000002E-2</v>
      </c>
    </row>
    <row r="211" spans="1:65">
      <c r="A211">
        <v>174</v>
      </c>
      <c r="B211" s="128" t="s">
        <v>2701</v>
      </c>
      <c r="C211" s="135">
        <v>8.5872299999999995E-3</v>
      </c>
      <c r="D211" s="135">
        <v>5.1999999999999998E-3</v>
      </c>
      <c r="E211" s="135">
        <v>8.6047700000000012E-3</v>
      </c>
      <c r="F211" s="135">
        <v>-2.5084849999999999E-2</v>
      </c>
      <c r="G211" s="135">
        <v>7.2490379999999993E-2</v>
      </c>
      <c r="H211" s="136"/>
      <c r="I211" s="136"/>
      <c r="J211" s="136"/>
      <c r="K211" s="136"/>
      <c r="L211" s="136"/>
      <c r="M211" s="136"/>
      <c r="N211" s="136"/>
      <c r="O211" s="136"/>
      <c r="P211" s="136"/>
      <c r="Q211" s="136"/>
      <c r="R211" s="136"/>
      <c r="S211" s="136"/>
      <c r="T211" s="136"/>
      <c r="U211" s="136"/>
      <c r="V211" s="136"/>
      <c r="W211" s="136"/>
      <c r="X211" s="136"/>
      <c r="Y211" s="136"/>
      <c r="Z211" s="136"/>
      <c r="AA211" s="136"/>
      <c r="AB211" s="136"/>
      <c r="AC211" s="135">
        <v>8.397E-3</v>
      </c>
      <c r="AD211" s="136"/>
      <c r="AE211" s="136"/>
      <c r="AF211" s="136"/>
      <c r="AG211" s="136"/>
      <c r="AH211" s="136"/>
      <c r="AI211" s="135">
        <v>1.17135E-2</v>
      </c>
      <c r="AJ211" s="136"/>
      <c r="AK211" s="136"/>
      <c r="AL211" s="136"/>
      <c r="AM211" s="136"/>
      <c r="AN211" s="136"/>
      <c r="AO211" s="136"/>
      <c r="AP211" s="136"/>
      <c r="AQ211" s="136"/>
      <c r="AR211" s="136"/>
      <c r="AS211" s="136"/>
      <c r="AT211" s="136"/>
      <c r="AU211" s="136"/>
      <c r="AV211" s="136"/>
      <c r="AW211" s="136"/>
      <c r="AX211" s="136"/>
      <c r="AY211" s="136"/>
      <c r="AZ211" s="136"/>
      <c r="BA211" s="135">
        <v>3.7429999999999998E-3</v>
      </c>
      <c r="BB211" s="135">
        <v>7.9920000000000008E-3</v>
      </c>
      <c r="BC211" s="136"/>
      <c r="BD211" s="136"/>
      <c r="BE211" s="136"/>
      <c r="BF211" s="135">
        <v>1.0812499999999999E-2</v>
      </c>
      <c r="BG211" s="136"/>
      <c r="BH211" s="136"/>
      <c r="BI211" s="136"/>
      <c r="BJ211" s="136"/>
      <c r="BK211" s="135">
        <v>2.5729800000000001E-2</v>
      </c>
      <c r="BL211" s="135">
        <v>-5.6099999999999997E-2</v>
      </c>
      <c r="BM211" s="135">
        <v>1.1413299999999999E-2</v>
      </c>
    </row>
    <row r="212" spans="1:65">
      <c r="A212">
        <v>173</v>
      </c>
      <c r="B212" s="128" t="s">
        <v>2702</v>
      </c>
      <c r="C212" s="137">
        <v>9.064309999999999E-3</v>
      </c>
      <c r="D212" s="137">
        <v>5.0000000000000001E-3</v>
      </c>
      <c r="E212" s="137">
        <v>9.0732799999999995E-3</v>
      </c>
      <c r="F212" s="137">
        <v>-2.1257099999999998E-3</v>
      </c>
      <c r="G212" s="137">
        <v>3.583853E-2</v>
      </c>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7">
        <v>8.8970000000000004E-3</v>
      </c>
      <c r="AD212" s="138"/>
      <c r="AE212" s="138"/>
      <c r="AF212" s="138"/>
      <c r="AG212" s="138"/>
      <c r="AH212" s="138"/>
      <c r="AI212" s="137">
        <v>-1.0800000000000001E-2</v>
      </c>
      <c r="AJ212" s="138"/>
      <c r="AK212" s="138"/>
      <c r="AL212" s="138"/>
      <c r="AM212" s="138"/>
      <c r="AN212" s="138"/>
      <c r="AO212" s="138"/>
      <c r="AP212" s="138"/>
      <c r="AQ212" s="138"/>
      <c r="AR212" s="138"/>
      <c r="AS212" s="138"/>
      <c r="AT212" s="138"/>
      <c r="AU212" s="138"/>
      <c r="AV212" s="138"/>
      <c r="AW212" s="138"/>
      <c r="AX212" s="138"/>
      <c r="AY212" s="138"/>
      <c r="AZ212" s="138"/>
      <c r="BA212" s="137">
        <v>3.8842700000000001E-2</v>
      </c>
      <c r="BB212" s="137">
        <v>1.5216800000000001E-2</v>
      </c>
      <c r="BC212" s="138"/>
      <c r="BD212" s="138"/>
      <c r="BE212" s="138"/>
      <c r="BF212" s="137">
        <v>3.5238800000000001E-2</v>
      </c>
      <c r="BG212" s="138"/>
      <c r="BH212" s="138"/>
      <c r="BI212" s="138"/>
      <c r="BJ212" s="138"/>
      <c r="BK212" s="137">
        <v>3.3637E-2</v>
      </c>
      <c r="BL212" s="137">
        <v>2.0209999999999998E-3</v>
      </c>
      <c r="BM212" s="137">
        <v>2.1023099999999999E-2</v>
      </c>
    </row>
    <row r="213" spans="1:65">
      <c r="A213">
        <v>172</v>
      </c>
      <c r="B213" s="128" t="s">
        <v>2703</v>
      </c>
      <c r="C213" s="135">
        <v>8.8732800000000008E-3</v>
      </c>
      <c r="D213" s="135">
        <v>5.6000000000000008E-3</v>
      </c>
      <c r="E213" s="135">
        <v>8.9101600000000003E-3</v>
      </c>
      <c r="F213" s="135">
        <v>0.11132644999999999</v>
      </c>
      <c r="G213" s="135">
        <v>-7.2875570000000001E-2</v>
      </c>
      <c r="H213" s="136"/>
      <c r="I213" s="136"/>
      <c r="J213" s="136"/>
      <c r="K213" s="136"/>
      <c r="L213" s="136"/>
      <c r="M213" s="136"/>
      <c r="N213" s="136"/>
      <c r="O213" s="136"/>
      <c r="P213" s="136"/>
      <c r="Q213" s="136"/>
      <c r="R213" s="136"/>
      <c r="S213" s="136"/>
      <c r="T213" s="136"/>
      <c r="U213" s="136"/>
      <c r="V213" s="136"/>
      <c r="W213" s="136"/>
      <c r="X213" s="136"/>
      <c r="Y213" s="136"/>
      <c r="Z213" s="136"/>
      <c r="AA213" s="136"/>
      <c r="AB213" s="136"/>
      <c r="AC213" s="135">
        <v>8.7969999999999993E-3</v>
      </c>
      <c r="AD213" s="136"/>
      <c r="AE213" s="136"/>
      <c r="AF213" s="136"/>
      <c r="AG213" s="136"/>
      <c r="AH213" s="136"/>
      <c r="AI213" s="135">
        <v>2.9332899999999999E-2</v>
      </c>
      <c r="AJ213" s="136"/>
      <c r="AK213" s="136"/>
      <c r="AL213" s="136"/>
      <c r="AM213" s="136"/>
      <c r="AN213" s="136"/>
      <c r="AO213" s="136"/>
      <c r="AP213" s="136"/>
      <c r="AQ213" s="136"/>
      <c r="AR213" s="136"/>
      <c r="AS213" s="136"/>
      <c r="AT213" s="136"/>
      <c r="AU213" s="136"/>
      <c r="AV213" s="136"/>
      <c r="AW213" s="136"/>
      <c r="AX213" s="136"/>
      <c r="AY213" s="136"/>
      <c r="AZ213" s="136"/>
      <c r="BA213" s="135">
        <v>4.5651299999999999E-2</v>
      </c>
      <c r="BB213" s="135">
        <v>5.86659E-2</v>
      </c>
      <c r="BC213" s="136"/>
      <c r="BD213" s="136"/>
      <c r="BE213" s="136"/>
      <c r="BF213" s="135">
        <v>3.8543399999999998E-2</v>
      </c>
      <c r="BG213" s="136"/>
      <c r="BH213" s="136"/>
      <c r="BI213" s="136"/>
      <c r="BJ213" s="136"/>
      <c r="BK213" s="135">
        <v>2.6930300000000001E-2</v>
      </c>
      <c r="BL213" s="135">
        <v>5.2258800000000001E-2</v>
      </c>
      <c r="BM213" s="135">
        <v>4.22475E-2</v>
      </c>
    </row>
    <row r="214" spans="1:65">
      <c r="A214">
        <v>171</v>
      </c>
      <c r="B214" s="128" t="s">
        <v>2704</v>
      </c>
      <c r="C214" s="137">
        <v>7.4173999999999993E-3</v>
      </c>
      <c r="D214" s="137">
        <v>4.5000000000000014E-3</v>
      </c>
      <c r="E214" s="137">
        <v>7.4877300000000006E-3</v>
      </c>
      <c r="F214" s="137">
        <v>4.3433010000000001E-2</v>
      </c>
      <c r="G214" s="137">
        <v>-1.7192800000000001E-2</v>
      </c>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7">
        <v>7.3969999999999999E-3</v>
      </c>
      <c r="AD214" s="138"/>
      <c r="AE214" s="138"/>
      <c r="AF214" s="138"/>
      <c r="AG214" s="138"/>
      <c r="AH214" s="138"/>
      <c r="AI214" s="137">
        <v>1.0213699999999999E-2</v>
      </c>
      <c r="AJ214" s="138"/>
      <c r="AK214" s="138"/>
      <c r="AL214" s="138"/>
      <c r="AM214" s="138"/>
      <c r="AN214" s="138"/>
      <c r="AO214" s="138"/>
      <c r="AP214" s="138"/>
      <c r="AQ214" s="138"/>
      <c r="AR214" s="138"/>
      <c r="AS214" s="138"/>
      <c r="AT214" s="138"/>
      <c r="AU214" s="138"/>
      <c r="AV214" s="138"/>
      <c r="AW214" s="138"/>
      <c r="AX214" s="138"/>
      <c r="AY214" s="138"/>
      <c r="AZ214" s="138"/>
      <c r="BA214" s="137">
        <v>6.7691100000000004E-2</v>
      </c>
      <c r="BB214" s="137">
        <v>5.9279800000000001E-2</v>
      </c>
      <c r="BC214" s="138"/>
      <c r="BD214" s="138"/>
      <c r="BE214" s="138"/>
      <c r="BF214" s="137">
        <v>6.7090300000000005E-2</v>
      </c>
      <c r="BG214" s="138"/>
      <c r="BH214" s="138"/>
      <c r="BI214" s="138"/>
      <c r="BJ214" s="138"/>
      <c r="BK214" s="137">
        <v>4.6863099999999998E-2</v>
      </c>
      <c r="BL214" s="137">
        <v>7.5109999999999996E-2</v>
      </c>
      <c r="BM214" s="137">
        <v>5.4773799999999997E-2</v>
      </c>
    </row>
    <row r="215" spans="1:65">
      <c r="A215">
        <v>170</v>
      </c>
      <c r="B215" s="128" t="s">
        <v>2705</v>
      </c>
      <c r="C215" s="135">
        <v>8.1103000000000008E-3</v>
      </c>
      <c r="D215" s="135">
        <v>2.0999999999999999E-3</v>
      </c>
      <c r="E215" s="135">
        <v>8.211389999999999E-3</v>
      </c>
      <c r="F215" s="135">
        <v>-1.976487E-2</v>
      </c>
      <c r="G215" s="135">
        <v>6.6054290000000002E-2</v>
      </c>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5">
        <v>8.6105000000000001E-3</v>
      </c>
      <c r="AD215" s="136"/>
      <c r="AE215" s="136"/>
      <c r="AF215" s="136"/>
      <c r="AG215" s="136"/>
      <c r="AH215" s="136"/>
      <c r="AI215" s="135">
        <v>1.0120000000000001E-3</v>
      </c>
      <c r="AJ215" s="136"/>
      <c r="AK215" s="136"/>
      <c r="AL215" s="136"/>
      <c r="AM215" s="136"/>
      <c r="AN215" s="136"/>
      <c r="AO215" s="136"/>
      <c r="AP215" s="136"/>
      <c r="AQ215" s="136"/>
      <c r="AR215" s="136"/>
      <c r="AS215" s="136"/>
      <c r="AT215" s="136"/>
      <c r="AU215" s="136"/>
      <c r="AV215" s="136"/>
      <c r="AW215" s="136"/>
      <c r="AX215" s="136"/>
      <c r="AY215" s="136"/>
      <c r="AZ215" s="136"/>
      <c r="BA215" s="135">
        <v>5.4660000000000004E-3</v>
      </c>
      <c r="BB215" s="135">
        <v>2.2027100000000001E-2</v>
      </c>
      <c r="BC215" s="136"/>
      <c r="BD215" s="136"/>
      <c r="BE215" s="136"/>
      <c r="BF215" s="135">
        <v>8.6105999999999995E-3</v>
      </c>
      <c r="BG215" s="136"/>
      <c r="BH215" s="136"/>
      <c r="BI215" s="136"/>
      <c r="BJ215" s="135">
        <v>3.1939299999999997E-2</v>
      </c>
      <c r="BK215" s="135">
        <v>4.4539999999999996E-3</v>
      </c>
      <c r="BL215" s="135">
        <v>3.2139500000000001E-2</v>
      </c>
      <c r="BM215" s="135">
        <v>9.7119000000000007E-3</v>
      </c>
    </row>
    <row r="216" spans="1:65">
      <c r="A216">
        <v>169</v>
      </c>
      <c r="B216" s="128" t="s">
        <v>2706</v>
      </c>
      <c r="C216" s="137">
        <v>7.0291199999999998E-3</v>
      </c>
      <c r="D216" s="137">
        <v>6.4000000000000003E-3</v>
      </c>
      <c r="E216" s="137">
        <v>7.1187599999999992E-3</v>
      </c>
      <c r="F216" s="137">
        <v>-4.1709339999999998E-2</v>
      </c>
      <c r="G216" s="137">
        <v>3.825257E-2</v>
      </c>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7">
        <v>7.1101000000000003E-3</v>
      </c>
      <c r="AD216" s="138"/>
      <c r="AE216" s="138"/>
      <c r="AF216" s="138"/>
      <c r="AG216" s="138"/>
      <c r="AH216" s="138"/>
      <c r="AI216" s="137">
        <v>2.637E-3</v>
      </c>
      <c r="AJ216" s="138"/>
      <c r="AK216" s="138"/>
      <c r="AL216" s="138"/>
      <c r="AM216" s="138"/>
      <c r="AN216" s="138"/>
      <c r="AO216" s="138"/>
      <c r="AP216" s="138"/>
      <c r="AQ216" s="138"/>
      <c r="AR216" s="138"/>
      <c r="AS216" s="138"/>
      <c r="AT216" s="138"/>
      <c r="AU216" s="138"/>
      <c r="AV216" s="138"/>
      <c r="AW216" s="138"/>
      <c r="AX216" s="138"/>
      <c r="AY216" s="138"/>
      <c r="AZ216" s="138"/>
      <c r="BA216" s="137">
        <v>2.1430399999999999E-2</v>
      </c>
      <c r="BB216" s="137">
        <v>-2.9999999999999997E-4</v>
      </c>
      <c r="BC216" s="138"/>
      <c r="BD216" s="138"/>
      <c r="BE216" s="138"/>
      <c r="BF216" s="137">
        <v>1.9269999999999999E-3</v>
      </c>
      <c r="BG216" s="138"/>
      <c r="BH216" s="138"/>
      <c r="BI216" s="138"/>
      <c r="BJ216" s="137">
        <v>-9.1000000000000004E-3</v>
      </c>
      <c r="BK216" s="137">
        <v>-9.8999999999999991E-3</v>
      </c>
      <c r="BL216" s="137">
        <v>4.91698E-2</v>
      </c>
      <c r="BM216" s="137">
        <v>1.01143E-2</v>
      </c>
    </row>
    <row r="217" spans="1:65">
      <c r="A217">
        <v>168</v>
      </c>
      <c r="B217" s="128" t="s">
        <v>2707</v>
      </c>
      <c r="C217" s="135">
        <v>7.3384499999999998E-3</v>
      </c>
      <c r="D217" s="135">
        <v>3.5999999999999999E-3</v>
      </c>
      <c r="E217" s="135">
        <v>7.4472400000000008E-3</v>
      </c>
      <c r="F217" s="135">
        <v>-0.11856712</v>
      </c>
      <c r="G217" s="135">
        <v>6.8981920000000002E-2</v>
      </c>
      <c r="H217" s="136"/>
      <c r="I217" s="136"/>
      <c r="J217" s="136"/>
      <c r="K217" s="136"/>
      <c r="L217" s="136"/>
      <c r="M217" s="136"/>
      <c r="N217" s="136"/>
      <c r="O217" s="136"/>
      <c r="P217" s="136"/>
      <c r="Q217" s="136"/>
      <c r="R217" s="136"/>
      <c r="S217" s="136"/>
      <c r="T217" s="136"/>
      <c r="U217" s="136"/>
      <c r="V217" s="136"/>
      <c r="W217" s="136"/>
      <c r="X217" s="136"/>
      <c r="Y217" s="136"/>
      <c r="Z217" s="136"/>
      <c r="AA217" s="136"/>
      <c r="AB217" s="136"/>
      <c r="AC217" s="135">
        <v>7.1970000000000003E-3</v>
      </c>
      <c r="AD217" s="136"/>
      <c r="AE217" s="136"/>
      <c r="AF217" s="136"/>
      <c r="AG217" s="136"/>
      <c r="AH217" s="136"/>
      <c r="AI217" s="135">
        <v>-1.5699999999999999E-2</v>
      </c>
      <c r="AJ217" s="136"/>
      <c r="AK217" s="136"/>
      <c r="AL217" s="136"/>
      <c r="AM217" s="136"/>
      <c r="AN217" s="136"/>
      <c r="AO217" s="136"/>
      <c r="AP217" s="136"/>
      <c r="AQ217" s="136"/>
      <c r="AR217" s="136"/>
      <c r="AS217" s="136"/>
      <c r="AT217" s="136"/>
      <c r="AU217" s="136"/>
      <c r="AV217" s="136"/>
      <c r="AW217" s="136"/>
      <c r="AX217" s="136"/>
      <c r="AY217" s="136"/>
      <c r="AZ217" s="136"/>
      <c r="BA217" s="135">
        <v>-2.2100000000000002E-2</v>
      </c>
      <c r="BB217" s="135">
        <v>-6.0199999999999997E-2</v>
      </c>
      <c r="BC217" s="136"/>
      <c r="BD217" s="136"/>
      <c r="BE217" s="136"/>
      <c r="BF217" s="135">
        <v>-3.1600000000000003E-2</v>
      </c>
      <c r="BG217" s="136"/>
      <c r="BH217" s="136"/>
      <c r="BI217" s="136"/>
      <c r="BJ217" s="135">
        <v>-2.5000000000000001E-2</v>
      </c>
      <c r="BK217" s="135">
        <v>-2.0299999999999999E-2</v>
      </c>
      <c r="BL217" s="135">
        <v>-5.0099999999999999E-2</v>
      </c>
      <c r="BM217" s="135">
        <v>-2.8400000000000002E-2</v>
      </c>
    </row>
    <row r="218" spans="1:65">
      <c r="A218">
        <v>167</v>
      </c>
      <c r="B218" s="128" t="s">
        <v>2708</v>
      </c>
      <c r="C218" s="137">
        <v>6.38398E-3</v>
      </c>
      <c r="D218" s="137">
        <v>8.0000000000000004E-4</v>
      </c>
      <c r="E218" s="137">
        <v>6.4150300000000004E-3</v>
      </c>
      <c r="F218" s="137">
        <v>-2.4918100000000001E-3</v>
      </c>
      <c r="G218" s="137">
        <v>-4.9448999999999999E-4</v>
      </c>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7">
        <v>6.195E-3</v>
      </c>
      <c r="AD218" s="138"/>
      <c r="AE218" s="138"/>
      <c r="AF218" s="138"/>
      <c r="AG218" s="138"/>
      <c r="AH218" s="138"/>
      <c r="AI218" s="137">
        <v>1.12175E-2</v>
      </c>
      <c r="AJ218" s="138"/>
      <c r="AK218" s="138"/>
      <c r="AL218" s="138"/>
      <c r="AM218" s="138"/>
      <c r="AN218" s="138"/>
      <c r="AO218" s="138"/>
      <c r="AP218" s="138"/>
      <c r="AQ218" s="138"/>
      <c r="AR218" s="138"/>
      <c r="AS218" s="138"/>
      <c r="AT218" s="138"/>
      <c r="AU218" s="138"/>
      <c r="AV218" s="138"/>
      <c r="AW218" s="138"/>
      <c r="AX218" s="138"/>
      <c r="AY218" s="138"/>
      <c r="AZ218" s="138"/>
      <c r="BA218" s="137">
        <v>3.4754300000000002E-2</v>
      </c>
      <c r="BB218" s="137">
        <v>1.0716699999999999E-2</v>
      </c>
      <c r="BC218" s="138"/>
      <c r="BD218" s="138"/>
      <c r="BE218" s="138"/>
      <c r="BF218" s="137">
        <v>2.4738699999999999E-2</v>
      </c>
      <c r="BG218" s="138"/>
      <c r="BH218" s="138"/>
      <c r="BI218" s="138"/>
      <c r="BJ218" s="137">
        <v>1.3621299999999999E-2</v>
      </c>
      <c r="BK218" s="137">
        <v>1.1417800000000001E-2</v>
      </c>
      <c r="BL218" s="137">
        <v>1.3120400000000001E-2</v>
      </c>
      <c r="BM218" s="137">
        <v>1.12175E-2</v>
      </c>
    </row>
    <row r="219" spans="1:65">
      <c r="A219">
        <v>166</v>
      </c>
      <c r="B219" s="128" t="s">
        <v>2709</v>
      </c>
      <c r="C219" s="135">
        <v>6.7744700000000003E-3</v>
      </c>
      <c r="D219" s="135">
        <v>4.3E-3</v>
      </c>
      <c r="E219" s="135">
        <v>6.7996500000000008E-3</v>
      </c>
      <c r="F219" s="135">
        <v>3.2056510000000003E-2</v>
      </c>
      <c r="G219" s="135">
        <v>1.414931E-2</v>
      </c>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5">
        <v>6.0889999999999998E-3</v>
      </c>
      <c r="AD219" s="136"/>
      <c r="AE219" s="136"/>
      <c r="AF219" s="136"/>
      <c r="AG219" s="136"/>
      <c r="AH219" s="136"/>
      <c r="AI219" s="135">
        <v>2.0930799999999999E-2</v>
      </c>
      <c r="AJ219" s="136"/>
      <c r="AK219" s="136"/>
      <c r="AL219" s="136"/>
      <c r="AM219" s="136"/>
      <c r="AN219" s="136"/>
      <c r="AO219" s="136"/>
      <c r="AP219" s="136"/>
      <c r="AQ219" s="136"/>
      <c r="AR219" s="136"/>
      <c r="AS219" s="136"/>
      <c r="AT219" s="136"/>
      <c r="AU219" s="136"/>
      <c r="AV219" s="136"/>
      <c r="AW219" s="136"/>
      <c r="AX219" s="136"/>
      <c r="AY219" s="136"/>
      <c r="AZ219" s="136"/>
      <c r="BA219" s="135">
        <v>4.07601E-2</v>
      </c>
      <c r="BB219" s="135">
        <v>4.2763000000000002E-2</v>
      </c>
      <c r="BC219" s="136"/>
      <c r="BD219" s="136"/>
      <c r="BE219" s="136"/>
      <c r="BF219" s="135">
        <v>4.0759999999999998E-2</v>
      </c>
      <c r="BG219" s="136"/>
      <c r="BH219" s="136"/>
      <c r="BI219" s="136"/>
      <c r="BJ219" s="135">
        <v>4.8571499999999997E-2</v>
      </c>
      <c r="BK219" s="135">
        <v>4.3964700000000002E-2</v>
      </c>
      <c r="BL219" s="135">
        <v>3.0144399999999998E-2</v>
      </c>
      <c r="BM219" s="135">
        <v>1.46214E-2</v>
      </c>
    </row>
    <row r="220" spans="1:65">
      <c r="A220">
        <v>165</v>
      </c>
      <c r="B220" s="128" t="s">
        <v>2710</v>
      </c>
      <c r="C220" s="137">
        <v>6.8822700000000002E-3</v>
      </c>
      <c r="D220" s="137">
        <v>4.0999999999999986E-3</v>
      </c>
      <c r="E220" s="137">
        <v>6.9181099999999999E-3</v>
      </c>
      <c r="F220" s="137">
        <v>1.7191629999999999E-2</v>
      </c>
      <c r="G220" s="137">
        <v>-6.1954200000000001E-3</v>
      </c>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7">
        <v>6.594E-3</v>
      </c>
      <c r="AD220" s="138"/>
      <c r="AE220" s="138"/>
      <c r="AF220" s="138"/>
      <c r="AG220" s="138"/>
      <c r="AH220" s="138"/>
      <c r="AI220" s="137">
        <v>8.8126999999999997E-3</v>
      </c>
      <c r="AJ220" s="138"/>
      <c r="AK220" s="138"/>
      <c r="AL220" s="138"/>
      <c r="AM220" s="138"/>
      <c r="AN220" s="138"/>
      <c r="AO220" s="138"/>
      <c r="AP220" s="138"/>
      <c r="AQ220" s="138"/>
      <c r="AR220" s="138"/>
      <c r="AS220" s="138"/>
      <c r="AT220" s="138"/>
      <c r="AU220" s="138"/>
      <c r="AV220" s="138"/>
      <c r="AW220" s="138"/>
      <c r="AX220" s="138"/>
      <c r="AY220" s="138"/>
      <c r="AZ220" s="138"/>
      <c r="BA220" s="137">
        <v>1.0315E-2</v>
      </c>
      <c r="BB220" s="137">
        <v>1.9728599999999999E-2</v>
      </c>
      <c r="BC220" s="138"/>
      <c r="BD220" s="138"/>
      <c r="BE220" s="137">
        <v>-6.3E-3</v>
      </c>
      <c r="BF220" s="137">
        <v>1.0515200000000001E-2</v>
      </c>
      <c r="BG220" s="137">
        <v>-5.6999999999999993E-3</v>
      </c>
      <c r="BH220" s="138"/>
      <c r="BI220" s="138"/>
      <c r="BJ220" s="137">
        <v>4.7869400000000013E-2</v>
      </c>
      <c r="BK220" s="137">
        <v>1.7625600000000002E-2</v>
      </c>
      <c r="BL220" s="137">
        <v>-3.5000000000000001E-3</v>
      </c>
      <c r="BM220" s="137">
        <v>3.0844699999999999E-2</v>
      </c>
    </row>
    <row r="221" spans="1:65">
      <c r="A221">
        <v>164</v>
      </c>
      <c r="B221" s="128" t="s">
        <v>2711</v>
      </c>
      <c r="C221" s="135">
        <v>5.3725800000000001E-3</v>
      </c>
      <c r="D221" s="135">
        <v>5.6999999999999993E-3</v>
      </c>
      <c r="E221" s="135">
        <v>5.3899500000000001E-3</v>
      </c>
      <c r="F221" s="135">
        <v>3.7054959999999998E-2</v>
      </c>
      <c r="G221" s="135">
        <v>-3.2397400000000001E-3</v>
      </c>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5">
        <v>5.1939999999999998E-3</v>
      </c>
      <c r="AD221" s="136"/>
      <c r="AE221" s="136"/>
      <c r="AF221" s="136"/>
      <c r="AG221" s="136"/>
      <c r="AH221" s="136"/>
      <c r="AI221" s="135">
        <v>5.8106999999999994E-3</v>
      </c>
      <c r="AJ221" s="136"/>
      <c r="AK221" s="136"/>
      <c r="AL221" s="136"/>
      <c r="AM221" s="136"/>
      <c r="AN221" s="136"/>
      <c r="AO221" s="136"/>
      <c r="AP221" s="136"/>
      <c r="AQ221" s="136"/>
      <c r="AR221" s="136"/>
      <c r="AS221" s="135">
        <v>4.6182999999999997E-3</v>
      </c>
      <c r="AT221" s="136"/>
      <c r="AU221" s="136"/>
      <c r="AV221" s="136"/>
      <c r="AW221" s="136"/>
      <c r="AX221" s="136"/>
      <c r="AY221" s="136"/>
      <c r="AZ221" s="136"/>
      <c r="BA221" s="135">
        <v>2.72506E-2</v>
      </c>
      <c r="BB221" s="135">
        <v>2.5948200000000001E-2</v>
      </c>
      <c r="BC221" s="136"/>
      <c r="BD221" s="136"/>
      <c r="BE221" s="135">
        <v>5.1094899999999999E-2</v>
      </c>
      <c r="BF221" s="135">
        <v>4.9899999999999996E-3</v>
      </c>
      <c r="BG221" s="135">
        <v>2.154E-2</v>
      </c>
      <c r="BH221" s="136"/>
      <c r="BI221" s="136"/>
      <c r="BJ221" s="135">
        <v>3.1558599999999999E-2</v>
      </c>
      <c r="BK221" s="135">
        <v>3.0356299999999999E-2</v>
      </c>
      <c r="BL221" s="135">
        <v>3.5566E-2</v>
      </c>
      <c r="BM221" s="135">
        <v>1.7833000000000002E-2</v>
      </c>
    </row>
    <row r="222" spans="1:65">
      <c r="A222">
        <v>163</v>
      </c>
      <c r="B222" s="128" t="s">
        <v>2712</v>
      </c>
      <c r="C222" s="137">
        <v>6.0829599999999992E-3</v>
      </c>
      <c r="D222" s="137">
        <v>5.8999999999999999E-3</v>
      </c>
      <c r="E222" s="137">
        <v>6.1133899999999998E-3</v>
      </c>
      <c r="F222" s="137">
        <v>-3.561723E-2</v>
      </c>
      <c r="G222" s="137">
        <v>3.4473000000000001E-4</v>
      </c>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7">
        <v>5.8950000000000001E-3</v>
      </c>
      <c r="AD222" s="138"/>
      <c r="AE222" s="138"/>
      <c r="AF222" s="138"/>
      <c r="AG222" s="138"/>
      <c r="AH222" s="138"/>
      <c r="AI222" s="137">
        <v>2.9459999999999998E-3</v>
      </c>
      <c r="AJ222" s="138"/>
      <c r="AK222" s="138"/>
      <c r="AL222" s="138"/>
      <c r="AM222" s="138"/>
      <c r="AN222" s="138"/>
      <c r="AO222" s="138"/>
      <c r="AP222" s="138"/>
      <c r="AQ222" s="138"/>
      <c r="AR222" s="138"/>
      <c r="AS222" s="137">
        <v>4.48736E-2</v>
      </c>
      <c r="AT222" s="138"/>
      <c r="AU222" s="138"/>
      <c r="AV222" s="138"/>
      <c r="AW222" s="138"/>
      <c r="AX222" s="138"/>
      <c r="AY222" s="138"/>
      <c r="AZ222" s="138"/>
      <c r="BA222" s="137">
        <v>3.5E-4</v>
      </c>
      <c r="BB222" s="137">
        <v>-4.1999999999999997E-3</v>
      </c>
      <c r="BC222" s="138"/>
      <c r="BD222" s="138"/>
      <c r="BE222" s="137">
        <v>4.2069099999999998E-2</v>
      </c>
      <c r="BF222" s="137">
        <v>-3.0000000000000001E-3</v>
      </c>
      <c r="BG222" s="137">
        <v>3.0449899999999998E-2</v>
      </c>
      <c r="BH222" s="138"/>
      <c r="BI222" s="138"/>
      <c r="BJ222" s="137">
        <v>-1.54E-2</v>
      </c>
      <c r="BK222" s="137">
        <v>-5.1000000000000004E-3</v>
      </c>
      <c r="BL222" s="137">
        <v>1.48243E-2</v>
      </c>
      <c r="BM222" s="137">
        <v>2.5341599999999999E-2</v>
      </c>
    </row>
    <row r="223" spans="1:65">
      <c r="A223">
        <v>162</v>
      </c>
      <c r="B223" s="128" t="s">
        <v>2713</v>
      </c>
      <c r="C223" s="135">
        <v>5.4460400000000001E-3</v>
      </c>
      <c r="D223" s="135">
        <v>6.0000000000000001E-3</v>
      </c>
      <c r="E223" s="135">
        <v>5.4884599999999997E-3</v>
      </c>
      <c r="F223" s="135">
        <v>7.1211299999999998E-3</v>
      </c>
      <c r="G223" s="135">
        <v>3.7463690000000001E-2</v>
      </c>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5">
        <v>5.2950000000000002E-3</v>
      </c>
      <c r="AD223" s="136"/>
      <c r="AE223" s="136"/>
      <c r="AF223" s="136"/>
      <c r="AG223" s="136"/>
      <c r="AH223" s="136"/>
      <c r="AI223" s="135">
        <v>1.21221E-2</v>
      </c>
      <c r="AJ223" s="136"/>
      <c r="AK223" s="136"/>
      <c r="AL223" s="136"/>
      <c r="AM223" s="136"/>
      <c r="AN223" s="136"/>
      <c r="AO223" s="136"/>
      <c r="AP223" s="136"/>
      <c r="AQ223" s="136"/>
      <c r="AR223" s="136"/>
      <c r="AS223" s="135">
        <v>1.42261E-2</v>
      </c>
      <c r="AT223" s="136"/>
      <c r="AU223" s="136"/>
      <c r="AV223" s="136"/>
      <c r="AW223" s="136"/>
      <c r="AX223" s="136"/>
      <c r="AY223" s="136"/>
      <c r="AZ223" s="136"/>
      <c r="BA223" s="135">
        <v>3.1257199999999999E-2</v>
      </c>
      <c r="BB223" s="135">
        <v>1.6730600000000002E-2</v>
      </c>
      <c r="BC223" s="136"/>
      <c r="BD223" s="136"/>
      <c r="BE223" s="135">
        <v>1.7732500000000002E-2</v>
      </c>
      <c r="BF223" s="135">
        <v>3.7969500000000003E-2</v>
      </c>
      <c r="BG223" s="135">
        <v>4.4781899999999999E-2</v>
      </c>
      <c r="BH223" s="136"/>
      <c r="BI223" s="136"/>
      <c r="BJ223" s="135">
        <v>1.66304E-2</v>
      </c>
      <c r="BK223" s="135">
        <v>5.2896799999999987E-2</v>
      </c>
      <c r="BL223" s="135">
        <v>1.22223E-2</v>
      </c>
      <c r="BM223" s="135">
        <v>1.72315E-2</v>
      </c>
    </row>
    <row r="224" spans="1:65">
      <c r="A224">
        <v>161</v>
      </c>
      <c r="B224" s="128" t="s">
        <v>2714</v>
      </c>
      <c r="C224" s="137">
        <v>5.3483599999999999E-3</v>
      </c>
      <c r="D224" s="137">
        <v>7.9000000000000008E-3</v>
      </c>
      <c r="E224" s="137">
        <v>5.5015199999999993E-3</v>
      </c>
      <c r="F224" s="137">
        <v>6.0505190000000007E-2</v>
      </c>
      <c r="G224" s="137">
        <v>-3.032172E-2</v>
      </c>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7">
        <v>5.2960000000000004E-3</v>
      </c>
      <c r="AD224" s="138"/>
      <c r="AE224" s="138"/>
      <c r="AF224" s="138"/>
      <c r="AG224" s="138"/>
      <c r="AH224" s="138"/>
      <c r="AI224" s="137">
        <v>3.5065300000000001E-2</v>
      </c>
      <c r="AJ224" s="138"/>
      <c r="AK224" s="138"/>
      <c r="AL224" s="138"/>
      <c r="AM224" s="138"/>
      <c r="AN224" s="138"/>
      <c r="AO224" s="138"/>
      <c r="AP224" s="138"/>
      <c r="AQ224" s="138"/>
      <c r="AR224" s="138"/>
      <c r="AS224" s="137">
        <v>2.7250900000000002E-2</v>
      </c>
      <c r="AT224" s="138"/>
      <c r="AU224" s="138"/>
      <c r="AV224" s="138"/>
      <c r="AW224" s="138"/>
      <c r="AX224" s="138"/>
      <c r="AY224" s="138"/>
      <c r="AZ224" s="138"/>
      <c r="BA224" s="137">
        <v>2.8052299999999999E-2</v>
      </c>
      <c r="BB224" s="137">
        <v>4.11768E-2</v>
      </c>
      <c r="BC224" s="138"/>
      <c r="BD224" s="138"/>
      <c r="BE224" s="137">
        <v>7.4709999999999999E-2</v>
      </c>
      <c r="BF224" s="137">
        <v>2.23416E-2</v>
      </c>
      <c r="BG224" s="137">
        <v>2.85533E-2</v>
      </c>
      <c r="BH224" s="138"/>
      <c r="BI224" s="138"/>
      <c r="BJ224" s="137">
        <v>6.0010000000000001E-2</v>
      </c>
      <c r="BK224" s="137">
        <v>2.5447500000000001E-2</v>
      </c>
      <c r="BL224" s="137">
        <v>7.0110000000000006E-2</v>
      </c>
      <c r="BM224" s="137">
        <v>3.4764900000000001E-2</v>
      </c>
    </row>
    <row r="225" spans="1:65">
      <c r="A225">
        <v>160</v>
      </c>
      <c r="B225" s="128" t="s">
        <v>2715</v>
      </c>
      <c r="C225" s="135">
        <v>5.8644999999999999E-3</v>
      </c>
      <c r="D225" s="135">
        <v>8.6E-3</v>
      </c>
      <c r="E225" s="135">
        <v>6.0143999999999996E-3</v>
      </c>
      <c r="F225" s="135">
        <v>-1.9533209999999999E-2</v>
      </c>
      <c r="G225" s="135">
        <v>-2.7012479999999998E-2</v>
      </c>
      <c r="H225" s="136"/>
      <c r="I225" s="136"/>
      <c r="J225" s="136"/>
      <c r="K225" s="136"/>
      <c r="L225" s="136"/>
      <c r="M225" s="136"/>
      <c r="N225" s="136"/>
      <c r="O225" s="136"/>
      <c r="P225" s="136"/>
      <c r="Q225" s="136"/>
      <c r="R225" s="136"/>
      <c r="S225" s="136"/>
      <c r="T225" s="136"/>
      <c r="U225" s="136"/>
      <c r="V225" s="136"/>
      <c r="W225" s="136"/>
      <c r="X225" s="136"/>
      <c r="Y225" s="136"/>
      <c r="Z225" s="136"/>
      <c r="AA225" s="136"/>
      <c r="AB225" s="136"/>
      <c r="AC225" s="135">
        <v>5.7970000000000001E-3</v>
      </c>
      <c r="AD225" s="136"/>
      <c r="AE225" s="136"/>
      <c r="AF225" s="136"/>
      <c r="AG225" s="136"/>
      <c r="AH225" s="136"/>
      <c r="AI225" s="135">
        <v>2.0134300000000001E-2</v>
      </c>
      <c r="AJ225" s="136"/>
      <c r="AK225" s="136"/>
      <c r="AL225" s="136"/>
      <c r="AM225" s="136"/>
      <c r="AN225" s="136"/>
      <c r="AO225" s="136"/>
      <c r="AP225" s="136"/>
      <c r="AQ225" s="136"/>
      <c r="AR225" s="136"/>
      <c r="AS225" s="135">
        <v>3.3256599999999997E-2</v>
      </c>
      <c r="AT225" s="136"/>
      <c r="AU225" s="136"/>
      <c r="AV225" s="136"/>
      <c r="AW225" s="136"/>
      <c r="AX225" s="136"/>
      <c r="AY225" s="136"/>
      <c r="AZ225" s="136"/>
      <c r="BA225" s="135">
        <v>1.1E-4</v>
      </c>
      <c r="BB225" s="135">
        <v>1.1920200000000001E-2</v>
      </c>
      <c r="BC225" s="136"/>
      <c r="BD225" s="136"/>
      <c r="BE225" s="135">
        <v>2.77471E-2</v>
      </c>
      <c r="BF225" s="135">
        <v>-1.0699999999999999E-2</v>
      </c>
      <c r="BG225" s="135">
        <v>-8.8000000000000005E-3</v>
      </c>
      <c r="BH225" s="136"/>
      <c r="BI225" s="136"/>
      <c r="BJ225" s="135">
        <v>4.3740000000000003E-3</v>
      </c>
      <c r="BK225" s="135">
        <v>1.91325E-2</v>
      </c>
      <c r="BL225" s="135">
        <v>2.96504E-2</v>
      </c>
      <c r="BM225" s="135">
        <v>5.8989999999999997E-3</v>
      </c>
    </row>
    <row r="226" spans="1:65">
      <c r="A226">
        <v>159</v>
      </c>
      <c r="B226" s="128" t="s">
        <v>2716</v>
      </c>
      <c r="C226" s="137">
        <v>4.8146700000000001E-3</v>
      </c>
      <c r="D226" s="137">
        <v>6.0000000000000001E-3</v>
      </c>
      <c r="E226" s="137">
        <v>4.9274999999999996E-3</v>
      </c>
      <c r="F226" s="137">
        <v>-3.9108799999999999E-2</v>
      </c>
      <c r="G226" s="137">
        <v>-6.4879500000000001E-3</v>
      </c>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7">
        <v>4.797E-3</v>
      </c>
      <c r="AD226" s="138"/>
      <c r="AE226" s="138"/>
      <c r="AF226" s="138"/>
      <c r="AG226" s="138"/>
      <c r="AH226" s="138"/>
      <c r="AI226" s="137">
        <v>1.2125E-2</v>
      </c>
      <c r="AJ226" s="138"/>
      <c r="AK226" s="138"/>
      <c r="AL226" s="138"/>
      <c r="AM226" s="138"/>
      <c r="AN226" s="138"/>
      <c r="AO226" s="138"/>
      <c r="AP226" s="138"/>
      <c r="AQ226" s="138"/>
      <c r="AR226" s="138"/>
      <c r="AS226" s="137">
        <v>1.0000000000000001E-5</v>
      </c>
      <c r="AT226" s="138"/>
      <c r="AU226" s="138"/>
      <c r="AV226" s="138"/>
      <c r="AW226" s="138"/>
      <c r="AX226" s="138"/>
      <c r="AY226" s="138"/>
      <c r="AZ226" s="138"/>
      <c r="BA226" s="137">
        <v>2.02419E-2</v>
      </c>
      <c r="BB226" s="137">
        <v>9.4195000000000008E-3</v>
      </c>
      <c r="BC226" s="138"/>
      <c r="BD226" s="138"/>
      <c r="BE226" s="137">
        <v>-4.0000000000000002E-4</v>
      </c>
      <c r="BF226" s="137">
        <v>1.00207E-2</v>
      </c>
      <c r="BG226" s="137">
        <v>4.9709999999999997E-2</v>
      </c>
      <c r="BH226" s="138"/>
      <c r="BI226" s="138"/>
      <c r="BJ226" s="137">
        <v>1.22252E-2</v>
      </c>
      <c r="BK226" s="137">
        <v>8.4172999999999991E-3</v>
      </c>
      <c r="BL226" s="137">
        <v>6.8139999999999997E-3</v>
      </c>
      <c r="BM226" s="137">
        <v>7.2148000000000004E-3</v>
      </c>
    </row>
    <row r="227" spans="1:65">
      <c r="A227">
        <v>158</v>
      </c>
      <c r="B227" s="128" t="s">
        <v>2717</v>
      </c>
      <c r="C227" s="135">
        <v>5.3759400000000001E-3</v>
      </c>
      <c r="D227" s="135">
        <v>4.6999999999999993E-3</v>
      </c>
      <c r="E227" s="135">
        <v>5.4940400000000004E-3</v>
      </c>
      <c r="F227" s="135">
        <v>-1.867154E-2</v>
      </c>
      <c r="G227" s="135">
        <v>1.9439100000000001E-2</v>
      </c>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5">
        <v>5.3990000000000002E-3</v>
      </c>
      <c r="AD227" s="136"/>
      <c r="AE227" s="136"/>
      <c r="AF227" s="136"/>
      <c r="AG227" s="136"/>
      <c r="AH227" s="136"/>
      <c r="AI227" s="135">
        <v>1.73321E-2</v>
      </c>
      <c r="AJ227" s="136"/>
      <c r="AK227" s="136"/>
      <c r="AL227" s="136"/>
      <c r="AM227" s="136"/>
      <c r="AN227" s="136"/>
      <c r="AO227" s="136"/>
      <c r="AP227" s="136"/>
      <c r="AQ227" s="136"/>
      <c r="AR227" s="136"/>
      <c r="AS227" s="135">
        <v>-5.9999999999999995E-4</v>
      </c>
      <c r="AT227" s="136"/>
      <c r="AU227" s="136"/>
      <c r="AV227" s="136"/>
      <c r="AW227" s="136"/>
      <c r="AX227" s="136"/>
      <c r="AY227" s="136"/>
      <c r="AZ227" s="136"/>
      <c r="BA227" s="135">
        <v>1.5027799999999999E-2</v>
      </c>
      <c r="BB227" s="135">
        <v>-4.0000000000000001E-3</v>
      </c>
      <c r="BC227" s="136"/>
      <c r="BD227" s="136"/>
      <c r="BE227" s="135">
        <v>-3.6900000000000002E-2</v>
      </c>
      <c r="BF227" s="135">
        <v>1.04192E-2</v>
      </c>
      <c r="BG227" s="135">
        <v>6.1112999999999992E-3</v>
      </c>
      <c r="BH227" s="136"/>
      <c r="BI227" s="136"/>
      <c r="BJ227" s="135">
        <v>1.9836699999999999E-2</v>
      </c>
      <c r="BK227" s="135">
        <v>1.9937E-2</v>
      </c>
      <c r="BL227" s="135">
        <v>-3.3500000000000002E-2</v>
      </c>
      <c r="BM227" s="135">
        <v>4.3790000000000001E-3</v>
      </c>
    </row>
    <row r="228" spans="1:65">
      <c r="A228">
        <v>157</v>
      </c>
      <c r="B228" s="128" t="s">
        <v>2718</v>
      </c>
      <c r="C228" s="137">
        <v>6.0001999999999998E-3</v>
      </c>
      <c r="D228" s="137">
        <v>5.5000000000000014E-3</v>
      </c>
      <c r="E228" s="137">
        <v>6.1364599999999998E-3</v>
      </c>
      <c r="F228" s="137">
        <v>-7.8385699999999996E-3</v>
      </c>
      <c r="G228" s="137">
        <v>-6.0085399999999997E-3</v>
      </c>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7">
        <v>5.9969999999999997E-3</v>
      </c>
      <c r="AD228" s="138"/>
      <c r="AE228" s="138"/>
      <c r="AF228" s="138"/>
      <c r="AG228" s="138"/>
      <c r="AH228" s="138"/>
      <c r="AI228" s="137">
        <v>7.5123999999999998E-3</v>
      </c>
      <c r="AJ228" s="138"/>
      <c r="AK228" s="138"/>
      <c r="AL228" s="138"/>
      <c r="AM228" s="138"/>
      <c r="AN228" s="138"/>
      <c r="AO228" s="138"/>
      <c r="AP228" s="138"/>
      <c r="AQ228" s="138"/>
      <c r="AR228" s="138"/>
      <c r="AS228" s="137">
        <v>7.0115999999999998E-3</v>
      </c>
      <c r="AT228" s="138"/>
      <c r="AU228" s="138"/>
      <c r="AV228" s="138"/>
      <c r="AW228" s="138"/>
      <c r="AX228" s="138"/>
      <c r="AY228" s="138"/>
      <c r="AZ228" s="138"/>
      <c r="BA228" s="137">
        <v>9.8163E-3</v>
      </c>
      <c r="BB228" s="137">
        <v>1.2220200000000001E-2</v>
      </c>
      <c r="BC228" s="138"/>
      <c r="BD228" s="138"/>
      <c r="BE228" s="137">
        <v>1.36226E-2</v>
      </c>
      <c r="BF228" s="137">
        <v>2.032E-3</v>
      </c>
      <c r="BG228" s="137">
        <v>1.79297E-2</v>
      </c>
      <c r="BH228" s="138"/>
      <c r="BI228" s="138"/>
      <c r="BJ228" s="137">
        <v>7.7127999999999997E-3</v>
      </c>
      <c r="BK228" s="137">
        <v>-8.1000000000000013E-3</v>
      </c>
      <c r="BL228" s="137">
        <v>-1.9099999999999999E-2</v>
      </c>
      <c r="BM228" s="137">
        <v>1.09181E-2</v>
      </c>
    </row>
    <row r="229" spans="1:65">
      <c r="A229">
        <v>156</v>
      </c>
      <c r="B229" s="128" t="s">
        <v>2719</v>
      </c>
      <c r="C229" s="135">
        <v>5.8304799999999999E-3</v>
      </c>
      <c r="D229" s="135">
        <v>3.7000000000000002E-3</v>
      </c>
      <c r="E229" s="135">
        <v>5.9853599999999986E-3</v>
      </c>
      <c r="F229" s="135">
        <v>-4.3002580000000012E-2</v>
      </c>
      <c r="G229" s="135">
        <v>6.5044709999999992E-2</v>
      </c>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5">
        <v>5.7970000000000001E-3</v>
      </c>
      <c r="AD229" s="136"/>
      <c r="AE229" s="136"/>
      <c r="AF229" s="136"/>
      <c r="AG229" s="136"/>
      <c r="AH229" s="136"/>
      <c r="AI229" s="135">
        <v>1.7329600000000001E-2</v>
      </c>
      <c r="AJ229" s="136"/>
      <c r="AK229" s="136"/>
      <c r="AL229" s="136"/>
      <c r="AM229" s="136"/>
      <c r="AN229" s="136"/>
      <c r="AO229" s="136"/>
      <c r="AP229" s="136"/>
      <c r="AQ229" s="136"/>
      <c r="AR229" s="136"/>
      <c r="AS229" s="135">
        <v>3.4759499999999999E-2</v>
      </c>
      <c r="AT229" s="136"/>
      <c r="AU229" s="136"/>
      <c r="AV229" s="136"/>
      <c r="AW229" s="136"/>
      <c r="AX229" s="136"/>
      <c r="AY229" s="136"/>
      <c r="AZ229" s="136"/>
      <c r="BA229" s="135">
        <v>1.42243E-2</v>
      </c>
      <c r="BB229" s="135">
        <v>4.169E-3</v>
      </c>
      <c r="BC229" s="136"/>
      <c r="BD229" s="136"/>
      <c r="BE229" s="135">
        <v>-2.2200000000000001E-2</v>
      </c>
      <c r="BF229" s="135">
        <v>1.51258E-2</v>
      </c>
      <c r="BG229" s="135">
        <v>-1.24E-2</v>
      </c>
      <c r="BH229" s="136"/>
      <c r="BI229" s="136"/>
      <c r="BJ229" s="135">
        <v>-4.5000000000000014E-3</v>
      </c>
      <c r="BK229" s="135">
        <v>1.9132699999999999E-2</v>
      </c>
      <c r="BL229" s="135">
        <v>-2.0000000000000001E-4</v>
      </c>
      <c r="BM229" s="135">
        <v>1.24212E-2</v>
      </c>
    </row>
    <row r="230" spans="1:65">
      <c r="A230">
        <v>155</v>
      </c>
      <c r="B230" s="128" t="s">
        <v>2720</v>
      </c>
      <c r="C230" s="137">
        <v>5.9193799999999993E-3</v>
      </c>
      <c r="D230" s="137">
        <v>2.5999999999999999E-3</v>
      </c>
      <c r="E230" s="137">
        <v>6.0527299999999992E-3</v>
      </c>
      <c r="F230" s="137">
        <v>-0.11305163999999999</v>
      </c>
      <c r="G230" s="137">
        <v>3.9260749999999997E-2</v>
      </c>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7">
        <v>5.999E-3</v>
      </c>
      <c r="AD230" s="138"/>
      <c r="AE230" s="138"/>
      <c r="AF230" s="138"/>
      <c r="AG230" s="138"/>
      <c r="AH230" s="138"/>
      <c r="AI230" s="137">
        <v>-2.9999999999999997E-4</v>
      </c>
      <c r="AJ230" s="138"/>
      <c r="AK230" s="138"/>
      <c r="AL230" s="138"/>
      <c r="AM230" s="138"/>
      <c r="AN230" s="138"/>
      <c r="AO230" s="138"/>
      <c r="AP230" s="138"/>
      <c r="AQ230" s="138"/>
      <c r="AR230" s="138"/>
      <c r="AS230" s="137">
        <v>-9.5999999999999992E-3</v>
      </c>
      <c r="AT230" s="138"/>
      <c r="AU230" s="138"/>
      <c r="AV230" s="138"/>
      <c r="AW230" s="138"/>
      <c r="AX230" s="138"/>
      <c r="AY230" s="138"/>
      <c r="AZ230" s="138"/>
      <c r="BA230" s="137">
        <v>-3.2599999999999997E-2</v>
      </c>
      <c r="BB230" s="137">
        <v>-3.5499999999999997E-2</v>
      </c>
      <c r="BC230" s="138"/>
      <c r="BD230" s="138"/>
      <c r="BE230" s="137">
        <v>-5.2699999999999997E-2</v>
      </c>
      <c r="BF230" s="137">
        <v>-4.5999999999999999E-2</v>
      </c>
      <c r="BG230" s="137">
        <v>-6.83E-2</v>
      </c>
      <c r="BH230" s="138"/>
      <c r="BI230" s="138"/>
      <c r="BJ230" s="137">
        <v>-6.0900000000000003E-2</v>
      </c>
      <c r="BK230" s="137">
        <v>-4.1300000000000003E-2</v>
      </c>
      <c r="BL230" s="137">
        <v>-6.3500000000000001E-2</v>
      </c>
      <c r="BM230" s="137">
        <v>-2.9000000000000001E-2</v>
      </c>
    </row>
    <row r="231" spans="1:65">
      <c r="A231">
        <v>154</v>
      </c>
      <c r="B231" s="128" t="s">
        <v>2721</v>
      </c>
      <c r="C231" s="135">
        <v>7.0694699999999996E-3</v>
      </c>
      <c r="D231" s="135">
        <v>2.9999999999999997E-4</v>
      </c>
      <c r="E231" s="135">
        <v>7.2409199999999996E-3</v>
      </c>
      <c r="F231" s="135">
        <v>1.6380260000000001E-2</v>
      </c>
      <c r="G231" s="135">
        <v>3.3715469999999997E-2</v>
      </c>
      <c r="H231" s="136"/>
      <c r="I231" s="136"/>
      <c r="J231" s="136"/>
      <c r="K231" s="136"/>
      <c r="L231" s="136"/>
      <c r="M231" s="136"/>
      <c r="N231" s="136"/>
      <c r="O231" s="136"/>
      <c r="P231" s="136"/>
      <c r="Q231" s="136"/>
      <c r="R231" s="136"/>
      <c r="S231" s="136"/>
      <c r="T231" s="136"/>
      <c r="U231" s="136"/>
      <c r="V231" s="136"/>
      <c r="W231" s="136"/>
      <c r="X231" s="136"/>
      <c r="Y231" s="136"/>
      <c r="Z231" s="136"/>
      <c r="AA231" s="136"/>
      <c r="AB231" s="136"/>
      <c r="AC231" s="135">
        <v>6.9969999999999997E-3</v>
      </c>
      <c r="AD231" s="136"/>
      <c r="AE231" s="136"/>
      <c r="AF231" s="136"/>
      <c r="AG231" s="136"/>
      <c r="AH231" s="136"/>
      <c r="AI231" s="135">
        <v>8.9125000000000003E-3</v>
      </c>
      <c r="AJ231" s="136"/>
      <c r="AK231" s="136"/>
      <c r="AL231" s="136"/>
      <c r="AM231" s="136"/>
      <c r="AN231" s="136"/>
      <c r="AO231" s="136"/>
      <c r="AP231" s="136"/>
      <c r="AQ231" s="136"/>
      <c r="AR231" s="136"/>
      <c r="AS231" s="135">
        <v>4.5630000000000002E-3</v>
      </c>
      <c r="AT231" s="136"/>
      <c r="AU231" s="136"/>
      <c r="AV231" s="136"/>
      <c r="AW231" s="136"/>
      <c r="AX231" s="136"/>
      <c r="AY231" s="136"/>
      <c r="AZ231" s="136"/>
      <c r="BA231" s="135">
        <v>2.6036699999999999E-2</v>
      </c>
      <c r="BB231" s="135">
        <v>8.3117E-3</v>
      </c>
      <c r="BC231" s="136"/>
      <c r="BD231" s="136"/>
      <c r="BE231" s="135">
        <v>3.2846300000000002E-2</v>
      </c>
      <c r="BF231" s="135">
        <v>2.8440099999999999E-2</v>
      </c>
      <c r="BG231" s="135">
        <v>5.0699999999999999E-3</v>
      </c>
      <c r="BH231" s="136"/>
      <c r="BI231" s="136"/>
      <c r="BJ231" s="135">
        <v>-1.9900000000000001E-2</v>
      </c>
      <c r="BK231" s="135">
        <v>2.5736200000000001E-2</v>
      </c>
      <c r="BL231" s="135">
        <v>-1.6799999999999999E-2</v>
      </c>
      <c r="BM231" s="135">
        <v>2.33329E-2</v>
      </c>
    </row>
    <row r="232" spans="1:65">
      <c r="A232">
        <v>153</v>
      </c>
      <c r="B232" s="128" t="s">
        <v>2722</v>
      </c>
      <c r="C232" s="137">
        <v>6.9395500000000001E-3</v>
      </c>
      <c r="D232" s="137">
        <v>2.3999999999999998E-3</v>
      </c>
      <c r="E232" s="137">
        <v>7.1031499999999999E-3</v>
      </c>
      <c r="F232" s="137">
        <v>3.6846249999999997E-2</v>
      </c>
      <c r="G232" s="137">
        <v>3.5890489999999997E-2</v>
      </c>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7">
        <v>6.5929999999999999E-3</v>
      </c>
      <c r="AD232" s="138"/>
      <c r="AE232" s="138"/>
      <c r="AF232" s="138"/>
      <c r="AG232" s="138"/>
      <c r="AH232" s="138"/>
      <c r="AI232" s="137">
        <v>-1.5E-3</v>
      </c>
      <c r="AJ232" s="138"/>
      <c r="AK232" s="138"/>
      <c r="AL232" s="138"/>
      <c r="AM232" s="138"/>
      <c r="AN232" s="138"/>
      <c r="AO232" s="138"/>
      <c r="AP232" s="138"/>
      <c r="AQ232" s="138"/>
      <c r="AR232" s="138"/>
      <c r="AS232" s="137">
        <v>2.2131899999999999E-2</v>
      </c>
      <c r="AT232" s="138"/>
      <c r="AU232" s="138"/>
      <c r="AV232" s="138"/>
      <c r="AW232" s="138"/>
      <c r="AX232" s="138"/>
      <c r="AY232" s="138"/>
      <c r="AZ232" s="138"/>
      <c r="BA232" s="137">
        <v>1.38198E-2</v>
      </c>
      <c r="BB232" s="137">
        <v>4.2589999999999998E-3</v>
      </c>
      <c r="BC232" s="138"/>
      <c r="BD232" s="138"/>
      <c r="BE232" s="137">
        <v>-3.1600000000000003E-2</v>
      </c>
      <c r="BF232" s="137">
        <v>9.7138999999999993E-3</v>
      </c>
      <c r="BG232" s="137">
        <v>4.4999999999999999E-4</v>
      </c>
      <c r="BH232" s="138"/>
      <c r="BI232" s="138"/>
      <c r="BJ232" s="137">
        <v>2.232E-3</v>
      </c>
      <c r="BK232" s="137">
        <v>1.19171E-2</v>
      </c>
      <c r="BL232" s="137">
        <v>-3.7599999999999988E-2</v>
      </c>
      <c r="BM232" s="137">
        <v>2.3433599999999999E-2</v>
      </c>
    </row>
    <row r="233" spans="1:65">
      <c r="A233">
        <v>152</v>
      </c>
      <c r="B233" s="128" t="s">
        <v>2723</v>
      </c>
      <c r="C233" s="135">
        <v>6.9917699999999996E-3</v>
      </c>
      <c r="D233" s="135">
        <v>3.5000000000000001E-3</v>
      </c>
      <c r="E233" s="135">
        <v>7.1302900000000001E-3</v>
      </c>
      <c r="F233" s="135">
        <v>4.6517870000000003E-2</v>
      </c>
      <c r="G233" s="135">
        <v>-6.006322E-2</v>
      </c>
      <c r="H233" s="136"/>
      <c r="I233" s="136"/>
      <c r="J233" s="136"/>
      <c r="K233" s="136"/>
      <c r="L233" s="136"/>
      <c r="M233" s="136"/>
      <c r="N233" s="136"/>
      <c r="O233" s="136"/>
      <c r="P233" s="136"/>
      <c r="Q233" s="136"/>
      <c r="R233" s="136"/>
      <c r="S233" s="136"/>
      <c r="T233" s="136"/>
      <c r="U233" s="136"/>
      <c r="V233" s="136"/>
      <c r="W233" s="136"/>
      <c r="X233" s="136"/>
      <c r="Y233" s="136"/>
      <c r="Z233" s="136"/>
      <c r="AA233" s="136"/>
      <c r="AB233" s="136"/>
      <c r="AC233" s="135">
        <v>6.8970000000000004E-3</v>
      </c>
      <c r="AD233" s="136"/>
      <c r="AE233" s="136"/>
      <c r="AF233" s="136"/>
      <c r="AG233" s="136"/>
      <c r="AH233" s="136"/>
      <c r="AI233" s="135">
        <v>-2.63E-2</v>
      </c>
      <c r="AJ233" s="136"/>
      <c r="AK233" s="136"/>
      <c r="AL233" s="136"/>
      <c r="AM233" s="136"/>
      <c r="AN233" s="136"/>
      <c r="AO233" s="136"/>
      <c r="AP233" s="136"/>
      <c r="AQ233" s="136"/>
      <c r="AR233" s="136"/>
      <c r="AS233" s="135">
        <v>5.6800000000000002E-3</v>
      </c>
      <c r="AT233" s="136"/>
      <c r="AU233" s="136"/>
      <c r="AV233" s="136"/>
      <c r="AW233" s="136"/>
      <c r="AX233" s="136"/>
      <c r="AY233" s="136"/>
      <c r="AZ233" s="136"/>
      <c r="BA233" s="135">
        <v>3.4549299999999998E-2</v>
      </c>
      <c r="BB233" s="135">
        <v>2.1130099999999999E-2</v>
      </c>
      <c r="BC233" s="136"/>
      <c r="BD233" s="136"/>
      <c r="BE233" s="135">
        <v>1.55222E-2</v>
      </c>
      <c r="BF233" s="135">
        <v>2.0629499999999999E-2</v>
      </c>
      <c r="BG233" s="135">
        <v>2.8039999999999999E-2</v>
      </c>
      <c r="BH233" s="136"/>
      <c r="BI233" s="136"/>
      <c r="BJ233" s="135">
        <v>5.85836E-2</v>
      </c>
      <c r="BK233" s="135">
        <v>1.17167E-2</v>
      </c>
      <c r="BL233" s="135">
        <v>4.6967000000000002E-2</v>
      </c>
      <c r="BM233" s="135">
        <v>1.9227299999999999E-2</v>
      </c>
    </row>
    <row r="234" spans="1:65">
      <c r="A234">
        <v>151</v>
      </c>
      <c r="B234" s="128" t="s">
        <v>2724</v>
      </c>
      <c r="C234" s="137">
        <v>8.0113000000000007E-3</v>
      </c>
      <c r="D234" s="137">
        <v>5.6999999999999993E-3</v>
      </c>
      <c r="E234" s="137">
        <v>8.1050999999999988E-3</v>
      </c>
      <c r="F234" s="137">
        <v>3.664647E-2</v>
      </c>
      <c r="G234" s="137">
        <v>-1.2286999999999999E-2</v>
      </c>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7">
        <v>7.8969999999999995E-3</v>
      </c>
      <c r="AD234" s="138"/>
      <c r="AE234" s="138"/>
      <c r="AF234" s="138"/>
      <c r="AG234" s="138"/>
      <c r="AH234" s="138"/>
      <c r="AI234" s="137">
        <v>9.1100000000000003E-4</v>
      </c>
      <c r="AJ234" s="138"/>
      <c r="AK234" s="138"/>
      <c r="AL234" s="138"/>
      <c r="AM234" s="138"/>
      <c r="AN234" s="138"/>
      <c r="AO234" s="138"/>
      <c r="AP234" s="138"/>
      <c r="AQ234" s="138"/>
      <c r="AR234" s="138"/>
      <c r="AS234" s="137">
        <v>8.8109999999999994E-3</v>
      </c>
      <c r="AT234" s="138"/>
      <c r="AU234" s="138"/>
      <c r="AV234" s="138"/>
      <c r="AW234" s="138"/>
      <c r="AX234" s="138"/>
      <c r="AY234" s="138"/>
      <c r="AZ234" s="138"/>
      <c r="BA234" s="137">
        <v>4.2753199999999998E-2</v>
      </c>
      <c r="BB234" s="137">
        <v>3.6845900000000001E-2</v>
      </c>
      <c r="BC234" s="138"/>
      <c r="BD234" s="138"/>
      <c r="BE234" s="137">
        <v>3.3942199999999999E-2</v>
      </c>
      <c r="BF234" s="137">
        <v>3.5544199999999998E-2</v>
      </c>
      <c r="BG234" s="137">
        <v>4.5656799999999997E-2</v>
      </c>
      <c r="BH234" s="138"/>
      <c r="BI234" s="138"/>
      <c r="BJ234" s="137">
        <v>4.10511E-2</v>
      </c>
      <c r="BK234" s="137">
        <v>7.1890000000000001E-3</v>
      </c>
      <c r="BL234" s="137">
        <v>2.32289E-2</v>
      </c>
      <c r="BM234" s="137">
        <v>2.9536699999999999E-2</v>
      </c>
    </row>
    <row r="235" spans="1:65">
      <c r="A235">
        <v>150</v>
      </c>
      <c r="B235" s="128" t="s">
        <v>2725</v>
      </c>
      <c r="C235" s="135">
        <v>7.08882E-3</v>
      </c>
      <c r="D235" s="135">
        <v>5.4000000000000003E-3</v>
      </c>
      <c r="E235" s="135">
        <v>7.19208E-3</v>
      </c>
      <c r="F235" s="135">
        <v>-3.2691379999999999E-2</v>
      </c>
      <c r="G235" s="135">
        <v>5.5525289999999998E-2</v>
      </c>
      <c r="H235" s="136"/>
      <c r="I235" s="136"/>
      <c r="J235" s="136"/>
      <c r="K235" s="136"/>
      <c r="L235" s="136"/>
      <c r="M235" s="136"/>
      <c r="N235" s="136"/>
      <c r="O235" s="136"/>
      <c r="P235" s="136"/>
      <c r="Q235" s="136"/>
      <c r="R235" s="136"/>
      <c r="S235" s="136"/>
      <c r="T235" s="136"/>
      <c r="U235" s="136"/>
      <c r="V235" s="136"/>
      <c r="W235" s="136"/>
      <c r="X235" s="136"/>
      <c r="Y235" s="136"/>
      <c r="Z235" s="136"/>
      <c r="AA235" s="136"/>
      <c r="AB235" s="136"/>
      <c r="AC235" s="135">
        <v>6.8950000000000001E-3</v>
      </c>
      <c r="AD235" s="136"/>
      <c r="AE235" s="136"/>
      <c r="AF235" s="136"/>
      <c r="AG235" s="136"/>
      <c r="AH235" s="136"/>
      <c r="AI235" s="135">
        <v>1.8225700000000001E-2</v>
      </c>
      <c r="AJ235" s="136"/>
      <c r="AK235" s="136"/>
      <c r="AL235" s="136"/>
      <c r="AM235" s="136"/>
      <c r="AN235" s="136"/>
      <c r="AO235" s="136"/>
      <c r="AP235" s="136"/>
      <c r="AQ235" s="136"/>
      <c r="AR235" s="136"/>
      <c r="AS235" s="135">
        <v>1.0815200000000001E-2</v>
      </c>
      <c r="AT235" s="136"/>
      <c r="AU235" s="136"/>
      <c r="AV235" s="136"/>
      <c r="AW235" s="136"/>
      <c r="AX235" s="136"/>
      <c r="AY235" s="136"/>
      <c r="AZ235" s="136"/>
      <c r="BA235" s="135">
        <v>1.53215E-2</v>
      </c>
      <c r="BB235" s="135">
        <v>-7.4000000000000003E-3</v>
      </c>
      <c r="BC235" s="136"/>
      <c r="BD235" s="136"/>
      <c r="BE235" s="135">
        <v>2.3833500000000001E-2</v>
      </c>
      <c r="BF235" s="135">
        <v>2.0279999999999999E-3</v>
      </c>
      <c r="BG235" s="135">
        <v>3.5249700000000002E-2</v>
      </c>
      <c r="BH235" s="136"/>
      <c r="BI235" s="136"/>
      <c r="BJ235" s="135">
        <v>-3.2300000000000002E-2</v>
      </c>
      <c r="BK235" s="135">
        <v>-3.5000000000000001E-3</v>
      </c>
      <c r="BL235" s="135">
        <v>-1.5E-3</v>
      </c>
      <c r="BM235" s="135">
        <v>9.6135000000000005E-3</v>
      </c>
    </row>
    <row r="236" spans="1:65">
      <c r="A236">
        <v>149</v>
      </c>
      <c r="B236" s="128" t="s">
        <v>2726</v>
      </c>
      <c r="C236" s="137">
        <v>7.8038500000000002E-3</v>
      </c>
      <c r="D236" s="137">
        <v>9.1999999999999998E-3</v>
      </c>
      <c r="E236" s="137">
        <v>7.8974600000000002E-3</v>
      </c>
      <c r="F236" s="137">
        <v>-1.8583909999999999E-2</v>
      </c>
      <c r="G236" s="137">
        <v>7.6132299999999986E-3</v>
      </c>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7">
        <v>7.6969999999999998E-3</v>
      </c>
      <c r="AD236" s="138"/>
      <c r="AE236" s="138"/>
      <c r="AF236" s="138"/>
      <c r="AG236" s="138"/>
      <c r="AH236" s="138"/>
      <c r="AI236" s="137">
        <v>1.6721400000000001E-2</v>
      </c>
      <c r="AJ236" s="138"/>
      <c r="AK236" s="138"/>
      <c r="AL236" s="138"/>
      <c r="AM236" s="138"/>
      <c r="AN236" s="138"/>
      <c r="AO236" s="138"/>
      <c r="AP236" s="138"/>
      <c r="AQ236" s="138"/>
      <c r="AR236" s="138"/>
      <c r="AS236" s="137">
        <v>-5.1000000000000004E-3</v>
      </c>
      <c r="AT236" s="138"/>
      <c r="AU236" s="138"/>
      <c r="AV236" s="138"/>
      <c r="AW236" s="138"/>
      <c r="AX236" s="138"/>
      <c r="AY236" s="138"/>
      <c r="AZ236" s="138"/>
      <c r="BA236" s="137">
        <v>-3.8999999999999998E-3</v>
      </c>
      <c r="BB236" s="137">
        <v>-1.52E-2</v>
      </c>
      <c r="BC236" s="138"/>
      <c r="BD236" s="138"/>
      <c r="BE236" s="137">
        <v>-3.1E-2</v>
      </c>
      <c r="BF236" s="137">
        <v>-1.3599999999999999E-2</v>
      </c>
      <c r="BG236" s="137">
        <v>-8.199999999999999E-3</v>
      </c>
      <c r="BH236" s="138"/>
      <c r="BI236" s="138"/>
      <c r="BJ236" s="137">
        <v>-2.24E-2</v>
      </c>
      <c r="BK236" s="137">
        <v>3.5439999999999998E-3</v>
      </c>
      <c r="BL236" s="137">
        <v>-3.27E-2</v>
      </c>
      <c r="BM236" s="137">
        <v>-6.0000000000000001E-3</v>
      </c>
    </row>
    <row r="237" spans="1:65">
      <c r="A237">
        <v>148</v>
      </c>
      <c r="B237" s="128" t="s">
        <v>2727</v>
      </c>
      <c r="C237" s="135">
        <v>8.3796099999999991E-3</v>
      </c>
      <c r="D237" s="135">
        <v>5.5000000000000014E-3</v>
      </c>
      <c r="E237" s="135">
        <v>8.4934399999999997E-3</v>
      </c>
      <c r="F237" s="135">
        <v>-7.5099659999999999E-2</v>
      </c>
      <c r="G237" s="135">
        <v>3.5729530000000002E-2</v>
      </c>
      <c r="H237" s="136"/>
      <c r="I237" s="136"/>
      <c r="J237" s="136"/>
      <c r="K237" s="136"/>
      <c r="L237" s="136"/>
      <c r="M237" s="136"/>
      <c r="N237" s="136"/>
      <c r="O237" s="136"/>
      <c r="P237" s="136"/>
      <c r="Q237" s="136"/>
      <c r="R237" s="136"/>
      <c r="S237" s="136"/>
      <c r="T237" s="136"/>
      <c r="U237" s="136"/>
      <c r="V237" s="136"/>
      <c r="W237" s="136"/>
      <c r="X237" s="136"/>
      <c r="Y237" s="136"/>
      <c r="Z237" s="136"/>
      <c r="AA237" s="136"/>
      <c r="AB237" s="136"/>
      <c r="AC237" s="135">
        <v>8.2970000000000006E-3</v>
      </c>
      <c r="AD237" s="136"/>
      <c r="AE237" s="136"/>
      <c r="AF237" s="136"/>
      <c r="AG237" s="136"/>
      <c r="AH237" s="136"/>
      <c r="AI237" s="135">
        <v>6.2729999999999999E-3</v>
      </c>
      <c r="AJ237" s="136"/>
      <c r="AK237" s="136"/>
      <c r="AL237" s="136"/>
      <c r="AM237" s="136"/>
      <c r="AN237" s="136"/>
      <c r="AO237" s="136"/>
      <c r="AP237" s="136"/>
      <c r="AQ237" s="136"/>
      <c r="AR237" s="136"/>
      <c r="AS237" s="135">
        <v>-1E-4</v>
      </c>
      <c r="AT237" s="136"/>
      <c r="AU237" s="136"/>
      <c r="AV237" s="136"/>
      <c r="AW237" s="136"/>
      <c r="AX237" s="136"/>
      <c r="AY237" s="136"/>
      <c r="AZ237" s="136"/>
      <c r="BA237" s="135">
        <v>-6.1100000000000002E-2</v>
      </c>
      <c r="BB237" s="135">
        <v>-5.9499999999999997E-2</v>
      </c>
      <c r="BC237" s="136"/>
      <c r="BD237" s="136"/>
      <c r="BE237" s="135">
        <v>-9.0999999999999998E-2</v>
      </c>
      <c r="BF237" s="135">
        <v>-0.04</v>
      </c>
      <c r="BG237" s="135">
        <v>-7.2400000000000006E-2</v>
      </c>
      <c r="BH237" s="136"/>
      <c r="BI237" s="136"/>
      <c r="BJ237" s="135">
        <v>-9.0299999999999991E-2</v>
      </c>
      <c r="BK237" s="135">
        <v>-3.1600000000000003E-2</v>
      </c>
      <c r="BL237" s="135">
        <v>-6.9900000000000004E-2</v>
      </c>
      <c r="BM237" s="135">
        <v>-5.4100000000000002E-2</v>
      </c>
    </row>
    <row r="238" spans="1:65">
      <c r="A238">
        <v>147</v>
      </c>
      <c r="B238" s="128" t="s">
        <v>2728</v>
      </c>
      <c r="C238" s="137">
        <v>7.8151599999999998E-3</v>
      </c>
      <c r="D238" s="137">
        <v>6.8999999999999999E-3</v>
      </c>
      <c r="E238" s="137">
        <v>7.9014600000000008E-3</v>
      </c>
      <c r="F238" s="137">
        <v>-1.14316E-2</v>
      </c>
      <c r="G238" s="137">
        <v>-3.8288750000000003E-2</v>
      </c>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7">
        <v>7.6969999999999998E-3</v>
      </c>
      <c r="AD238" s="138"/>
      <c r="AE238" s="138"/>
      <c r="AF238" s="138"/>
      <c r="AG238" s="138"/>
      <c r="AH238" s="138"/>
      <c r="AI238" s="137">
        <v>-2.8E-3</v>
      </c>
      <c r="AJ238" s="138"/>
      <c r="AK238" s="138"/>
      <c r="AL238" s="138"/>
      <c r="AM238" s="138"/>
      <c r="AN238" s="138"/>
      <c r="AO238" s="138"/>
      <c r="AP238" s="138"/>
      <c r="AQ238" s="138"/>
      <c r="AR238" s="138"/>
      <c r="AS238" s="137">
        <v>9.1E-4</v>
      </c>
      <c r="AT238" s="138"/>
      <c r="AU238" s="138"/>
      <c r="AV238" s="138"/>
      <c r="AW238" s="138"/>
      <c r="AX238" s="138"/>
      <c r="AY238" s="138"/>
      <c r="AZ238" s="138"/>
      <c r="BA238" s="137">
        <v>1.81231E-2</v>
      </c>
      <c r="BB238" s="137">
        <v>-4.4999999999999997E-3</v>
      </c>
      <c r="BC238" s="138"/>
      <c r="BD238" s="138"/>
      <c r="BE238" s="137">
        <v>-7.000000000000001E-4</v>
      </c>
      <c r="BF238" s="137">
        <v>-5.7000000000000002E-3</v>
      </c>
      <c r="BG238" s="137">
        <v>-3.1E-2</v>
      </c>
      <c r="BH238" s="138"/>
      <c r="BI238" s="138"/>
      <c r="BJ238" s="137">
        <v>-4.6999999999999993E-3</v>
      </c>
      <c r="BK238" s="137">
        <v>-1.2E-2</v>
      </c>
      <c r="BL238" s="137">
        <v>2.21283E-2</v>
      </c>
      <c r="BM238" s="137">
        <v>1.81231E-2</v>
      </c>
    </row>
    <row r="239" spans="1:65">
      <c r="A239">
        <v>146</v>
      </c>
      <c r="B239" s="128" t="s">
        <v>2729</v>
      </c>
      <c r="C239" s="135">
        <v>7.6009500000000004E-3</v>
      </c>
      <c r="D239" s="135">
        <v>9.1999999999999998E-3</v>
      </c>
      <c r="E239" s="135">
        <v>7.6595700000000001E-3</v>
      </c>
      <c r="F239" s="135">
        <v>7.0507749999999994E-2</v>
      </c>
      <c r="G239" s="135">
        <v>-3.0170570000000001E-2</v>
      </c>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5">
        <v>7.4970000000000002E-3</v>
      </c>
      <c r="AD239" s="136"/>
      <c r="AE239" s="136"/>
      <c r="AF239" s="136"/>
      <c r="AG239" s="136"/>
      <c r="AH239" s="136"/>
      <c r="AI239" s="135">
        <v>7.8102000000000006E-3</v>
      </c>
      <c r="AJ239" s="136"/>
      <c r="AK239" s="136"/>
      <c r="AL239" s="136"/>
      <c r="AM239" s="136"/>
      <c r="AN239" s="136"/>
      <c r="AO239" s="136"/>
      <c r="AP239" s="136"/>
      <c r="AQ239" s="136"/>
      <c r="AR239" s="136"/>
      <c r="AS239" s="135">
        <v>1.1615199999999999E-2</v>
      </c>
      <c r="AT239" s="136"/>
      <c r="AU239" s="136"/>
      <c r="AV239" s="136"/>
      <c r="AW239" s="136"/>
      <c r="AX239" s="136"/>
      <c r="AY239" s="136"/>
      <c r="AZ239" s="136"/>
      <c r="BA239" s="135">
        <v>3.8150099999999999E-2</v>
      </c>
      <c r="BB239" s="135">
        <v>3.4445200000000002E-2</v>
      </c>
      <c r="BC239" s="136"/>
      <c r="BD239" s="136"/>
      <c r="BE239" s="135">
        <v>3.63478E-2</v>
      </c>
      <c r="BF239" s="135">
        <v>3.7048600000000001E-2</v>
      </c>
      <c r="BG239" s="135">
        <v>2.6034100000000001E-2</v>
      </c>
      <c r="BH239" s="136"/>
      <c r="BI239" s="136"/>
      <c r="BJ239" s="135">
        <v>4.7662599999999999E-2</v>
      </c>
      <c r="BK239" s="135">
        <v>2.7936599999999999E-2</v>
      </c>
      <c r="BL239" s="135">
        <v>3.1941900000000002E-2</v>
      </c>
      <c r="BM239" s="135">
        <v>4.6360899999999997E-2</v>
      </c>
    </row>
    <row r="240" spans="1:65">
      <c r="A240">
        <v>145</v>
      </c>
      <c r="B240" s="128" t="s">
        <v>2730</v>
      </c>
      <c r="C240" s="137">
        <v>8.1454700000000001E-3</v>
      </c>
      <c r="D240" s="137">
        <v>6.7000000000000002E-3</v>
      </c>
      <c r="E240" s="137">
        <v>8.2266800000000001E-3</v>
      </c>
      <c r="F240" s="137">
        <v>2.4035939999999999E-2</v>
      </c>
      <c r="G240" s="137">
        <v>-1.193107E-2</v>
      </c>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7">
        <v>7.9970000000000006E-3</v>
      </c>
      <c r="AD240" s="138"/>
      <c r="AE240" s="138"/>
      <c r="AF240" s="138"/>
      <c r="AG240" s="138"/>
      <c r="AH240" s="138"/>
      <c r="AI240" s="137">
        <v>-1.32E-2</v>
      </c>
      <c r="AJ240" s="138"/>
      <c r="AK240" s="138"/>
      <c r="AL240" s="138"/>
      <c r="AM240" s="138"/>
      <c r="AN240" s="138"/>
      <c r="AO240" s="138"/>
      <c r="AP240" s="138"/>
      <c r="AQ240" s="138"/>
      <c r="AR240" s="138"/>
      <c r="AS240" s="137">
        <v>2.5230800000000001E-2</v>
      </c>
      <c r="AT240" s="138"/>
      <c r="AU240" s="138"/>
      <c r="AV240" s="138"/>
      <c r="AW240" s="138"/>
      <c r="AX240" s="138"/>
      <c r="AY240" s="138"/>
      <c r="AZ240" s="138"/>
      <c r="BA240" s="137">
        <v>1.67204E-2</v>
      </c>
      <c r="BB240" s="137">
        <v>1.7321199999999998E-2</v>
      </c>
      <c r="BC240" s="138"/>
      <c r="BD240" s="138"/>
      <c r="BE240" s="137">
        <v>2.06252E-2</v>
      </c>
      <c r="BF240" s="137">
        <v>1.8422500000000001E-2</v>
      </c>
      <c r="BG240" s="137">
        <v>8.9109000000000011E-3</v>
      </c>
      <c r="BH240" s="138"/>
      <c r="BI240" s="138"/>
      <c r="BJ240" s="137">
        <v>1.8022099999999999E-2</v>
      </c>
      <c r="BK240" s="137">
        <v>5.2630000000000003E-3</v>
      </c>
      <c r="BL240" s="137">
        <v>-1.8E-3</v>
      </c>
      <c r="BM240" s="137">
        <v>1.0612999999999999E-2</v>
      </c>
    </row>
    <row r="241" spans="1:65">
      <c r="A241">
        <v>144</v>
      </c>
      <c r="B241" s="128" t="s">
        <v>2731</v>
      </c>
      <c r="C241" s="135">
        <v>8.582929999999999E-3</v>
      </c>
      <c r="D241" s="135">
        <v>4.5999999999999999E-3</v>
      </c>
      <c r="E241" s="135">
        <v>8.6587299999999999E-3</v>
      </c>
      <c r="F241" s="135">
        <v>-7.5028999999999998E-3</v>
      </c>
      <c r="G241" s="135">
        <v>1.34168E-3</v>
      </c>
      <c r="H241" s="136"/>
      <c r="I241" s="136"/>
      <c r="J241" s="136"/>
      <c r="K241" s="136"/>
      <c r="L241" s="136"/>
      <c r="M241" s="136"/>
      <c r="N241" s="136"/>
      <c r="O241" s="136"/>
      <c r="P241" s="136"/>
      <c r="Q241" s="136"/>
      <c r="R241" s="136"/>
      <c r="S241" s="136"/>
      <c r="T241" s="136"/>
      <c r="U241" s="136"/>
      <c r="V241" s="136"/>
      <c r="W241" s="136"/>
      <c r="X241" s="136"/>
      <c r="Y241" s="136"/>
      <c r="Z241" s="136"/>
      <c r="AA241" s="136"/>
      <c r="AB241" s="136"/>
      <c r="AC241" s="135">
        <v>8.3960000000000007E-3</v>
      </c>
      <c r="AD241" s="136"/>
      <c r="AE241" s="136"/>
      <c r="AF241" s="136"/>
      <c r="AG241" s="136"/>
      <c r="AH241" s="136"/>
      <c r="AI241" s="135">
        <v>-4.1999999999999997E-3</v>
      </c>
      <c r="AJ241" s="136"/>
      <c r="AK241" s="136"/>
      <c r="AL241" s="136"/>
      <c r="AM241" s="136"/>
      <c r="AN241" s="136"/>
      <c r="AO241" s="136"/>
      <c r="AP241" s="136"/>
      <c r="AQ241" s="136"/>
      <c r="AR241" s="136"/>
      <c r="AS241" s="135">
        <v>-7.7000000000000002E-3</v>
      </c>
      <c r="AT241" s="136"/>
      <c r="AU241" s="136"/>
      <c r="AV241" s="136"/>
      <c r="AW241" s="136"/>
      <c r="AX241" s="136"/>
      <c r="AY241" s="136"/>
      <c r="AZ241" s="136"/>
      <c r="BA241" s="135">
        <v>1.0011600000000001E-2</v>
      </c>
      <c r="BB241" s="135">
        <v>1.49173E-2</v>
      </c>
      <c r="BC241" s="136"/>
      <c r="BD241" s="136"/>
      <c r="BE241" s="135">
        <v>2.5329500000000001E-2</v>
      </c>
      <c r="BF241" s="135">
        <v>-4.0000000000000002E-4</v>
      </c>
      <c r="BG241" s="135">
        <v>4.7455200000000003E-2</v>
      </c>
      <c r="BH241" s="136"/>
      <c r="BI241" s="136"/>
      <c r="BJ241" s="135">
        <v>-2.1600000000000001E-2</v>
      </c>
      <c r="BK241" s="135">
        <v>1.4617E-2</v>
      </c>
      <c r="BL241" s="135">
        <v>-2.2800000000000001E-2</v>
      </c>
      <c r="BM241" s="135">
        <v>1.29149E-2</v>
      </c>
    </row>
    <row r="242" spans="1:65">
      <c r="A242">
        <v>143</v>
      </c>
      <c r="B242" s="128" t="s">
        <v>2732</v>
      </c>
      <c r="C242" s="137">
        <v>8.1740100000000007E-3</v>
      </c>
      <c r="D242" s="137">
        <v>4.0000000000000001E-3</v>
      </c>
      <c r="E242" s="137">
        <v>8.2447200000000005E-3</v>
      </c>
      <c r="F242" s="137">
        <v>3.7644509999999999E-2</v>
      </c>
      <c r="G242" s="137">
        <v>-1.6301920000000001E-2</v>
      </c>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7">
        <v>7.9959999999999996E-3</v>
      </c>
      <c r="AD242" s="138"/>
      <c r="AE242" s="138"/>
      <c r="AF242" s="138"/>
      <c r="AG242" s="138"/>
      <c r="AH242" s="138"/>
      <c r="AI242" s="137">
        <v>-7.1000000000000004E-3</v>
      </c>
      <c r="AJ242" s="138"/>
      <c r="AK242" s="138"/>
      <c r="AL242" s="138"/>
      <c r="AM242" s="138"/>
      <c r="AN242" s="138"/>
      <c r="AO242" s="138"/>
      <c r="AP242" s="138"/>
      <c r="AQ242" s="138"/>
      <c r="AR242" s="138"/>
      <c r="AS242" s="137">
        <v>6.9839999999999998E-3</v>
      </c>
      <c r="AT242" s="138"/>
      <c r="AU242" s="138"/>
      <c r="AV242" s="138"/>
      <c r="AW242" s="138"/>
      <c r="AX242" s="138"/>
      <c r="AY242" s="138"/>
      <c r="AZ242" s="138"/>
      <c r="BA242" s="137">
        <v>3.3240499999999999E-2</v>
      </c>
      <c r="BB242" s="137">
        <v>4.0849799999999999E-2</v>
      </c>
      <c r="BC242" s="138"/>
      <c r="BD242" s="138"/>
      <c r="BE242" s="137">
        <v>5.1562999999999998E-2</v>
      </c>
      <c r="BF242" s="137">
        <v>2.9736200000000001E-2</v>
      </c>
      <c r="BG242" s="137">
        <v>3.2039199999999997E-2</v>
      </c>
      <c r="BH242" s="138"/>
      <c r="BI242" s="138"/>
      <c r="BJ242" s="137">
        <v>2.0725299999999999E-2</v>
      </c>
      <c r="BK242" s="137">
        <v>1.29157E-2</v>
      </c>
      <c r="BL242" s="137">
        <v>2.4730200000000001E-2</v>
      </c>
      <c r="BM242" s="137">
        <v>3.3741100000000003E-2</v>
      </c>
    </row>
    <row r="243" spans="1:65">
      <c r="A243">
        <v>142</v>
      </c>
      <c r="B243" s="128" t="s">
        <v>2733</v>
      </c>
      <c r="C243" s="135">
        <v>9.4041899999999998E-3</v>
      </c>
      <c r="D243" s="135">
        <v>1E-4</v>
      </c>
      <c r="E243" s="135">
        <v>9.487269999999999E-3</v>
      </c>
      <c r="F243" s="135">
        <v>5.0052270000000003E-2</v>
      </c>
      <c r="G243" s="135">
        <v>2.946652E-2</v>
      </c>
      <c r="H243" s="136"/>
      <c r="I243" s="136"/>
      <c r="J243" s="136"/>
      <c r="K243" s="136"/>
      <c r="L243" s="136"/>
      <c r="M243" s="136"/>
      <c r="N243" s="136"/>
      <c r="O243" s="136"/>
      <c r="P243" s="136"/>
      <c r="Q243" s="136"/>
      <c r="R243" s="136"/>
      <c r="S243" s="136"/>
      <c r="T243" s="136"/>
      <c r="U243" s="136"/>
      <c r="V243" s="136"/>
      <c r="W243" s="136"/>
      <c r="X243" s="136"/>
      <c r="Y243" s="136"/>
      <c r="Z243" s="136"/>
      <c r="AA243" s="136"/>
      <c r="AB243" s="136"/>
      <c r="AC243" s="135">
        <v>9.1970000000000003E-3</v>
      </c>
      <c r="AD243" s="136"/>
      <c r="AE243" s="136"/>
      <c r="AF243" s="136"/>
      <c r="AG243" s="136"/>
      <c r="AH243" s="136"/>
      <c r="AI243" s="135">
        <v>2.2724100000000001E-2</v>
      </c>
      <c r="AJ243" s="136"/>
      <c r="AK243" s="136"/>
      <c r="AL243" s="136"/>
      <c r="AM243" s="136"/>
      <c r="AN243" s="136"/>
      <c r="AO243" s="136"/>
      <c r="AP243" s="136"/>
      <c r="AQ243" s="136"/>
      <c r="AR243" s="136"/>
      <c r="AS243" s="135">
        <v>1.8119199999999999E-2</v>
      </c>
      <c r="AT243" s="136"/>
      <c r="AU243" s="136"/>
      <c r="AV243" s="136"/>
      <c r="AW243" s="136"/>
      <c r="AX243" s="136"/>
      <c r="AY243" s="136"/>
      <c r="AZ243" s="136"/>
      <c r="BA243" s="135">
        <v>1.1612300000000001E-2</v>
      </c>
      <c r="BB243" s="135">
        <v>2.3240000000000001E-3</v>
      </c>
      <c r="BC243" s="136"/>
      <c r="BD243" s="136"/>
      <c r="BE243" s="135">
        <v>4.9509999999999997E-3</v>
      </c>
      <c r="BF243" s="135">
        <v>1.16122E-2</v>
      </c>
      <c r="BG243" s="135">
        <v>-9.4999999999999998E-3</v>
      </c>
      <c r="BH243" s="136"/>
      <c r="BI243" s="136"/>
      <c r="BJ243" s="135">
        <v>-2.64E-2</v>
      </c>
      <c r="BK243" s="135">
        <v>2.0121300000000002E-2</v>
      </c>
      <c r="BL243" s="135">
        <v>2.44259E-2</v>
      </c>
      <c r="BM243" s="135">
        <v>6.2660000000000007E-3</v>
      </c>
    </row>
    <row r="244" spans="1:65">
      <c r="A244">
        <v>141</v>
      </c>
      <c r="B244" s="128" t="s">
        <v>2734</v>
      </c>
      <c r="C244" s="137">
        <v>8.5949100000000007E-3</v>
      </c>
      <c r="D244" s="137">
        <v>2.5000000000000001E-3</v>
      </c>
      <c r="E244" s="137">
        <v>8.6598200000000004E-3</v>
      </c>
      <c r="F244" s="137">
        <v>9.7775349999999997E-2</v>
      </c>
      <c r="G244" s="137">
        <v>-1.2260739999999999E-2</v>
      </c>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7">
        <v>8.397E-3</v>
      </c>
      <c r="AD244" s="138"/>
      <c r="AE244" s="138"/>
      <c r="AF244" s="138"/>
      <c r="AG244" s="138"/>
      <c r="AH244" s="138"/>
      <c r="AI244" s="137">
        <v>-5.6000000000000008E-3</v>
      </c>
      <c r="AJ244" s="138"/>
      <c r="AK244" s="138"/>
      <c r="AL244" s="138"/>
      <c r="AM244" s="138"/>
      <c r="AN244" s="138"/>
      <c r="AO244" s="138"/>
      <c r="AP244" s="138"/>
      <c r="AQ244" s="138"/>
      <c r="AR244" s="138"/>
      <c r="AS244" s="137">
        <v>4.0947499999999998E-2</v>
      </c>
      <c r="AT244" s="138"/>
      <c r="AU244" s="138"/>
      <c r="AV244" s="138"/>
      <c r="AW244" s="138"/>
      <c r="AX244" s="138"/>
      <c r="AY244" s="138"/>
      <c r="AZ244" s="138"/>
      <c r="BA244" s="137">
        <v>6.6176799999999994E-2</v>
      </c>
      <c r="BB244" s="137">
        <v>6.5375900000000001E-2</v>
      </c>
      <c r="BC244" s="138"/>
      <c r="BD244" s="138"/>
      <c r="BE244" s="137">
        <v>4.1748500000000001E-2</v>
      </c>
      <c r="BF244" s="137">
        <v>4.6754299999999999E-2</v>
      </c>
      <c r="BG244" s="137">
        <v>7.6880000000000004E-3</v>
      </c>
      <c r="BH244" s="138"/>
      <c r="BI244" s="138"/>
      <c r="BJ244" s="137">
        <v>3.9345600000000001E-2</v>
      </c>
      <c r="BK244" s="137">
        <v>3.51408E-2</v>
      </c>
      <c r="BL244" s="137">
        <v>8.199519999999999E-2</v>
      </c>
      <c r="BM244" s="137">
        <v>5.5664600000000002E-2</v>
      </c>
    </row>
    <row r="245" spans="1:65">
      <c r="A245">
        <v>140</v>
      </c>
      <c r="B245" s="128" t="s">
        <v>2735</v>
      </c>
      <c r="C245" s="135">
        <v>9.0058199999999995E-3</v>
      </c>
      <c r="D245" s="135">
        <v>5.6999999999999993E-3</v>
      </c>
      <c r="E245" s="135">
        <v>9.0729199999999999E-3</v>
      </c>
      <c r="F245" s="135">
        <v>-0.11702376</v>
      </c>
      <c r="G245" s="135">
        <v>9.4391859999999994E-2</v>
      </c>
      <c r="H245" s="136"/>
      <c r="I245" s="136"/>
      <c r="J245" s="136"/>
      <c r="K245" s="136"/>
      <c r="L245" s="136"/>
      <c r="M245" s="136"/>
      <c r="N245" s="136"/>
      <c r="O245" s="136"/>
      <c r="P245" s="136"/>
      <c r="Q245" s="136"/>
      <c r="R245" s="136"/>
      <c r="S245" s="136"/>
      <c r="T245" s="136"/>
      <c r="U245" s="136"/>
      <c r="V245" s="136"/>
      <c r="W245" s="136"/>
      <c r="X245" s="136"/>
      <c r="Y245" s="136"/>
      <c r="Z245" s="136"/>
      <c r="AA245" s="136"/>
      <c r="AB245" s="136"/>
      <c r="AC245" s="135">
        <v>8.796E-3</v>
      </c>
      <c r="AD245" s="136"/>
      <c r="AE245" s="136"/>
      <c r="AF245" s="136"/>
      <c r="AG245" s="136"/>
      <c r="AH245" s="136"/>
      <c r="AI245" s="135">
        <v>6.8575999999999998E-2</v>
      </c>
      <c r="AJ245" s="136"/>
      <c r="AK245" s="136"/>
      <c r="AL245" s="136"/>
      <c r="AM245" s="136"/>
      <c r="AN245" s="136"/>
      <c r="AO245" s="136"/>
      <c r="AP245" s="136"/>
      <c r="AQ245" s="136"/>
      <c r="AR245" s="136"/>
      <c r="AS245" s="135">
        <v>-5.7099999999999998E-2</v>
      </c>
      <c r="AT245" s="136"/>
      <c r="AU245" s="136"/>
      <c r="AV245" s="136"/>
      <c r="AW245" s="136"/>
      <c r="AX245" s="136"/>
      <c r="AY245" s="136"/>
      <c r="AZ245" s="136"/>
      <c r="BA245" s="135">
        <v>-5.8200000000000002E-2</v>
      </c>
      <c r="BB245" s="135">
        <v>-7.6799999999999993E-2</v>
      </c>
      <c r="BC245" s="136"/>
      <c r="BD245" s="136"/>
      <c r="BE245" s="135">
        <v>-3.7599999999999988E-2</v>
      </c>
      <c r="BF245" s="135">
        <v>-4.2799999999999998E-2</v>
      </c>
      <c r="BG245" s="135">
        <v>-1.9199999999999998E-2</v>
      </c>
      <c r="BH245" s="136"/>
      <c r="BI245" s="136"/>
      <c r="BJ245" s="135">
        <v>-9.11E-2</v>
      </c>
      <c r="BK245" s="135">
        <v>-1.2999999999999999E-2</v>
      </c>
      <c r="BL245" s="135">
        <v>-2.2700000000000001E-2</v>
      </c>
      <c r="BM245" s="135">
        <v>-4.5999999999999999E-2</v>
      </c>
    </row>
    <row r="246" spans="1:65">
      <c r="A246">
        <v>139</v>
      </c>
      <c r="B246" s="128" t="s">
        <v>2736</v>
      </c>
      <c r="C246" s="137">
        <v>9.4389999999999995E-3</v>
      </c>
      <c r="D246" s="137">
        <v>4.1999999999999997E-3</v>
      </c>
      <c r="E246" s="137">
        <v>9.5053200000000011E-3</v>
      </c>
      <c r="F246" s="137">
        <v>9.472620000000001E-3</v>
      </c>
      <c r="G246" s="137">
        <v>-2.7743799999999999E-3</v>
      </c>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7">
        <v>9.2969999999999997E-3</v>
      </c>
      <c r="AD246" s="138"/>
      <c r="AE246" s="138"/>
      <c r="AF246" s="138"/>
      <c r="AG246" s="138"/>
      <c r="AH246" s="138"/>
      <c r="AI246" s="137">
        <v>-4.2500000000000003E-2</v>
      </c>
      <c r="AJ246" s="138"/>
      <c r="AK246" s="138"/>
      <c r="AL246" s="138"/>
      <c r="AM246" s="138"/>
      <c r="AN246" s="138"/>
      <c r="AO246" s="138"/>
      <c r="AP246" s="138"/>
      <c r="AQ246" s="138"/>
      <c r="AR246" s="138"/>
      <c r="AS246" s="137">
        <v>3.2934900000000003E-2</v>
      </c>
      <c r="AT246" s="138"/>
      <c r="AU246" s="138"/>
      <c r="AV246" s="138"/>
      <c r="AW246" s="138"/>
      <c r="AX246" s="138"/>
      <c r="AY246" s="138"/>
      <c r="AZ246" s="138"/>
      <c r="BA246" s="137">
        <v>6.3660000000000001E-3</v>
      </c>
      <c r="BB246" s="137">
        <v>1.11117E-2</v>
      </c>
      <c r="BC246" s="138"/>
      <c r="BD246" s="138"/>
      <c r="BE246" s="137">
        <v>1.8619699999999999E-2</v>
      </c>
      <c r="BF246" s="137">
        <v>1.7318299999999998E-2</v>
      </c>
      <c r="BG246" s="137">
        <v>-1.06E-2</v>
      </c>
      <c r="BH246" s="138"/>
      <c r="BI246" s="138"/>
      <c r="BJ246" s="137">
        <v>-3.3399999999999999E-2</v>
      </c>
      <c r="BK246" s="137">
        <v>4.4000000000000002E-4</v>
      </c>
      <c r="BL246" s="137">
        <v>-4.2699999999999988E-2</v>
      </c>
      <c r="BM246" s="137">
        <v>1.28135E-2</v>
      </c>
    </row>
    <row r="247" spans="1:65">
      <c r="A247">
        <v>138</v>
      </c>
      <c r="B247" s="128" t="s">
        <v>2737</v>
      </c>
      <c r="C247" s="135">
        <v>8.3785500000000002E-3</v>
      </c>
      <c r="D247" s="135">
        <v>5.1000000000000004E-3</v>
      </c>
      <c r="E247" s="135">
        <v>8.4249300000000006E-3</v>
      </c>
      <c r="F247" s="135">
        <v>1.7463400000000001E-3</v>
      </c>
      <c r="G247" s="135">
        <v>4.7418380000000003E-2</v>
      </c>
      <c r="H247" s="136"/>
      <c r="I247" s="136"/>
      <c r="J247" s="136"/>
      <c r="K247" s="136"/>
      <c r="L247" s="136"/>
      <c r="M247" s="136"/>
      <c r="N247" s="136"/>
      <c r="O247" s="136"/>
      <c r="P247" s="136"/>
      <c r="Q247" s="136"/>
      <c r="R247" s="136"/>
      <c r="S247" s="136"/>
      <c r="T247" s="136"/>
      <c r="U247" s="136"/>
      <c r="V247" s="136"/>
      <c r="W247" s="136"/>
      <c r="X247" s="136"/>
      <c r="Y247" s="136"/>
      <c r="Z247" s="136"/>
      <c r="AA247" s="136"/>
      <c r="AB247" s="136"/>
      <c r="AC247" s="135">
        <v>8.1969999999999994E-3</v>
      </c>
      <c r="AD247" s="136"/>
      <c r="AE247" s="136"/>
      <c r="AF247" s="136"/>
      <c r="AG247" s="136"/>
      <c r="AH247" s="136"/>
      <c r="AI247" s="135">
        <v>4.8570000000000002E-3</v>
      </c>
      <c r="AJ247" s="136"/>
      <c r="AK247" s="136"/>
      <c r="AL247" s="136"/>
      <c r="AM247" s="136"/>
      <c r="AN247" s="136"/>
      <c r="AO247" s="136"/>
      <c r="AP247" s="136"/>
      <c r="AQ247" s="136"/>
      <c r="AR247" s="136"/>
      <c r="AS247" s="135">
        <v>2.2426700000000001E-2</v>
      </c>
      <c r="AT247" s="136"/>
      <c r="AU247" s="136"/>
      <c r="AV247" s="136"/>
      <c r="AW247" s="136"/>
      <c r="AX247" s="136"/>
      <c r="AY247" s="136"/>
      <c r="AZ247" s="136"/>
      <c r="BA247" s="135">
        <v>4.8357600000000001E-2</v>
      </c>
      <c r="BB247" s="135">
        <v>1.8622099999999999E-2</v>
      </c>
      <c r="BC247" s="136"/>
      <c r="BD247" s="136"/>
      <c r="BE247" s="135">
        <v>1.5918999999999999E-2</v>
      </c>
      <c r="BF247" s="135">
        <v>3.04362E-2</v>
      </c>
      <c r="BG247" s="135">
        <v>6.9182400000000005E-2</v>
      </c>
      <c r="BH247" s="136"/>
      <c r="BI247" s="136"/>
      <c r="BJ247" s="135">
        <v>-6.6E-3</v>
      </c>
      <c r="BK247" s="135">
        <v>3.8145400000000003E-2</v>
      </c>
      <c r="BL247" s="135">
        <v>2.7309999999999999E-3</v>
      </c>
      <c r="BM247" s="135">
        <v>2.19261E-2</v>
      </c>
    </row>
    <row r="248" spans="1:65">
      <c r="A248">
        <v>137</v>
      </c>
      <c r="B248" s="128" t="s">
        <v>2738</v>
      </c>
      <c r="C248" s="137">
        <v>9.540100000000001E-3</v>
      </c>
      <c r="D248" s="137">
        <v>7.8000000000000014E-3</v>
      </c>
      <c r="E248" s="137">
        <v>9.6129500000000003E-3</v>
      </c>
      <c r="F248" s="137">
        <v>-8.6188689999999998E-2</v>
      </c>
      <c r="G248" s="137">
        <v>3.7537599999999997E-2</v>
      </c>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7">
        <v>9.3970000000000008E-3</v>
      </c>
      <c r="AD248" s="138"/>
      <c r="AE248" s="138"/>
      <c r="AF248" s="138"/>
      <c r="AG248" s="138"/>
      <c r="AH248" s="138"/>
      <c r="AI248" s="137">
        <v>1.18123E-2</v>
      </c>
      <c r="AJ248" s="138"/>
      <c r="AK248" s="138"/>
      <c r="AL248" s="138"/>
      <c r="AM248" s="138"/>
      <c r="AN248" s="138"/>
      <c r="AO248" s="138"/>
      <c r="AP248" s="138"/>
      <c r="AQ248" s="138"/>
      <c r="AR248" s="138"/>
      <c r="AS248" s="137">
        <v>-2.8500000000000001E-2</v>
      </c>
      <c r="AT248" s="138"/>
      <c r="AU248" s="138"/>
      <c r="AV248" s="138"/>
      <c r="AW248" s="138"/>
      <c r="AX248" s="138"/>
      <c r="AY248" s="138"/>
      <c r="AZ248" s="138"/>
      <c r="BA248" s="137">
        <v>-1.1000000000000001E-3</v>
      </c>
      <c r="BB248" s="137">
        <v>-3.6600000000000001E-2</v>
      </c>
      <c r="BC248" s="138"/>
      <c r="BD248" s="138"/>
      <c r="BE248" s="137">
        <v>-3.3599999999999998E-2</v>
      </c>
      <c r="BF248" s="137">
        <v>-3.3099999999999997E-2</v>
      </c>
      <c r="BG248" s="137">
        <v>-2.7000000000000001E-3</v>
      </c>
      <c r="BH248" s="138"/>
      <c r="BI248" s="138"/>
      <c r="BJ248" s="137">
        <v>-4.9400000000000013E-2</v>
      </c>
      <c r="BK248" s="137">
        <v>-7.1000000000000004E-3</v>
      </c>
      <c r="BL248" s="137">
        <v>-0.1313</v>
      </c>
      <c r="BM248" s="137">
        <v>-3.2099999999999997E-2</v>
      </c>
    </row>
    <row r="249" spans="1:65">
      <c r="A249">
        <v>136</v>
      </c>
      <c r="B249" s="128" t="s">
        <v>2739</v>
      </c>
      <c r="C249" s="135">
        <v>9.2752300000000006E-3</v>
      </c>
      <c r="D249" s="135">
        <v>1.24E-2</v>
      </c>
      <c r="E249" s="135">
        <v>9.3507499999999997E-3</v>
      </c>
      <c r="F249" s="135">
        <v>-6.1985409999999998E-2</v>
      </c>
      <c r="G249" s="135">
        <v>2.2965099999999999E-3</v>
      </c>
      <c r="H249" s="136"/>
      <c r="I249" s="136"/>
      <c r="J249" s="136"/>
      <c r="K249" s="136"/>
      <c r="L249" s="136"/>
      <c r="M249" s="136"/>
      <c r="N249" s="136"/>
      <c r="O249" s="136"/>
      <c r="P249" s="136"/>
      <c r="Q249" s="136"/>
      <c r="R249" s="136"/>
      <c r="S249" s="136"/>
      <c r="T249" s="136"/>
      <c r="U249" s="136"/>
      <c r="V249" s="136"/>
      <c r="W249" s="136"/>
      <c r="X249" s="136"/>
      <c r="Y249" s="136"/>
      <c r="Z249" s="136"/>
      <c r="AA249" s="136"/>
      <c r="AB249" s="136"/>
      <c r="AC249" s="135">
        <v>9.1979999999999996E-3</v>
      </c>
      <c r="AD249" s="136"/>
      <c r="AE249" s="136"/>
      <c r="AF249" s="136"/>
      <c r="AG249" s="136"/>
      <c r="AH249" s="136"/>
      <c r="AI249" s="135">
        <v>4.4347699999999997E-2</v>
      </c>
      <c r="AJ249" s="136"/>
      <c r="AK249" s="136"/>
      <c r="AL249" s="136"/>
      <c r="AM249" s="136"/>
      <c r="AN249" s="136"/>
      <c r="AO249" s="136"/>
      <c r="AP249" s="136"/>
      <c r="AQ249" s="136"/>
      <c r="AR249" s="136"/>
      <c r="AS249" s="135">
        <v>-6.1100000000000002E-2</v>
      </c>
      <c r="AT249" s="136"/>
      <c r="AU249" s="136"/>
      <c r="AV249" s="136"/>
      <c r="AW249" s="136"/>
      <c r="AX249" s="136"/>
      <c r="AY249" s="136"/>
      <c r="AZ249" s="136"/>
      <c r="BA249" s="135">
        <v>-2.53E-2</v>
      </c>
      <c r="BB249" s="135">
        <v>-6.8900000000000003E-2</v>
      </c>
      <c r="BC249" s="136"/>
      <c r="BD249" s="136"/>
      <c r="BE249" s="135">
        <v>-8.5600000000000009E-2</v>
      </c>
      <c r="BF249" s="135">
        <v>-2.5100000000000001E-2</v>
      </c>
      <c r="BG249" s="135">
        <v>-8.43E-2</v>
      </c>
      <c r="BH249" s="136"/>
      <c r="BI249" s="136"/>
      <c r="BJ249" s="135">
        <v>-0.1236</v>
      </c>
      <c r="BK249" s="135">
        <v>-1.52E-2</v>
      </c>
      <c r="BL249" s="135">
        <v>-4.4000000000000003E-3</v>
      </c>
      <c r="BM249" s="135">
        <v>-2.4400000000000002E-2</v>
      </c>
    </row>
    <row r="250" spans="1:65">
      <c r="A250">
        <v>135</v>
      </c>
      <c r="B250" s="128" t="s">
        <v>2740</v>
      </c>
      <c r="C250" s="137">
        <v>8.18493E-3</v>
      </c>
      <c r="D250" s="137">
        <v>1.2200000000000001E-2</v>
      </c>
      <c r="E250" s="137">
        <v>8.2241099999999998E-3</v>
      </c>
      <c r="F250" s="137">
        <v>9.9672590000000005E-2</v>
      </c>
      <c r="G250" s="137">
        <v>8.109529E-2</v>
      </c>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7">
        <v>8.097E-3</v>
      </c>
      <c r="AD250" s="138"/>
      <c r="AE250" s="138"/>
      <c r="AF250" s="138"/>
      <c r="AG250" s="138"/>
      <c r="AH250" s="138"/>
      <c r="AI250" s="137">
        <v>1.7321099999999999E-2</v>
      </c>
      <c r="AJ250" s="138"/>
      <c r="AK250" s="138"/>
      <c r="AL250" s="138"/>
      <c r="AM250" s="138"/>
      <c r="AN250" s="138"/>
      <c r="AO250" s="138"/>
      <c r="AP250" s="138"/>
      <c r="AQ250" s="138"/>
      <c r="AR250" s="138"/>
      <c r="AS250" s="137">
        <v>5.5868099999999997E-2</v>
      </c>
      <c r="AT250" s="138"/>
      <c r="AU250" s="138"/>
      <c r="AV250" s="137">
        <v>8.7104999999999995E-3</v>
      </c>
      <c r="AW250" s="138"/>
      <c r="AX250" s="138"/>
      <c r="AY250" s="138"/>
      <c r="AZ250" s="138"/>
      <c r="BA250" s="137">
        <v>8.8209999999999997E-2</v>
      </c>
      <c r="BB250" s="137">
        <v>6.9484799999999999E-2</v>
      </c>
      <c r="BC250" s="138"/>
      <c r="BD250" s="138"/>
      <c r="BE250" s="137">
        <v>7.9959999999999996E-3</v>
      </c>
      <c r="BF250" s="137">
        <v>8.1799800000000006E-2</v>
      </c>
      <c r="BG250" s="137">
        <v>6.8483500000000003E-2</v>
      </c>
      <c r="BH250" s="138"/>
      <c r="BI250" s="138"/>
      <c r="BJ250" s="137">
        <v>2.4229500000000001E-2</v>
      </c>
      <c r="BK250" s="137">
        <v>6.4378500000000005E-2</v>
      </c>
      <c r="BL250" s="137">
        <v>0.10771</v>
      </c>
      <c r="BM250" s="137">
        <v>4.8158700000000013E-2</v>
      </c>
    </row>
    <row r="251" spans="1:65">
      <c r="A251">
        <v>134</v>
      </c>
      <c r="B251" s="128" t="s">
        <v>2741</v>
      </c>
      <c r="C251" s="135">
        <v>1.0343049999999999E-2</v>
      </c>
      <c r="D251" s="135">
        <v>1.32E-2</v>
      </c>
      <c r="E251" s="135">
        <v>1.039967E-2</v>
      </c>
      <c r="F251" s="135">
        <v>-8.3928700000000002E-3</v>
      </c>
      <c r="G251" s="135">
        <v>0.11458550000000001</v>
      </c>
      <c r="H251" s="136"/>
      <c r="I251" s="136"/>
      <c r="J251" s="136"/>
      <c r="K251" s="136"/>
      <c r="L251" s="136"/>
      <c r="M251" s="136"/>
      <c r="N251" s="136"/>
      <c r="O251" s="136"/>
      <c r="P251" s="136"/>
      <c r="Q251" s="136"/>
      <c r="R251" s="136"/>
      <c r="S251" s="136"/>
      <c r="T251" s="136"/>
      <c r="U251" s="136"/>
      <c r="V251" s="136"/>
      <c r="W251" s="136"/>
      <c r="X251" s="136"/>
      <c r="Y251" s="136"/>
      <c r="Z251" s="136"/>
      <c r="AA251" s="136"/>
      <c r="AB251" s="136"/>
      <c r="AC251" s="135">
        <v>1.0298E-2</v>
      </c>
      <c r="AD251" s="136"/>
      <c r="AE251" s="136"/>
      <c r="AF251" s="136"/>
      <c r="AG251" s="136"/>
      <c r="AH251" s="136"/>
      <c r="AI251" s="135">
        <v>3.8537200000000001E-2</v>
      </c>
      <c r="AJ251" s="136"/>
      <c r="AK251" s="136"/>
      <c r="AL251" s="136"/>
      <c r="AM251" s="136"/>
      <c r="AN251" s="136"/>
      <c r="AO251" s="136"/>
      <c r="AP251" s="136"/>
      <c r="AQ251" s="136"/>
      <c r="AR251" s="136"/>
      <c r="AS251" s="135">
        <v>1.16112E-2</v>
      </c>
      <c r="AT251" s="136"/>
      <c r="AU251" s="136"/>
      <c r="AV251" s="135">
        <v>7.9760000000000005E-3</v>
      </c>
      <c r="AW251" s="136"/>
      <c r="AX251" s="136"/>
      <c r="AY251" s="136"/>
      <c r="AZ251" s="136"/>
      <c r="BA251" s="135">
        <v>5.0648800000000001E-2</v>
      </c>
      <c r="BB251" s="135">
        <v>2.7526499999999999E-2</v>
      </c>
      <c r="BC251" s="136"/>
      <c r="BD251" s="136"/>
      <c r="BE251" s="135">
        <v>2.4223399999999999E-2</v>
      </c>
      <c r="BF251" s="135">
        <v>4.7045400000000001E-2</v>
      </c>
      <c r="BG251" s="135">
        <v>5.1850100000000003E-2</v>
      </c>
      <c r="BH251" s="136"/>
      <c r="BI251" s="135">
        <v>3.10437E-2</v>
      </c>
      <c r="BJ251" s="135">
        <v>4.0238799999999998E-2</v>
      </c>
      <c r="BK251" s="135">
        <v>1.8818100000000001E-2</v>
      </c>
      <c r="BL251" s="135">
        <v>1.9418700000000001E-2</v>
      </c>
      <c r="BM251" s="135">
        <v>9.0860000000000003E-3</v>
      </c>
    </row>
    <row r="252" spans="1:65">
      <c r="A252">
        <v>133</v>
      </c>
      <c r="B252" s="128" t="s">
        <v>2742</v>
      </c>
      <c r="C252" s="137">
        <v>9.4646399999999999E-3</v>
      </c>
      <c r="D252" s="137">
        <v>7.1000000000000004E-3</v>
      </c>
      <c r="E252" s="137">
        <v>9.5179199999999992E-3</v>
      </c>
      <c r="F252" s="137">
        <v>9.9300180000000002E-2</v>
      </c>
      <c r="G252" s="137">
        <v>-6.6832920000000004E-2</v>
      </c>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7">
        <v>9.1959999999999993E-3</v>
      </c>
      <c r="AD252" s="138"/>
      <c r="AE252" s="138"/>
      <c r="AF252" s="138"/>
      <c r="AG252" s="138"/>
      <c r="AH252" s="138"/>
      <c r="AI252" s="137">
        <v>-2.6800000000000001E-2</v>
      </c>
      <c r="AJ252" s="138"/>
      <c r="AK252" s="138"/>
      <c r="AL252" s="138"/>
      <c r="AM252" s="138"/>
      <c r="AN252" s="138"/>
      <c r="AO252" s="138"/>
      <c r="AP252" s="138"/>
      <c r="AQ252" s="138"/>
      <c r="AR252" s="138"/>
      <c r="AS252" s="137">
        <v>3.1933700000000002E-2</v>
      </c>
      <c r="AT252" s="138"/>
      <c r="AU252" s="138"/>
      <c r="AV252" s="137">
        <v>-3.2500000000000001E-2</v>
      </c>
      <c r="AW252" s="138"/>
      <c r="AX252" s="138"/>
      <c r="AY252" s="138"/>
      <c r="AZ252" s="138"/>
      <c r="BA252" s="137">
        <v>3.0432000000000001E-2</v>
      </c>
      <c r="BB252" s="137">
        <v>3.6238199999999998E-2</v>
      </c>
      <c r="BC252" s="138"/>
      <c r="BD252" s="138"/>
      <c r="BE252" s="137">
        <v>2.3524799999999998E-2</v>
      </c>
      <c r="BF252" s="137">
        <v>3.0331899999999998E-2</v>
      </c>
      <c r="BG252" s="137">
        <v>2.4225500000000001E-2</v>
      </c>
      <c r="BH252" s="138"/>
      <c r="BI252" s="137">
        <v>5.7560699999999999E-2</v>
      </c>
      <c r="BJ252" s="137">
        <v>3.5637500000000003E-2</v>
      </c>
      <c r="BK252" s="137">
        <v>7.6999999999999996E-4</v>
      </c>
      <c r="BL252" s="137">
        <v>2.31243E-2</v>
      </c>
      <c r="BM252" s="137">
        <v>4.1944299999999997E-2</v>
      </c>
    </row>
    <row r="253" spans="1:65">
      <c r="A253">
        <v>132</v>
      </c>
      <c r="B253" s="128" t="s">
        <v>2743</v>
      </c>
      <c r="C253" s="135">
        <v>9.8376799999999997E-3</v>
      </c>
      <c r="D253" s="135">
        <v>7.4000000000000003E-3</v>
      </c>
      <c r="E253" s="135">
        <v>9.8532200000000011E-3</v>
      </c>
      <c r="F253" s="135">
        <v>-6.1691950000000002E-2</v>
      </c>
      <c r="G253" s="135">
        <v>6.1865309999999993E-2</v>
      </c>
      <c r="H253" s="136"/>
      <c r="I253" s="136"/>
      <c r="J253" s="136"/>
      <c r="K253" s="136"/>
      <c r="L253" s="136"/>
      <c r="M253" s="136"/>
      <c r="N253" s="136"/>
      <c r="O253" s="136"/>
      <c r="P253" s="136"/>
      <c r="Q253" s="136"/>
      <c r="R253" s="136"/>
      <c r="S253" s="136"/>
      <c r="T253" s="136"/>
      <c r="U253" s="136"/>
      <c r="V253" s="136"/>
      <c r="W253" s="136"/>
      <c r="X253" s="136"/>
      <c r="Y253" s="136"/>
      <c r="Z253" s="136"/>
      <c r="AA253" s="136"/>
      <c r="AB253" s="136"/>
      <c r="AC253" s="135">
        <v>9.7979999999999994E-3</v>
      </c>
      <c r="AD253" s="136"/>
      <c r="AE253" s="136"/>
      <c r="AF253" s="136"/>
      <c r="AG253" s="136"/>
      <c r="AH253" s="136"/>
      <c r="AI253" s="135">
        <v>4.1442100000000003E-2</v>
      </c>
      <c r="AJ253" s="136"/>
      <c r="AK253" s="136"/>
      <c r="AL253" s="136"/>
      <c r="AM253" s="136"/>
      <c r="AN253" s="136"/>
      <c r="AO253" s="136"/>
      <c r="AP253" s="136"/>
      <c r="AQ253" s="136"/>
      <c r="AR253" s="136"/>
      <c r="AS253" s="135">
        <v>-1.5900000000000001E-2</v>
      </c>
      <c r="AT253" s="136"/>
      <c r="AU253" s="136"/>
      <c r="AV253" s="135">
        <v>3.2432900000000001E-2</v>
      </c>
      <c r="AW253" s="136"/>
      <c r="AX253" s="136"/>
      <c r="AY253" s="136"/>
      <c r="AZ253" s="136"/>
      <c r="BA253" s="135">
        <v>6.3629999999999997E-3</v>
      </c>
      <c r="BB253" s="135">
        <v>-2.1000000000000001E-2</v>
      </c>
      <c r="BC253" s="136"/>
      <c r="BD253" s="136"/>
      <c r="BE253" s="135">
        <v>7.5760000000000003E-3</v>
      </c>
      <c r="BF253" s="135">
        <v>1.01102E-2</v>
      </c>
      <c r="BG253" s="135">
        <v>3.05309E-2</v>
      </c>
      <c r="BH253" s="136"/>
      <c r="BI253" s="135">
        <v>-2.3900000000000001E-2</v>
      </c>
      <c r="BJ253" s="135">
        <v>3.6136599999999998E-2</v>
      </c>
      <c r="BK253" s="135">
        <v>1.26128E-2</v>
      </c>
      <c r="BL253" s="135">
        <v>-3.0200000000000001E-2</v>
      </c>
      <c r="BM253" s="135">
        <v>-2.7300000000000001E-2</v>
      </c>
    </row>
    <row r="254" spans="1:65">
      <c r="A254">
        <v>131</v>
      </c>
      <c r="B254" s="128" t="s">
        <v>2744</v>
      </c>
      <c r="C254" s="137">
        <v>1.0640230000000001E-2</v>
      </c>
      <c r="D254" s="137">
        <v>7.9000000000000008E-3</v>
      </c>
      <c r="E254" s="137">
        <v>1.0666760000000001E-2</v>
      </c>
      <c r="F254" s="137">
        <v>6.0727299999999993E-3</v>
      </c>
      <c r="G254" s="137">
        <v>-2.3971309999999999E-2</v>
      </c>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7">
        <v>1.0397E-2</v>
      </c>
      <c r="AD254" s="138"/>
      <c r="AE254" s="138"/>
      <c r="AF254" s="138"/>
      <c r="AG254" s="138"/>
      <c r="AH254" s="138"/>
      <c r="AI254" s="137">
        <v>-6.1000000000000004E-3</v>
      </c>
      <c r="AJ254" s="138"/>
      <c r="AK254" s="138"/>
      <c r="AL254" s="138"/>
      <c r="AM254" s="138"/>
      <c r="AN254" s="138"/>
      <c r="AO254" s="138"/>
      <c r="AP254" s="138"/>
      <c r="AQ254" s="138"/>
      <c r="AR254" s="138"/>
      <c r="AS254" s="137">
        <v>-3.8E-3</v>
      </c>
      <c r="AT254" s="138"/>
      <c r="AU254" s="138"/>
      <c r="AV254" s="137">
        <v>-2.8500000000000001E-2</v>
      </c>
      <c r="AW254" s="138"/>
      <c r="AX254" s="138"/>
      <c r="AY254" s="138"/>
      <c r="AZ254" s="138"/>
      <c r="BA254" s="137">
        <v>7.267E-3</v>
      </c>
      <c r="BB254" s="137">
        <v>1.1110399999999999E-2</v>
      </c>
      <c r="BC254" s="138"/>
      <c r="BD254" s="138"/>
      <c r="BE254" s="137">
        <v>1.91179E-2</v>
      </c>
      <c r="BF254" s="137">
        <v>-8.0000000000000004E-4</v>
      </c>
      <c r="BG254" s="137">
        <v>8.1759999999999992E-3</v>
      </c>
      <c r="BH254" s="138"/>
      <c r="BI254" s="137">
        <v>-1.61E-2</v>
      </c>
      <c r="BJ254" s="137">
        <v>-1.35E-2</v>
      </c>
      <c r="BK254" s="137">
        <v>-1.3100000000000001E-2</v>
      </c>
      <c r="BL254" s="137">
        <v>-4.6899999999999997E-2</v>
      </c>
      <c r="BM254" s="137">
        <v>1.4113199999999999E-2</v>
      </c>
    </row>
    <row r="255" spans="1:65">
      <c r="A255">
        <v>130</v>
      </c>
      <c r="B255" s="128" t="s">
        <v>2745</v>
      </c>
      <c r="C255" s="135">
        <v>1.175586E-2</v>
      </c>
      <c r="D255" s="135">
        <v>6.1999999999999998E-3</v>
      </c>
      <c r="E255" s="135">
        <v>1.1781979999999999E-2</v>
      </c>
      <c r="F255" s="135">
        <v>-4.1749679999999997E-2</v>
      </c>
      <c r="G255" s="135">
        <v>9.3921229999999994E-2</v>
      </c>
      <c r="H255" s="136"/>
      <c r="I255" s="136"/>
      <c r="J255" s="136"/>
      <c r="K255" s="136"/>
      <c r="L255" s="136"/>
      <c r="M255" s="136"/>
      <c r="N255" s="136"/>
      <c r="O255" s="136"/>
      <c r="P255" s="136"/>
      <c r="Q255" s="136"/>
      <c r="R255" s="136"/>
      <c r="S255" s="136"/>
      <c r="T255" s="136"/>
      <c r="U255" s="136"/>
      <c r="V255" s="136"/>
      <c r="W255" s="136"/>
      <c r="X255" s="136"/>
      <c r="Y255" s="136"/>
      <c r="Z255" s="136"/>
      <c r="AA255" s="136"/>
      <c r="AB255" s="136"/>
      <c r="AC255" s="135">
        <v>1.1597E-2</v>
      </c>
      <c r="AD255" s="136"/>
      <c r="AE255" s="136"/>
      <c r="AF255" s="136"/>
      <c r="AG255" s="136"/>
      <c r="AH255" s="136"/>
      <c r="AI255" s="135">
        <v>4.9441899999999997E-2</v>
      </c>
      <c r="AJ255" s="136"/>
      <c r="AK255" s="136"/>
      <c r="AL255" s="136"/>
      <c r="AM255" s="136"/>
      <c r="AN255" s="136"/>
      <c r="AO255" s="136"/>
      <c r="AP255" s="136"/>
      <c r="AQ255" s="136"/>
      <c r="AR255" s="136"/>
      <c r="AS255" s="135">
        <v>1.1294999999999999E-2</v>
      </c>
      <c r="AT255" s="136"/>
      <c r="AU255" s="136"/>
      <c r="AV255" s="135">
        <v>0.1080918</v>
      </c>
      <c r="AW255" s="136"/>
      <c r="AX255" s="136"/>
      <c r="AY255" s="136"/>
      <c r="AZ255" s="136"/>
      <c r="BA255" s="135">
        <v>2.9825299999999999E-2</v>
      </c>
      <c r="BB255" s="135">
        <v>-1.5900000000000001E-2</v>
      </c>
      <c r="BC255" s="136"/>
      <c r="BD255" s="136"/>
      <c r="BE255" s="135">
        <v>-2.8400000000000002E-2</v>
      </c>
      <c r="BF255" s="135">
        <v>1.9216199999999999E-2</v>
      </c>
      <c r="BG255" s="135">
        <v>1.7514800000000001E-2</v>
      </c>
      <c r="BH255" s="136"/>
      <c r="BI255" s="135">
        <v>3.0525900000000002E-2</v>
      </c>
      <c r="BJ255" s="135">
        <v>-4.1700000000000001E-2</v>
      </c>
      <c r="BK255" s="135">
        <v>4.0634499999999997E-2</v>
      </c>
      <c r="BL255" s="135">
        <v>-6.7400000000000002E-2</v>
      </c>
      <c r="BM255" s="135">
        <v>-1.78E-2</v>
      </c>
    </row>
    <row r="256" spans="1:65">
      <c r="A256">
        <v>129</v>
      </c>
      <c r="B256" s="128" t="s">
        <v>2746</v>
      </c>
      <c r="C256" s="137">
        <v>1.1074799999999999E-2</v>
      </c>
      <c r="D256" s="137">
        <v>2.2000000000000001E-3</v>
      </c>
      <c r="E256" s="137">
        <v>1.108965E-2</v>
      </c>
      <c r="F256" s="137">
        <v>-8.3343539999999994E-2</v>
      </c>
      <c r="G256" s="137">
        <v>7.4454919999999994E-2</v>
      </c>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7">
        <v>1.0897E-2</v>
      </c>
      <c r="AD256" s="138"/>
      <c r="AE256" s="138"/>
      <c r="AF256" s="138"/>
      <c r="AG256" s="138"/>
      <c r="AH256" s="138"/>
      <c r="AI256" s="137">
        <v>3.0527499999999999E-2</v>
      </c>
      <c r="AJ256" s="138"/>
      <c r="AK256" s="138"/>
      <c r="AL256" s="138"/>
      <c r="AM256" s="138"/>
      <c r="AN256" s="138"/>
      <c r="AO256" s="138"/>
      <c r="AP256" s="138"/>
      <c r="AQ256" s="138"/>
      <c r="AR256" s="138"/>
      <c r="AS256" s="137">
        <v>-2.1899999999999999E-2</v>
      </c>
      <c r="AT256" s="138"/>
      <c r="AU256" s="138"/>
      <c r="AV256" s="137">
        <v>6.0254299999999997E-2</v>
      </c>
      <c r="AW256" s="138"/>
      <c r="AX256" s="138"/>
      <c r="AY256" s="138"/>
      <c r="AZ256" s="138"/>
      <c r="BA256" s="137">
        <v>-3.1E-2</v>
      </c>
      <c r="BB256" s="137">
        <v>-3.2500000000000001E-2</v>
      </c>
      <c r="BC256" s="138"/>
      <c r="BD256" s="138"/>
      <c r="BE256" s="137">
        <v>-5.7099999999999998E-2</v>
      </c>
      <c r="BF256" s="137">
        <v>-4.4600000000000001E-2</v>
      </c>
      <c r="BG256" s="137">
        <v>-3.0800000000000001E-2</v>
      </c>
      <c r="BH256" s="138"/>
      <c r="BI256" s="137">
        <v>0</v>
      </c>
      <c r="BJ256" s="137">
        <v>-0.11849999999999999</v>
      </c>
      <c r="BK256" s="137">
        <v>-2.7900000000000001E-2</v>
      </c>
      <c r="BL256" s="137">
        <v>-8.3699999999999997E-2</v>
      </c>
      <c r="BM256" s="137">
        <v>-5.04E-2</v>
      </c>
    </row>
    <row r="257" spans="1:65">
      <c r="A257">
        <v>128</v>
      </c>
      <c r="B257" s="128" t="s">
        <v>2747</v>
      </c>
      <c r="C257" s="135">
        <v>1.1074799999999999E-2</v>
      </c>
      <c r="D257" s="135">
        <v>5.4000000000000003E-3</v>
      </c>
      <c r="E257" s="135">
        <v>1.108965E-2</v>
      </c>
      <c r="F257" s="135">
        <v>-3.3590620000000002E-2</v>
      </c>
      <c r="G257" s="135">
        <v>8.9450740000000001E-2</v>
      </c>
      <c r="H257" s="136"/>
      <c r="I257" s="136"/>
      <c r="J257" s="136"/>
      <c r="K257" s="136"/>
      <c r="L257" s="136"/>
      <c r="M257" s="136"/>
      <c r="N257" s="136"/>
      <c r="O257" s="136"/>
      <c r="P257" s="136"/>
      <c r="Q257" s="136"/>
      <c r="R257" s="136"/>
      <c r="S257" s="136"/>
      <c r="T257" s="136"/>
      <c r="U257" s="136"/>
      <c r="V257" s="136"/>
      <c r="W257" s="136"/>
      <c r="X257" s="136"/>
      <c r="Y257" s="136"/>
      <c r="Z257" s="136"/>
      <c r="AA257" s="136"/>
      <c r="AB257" s="136"/>
      <c r="AC257" s="135">
        <v>1.111E-2</v>
      </c>
      <c r="AD257" s="136"/>
      <c r="AE257" s="136"/>
      <c r="AF257" s="136"/>
      <c r="AG257" s="136"/>
      <c r="AH257" s="136"/>
      <c r="AI257" s="135">
        <v>2.7224499999999999E-2</v>
      </c>
      <c r="AJ257" s="136"/>
      <c r="AK257" s="136"/>
      <c r="AL257" s="136"/>
      <c r="AM257" s="136"/>
      <c r="AN257" s="136"/>
      <c r="AO257" s="136"/>
      <c r="AP257" s="136"/>
      <c r="AQ257" s="136"/>
      <c r="AR257" s="136"/>
      <c r="AS257" s="135">
        <v>5.2469999999999999E-3</v>
      </c>
      <c r="AT257" s="136"/>
      <c r="AU257" s="136"/>
      <c r="AV257" s="135">
        <v>0.15390999999999999</v>
      </c>
      <c r="AW257" s="136"/>
      <c r="AX257" s="136"/>
      <c r="AY257" s="136"/>
      <c r="AZ257" s="136"/>
      <c r="BA257" s="135">
        <v>1.3110000000000001E-3</v>
      </c>
      <c r="BB257" s="135">
        <v>-0.01</v>
      </c>
      <c r="BC257" s="136"/>
      <c r="BD257" s="136"/>
      <c r="BE257" s="135">
        <v>-4.87E-2</v>
      </c>
      <c r="BF257" s="135">
        <v>-1.3100000000000001E-2</v>
      </c>
      <c r="BG257" s="135">
        <v>-2.3699999999999999E-2</v>
      </c>
      <c r="BH257" s="136"/>
      <c r="BI257" s="135">
        <v>2.13192E-2</v>
      </c>
      <c r="BJ257" s="135">
        <v>5.4000000000000001E-4</v>
      </c>
      <c r="BK257" s="135">
        <v>-5.3E-3</v>
      </c>
      <c r="BL257" s="135">
        <v>-9.35E-2</v>
      </c>
      <c r="BM257" s="135">
        <v>9.7999999999999997E-4</v>
      </c>
    </row>
    <row r="258" spans="1:65">
      <c r="A258">
        <v>127</v>
      </c>
      <c r="B258" s="128" t="s">
        <v>2748</v>
      </c>
      <c r="C258" s="137">
        <v>1.1076920000000001E-2</v>
      </c>
      <c r="D258" s="137">
        <v>8.199999999999999E-3</v>
      </c>
      <c r="E258" s="137">
        <v>1.108965E-2</v>
      </c>
      <c r="F258" s="137">
        <v>1.7964750000000002E-2</v>
      </c>
      <c r="G258" s="137">
        <v>-2.8694399999999998E-2</v>
      </c>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7">
        <v>1.0796999999999999E-2</v>
      </c>
      <c r="AD258" s="138"/>
      <c r="AE258" s="138"/>
      <c r="AF258" s="138"/>
      <c r="AG258" s="138"/>
      <c r="AH258" s="138"/>
      <c r="AI258" s="137">
        <v>-7.000000000000001E-4</v>
      </c>
      <c r="AJ258" s="138"/>
      <c r="AK258" s="138"/>
      <c r="AL258" s="138"/>
      <c r="AM258" s="138"/>
      <c r="AN258" s="138"/>
      <c r="AO258" s="138"/>
      <c r="AP258" s="138"/>
      <c r="AQ258" s="138"/>
      <c r="AR258" s="138"/>
      <c r="AS258" s="137">
        <v>2.2720400000000002E-2</v>
      </c>
      <c r="AT258" s="138"/>
      <c r="AU258" s="138"/>
      <c r="AV258" s="137">
        <v>8.1720000000000004E-3</v>
      </c>
      <c r="AW258" s="138"/>
      <c r="AX258" s="138"/>
      <c r="AY258" s="138"/>
      <c r="AZ258" s="138"/>
      <c r="BA258" s="137">
        <v>2.7624900000000001E-2</v>
      </c>
      <c r="BB258" s="137">
        <v>2.0518399999999999E-2</v>
      </c>
      <c r="BC258" s="138"/>
      <c r="BD258" s="138"/>
      <c r="BE258" s="137">
        <v>4.9945000000000003E-2</v>
      </c>
      <c r="BF258" s="137">
        <v>4.7042399999999998E-2</v>
      </c>
      <c r="BG258" s="137">
        <v>2.5623E-2</v>
      </c>
      <c r="BH258" s="138"/>
      <c r="BI258" s="137">
        <v>-1.44E-2</v>
      </c>
      <c r="BJ258" s="137">
        <v>1.9417500000000001E-2</v>
      </c>
      <c r="BK258" s="137">
        <v>1.65148E-2</v>
      </c>
      <c r="BL258" s="137">
        <v>2.7024300000000001E-2</v>
      </c>
      <c r="BM258" s="137">
        <v>2.8725899999999999E-2</v>
      </c>
    </row>
    <row r="259" spans="1:65">
      <c r="A259">
        <v>126</v>
      </c>
      <c r="B259" s="128" t="s">
        <v>2749</v>
      </c>
      <c r="C259" s="135">
        <v>1.055173E-2</v>
      </c>
      <c r="D259" s="135">
        <v>1.01E-2</v>
      </c>
      <c r="E259" s="135">
        <v>1.05588E-2</v>
      </c>
      <c r="F259" s="135">
        <v>-1.6317399999999999E-2</v>
      </c>
      <c r="G259" s="135">
        <v>-2.15087E-3</v>
      </c>
      <c r="H259" s="136"/>
      <c r="I259" s="136"/>
      <c r="J259" s="136"/>
      <c r="K259" s="136"/>
      <c r="L259" s="136"/>
      <c r="M259" s="136"/>
      <c r="N259" s="136"/>
      <c r="O259" s="136"/>
      <c r="P259" s="136"/>
      <c r="Q259" s="136"/>
      <c r="R259" s="136"/>
      <c r="S259" s="136"/>
      <c r="T259" s="136"/>
      <c r="U259" s="136"/>
      <c r="V259" s="136"/>
      <c r="W259" s="136"/>
      <c r="X259" s="136"/>
      <c r="Y259" s="136"/>
      <c r="Z259" s="136"/>
      <c r="AA259" s="136"/>
      <c r="AB259" s="136"/>
      <c r="AC259" s="135">
        <v>1.0297000000000001E-2</v>
      </c>
      <c r="AD259" s="136"/>
      <c r="AE259" s="136"/>
      <c r="AF259" s="136"/>
      <c r="AG259" s="136"/>
      <c r="AH259" s="136"/>
      <c r="AI259" s="135">
        <v>1.9718599999999999E-2</v>
      </c>
      <c r="AJ259" s="136"/>
      <c r="AK259" s="136"/>
      <c r="AL259" s="136"/>
      <c r="AM259" s="136"/>
      <c r="AN259" s="136"/>
      <c r="AO259" s="136"/>
      <c r="AP259" s="136"/>
      <c r="AQ259" s="136"/>
      <c r="AR259" s="136"/>
      <c r="AS259" s="135">
        <v>1.43135E-2</v>
      </c>
      <c r="AT259" s="136"/>
      <c r="AU259" s="136"/>
      <c r="AV259" s="135">
        <v>2.2421099999999999E-2</v>
      </c>
      <c r="AW259" s="136"/>
      <c r="AX259" s="136"/>
      <c r="AY259" s="136"/>
      <c r="AZ259" s="136"/>
      <c r="BA259" s="135">
        <v>-1.1999999999999999E-3</v>
      </c>
      <c r="BB259" s="135">
        <v>8.6809999999999995E-3</v>
      </c>
      <c r="BC259" s="136"/>
      <c r="BD259" s="136"/>
      <c r="BE259" s="135">
        <v>-9.7000000000000003E-3</v>
      </c>
      <c r="BF259" s="135">
        <v>-1.78E-2</v>
      </c>
      <c r="BG259" s="135">
        <v>-2E-3</v>
      </c>
      <c r="BH259" s="136"/>
      <c r="BI259" s="135">
        <v>2.5230000000000001E-3</v>
      </c>
      <c r="BJ259" s="135">
        <v>-4.4299999999999999E-2</v>
      </c>
      <c r="BK259" s="135">
        <v>6.3600000000000002E-3</v>
      </c>
      <c r="BL259" s="135">
        <v>6.0560000000000006E-3</v>
      </c>
      <c r="BM259" s="135">
        <v>-3.3E-3</v>
      </c>
    </row>
    <row r="260" spans="1:65">
      <c r="A260">
        <v>125</v>
      </c>
      <c r="B260" s="128" t="s">
        <v>2750</v>
      </c>
      <c r="C260" s="137">
        <v>1.1613E-2</v>
      </c>
      <c r="D260" s="137">
        <v>9.5999999999999992E-3</v>
      </c>
      <c r="E260" s="137">
        <v>1.1620790000000001E-2</v>
      </c>
      <c r="F260" s="137">
        <v>-3.9237279999999999E-2</v>
      </c>
      <c r="G260" s="137">
        <v>1.407573E-2</v>
      </c>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7">
        <v>1.1497E-2</v>
      </c>
      <c r="AD260" s="138"/>
      <c r="AE260" s="138"/>
      <c r="AF260" s="138"/>
      <c r="AG260" s="138"/>
      <c r="AH260" s="138"/>
      <c r="AI260" s="137">
        <v>7.1609999999999998E-3</v>
      </c>
      <c r="AJ260" s="138"/>
      <c r="AK260" s="138"/>
      <c r="AL260" s="138"/>
      <c r="AM260" s="138"/>
      <c r="AN260" s="138"/>
      <c r="AO260" s="138"/>
      <c r="AP260" s="138"/>
      <c r="AQ260" s="138"/>
      <c r="AR260" s="138"/>
      <c r="AS260" s="137">
        <v>1.3311399999999999E-2</v>
      </c>
      <c r="AT260" s="138"/>
      <c r="AU260" s="138"/>
      <c r="AV260" s="137">
        <v>-1.55E-2</v>
      </c>
      <c r="AW260" s="138"/>
      <c r="AX260" s="138"/>
      <c r="AY260" s="138"/>
      <c r="AZ260" s="138"/>
      <c r="BA260" s="137">
        <v>-7.0000000000000001E-3</v>
      </c>
      <c r="BB260" s="137">
        <v>-1.5800000000000002E-2</v>
      </c>
      <c r="BC260" s="138"/>
      <c r="BD260" s="138"/>
      <c r="BE260" s="137">
        <v>6.3539999999999994E-3</v>
      </c>
      <c r="BF260" s="137">
        <v>-5.7000000000000002E-3</v>
      </c>
      <c r="BG260" s="137">
        <v>3.5300000000000002E-3</v>
      </c>
      <c r="BH260" s="138"/>
      <c r="BI260" s="137">
        <v>-3.3799999999999997E-2</v>
      </c>
      <c r="BJ260" s="137">
        <v>4.1035199999999987E-2</v>
      </c>
      <c r="BK260" s="137">
        <v>8.4720000000000004E-3</v>
      </c>
      <c r="BL260" s="137">
        <v>-8.7599999999999997E-2</v>
      </c>
      <c r="BM260" s="137">
        <v>-1.18E-2</v>
      </c>
    </row>
    <row r="261" spans="1:65">
      <c r="A261">
        <v>124</v>
      </c>
      <c r="B261" s="128" t="s">
        <v>2751</v>
      </c>
      <c r="C261" s="135">
        <v>1.0549599999999999E-2</v>
      </c>
      <c r="D261" s="135">
        <v>1.2699999999999999E-2</v>
      </c>
      <c r="E261" s="135">
        <v>1.05588E-2</v>
      </c>
      <c r="F261" s="135">
        <v>-6.791171E-2</v>
      </c>
      <c r="G261" s="135">
        <v>3.5341119999999997E-2</v>
      </c>
      <c r="H261" s="136"/>
      <c r="I261" s="136"/>
      <c r="J261" s="136"/>
      <c r="K261" s="136"/>
      <c r="L261" s="136"/>
      <c r="M261" s="136"/>
      <c r="N261" s="136"/>
      <c r="O261" s="136"/>
      <c r="P261" s="136"/>
      <c r="Q261" s="136"/>
      <c r="R261" s="136"/>
      <c r="S261" s="136"/>
      <c r="T261" s="136"/>
      <c r="U261" s="136"/>
      <c r="V261" s="136"/>
      <c r="W261" s="136"/>
      <c r="X261" s="136"/>
      <c r="Y261" s="136"/>
      <c r="Z261" s="136"/>
      <c r="AA261" s="136"/>
      <c r="AB261" s="136"/>
      <c r="AC261" s="135">
        <v>1.0599000000000001E-2</v>
      </c>
      <c r="AD261" s="136"/>
      <c r="AE261" s="136"/>
      <c r="AF261" s="136"/>
      <c r="AG261" s="136"/>
      <c r="AH261" s="136"/>
      <c r="AI261" s="135">
        <v>1.2411699999999999E-2</v>
      </c>
      <c r="AJ261" s="136"/>
      <c r="AK261" s="136"/>
      <c r="AL261" s="136"/>
      <c r="AM261" s="136"/>
      <c r="AN261" s="136"/>
      <c r="AO261" s="136"/>
      <c r="AP261" s="136"/>
      <c r="AQ261" s="136"/>
      <c r="AR261" s="136"/>
      <c r="AS261" s="135">
        <v>3.0128499999999999E-2</v>
      </c>
      <c r="AT261" s="136"/>
      <c r="AU261" s="136"/>
      <c r="AV261" s="135">
        <v>-2.9499999999999998E-2</v>
      </c>
      <c r="AW261" s="136"/>
      <c r="AX261" s="136"/>
      <c r="AY261" s="136"/>
      <c r="AZ261" s="136"/>
      <c r="BA261" s="135">
        <v>2.4220000000000001E-3</v>
      </c>
      <c r="BB261" s="135">
        <v>-1.9400000000000001E-2</v>
      </c>
      <c r="BC261" s="136"/>
      <c r="BD261" s="136"/>
      <c r="BE261" s="135">
        <v>-5.5100000000000003E-2</v>
      </c>
      <c r="BF261" s="135">
        <v>-2.5100000000000001E-2</v>
      </c>
      <c r="BG261" s="135">
        <v>-3.32E-2</v>
      </c>
      <c r="BH261" s="136"/>
      <c r="BI261" s="135">
        <v>9.0849999999999993E-3</v>
      </c>
      <c r="BJ261" s="135">
        <v>-3.4200000000000001E-2</v>
      </c>
      <c r="BK261" s="135">
        <v>-2.2800000000000001E-2</v>
      </c>
      <c r="BL261" s="135">
        <v>-7.3399999999999993E-2</v>
      </c>
      <c r="BM261" s="135">
        <v>-6.1000000000000004E-3</v>
      </c>
    </row>
    <row r="262" spans="1:65">
      <c r="A262">
        <v>123</v>
      </c>
      <c r="B262" s="128" t="s">
        <v>2752</v>
      </c>
      <c r="C262" s="137">
        <v>1.0014790000000001E-2</v>
      </c>
      <c r="D262" s="137">
        <v>9.0000000000000011E-3</v>
      </c>
      <c r="E262" s="137">
        <v>1.0028219999999999E-2</v>
      </c>
      <c r="F262" s="137">
        <v>5.9096929999999999E-2</v>
      </c>
      <c r="G262" s="137">
        <v>-1.5632730000000001E-2</v>
      </c>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7">
        <v>9.4929999999999997E-3</v>
      </c>
      <c r="AD262" s="138"/>
      <c r="AE262" s="138"/>
      <c r="AF262" s="138"/>
      <c r="AG262" s="138"/>
      <c r="AH262" s="138"/>
      <c r="AI262" s="137">
        <v>8.2810000000000002E-3</v>
      </c>
      <c r="AJ262" s="138"/>
      <c r="AK262" s="138"/>
      <c r="AL262" s="138"/>
      <c r="AM262" s="138"/>
      <c r="AN262" s="138"/>
      <c r="AO262" s="138"/>
      <c r="AP262" s="138"/>
      <c r="AQ262" s="138"/>
      <c r="AR262" s="138"/>
      <c r="AS262" s="137">
        <v>3.4834700000000003E-2</v>
      </c>
      <c r="AT262" s="138"/>
      <c r="AU262" s="138"/>
      <c r="AV262" s="137">
        <v>9.1909999999999995E-3</v>
      </c>
      <c r="AW262" s="138"/>
      <c r="AX262" s="138"/>
      <c r="AY262" s="138"/>
      <c r="AZ262" s="138"/>
      <c r="BA262" s="137">
        <v>3.8838699999999997E-2</v>
      </c>
      <c r="BB262" s="137">
        <v>3.2632500000000002E-2</v>
      </c>
      <c r="BC262" s="138"/>
      <c r="BD262" s="138"/>
      <c r="BE262" s="137">
        <v>5.8458199999999988E-2</v>
      </c>
      <c r="BF262" s="137">
        <v>3.2932799999999998E-2</v>
      </c>
      <c r="BG262" s="137">
        <v>2.6326200000000001E-2</v>
      </c>
      <c r="BH262" s="138"/>
      <c r="BI262" s="137">
        <v>2.3123000000000001E-2</v>
      </c>
      <c r="BJ262" s="137">
        <v>8.0079799999999993E-2</v>
      </c>
      <c r="BK262" s="137">
        <v>1.4414400000000001E-2</v>
      </c>
      <c r="BL262" s="137">
        <v>3.1831699999999997E-2</v>
      </c>
      <c r="BM262" s="137">
        <v>1.80179E-2</v>
      </c>
    </row>
    <row r="263" spans="1:65">
      <c r="A263">
        <v>122</v>
      </c>
      <c r="B263" s="128" t="s">
        <v>2753</v>
      </c>
      <c r="C263" s="135">
        <v>1.1605219999999999E-2</v>
      </c>
      <c r="D263" s="135">
        <v>4.3E-3</v>
      </c>
      <c r="E263" s="135">
        <v>1.1620790000000001E-2</v>
      </c>
      <c r="F263" s="135">
        <v>0.16968345000000001</v>
      </c>
      <c r="G263" s="135">
        <v>-0.10571414</v>
      </c>
      <c r="H263" s="136"/>
      <c r="I263" s="136"/>
      <c r="J263" s="136"/>
      <c r="K263" s="136"/>
      <c r="L263" s="136"/>
      <c r="M263" s="136"/>
      <c r="N263" s="136"/>
      <c r="O263" s="136"/>
      <c r="P263" s="136"/>
      <c r="Q263" s="136"/>
      <c r="R263" s="136"/>
      <c r="S263" s="136"/>
      <c r="T263" s="136"/>
      <c r="U263" s="136"/>
      <c r="V263" s="136"/>
      <c r="W263" s="136"/>
      <c r="X263" s="136"/>
      <c r="Y263" s="136"/>
      <c r="Z263" s="136"/>
      <c r="AA263" s="136"/>
      <c r="AB263" s="136"/>
      <c r="AC263" s="135">
        <v>1.1296E-2</v>
      </c>
      <c r="AD263" s="136"/>
      <c r="AE263" s="136"/>
      <c r="AF263" s="136"/>
      <c r="AG263" s="136"/>
      <c r="AH263" s="136"/>
      <c r="AI263" s="135">
        <v>-3.2599999999999997E-2</v>
      </c>
      <c r="AJ263" s="136"/>
      <c r="AK263" s="136"/>
      <c r="AL263" s="136"/>
      <c r="AM263" s="136"/>
      <c r="AN263" s="136"/>
      <c r="AO263" s="136"/>
      <c r="AP263" s="136"/>
      <c r="AQ263" s="136"/>
      <c r="AR263" s="136"/>
      <c r="AS263" s="135">
        <v>3.1426999999999997E-2</v>
      </c>
      <c r="AT263" s="136"/>
      <c r="AU263" s="136"/>
      <c r="AV263" s="135">
        <v>8.7775500000000006E-2</v>
      </c>
      <c r="AW263" s="136"/>
      <c r="AX263" s="136"/>
      <c r="AY263" s="136"/>
      <c r="AZ263" s="136"/>
      <c r="BA263" s="135">
        <v>5.4546900000000002E-2</v>
      </c>
      <c r="BB263" s="135">
        <v>7.5064599999999995E-2</v>
      </c>
      <c r="BC263" s="136"/>
      <c r="BD263" s="136"/>
      <c r="BE263" s="135">
        <v>0.10959430000000001</v>
      </c>
      <c r="BF263" s="135">
        <v>9.2179300000000006E-2</v>
      </c>
      <c r="BG263" s="135">
        <v>5.2745300000000002E-2</v>
      </c>
      <c r="BH263" s="136"/>
      <c r="BI263" s="135">
        <v>0.72305999999999993</v>
      </c>
      <c r="BJ263" s="135">
        <v>0.18551000000000001</v>
      </c>
      <c r="BK263" s="135">
        <v>2.4120699999999998E-2</v>
      </c>
      <c r="BL263" s="135">
        <v>0.36492999999999998</v>
      </c>
      <c r="BM263" s="135">
        <v>0.11960999999999999</v>
      </c>
    </row>
    <row r="264" spans="1:65">
      <c r="A264">
        <v>121</v>
      </c>
      <c r="B264" s="128" t="s">
        <v>2754</v>
      </c>
      <c r="C264" s="137">
        <v>1.0544660000000001E-2</v>
      </c>
      <c r="D264" s="137">
        <v>6.1000000000000004E-3</v>
      </c>
      <c r="E264" s="137">
        <v>1.05588E-2</v>
      </c>
      <c r="F264" s="137">
        <v>7.701965999999999E-2</v>
      </c>
      <c r="G264" s="137">
        <v>-3.037455E-2</v>
      </c>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7">
        <v>1.0296E-2</v>
      </c>
      <c r="AD264" s="138"/>
      <c r="AE264" s="138"/>
      <c r="AF264" s="138"/>
      <c r="AG264" s="138"/>
      <c r="AH264" s="138"/>
      <c r="AI264" s="137">
        <v>2.02191E-2</v>
      </c>
      <c r="AJ264" s="137">
        <v>1.42246E-2</v>
      </c>
      <c r="AK264" s="138"/>
      <c r="AL264" s="138"/>
      <c r="AM264" s="138"/>
      <c r="AN264" s="138"/>
      <c r="AO264" s="138"/>
      <c r="AP264" s="138"/>
      <c r="AQ264" s="138"/>
      <c r="AR264" s="138"/>
      <c r="AS264" s="137">
        <v>3.6034099999999999E-2</v>
      </c>
      <c r="AT264" s="138"/>
      <c r="AU264" s="138"/>
      <c r="AV264" s="137">
        <v>8.5881299999999994E-2</v>
      </c>
      <c r="AW264" s="138"/>
      <c r="AX264" s="138"/>
      <c r="AY264" s="138"/>
      <c r="AZ264" s="138"/>
      <c r="BA264" s="137">
        <v>4.2540300000000003E-2</v>
      </c>
      <c r="BB264" s="137">
        <v>3.4833000000000003E-2</v>
      </c>
      <c r="BC264" s="138"/>
      <c r="BD264" s="138"/>
      <c r="BE264" s="137">
        <v>7.9174899999999993E-2</v>
      </c>
      <c r="BF264" s="137">
        <v>5.0647900000000003E-2</v>
      </c>
      <c r="BG264" s="137">
        <v>7.9174899999999993E-2</v>
      </c>
      <c r="BH264" s="138"/>
      <c r="BI264" s="137">
        <v>-3.6299999999999999E-2</v>
      </c>
      <c r="BJ264" s="137">
        <v>9.2687699999999998E-2</v>
      </c>
      <c r="BK264" s="137">
        <v>1.9818800000000001E-2</v>
      </c>
      <c r="BL264" s="137">
        <v>0.13411000000000001</v>
      </c>
      <c r="BM264" s="137">
        <v>4.5643099999999999E-2</v>
      </c>
    </row>
    <row r="265" spans="1:65">
      <c r="A265">
        <v>120</v>
      </c>
      <c r="B265" s="128" t="s">
        <v>2755</v>
      </c>
      <c r="C265" s="135">
        <v>1.1074799999999999E-2</v>
      </c>
      <c r="D265" s="135">
        <v>7.8000000000000014E-3</v>
      </c>
      <c r="E265" s="135">
        <v>1.108965E-2</v>
      </c>
      <c r="F265" s="135">
        <v>-0.10088571</v>
      </c>
      <c r="G265" s="135">
        <v>4.1816389999999988E-2</v>
      </c>
      <c r="H265" s="136"/>
      <c r="I265" s="136"/>
      <c r="J265" s="136"/>
      <c r="K265" s="136"/>
      <c r="L265" s="136"/>
      <c r="M265" s="136"/>
      <c r="N265" s="136"/>
      <c r="O265" s="136"/>
      <c r="P265" s="136"/>
      <c r="Q265" s="136"/>
      <c r="R265" s="136"/>
      <c r="S265" s="136"/>
      <c r="T265" s="136"/>
      <c r="U265" s="136"/>
      <c r="V265" s="136"/>
      <c r="W265" s="136"/>
      <c r="X265" s="136"/>
      <c r="Y265" s="136"/>
      <c r="Z265" s="136"/>
      <c r="AA265" s="136"/>
      <c r="AB265" s="136"/>
      <c r="AC265" s="135">
        <v>1.0796E-2</v>
      </c>
      <c r="AD265" s="136"/>
      <c r="AE265" s="136"/>
      <c r="AF265" s="136"/>
      <c r="AG265" s="136"/>
      <c r="AH265" s="136"/>
      <c r="AI265" s="135">
        <v>9.9889999999999996E-3</v>
      </c>
      <c r="AJ265" s="135">
        <v>8.4760000000000009E-3</v>
      </c>
      <c r="AK265" s="136"/>
      <c r="AL265" s="136"/>
      <c r="AM265" s="136"/>
      <c r="AN265" s="136"/>
      <c r="AO265" s="136"/>
      <c r="AP265" s="136"/>
      <c r="AQ265" s="136"/>
      <c r="AR265" s="136"/>
      <c r="AS265" s="135">
        <v>1.5213600000000001E-2</v>
      </c>
      <c r="AT265" s="136"/>
      <c r="AU265" s="136"/>
      <c r="AV265" s="135">
        <v>-5.6099999999999997E-2</v>
      </c>
      <c r="AW265" s="136"/>
      <c r="AX265" s="136"/>
      <c r="AY265" s="136"/>
      <c r="AZ265" s="136"/>
      <c r="BA265" s="135">
        <v>2.1719499999999999E-2</v>
      </c>
      <c r="BB265" s="135">
        <v>-2.81E-2</v>
      </c>
      <c r="BC265" s="136"/>
      <c r="BD265" s="136"/>
      <c r="BE265" s="135">
        <v>1.5013500000000001E-2</v>
      </c>
      <c r="BF265" s="135">
        <v>-2.2499999999999999E-2</v>
      </c>
      <c r="BG265" s="135">
        <v>1.4413E-2</v>
      </c>
      <c r="BH265" s="136"/>
      <c r="BI265" s="135">
        <v>-8.4700000000000011E-2</v>
      </c>
      <c r="BJ265" s="135">
        <v>6.0540000000000004E-3</v>
      </c>
      <c r="BK265" s="135">
        <v>2.32E-3</v>
      </c>
      <c r="BL265" s="135">
        <v>-4.1900000000000007E-2</v>
      </c>
      <c r="BM265" s="135">
        <v>-2.7799999999999998E-2</v>
      </c>
    </row>
    <row r="266" spans="1:65">
      <c r="A266">
        <v>119</v>
      </c>
      <c r="B266" s="128" t="s">
        <v>2756</v>
      </c>
      <c r="C266" s="137">
        <v>1.1605219999999999E-2</v>
      </c>
      <c r="D266" s="137">
        <v>3.5000000000000001E-3</v>
      </c>
      <c r="E266" s="137">
        <v>1.1620790000000001E-2</v>
      </c>
      <c r="F266" s="137">
        <v>6.3030989999999995E-2</v>
      </c>
      <c r="G266" s="137">
        <v>-0.10717365</v>
      </c>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7">
        <v>1.1396E-2</v>
      </c>
      <c r="AD266" s="138"/>
      <c r="AE266" s="138"/>
      <c r="AF266" s="138"/>
      <c r="AG266" s="138"/>
      <c r="AH266" s="138"/>
      <c r="AI266" s="137">
        <v>1.0085999999999999E-2</v>
      </c>
      <c r="AJ266" s="137">
        <v>1.0388E-2</v>
      </c>
      <c r="AK266" s="138"/>
      <c r="AL266" s="138"/>
      <c r="AM266" s="138"/>
      <c r="AN266" s="138"/>
      <c r="AO266" s="138"/>
      <c r="AP266" s="138"/>
      <c r="AQ266" s="138"/>
      <c r="AR266" s="138"/>
      <c r="AS266" s="137">
        <v>4.1835900000000002E-2</v>
      </c>
      <c r="AT266" s="138"/>
      <c r="AU266" s="138"/>
      <c r="AV266" s="137">
        <v>9.9485599999999993E-2</v>
      </c>
      <c r="AW266" s="138"/>
      <c r="AX266" s="138"/>
      <c r="AY266" s="138"/>
      <c r="AZ266" s="138"/>
      <c r="BA266" s="137">
        <v>2.2219099999999999E-2</v>
      </c>
      <c r="BB266" s="137">
        <v>7.0860900000000004E-2</v>
      </c>
      <c r="BC266" s="138"/>
      <c r="BD266" s="138"/>
      <c r="BE266" s="137">
        <v>1.3111299999999999E-2</v>
      </c>
      <c r="BF266" s="137">
        <v>5.00431E-2</v>
      </c>
      <c r="BG266" s="137">
        <v>2.0317399999999999E-2</v>
      </c>
      <c r="BH266" s="138"/>
      <c r="BI266" s="137">
        <v>1.84158E-2</v>
      </c>
      <c r="BJ266" s="137">
        <v>7.7666899999999997E-2</v>
      </c>
      <c r="BK266" s="137">
        <v>3.1226799999999999E-2</v>
      </c>
      <c r="BL266" s="137">
        <v>0.10028629999999999</v>
      </c>
      <c r="BM266" s="137">
        <v>4.7540899999999997E-2</v>
      </c>
    </row>
    <row r="267" spans="1:65">
      <c r="A267">
        <v>118</v>
      </c>
      <c r="B267" s="128" t="s">
        <v>2757</v>
      </c>
      <c r="C267" s="135">
        <v>1.1074799999999999E-2</v>
      </c>
      <c r="D267" s="135">
        <v>5.1999999999999998E-3</v>
      </c>
      <c r="E267" s="135">
        <v>1.108965E-2</v>
      </c>
      <c r="F267" s="135">
        <v>0.11219919</v>
      </c>
      <c r="G267" s="135">
        <v>9.0971400000000001E-3</v>
      </c>
      <c r="H267" s="136"/>
      <c r="I267" s="136"/>
      <c r="J267" s="136"/>
      <c r="K267" s="136"/>
      <c r="L267" s="136"/>
      <c r="M267" s="136"/>
      <c r="N267" s="136"/>
      <c r="O267" s="136"/>
      <c r="P267" s="136"/>
      <c r="Q267" s="136"/>
      <c r="R267" s="136"/>
      <c r="S267" s="136"/>
      <c r="T267" s="136"/>
      <c r="U267" s="136"/>
      <c r="V267" s="136"/>
      <c r="W267" s="136"/>
      <c r="X267" s="136"/>
      <c r="Y267" s="136"/>
      <c r="Z267" s="136"/>
      <c r="AA267" s="136"/>
      <c r="AB267" s="136"/>
      <c r="AC267" s="135">
        <v>1.0897E-2</v>
      </c>
      <c r="AD267" s="136"/>
      <c r="AE267" s="136"/>
      <c r="AF267" s="136"/>
      <c r="AG267" s="136"/>
      <c r="AH267" s="136"/>
      <c r="AI267" s="135">
        <v>7.4660000000000004E-3</v>
      </c>
      <c r="AJ267" s="135">
        <v>6.1539999999999997E-3</v>
      </c>
      <c r="AK267" s="136"/>
      <c r="AL267" s="136"/>
      <c r="AM267" s="136"/>
      <c r="AN267" s="136"/>
      <c r="AO267" s="136"/>
      <c r="AP267" s="136"/>
      <c r="AQ267" s="136"/>
      <c r="AR267" s="136"/>
      <c r="AS267" s="135">
        <v>6.9062299999999993E-2</v>
      </c>
      <c r="AT267" s="136"/>
      <c r="AU267" s="136"/>
      <c r="AV267" s="135">
        <v>4.7242600000000003E-2</v>
      </c>
      <c r="AW267" s="136"/>
      <c r="AX267" s="136"/>
      <c r="AY267" s="136"/>
      <c r="AZ267" s="136"/>
      <c r="BA267" s="135">
        <v>6.1054999999999998E-2</v>
      </c>
      <c r="BB267" s="135">
        <v>9.0481599999999995E-2</v>
      </c>
      <c r="BC267" s="136"/>
      <c r="BD267" s="136"/>
      <c r="BE267" s="135">
        <v>9.0681799999999993E-2</v>
      </c>
      <c r="BF267" s="135">
        <v>5.3348100000000002E-2</v>
      </c>
      <c r="BG267" s="135">
        <v>6.4658199999999999E-2</v>
      </c>
      <c r="BH267" s="136"/>
      <c r="BI267" s="135">
        <v>7.216510000000001E-2</v>
      </c>
      <c r="BJ267" s="135">
        <v>6.4357999999999999E-2</v>
      </c>
      <c r="BK267" s="135">
        <v>3.8134300000000003E-2</v>
      </c>
      <c r="BL267" s="135">
        <v>0.15001</v>
      </c>
      <c r="BM267" s="135">
        <v>6.2456299999999999E-2</v>
      </c>
    </row>
    <row r="268" spans="1:65">
      <c r="A268">
        <v>117</v>
      </c>
      <c r="B268" s="128" t="s">
        <v>2758</v>
      </c>
      <c r="C268" s="137">
        <v>1.213592E-2</v>
      </c>
      <c r="D268" s="137">
        <v>4.4000000000000003E-3</v>
      </c>
      <c r="E268" s="137">
        <v>1.21522E-2</v>
      </c>
      <c r="F268" s="137">
        <v>1.034581E-2</v>
      </c>
      <c r="G268" s="137">
        <v>4.0136000000000002E-4</v>
      </c>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7">
        <v>1.1795999999999999E-2</v>
      </c>
      <c r="AD268" s="138"/>
      <c r="AE268" s="138"/>
      <c r="AF268" s="138"/>
      <c r="AG268" s="138"/>
      <c r="AH268" s="138"/>
      <c r="AI268" s="137">
        <v>4.1434100000000001E-2</v>
      </c>
      <c r="AJ268" s="137">
        <v>5.3043600000000003E-2</v>
      </c>
      <c r="AK268" s="138"/>
      <c r="AL268" s="138"/>
      <c r="AM268" s="138"/>
      <c r="AN268" s="138"/>
      <c r="AO268" s="138"/>
      <c r="AP268" s="138"/>
      <c r="AQ268" s="138"/>
      <c r="AR268" s="138"/>
      <c r="AS268" s="137">
        <v>3.4028000000000003E-2</v>
      </c>
      <c r="AT268" s="138"/>
      <c r="AU268" s="138"/>
      <c r="AV268" s="137">
        <v>1.7314199999999998E-2</v>
      </c>
      <c r="AW268" s="138"/>
      <c r="AX268" s="138"/>
      <c r="AY268" s="138"/>
      <c r="AZ268" s="138"/>
      <c r="BA268" s="137">
        <v>8.9730000000000001E-3</v>
      </c>
      <c r="BB268" s="137">
        <v>1.7114000000000001E-2</v>
      </c>
      <c r="BC268" s="138"/>
      <c r="BD268" s="138"/>
      <c r="BE268" s="137">
        <v>1.35111E-2</v>
      </c>
      <c r="BF268" s="137">
        <v>-1.6500000000000001E-2</v>
      </c>
      <c r="BG268" s="137">
        <v>2.016E-3</v>
      </c>
      <c r="BH268" s="138"/>
      <c r="BI268" s="137">
        <v>-3.1300000000000001E-2</v>
      </c>
      <c r="BJ268" s="137">
        <v>5.9480000000000002E-3</v>
      </c>
      <c r="BK268" s="137">
        <v>2.4219899999999999E-2</v>
      </c>
      <c r="BL268" s="137">
        <v>7.426110000000001E-2</v>
      </c>
      <c r="BM268" s="137">
        <v>-1.8599999999999998E-2</v>
      </c>
    </row>
    <row r="269" spans="1:65">
      <c r="A269">
        <v>116</v>
      </c>
      <c r="B269" s="128" t="s">
        <v>2759</v>
      </c>
      <c r="C269" s="135">
        <v>1.1074799999999999E-2</v>
      </c>
      <c r="D269" s="135">
        <v>8.0000000000000004E-4</v>
      </c>
      <c r="E269" s="135">
        <v>1.108965E-2</v>
      </c>
      <c r="F269" s="135">
        <v>8.0471699999999993E-3</v>
      </c>
      <c r="G269" s="135">
        <v>1.8208199999999999E-3</v>
      </c>
      <c r="H269" s="136"/>
      <c r="I269" s="136"/>
      <c r="J269" s="136"/>
      <c r="K269" s="136"/>
      <c r="L269" s="136"/>
      <c r="M269" s="136"/>
      <c r="N269" s="136"/>
      <c r="O269" s="136"/>
      <c r="P269" s="136"/>
      <c r="Q269" s="136"/>
      <c r="R269" s="136"/>
      <c r="S269" s="136"/>
      <c r="T269" s="136"/>
      <c r="U269" s="136"/>
      <c r="V269" s="136"/>
      <c r="W269" s="136"/>
      <c r="X269" s="136"/>
      <c r="Y269" s="136"/>
      <c r="Z269" s="136"/>
      <c r="AA269" s="136"/>
      <c r="AB269" s="136"/>
      <c r="AC269" s="135">
        <v>1.0695E-2</v>
      </c>
      <c r="AD269" s="136"/>
      <c r="AE269" s="136"/>
      <c r="AF269" s="136"/>
      <c r="AG269" s="136"/>
      <c r="AH269" s="136"/>
      <c r="AI269" s="135">
        <v>9.1809999999999999E-3</v>
      </c>
      <c r="AJ269" s="135">
        <v>9.1820000000000009E-3</v>
      </c>
      <c r="AK269" s="136"/>
      <c r="AL269" s="136"/>
      <c r="AM269" s="136"/>
      <c r="AN269" s="136"/>
      <c r="AO269" s="136"/>
      <c r="AP269" s="136"/>
      <c r="AQ269" s="136"/>
      <c r="AR269" s="136"/>
      <c r="AS269" s="135">
        <v>1.009E-2</v>
      </c>
      <c r="AT269" s="136"/>
      <c r="AU269" s="136"/>
      <c r="AV269" s="135">
        <v>3.0227199999999999E-2</v>
      </c>
      <c r="AW269" s="136"/>
      <c r="AX269" s="136"/>
      <c r="AY269" s="136"/>
      <c r="AZ269" s="136"/>
      <c r="BA269" s="135">
        <v>-1.47E-2</v>
      </c>
      <c r="BB269" s="135">
        <v>-1.37E-2</v>
      </c>
      <c r="BC269" s="136"/>
      <c r="BD269" s="136"/>
      <c r="BE269" s="135">
        <v>1.20108E-2</v>
      </c>
      <c r="BF269" s="135">
        <v>1.2099999999999999E-3</v>
      </c>
      <c r="BG269" s="135">
        <v>1.9017099999999999E-2</v>
      </c>
      <c r="BH269" s="136"/>
      <c r="BI269" s="135">
        <v>-4.9500000000000002E-2</v>
      </c>
      <c r="BJ269" s="135">
        <v>3.2000000000000003E-4</v>
      </c>
      <c r="BK269" s="135">
        <v>5.2459999999999998E-3</v>
      </c>
      <c r="BL269" s="135">
        <v>8.4476200000000001E-2</v>
      </c>
      <c r="BM269" s="135">
        <v>-6.6E-3</v>
      </c>
    </row>
    <row r="270" spans="1:65">
      <c r="A270">
        <v>115</v>
      </c>
      <c r="B270" s="128" t="s">
        <v>2760</v>
      </c>
      <c r="C270" s="137">
        <v>1.048315E-2</v>
      </c>
      <c r="D270" s="137">
        <v>2.5999999999999999E-3</v>
      </c>
      <c r="E270" s="137">
        <v>1.048842E-2</v>
      </c>
      <c r="F270" s="137">
        <v>0.11234883</v>
      </c>
      <c r="G270" s="137">
        <v>-2.0054220000000001E-2</v>
      </c>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7">
        <v>1.0196E-2</v>
      </c>
      <c r="AD270" s="138"/>
      <c r="AE270" s="138"/>
      <c r="AF270" s="138"/>
      <c r="AG270" s="138"/>
      <c r="AH270" s="138"/>
      <c r="AI270" s="137">
        <v>2.7426099999999998E-2</v>
      </c>
      <c r="AJ270" s="137">
        <v>3.4332599999999998E-2</v>
      </c>
      <c r="AK270" s="138"/>
      <c r="AL270" s="138"/>
      <c r="AM270" s="138"/>
      <c r="AN270" s="138"/>
      <c r="AO270" s="138"/>
      <c r="AP270" s="138"/>
      <c r="AQ270" s="138"/>
      <c r="AR270" s="138"/>
      <c r="AS270" s="137">
        <v>9.5090599999999997E-2</v>
      </c>
      <c r="AT270" s="138"/>
      <c r="AU270" s="138"/>
      <c r="AV270" s="137">
        <v>4.7244899999999999E-2</v>
      </c>
      <c r="AW270" s="138"/>
      <c r="AX270" s="138"/>
      <c r="AY270" s="138"/>
      <c r="AZ270" s="138"/>
      <c r="BA270" s="137">
        <v>4.4041900000000002E-2</v>
      </c>
      <c r="BB270" s="137">
        <v>8.0977099999999996E-2</v>
      </c>
      <c r="BC270" s="138"/>
      <c r="BD270" s="138"/>
      <c r="BE270" s="137">
        <v>7.2669200000000003E-2</v>
      </c>
      <c r="BF270" s="137">
        <v>3.2130600000000002E-2</v>
      </c>
      <c r="BG270" s="137">
        <v>3.4733100000000003E-2</v>
      </c>
      <c r="BH270" s="138"/>
      <c r="BI270" s="137">
        <v>8.3379399999999992E-2</v>
      </c>
      <c r="BJ270" s="137">
        <v>3.79361E-2</v>
      </c>
      <c r="BK270" s="137">
        <v>1.2411800000000001E-2</v>
      </c>
      <c r="BL270" s="137">
        <v>0.11321000000000001</v>
      </c>
      <c r="BM270" s="137">
        <v>4.3341200000000003E-2</v>
      </c>
    </row>
    <row r="271" spans="1:65">
      <c r="A271">
        <v>114</v>
      </c>
      <c r="B271" s="128" t="s">
        <v>2761</v>
      </c>
      <c r="C271" s="135">
        <v>1.036893E-2</v>
      </c>
      <c r="D271" s="135">
        <v>1.8E-3</v>
      </c>
      <c r="E271" s="135">
        <v>1.0382860000000001E-2</v>
      </c>
      <c r="F271" s="135">
        <v>-4.6487210000000001E-2</v>
      </c>
      <c r="G271" s="135">
        <v>6.7775299999999997E-2</v>
      </c>
      <c r="H271" s="136"/>
      <c r="I271" s="136"/>
      <c r="J271" s="136"/>
      <c r="K271" s="136"/>
      <c r="L271" s="136"/>
      <c r="M271" s="136"/>
      <c r="N271" s="136"/>
      <c r="O271" s="136"/>
      <c r="P271" s="136"/>
      <c r="Q271" s="136"/>
      <c r="R271" s="136"/>
      <c r="S271" s="136"/>
      <c r="T271" s="136"/>
      <c r="U271" s="136"/>
      <c r="V271" s="136"/>
      <c r="W271" s="136"/>
      <c r="X271" s="136"/>
      <c r="Y271" s="136"/>
      <c r="Z271" s="136"/>
      <c r="AA271" s="136"/>
      <c r="AB271" s="136"/>
      <c r="AC271" s="135">
        <v>1.0196E-2</v>
      </c>
      <c r="AD271" s="136"/>
      <c r="AE271" s="136"/>
      <c r="AF271" s="136"/>
      <c r="AG271" s="136"/>
      <c r="AH271" s="136"/>
      <c r="AI271" s="135">
        <v>2.2021200000000001E-2</v>
      </c>
      <c r="AJ271" s="135">
        <v>2.86276E-2</v>
      </c>
      <c r="AK271" s="136"/>
      <c r="AL271" s="136"/>
      <c r="AM271" s="136"/>
      <c r="AN271" s="136"/>
      <c r="AO271" s="136"/>
      <c r="AP271" s="136"/>
      <c r="AQ271" s="136"/>
      <c r="AR271" s="136"/>
      <c r="AS271" s="135">
        <v>-6.83E-2</v>
      </c>
      <c r="AT271" s="136"/>
      <c r="AU271" s="136"/>
      <c r="AV271" s="135">
        <v>-4.0000000000000001E-3</v>
      </c>
      <c r="AW271" s="136"/>
      <c r="AX271" s="136"/>
      <c r="AY271" s="136"/>
      <c r="AZ271" s="136"/>
      <c r="BA271" s="135">
        <v>-4.48E-2</v>
      </c>
      <c r="BB271" s="135">
        <v>-6.4199999999999993E-2</v>
      </c>
      <c r="BC271" s="136"/>
      <c r="BD271" s="136"/>
      <c r="BE271" s="135">
        <v>-8.6800000000000002E-2</v>
      </c>
      <c r="BF271" s="135">
        <v>-6.5199999999999994E-2</v>
      </c>
      <c r="BG271" s="135">
        <v>-3.85E-2</v>
      </c>
      <c r="BH271" s="136"/>
      <c r="BI271" s="135">
        <v>-5.28E-2</v>
      </c>
      <c r="BJ271" s="135">
        <v>-8.199999999999999E-3</v>
      </c>
      <c r="BK271" s="135">
        <v>-1.9E-3</v>
      </c>
      <c r="BL271" s="135">
        <v>-4.24E-2</v>
      </c>
      <c r="BM271" s="135">
        <v>-6.8699999999999997E-2</v>
      </c>
    </row>
    <row r="272" spans="1:65">
      <c r="A272">
        <v>113</v>
      </c>
      <c r="B272" s="128" t="s">
        <v>2762</v>
      </c>
      <c r="C272" s="137">
        <v>1.1226409999999999E-2</v>
      </c>
      <c r="D272" s="137">
        <v>3.0000000000000001E-3</v>
      </c>
      <c r="E272" s="137">
        <v>1.1233150000000001E-2</v>
      </c>
      <c r="F272" s="137">
        <v>-2.7122739999999999E-2</v>
      </c>
      <c r="G272" s="137">
        <v>-4.0509910000000003E-2</v>
      </c>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7">
        <v>1.0895999999999999E-2</v>
      </c>
      <c r="AD272" s="138"/>
      <c r="AE272" s="138"/>
      <c r="AF272" s="138"/>
      <c r="AG272" s="138"/>
      <c r="AH272" s="138"/>
      <c r="AI272" s="137">
        <v>1.5713899999999999E-2</v>
      </c>
      <c r="AJ272" s="137">
        <v>1.8416399999999999E-2</v>
      </c>
      <c r="AK272" s="138"/>
      <c r="AL272" s="138"/>
      <c r="AM272" s="138"/>
      <c r="AN272" s="138"/>
      <c r="AO272" s="138"/>
      <c r="AP272" s="138"/>
      <c r="AQ272" s="138"/>
      <c r="AR272" s="138"/>
      <c r="AS272" s="137">
        <v>1.0694E-2</v>
      </c>
      <c r="AT272" s="138"/>
      <c r="AU272" s="138"/>
      <c r="AV272" s="137">
        <v>2.8125000000000001E-2</v>
      </c>
      <c r="AW272" s="138"/>
      <c r="AX272" s="138"/>
      <c r="AY272" s="138"/>
      <c r="AZ272" s="138"/>
      <c r="BA272" s="137">
        <v>1.0089000000000001E-2</v>
      </c>
      <c r="BB272" s="137">
        <v>-1.38E-2</v>
      </c>
      <c r="BC272" s="138"/>
      <c r="BD272" s="138"/>
      <c r="BE272" s="137">
        <v>-3.8E-3</v>
      </c>
      <c r="BF272" s="137">
        <v>1.513E-3</v>
      </c>
      <c r="BG272" s="137">
        <v>9.2810000000000011E-3</v>
      </c>
      <c r="BH272" s="138"/>
      <c r="BI272" s="137">
        <v>-1.52E-2</v>
      </c>
      <c r="BJ272" s="137">
        <v>-1.7500000000000002E-2</v>
      </c>
      <c r="BK272" s="137">
        <v>5.5949799999999987E-2</v>
      </c>
      <c r="BL272" s="137">
        <v>2.9025800000000001E-2</v>
      </c>
      <c r="BM272" s="137">
        <v>-4.7999999999999996E-3</v>
      </c>
    </row>
    <row r="273" spans="1:65">
      <c r="A273">
        <v>112</v>
      </c>
      <c r="B273" s="128" t="s">
        <v>2763</v>
      </c>
      <c r="C273" s="135">
        <v>1.087221E-2</v>
      </c>
      <c r="D273" s="135">
        <v>3.8E-3</v>
      </c>
      <c r="E273" s="135">
        <v>1.08612E-2</v>
      </c>
      <c r="F273" s="135">
        <v>7.3778679999999999E-2</v>
      </c>
      <c r="G273" s="135">
        <v>-4.0532659999999998E-2</v>
      </c>
      <c r="H273" s="136"/>
      <c r="I273" s="136"/>
      <c r="J273" s="136"/>
      <c r="K273" s="136"/>
      <c r="L273" s="136"/>
      <c r="M273" s="136"/>
      <c r="N273" s="136"/>
      <c r="O273" s="136"/>
      <c r="P273" s="136"/>
      <c r="Q273" s="136"/>
      <c r="R273" s="136"/>
      <c r="S273" s="136"/>
      <c r="T273" s="136"/>
      <c r="U273" s="136"/>
      <c r="V273" s="136"/>
      <c r="W273" s="136"/>
      <c r="X273" s="136"/>
      <c r="Y273" s="136"/>
      <c r="Z273" s="136"/>
      <c r="AA273" s="136"/>
      <c r="AB273" s="136"/>
      <c r="AC273" s="135">
        <v>1.0596E-2</v>
      </c>
      <c r="AD273" s="136"/>
      <c r="AE273" s="136"/>
      <c r="AF273" s="136"/>
      <c r="AG273" s="136"/>
      <c r="AH273" s="136"/>
      <c r="AI273" s="135">
        <v>-8.1000000000000013E-3</v>
      </c>
      <c r="AJ273" s="135">
        <v>-1.6799999999999999E-2</v>
      </c>
      <c r="AK273" s="136"/>
      <c r="AL273" s="136"/>
      <c r="AM273" s="136"/>
      <c r="AN273" s="136"/>
      <c r="AO273" s="136"/>
      <c r="AP273" s="136"/>
      <c r="AQ273" s="136"/>
      <c r="AR273" s="136"/>
      <c r="AS273" s="135">
        <v>5.8753899999999998E-2</v>
      </c>
      <c r="AT273" s="136"/>
      <c r="AU273" s="136"/>
      <c r="AV273" s="135">
        <v>7.6870599999999997E-2</v>
      </c>
      <c r="AW273" s="136"/>
      <c r="AX273" s="136"/>
      <c r="AY273" s="136"/>
      <c r="AZ273" s="136"/>
      <c r="BA273" s="135">
        <v>3.0528E-2</v>
      </c>
      <c r="BB273" s="135">
        <v>6.0155199999999999E-2</v>
      </c>
      <c r="BC273" s="136"/>
      <c r="BD273" s="136"/>
      <c r="BE273" s="135">
        <v>6.3658400000000004E-2</v>
      </c>
      <c r="BF273" s="135">
        <v>5.7252600000000001E-2</v>
      </c>
      <c r="BG273" s="135">
        <v>6.5159800000000004E-2</v>
      </c>
      <c r="BH273" s="136"/>
      <c r="BI273" s="135">
        <v>3.9336099999999999E-2</v>
      </c>
      <c r="BJ273" s="135">
        <v>7.3967900000000003E-2</v>
      </c>
      <c r="BK273" s="135">
        <v>2.4022000000000002E-2</v>
      </c>
      <c r="BL273" s="135">
        <v>0.16281000000000001</v>
      </c>
      <c r="BM273" s="135">
        <v>3.8435299999999999E-2</v>
      </c>
    </row>
    <row r="274" spans="1:65">
      <c r="A274">
        <v>111</v>
      </c>
      <c r="B274" s="128" t="s">
        <v>2764</v>
      </c>
      <c r="C274" s="137">
        <v>8.6648100000000002E-3</v>
      </c>
      <c r="D274" s="137">
        <v>3.3E-3</v>
      </c>
      <c r="E274" s="137">
        <v>8.6508399999999999E-3</v>
      </c>
      <c r="F274" s="137">
        <v>3.079165E-2</v>
      </c>
      <c r="G274" s="137">
        <v>-8.8583299999999993E-3</v>
      </c>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7">
        <v>8.4969999999999993E-3</v>
      </c>
      <c r="AD274" s="138"/>
      <c r="AE274" s="138"/>
      <c r="AF274" s="138"/>
      <c r="AG274" s="138"/>
      <c r="AH274" s="138"/>
      <c r="AI274" s="137">
        <v>-4.8999999999999998E-3</v>
      </c>
      <c r="AJ274" s="137">
        <v>-1.0999999999999999E-2</v>
      </c>
      <c r="AK274" s="138"/>
      <c r="AL274" s="138"/>
      <c r="AM274" s="138"/>
      <c r="AN274" s="138"/>
      <c r="AO274" s="138"/>
      <c r="AP274" s="138"/>
      <c r="AQ274" s="138"/>
      <c r="AR274" s="138"/>
      <c r="AS274" s="137">
        <v>3.1936699999999998E-2</v>
      </c>
      <c r="AT274" s="138"/>
      <c r="AU274" s="138"/>
      <c r="AV274" s="137">
        <v>-2.1899999999999999E-2</v>
      </c>
      <c r="AW274" s="138"/>
      <c r="AX274" s="138"/>
      <c r="AY274" s="138"/>
      <c r="AZ274" s="138"/>
      <c r="BA274" s="137">
        <v>2.37273E-2</v>
      </c>
      <c r="BB274" s="137">
        <v>4.1748100000000003E-2</v>
      </c>
      <c r="BC274" s="138"/>
      <c r="BD274" s="138"/>
      <c r="BE274" s="137">
        <v>4.1147400000000001E-2</v>
      </c>
      <c r="BF274" s="137">
        <v>2.9834300000000001E-2</v>
      </c>
      <c r="BG274" s="137">
        <v>5.7466200000000002E-2</v>
      </c>
      <c r="BH274" s="138"/>
      <c r="BI274" s="137">
        <v>0.11001</v>
      </c>
      <c r="BJ274" s="137">
        <v>6.2572099999999992E-2</v>
      </c>
      <c r="BK274" s="137">
        <v>1.8821600000000001E-2</v>
      </c>
      <c r="BL274" s="137">
        <v>0.18451999999999999</v>
      </c>
      <c r="BM274" s="137">
        <v>2.8132399999999998E-2</v>
      </c>
    </row>
    <row r="275" spans="1:65">
      <c r="A275">
        <v>110</v>
      </c>
      <c r="B275" s="128" t="s">
        <v>2765</v>
      </c>
      <c r="C275" s="135">
        <v>1.0504070000000001E-2</v>
      </c>
      <c r="D275" s="135">
        <v>2.5000000000000001E-3</v>
      </c>
      <c r="E275" s="135">
        <v>1.052056E-2</v>
      </c>
      <c r="F275" s="135">
        <v>-2.5172170000000001E-2</v>
      </c>
      <c r="G275" s="135">
        <v>2.229536E-2</v>
      </c>
      <c r="H275" s="136"/>
      <c r="I275" s="136"/>
      <c r="J275" s="136"/>
      <c r="K275" s="136"/>
      <c r="L275" s="136"/>
      <c r="M275" s="136"/>
      <c r="N275" s="136"/>
      <c r="O275" s="136"/>
      <c r="P275" s="136"/>
      <c r="Q275" s="136"/>
      <c r="R275" s="136"/>
      <c r="S275" s="136"/>
      <c r="T275" s="136"/>
      <c r="U275" s="136"/>
      <c r="V275" s="136"/>
      <c r="W275" s="136"/>
      <c r="X275" s="136"/>
      <c r="Y275" s="136"/>
      <c r="Z275" s="136"/>
      <c r="AA275" s="136"/>
      <c r="AB275" s="136"/>
      <c r="AC275" s="135">
        <v>1.0297000000000001E-2</v>
      </c>
      <c r="AD275" s="136"/>
      <c r="AE275" s="136"/>
      <c r="AF275" s="136"/>
      <c r="AG275" s="136"/>
      <c r="AH275" s="136"/>
      <c r="AI275" s="135">
        <v>8.4799999999999997E-3</v>
      </c>
      <c r="AJ275" s="135">
        <v>8.0759999999999998E-3</v>
      </c>
      <c r="AK275" s="136"/>
      <c r="AL275" s="136"/>
      <c r="AM275" s="136"/>
      <c r="AN275" s="136"/>
      <c r="AO275" s="136"/>
      <c r="AP275" s="136"/>
      <c r="AQ275" s="136"/>
      <c r="AR275" s="136"/>
      <c r="AS275" s="135">
        <v>8.5800000000000008E-3</v>
      </c>
      <c r="AT275" s="136"/>
      <c r="AU275" s="136"/>
      <c r="AV275" s="135">
        <v>-1.5E-3</v>
      </c>
      <c r="AW275" s="136"/>
      <c r="AX275" s="136"/>
      <c r="AY275" s="136"/>
      <c r="AZ275" s="136"/>
      <c r="BA275" s="135">
        <v>5.9560000000000004E-3</v>
      </c>
      <c r="BB275" s="135">
        <v>1.21114E-2</v>
      </c>
      <c r="BC275" s="136"/>
      <c r="BD275" s="136"/>
      <c r="BE275" s="135">
        <v>1.2611900000000001E-2</v>
      </c>
      <c r="BF275" s="135">
        <v>5.4000000000000001E-4</v>
      </c>
      <c r="BG275" s="135">
        <v>1.7016099999999999E-2</v>
      </c>
      <c r="BH275" s="136"/>
      <c r="BI275" s="135">
        <v>-2.3900000000000001E-2</v>
      </c>
      <c r="BJ275" s="135">
        <v>1.1210599999999999E-2</v>
      </c>
      <c r="BK275" s="135">
        <v>4.2389999999999997E-3</v>
      </c>
      <c r="BL275" s="135">
        <v>-2.7099999999999999E-2</v>
      </c>
      <c r="BM275" s="135">
        <v>4.6430000000000004E-3</v>
      </c>
    </row>
    <row r="276" spans="1:65">
      <c r="A276">
        <v>109</v>
      </c>
      <c r="B276" s="128" t="s">
        <v>2766</v>
      </c>
      <c r="C276" s="137">
        <v>7.8887599999999999E-3</v>
      </c>
      <c r="D276" s="137">
        <v>1.4E-3</v>
      </c>
      <c r="E276" s="137">
        <v>7.8658099999999991E-3</v>
      </c>
      <c r="F276" s="137">
        <v>6.4505000000000014E-3</v>
      </c>
      <c r="G276" s="137">
        <v>9.4684999999999995E-3</v>
      </c>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7">
        <v>7.7970000000000001E-3</v>
      </c>
      <c r="AD276" s="138"/>
      <c r="AE276" s="138"/>
      <c r="AF276" s="138"/>
      <c r="AG276" s="138"/>
      <c r="AH276" s="138"/>
      <c r="AI276" s="137">
        <v>4.4549999999999998E-3</v>
      </c>
      <c r="AJ276" s="137">
        <v>3.2399999999999998E-3</v>
      </c>
      <c r="AK276" s="138"/>
      <c r="AL276" s="137">
        <v>-6.4000000000000003E-3</v>
      </c>
      <c r="AM276" s="138"/>
      <c r="AN276" s="138"/>
      <c r="AO276" s="138"/>
      <c r="AP276" s="138"/>
      <c r="AQ276" s="138"/>
      <c r="AR276" s="138"/>
      <c r="AS276" s="137">
        <v>-4.0000000000000001E-3</v>
      </c>
      <c r="AT276" s="138"/>
      <c r="AU276" s="138"/>
      <c r="AV276" s="137">
        <v>-3.5000000000000001E-3</v>
      </c>
      <c r="AW276" s="138"/>
      <c r="AX276" s="138"/>
      <c r="AY276" s="138"/>
      <c r="AZ276" s="138"/>
      <c r="BA276" s="137">
        <v>1.7021499999999998E-2</v>
      </c>
      <c r="BB276" s="137">
        <v>3.6245800000000002E-2</v>
      </c>
      <c r="BC276" s="138"/>
      <c r="BD276" s="138"/>
      <c r="BE276" s="137">
        <v>4.2529999999999998E-3</v>
      </c>
      <c r="BF276" s="137">
        <v>1.9624800000000001E-2</v>
      </c>
      <c r="BG276" s="137">
        <v>1.94246E-2</v>
      </c>
      <c r="BH276" s="138"/>
      <c r="BI276" s="137">
        <v>-1.2999999999999999E-3</v>
      </c>
      <c r="BJ276" s="137">
        <v>2.8335900000000001E-2</v>
      </c>
      <c r="BK276" s="137">
        <v>6.1760000000000001E-3</v>
      </c>
      <c r="BL276" s="137">
        <v>-3.8899999999999997E-2</v>
      </c>
      <c r="BM276" s="137">
        <v>2.3429599999999998E-2</v>
      </c>
    </row>
    <row r="277" spans="1:65">
      <c r="A277">
        <v>108</v>
      </c>
      <c r="B277" s="128" t="s">
        <v>2767</v>
      </c>
      <c r="C277" s="135">
        <v>9.2555600000000012E-3</v>
      </c>
      <c r="D277" s="135">
        <v>3.0999999999999999E-3</v>
      </c>
      <c r="E277" s="135">
        <v>9.2713199999999996E-3</v>
      </c>
      <c r="F277" s="135">
        <v>-4.1156669999999999E-2</v>
      </c>
      <c r="G277" s="135">
        <v>1.416333E-2</v>
      </c>
      <c r="H277" s="136"/>
      <c r="I277" s="136"/>
      <c r="J277" s="136"/>
      <c r="K277" s="136"/>
      <c r="L277" s="136"/>
      <c r="M277" s="136"/>
      <c r="N277" s="136"/>
      <c r="O277" s="136"/>
      <c r="P277" s="136"/>
      <c r="Q277" s="136"/>
      <c r="R277" s="136"/>
      <c r="S277" s="136"/>
      <c r="T277" s="136"/>
      <c r="U277" s="136"/>
      <c r="V277" s="136"/>
      <c r="W277" s="136"/>
      <c r="X277" s="136"/>
      <c r="Y277" s="136"/>
      <c r="Z277" s="136"/>
      <c r="AA277" s="136"/>
      <c r="AB277" s="136"/>
      <c r="AC277" s="135">
        <v>9.0969999999999992E-3</v>
      </c>
      <c r="AD277" s="136"/>
      <c r="AE277" s="136"/>
      <c r="AF277" s="136"/>
      <c r="AG277" s="136"/>
      <c r="AH277" s="136"/>
      <c r="AI277" s="135">
        <v>-8.1000000000000013E-3</v>
      </c>
      <c r="AJ277" s="135">
        <v>-1.6E-2</v>
      </c>
      <c r="AK277" s="136"/>
      <c r="AL277" s="135">
        <v>-1.2999999999999999E-2</v>
      </c>
      <c r="AM277" s="136"/>
      <c r="AN277" s="136"/>
      <c r="AO277" s="136"/>
      <c r="AP277" s="136"/>
      <c r="AQ277" s="136"/>
      <c r="AR277" s="136"/>
      <c r="AS277" s="135">
        <v>-2.5399999999999999E-2</v>
      </c>
      <c r="AT277" s="136"/>
      <c r="AU277" s="136"/>
      <c r="AV277" s="135">
        <v>5.4580000000000002E-3</v>
      </c>
      <c r="AW277" s="136"/>
      <c r="AX277" s="136"/>
      <c r="AY277" s="136"/>
      <c r="AZ277" s="136"/>
      <c r="BA277" s="135">
        <v>-3.2599999999999997E-2</v>
      </c>
      <c r="BB277" s="135">
        <v>-3.44E-2</v>
      </c>
      <c r="BC277" s="136"/>
      <c r="BD277" s="136"/>
      <c r="BE277" s="135">
        <v>-2.6499999999999999E-2</v>
      </c>
      <c r="BF277" s="135">
        <v>1.516E-3</v>
      </c>
      <c r="BG277" s="135">
        <v>-1.2500000000000001E-2</v>
      </c>
      <c r="BH277" s="136"/>
      <c r="BI277" s="135">
        <v>8.5909999999999997E-3</v>
      </c>
      <c r="BJ277" s="135">
        <v>2.5928E-2</v>
      </c>
      <c r="BK277" s="135">
        <v>3.8409999999999998E-3</v>
      </c>
      <c r="BL277" s="135">
        <v>-0.15809999999999999</v>
      </c>
      <c r="BM277" s="135">
        <v>-1.9599999999999999E-2</v>
      </c>
    </row>
    <row r="278" spans="1:65">
      <c r="A278">
        <v>107</v>
      </c>
      <c r="B278" s="128" t="s">
        <v>2768</v>
      </c>
      <c r="C278" s="137">
        <v>8.11687E-3</v>
      </c>
      <c r="D278" s="137">
        <v>-2.3E-3</v>
      </c>
      <c r="E278" s="137">
        <v>8.0886899999999991E-3</v>
      </c>
      <c r="F278" s="137">
        <v>3.0058300000000001E-3</v>
      </c>
      <c r="G278" s="137">
        <v>1.9884700000000002E-2</v>
      </c>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7">
        <v>8.2100999999999997E-3</v>
      </c>
      <c r="AD278" s="138"/>
      <c r="AE278" s="138"/>
      <c r="AF278" s="138"/>
      <c r="AG278" s="138"/>
      <c r="AH278" s="138"/>
      <c r="AI278" s="137">
        <v>1.15142E-2</v>
      </c>
      <c r="AJ278" s="137">
        <v>1.4117299999999999E-2</v>
      </c>
      <c r="AK278" s="138"/>
      <c r="AL278" s="137">
        <v>2.21272E-2</v>
      </c>
      <c r="AM278" s="138"/>
      <c r="AN278" s="138"/>
      <c r="AO278" s="138"/>
      <c r="AP278" s="138"/>
      <c r="AQ278" s="138"/>
      <c r="AR278" s="138"/>
      <c r="AS278" s="137">
        <v>3.846E-3</v>
      </c>
      <c r="AT278" s="138"/>
      <c r="AU278" s="138"/>
      <c r="AV278" s="137">
        <v>-1.38E-2</v>
      </c>
      <c r="AW278" s="138"/>
      <c r="AX278" s="138"/>
      <c r="AY278" s="138"/>
      <c r="AZ278" s="138"/>
      <c r="BA278" s="137">
        <v>1.2815699999999999E-2</v>
      </c>
      <c r="BB278" s="137">
        <v>3.7450000000000001E-3</v>
      </c>
      <c r="BC278" s="138"/>
      <c r="BD278" s="138"/>
      <c r="BE278" s="137">
        <v>2.2727899999999999E-2</v>
      </c>
      <c r="BF278" s="137">
        <v>6.2760000000000003E-3</v>
      </c>
      <c r="BG278" s="137">
        <v>-1.6500000000000001E-2</v>
      </c>
      <c r="BH278" s="138"/>
      <c r="BI278" s="137">
        <v>-7.0300000000000001E-2</v>
      </c>
      <c r="BJ278" s="137">
        <v>7.6939999999999986E-3</v>
      </c>
      <c r="BK278" s="137">
        <v>1.2215E-2</v>
      </c>
      <c r="BL278" s="137">
        <v>-1.18E-2</v>
      </c>
      <c r="BM278" s="137">
        <v>1.1814399999999999E-2</v>
      </c>
    </row>
    <row r="279" spans="1:65">
      <c r="A279">
        <v>106</v>
      </c>
      <c r="B279" s="128" t="s">
        <v>2769</v>
      </c>
      <c r="C279" s="135">
        <v>8.0081000000000006E-3</v>
      </c>
      <c r="D279" s="135">
        <v>2.3999999999999998E-3</v>
      </c>
      <c r="E279" s="135">
        <v>7.9792300000000004E-3</v>
      </c>
      <c r="F279" s="135">
        <v>4.8018940000000003E-2</v>
      </c>
      <c r="G279" s="135">
        <v>-5.3654559999999997E-2</v>
      </c>
      <c r="H279" s="136"/>
      <c r="I279" s="136"/>
      <c r="J279" s="136"/>
      <c r="K279" s="136"/>
      <c r="L279" s="136"/>
      <c r="M279" s="136"/>
      <c r="N279" s="136"/>
      <c r="O279" s="136"/>
      <c r="P279" s="136"/>
      <c r="Q279" s="136"/>
      <c r="R279" s="136"/>
      <c r="S279" s="136"/>
      <c r="T279" s="136"/>
      <c r="U279" s="136"/>
      <c r="V279" s="136"/>
      <c r="W279" s="136"/>
      <c r="X279" s="136"/>
      <c r="Y279" s="136"/>
      <c r="Z279" s="136"/>
      <c r="AA279" s="136"/>
      <c r="AB279" s="136"/>
      <c r="AC279" s="135">
        <v>7.8969999999999995E-3</v>
      </c>
      <c r="AD279" s="136"/>
      <c r="AE279" s="136"/>
      <c r="AF279" s="136"/>
      <c r="AG279" s="136"/>
      <c r="AH279" s="136"/>
      <c r="AI279" s="135">
        <v>6.7000000000000002E-4</v>
      </c>
      <c r="AJ279" s="135">
        <v>-2.8999999999999998E-3</v>
      </c>
      <c r="AK279" s="136"/>
      <c r="AL279" s="135">
        <v>3.2940999999999998E-2</v>
      </c>
      <c r="AM279" s="136"/>
      <c r="AN279" s="136"/>
      <c r="AO279" s="136"/>
      <c r="AP279" s="136"/>
      <c r="AQ279" s="136"/>
      <c r="AR279" s="136"/>
      <c r="AS279" s="135">
        <v>4.3153799999999999E-2</v>
      </c>
      <c r="AT279" s="136"/>
      <c r="AU279" s="136"/>
      <c r="AV279" s="135">
        <v>-1.5100000000000001E-2</v>
      </c>
      <c r="AW279" s="136"/>
      <c r="AX279" s="136"/>
      <c r="AY279" s="136"/>
      <c r="AZ279" s="136"/>
      <c r="BA279" s="135">
        <v>3.45431E-2</v>
      </c>
      <c r="BB279" s="135">
        <v>4.1251400000000001E-2</v>
      </c>
      <c r="BC279" s="136"/>
      <c r="BD279" s="136"/>
      <c r="BE279" s="135">
        <v>4.2352800000000003E-2</v>
      </c>
      <c r="BF279" s="135">
        <v>3.4542999999999997E-2</v>
      </c>
      <c r="BG279" s="135">
        <v>4.2553100000000003E-2</v>
      </c>
      <c r="BH279" s="136"/>
      <c r="BI279" s="135">
        <v>5.4968500000000003E-2</v>
      </c>
      <c r="BJ279" s="135">
        <v>7.3291399999999993E-2</v>
      </c>
      <c r="BK279" s="135">
        <v>7.0870000000000004E-3</v>
      </c>
      <c r="BL279" s="135">
        <v>0.24193000000000001</v>
      </c>
      <c r="BM279" s="135">
        <v>3.9949800000000001E-2</v>
      </c>
    </row>
    <row r="280" spans="1:65">
      <c r="A280">
        <v>105</v>
      </c>
      <c r="B280" s="128" t="s">
        <v>2770</v>
      </c>
      <c r="C280" s="137">
        <v>8.0145500000000005E-3</v>
      </c>
      <c r="D280" s="137">
        <v>1.9E-3</v>
      </c>
      <c r="E280" s="137">
        <v>8.0228899999999995E-3</v>
      </c>
      <c r="F280" s="137">
        <v>7.4554960000000003E-2</v>
      </c>
      <c r="G280" s="137">
        <v>5.2384500000000004E-3</v>
      </c>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7">
        <v>7.796E-3</v>
      </c>
      <c r="AD280" s="138"/>
      <c r="AE280" s="138"/>
      <c r="AF280" s="138"/>
      <c r="AG280" s="138"/>
      <c r="AH280" s="138"/>
      <c r="AI280" s="137">
        <v>1.29161E-2</v>
      </c>
      <c r="AJ280" s="137">
        <v>1.6120099999999998E-2</v>
      </c>
      <c r="AK280" s="138"/>
      <c r="AL280" s="137">
        <v>1.23153E-2</v>
      </c>
      <c r="AM280" s="138"/>
      <c r="AN280" s="138"/>
      <c r="AO280" s="138"/>
      <c r="AP280" s="138"/>
      <c r="AQ280" s="138"/>
      <c r="AR280" s="138"/>
      <c r="AS280" s="137">
        <v>3.3241300000000001E-2</v>
      </c>
      <c r="AT280" s="138"/>
      <c r="AU280" s="138"/>
      <c r="AV280" s="137">
        <v>3.7046099999999998E-2</v>
      </c>
      <c r="AW280" s="138"/>
      <c r="AX280" s="138"/>
      <c r="AY280" s="138"/>
      <c r="AZ280" s="138"/>
      <c r="BA280" s="137">
        <v>5.0262500000000002E-2</v>
      </c>
      <c r="BB280" s="137">
        <v>5.8272499999999998E-2</v>
      </c>
      <c r="BC280" s="138"/>
      <c r="BD280" s="138"/>
      <c r="BE280" s="137">
        <v>6.5181100000000006E-2</v>
      </c>
      <c r="BF280" s="137">
        <v>3.9949800000000001E-2</v>
      </c>
      <c r="BG280" s="137">
        <v>4.4455400000000013E-2</v>
      </c>
      <c r="BH280" s="138"/>
      <c r="BI280" s="137">
        <v>8.5510000000000003E-2</v>
      </c>
      <c r="BJ280" s="137">
        <v>6.8885799999999997E-2</v>
      </c>
      <c r="BK280" s="137">
        <v>7.3899999999999999E-3</v>
      </c>
      <c r="BL280" s="137">
        <v>0.17602000000000001</v>
      </c>
      <c r="BM280" s="137">
        <v>3.6245100000000002E-2</v>
      </c>
    </row>
    <row r="281" spans="1:65">
      <c r="A281">
        <v>104</v>
      </c>
      <c r="B281" s="128" t="s">
        <v>2771</v>
      </c>
      <c r="C281" s="135">
        <v>6.4139599999999998E-3</v>
      </c>
      <c r="D281" s="135">
        <v>1.6000000000000001E-3</v>
      </c>
      <c r="E281" s="135">
        <v>6.3846000000000007E-3</v>
      </c>
      <c r="F281" s="135">
        <v>4.8824129999999993E-2</v>
      </c>
      <c r="G281" s="135">
        <v>6.64103E-3</v>
      </c>
      <c r="H281" s="136"/>
      <c r="I281" s="136"/>
      <c r="J281" s="136"/>
      <c r="K281" s="136"/>
      <c r="L281" s="136"/>
      <c r="M281" s="136"/>
      <c r="N281" s="136"/>
      <c r="O281" s="136"/>
      <c r="P281" s="136"/>
      <c r="Q281" s="136"/>
      <c r="R281" s="136"/>
      <c r="S281" s="136"/>
      <c r="T281" s="136"/>
      <c r="U281" s="136"/>
      <c r="V281" s="136"/>
      <c r="W281" s="136"/>
      <c r="X281" s="136"/>
      <c r="Y281" s="136"/>
      <c r="Z281" s="136"/>
      <c r="AA281" s="136"/>
      <c r="AB281" s="136"/>
      <c r="AC281" s="135">
        <v>6.2960000000000004E-3</v>
      </c>
      <c r="AD281" s="136"/>
      <c r="AE281" s="136"/>
      <c r="AF281" s="136"/>
      <c r="AG281" s="136"/>
      <c r="AH281" s="136"/>
      <c r="AI281" s="135">
        <v>1.3821399999999999E-2</v>
      </c>
      <c r="AJ281" s="135">
        <v>1.7927800000000001E-2</v>
      </c>
      <c r="AK281" s="136"/>
      <c r="AL281" s="135">
        <v>2.5539699999999999E-2</v>
      </c>
      <c r="AM281" s="136"/>
      <c r="AN281" s="136"/>
      <c r="AO281" s="136"/>
      <c r="AP281" s="136"/>
      <c r="AQ281" s="136"/>
      <c r="AR281" s="136"/>
      <c r="AS281" s="135">
        <v>3.7959E-2</v>
      </c>
      <c r="AT281" s="136"/>
      <c r="AU281" s="136"/>
      <c r="AV281" s="135">
        <v>7.5009999999999993E-2</v>
      </c>
      <c r="AW281" s="136"/>
      <c r="AX281" s="136"/>
      <c r="AY281" s="136"/>
      <c r="AZ281" s="136"/>
      <c r="BA281" s="135">
        <v>5.0378399999999997E-2</v>
      </c>
      <c r="BB281" s="135">
        <v>5.3783699999999997E-2</v>
      </c>
      <c r="BC281" s="136"/>
      <c r="BD281" s="136"/>
      <c r="BE281" s="135">
        <v>4.3768099999999997E-2</v>
      </c>
      <c r="BF281" s="135">
        <v>3.9060699999999997E-2</v>
      </c>
      <c r="BG281" s="135">
        <v>2.9646200000000001E-2</v>
      </c>
      <c r="BH281" s="136"/>
      <c r="BI281" s="135">
        <v>0.10721</v>
      </c>
      <c r="BJ281" s="135">
        <v>4.7774299999999999E-2</v>
      </c>
      <c r="BK281" s="135">
        <v>9.0139999999999994E-3</v>
      </c>
      <c r="BL281" s="135">
        <v>4.5871299999999997E-2</v>
      </c>
      <c r="BM281" s="135">
        <v>3.6957499999999997E-2</v>
      </c>
    </row>
    <row r="282" spans="1:65">
      <c r="A282">
        <v>103</v>
      </c>
      <c r="B282" s="128" t="s">
        <v>2772</v>
      </c>
      <c r="C282" s="137">
        <v>6.4592800000000004E-3</v>
      </c>
      <c r="D282" s="137">
        <v>4.1999999999999997E-3</v>
      </c>
      <c r="E282" s="137">
        <v>6.4393000000000002E-3</v>
      </c>
      <c r="F282" s="137">
        <v>2.0163000000000001E-4</v>
      </c>
      <c r="G282" s="137">
        <v>3.4375000000000003E-2</v>
      </c>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7">
        <v>6.2960000000000004E-3</v>
      </c>
      <c r="AD282" s="138"/>
      <c r="AE282" s="138"/>
      <c r="AF282" s="138"/>
      <c r="AG282" s="138"/>
      <c r="AH282" s="138"/>
      <c r="AI282" s="137">
        <v>9.7149999999999997E-3</v>
      </c>
      <c r="AJ282" s="137">
        <v>1.19183E-2</v>
      </c>
      <c r="AK282" s="138"/>
      <c r="AL282" s="137">
        <v>-3.5000000000000001E-3</v>
      </c>
      <c r="AM282" s="138"/>
      <c r="AN282" s="138"/>
      <c r="AO282" s="138"/>
      <c r="AP282" s="138"/>
      <c r="AQ282" s="138"/>
      <c r="AR282" s="138"/>
      <c r="AS282" s="137">
        <v>-2.0000000000000001E-4</v>
      </c>
      <c r="AT282" s="138"/>
      <c r="AU282" s="138"/>
      <c r="AV282" s="137">
        <v>8.4130000000000003E-3</v>
      </c>
      <c r="AW282" s="138"/>
      <c r="AX282" s="138"/>
      <c r="AY282" s="138"/>
      <c r="AZ282" s="138"/>
      <c r="BA282" s="137">
        <v>3.6549999999999998E-3</v>
      </c>
      <c r="BB282" s="137">
        <v>-7.9000000000000008E-3</v>
      </c>
      <c r="BC282" s="138"/>
      <c r="BD282" s="138"/>
      <c r="BE282" s="137">
        <v>6.2960000000000004E-3</v>
      </c>
      <c r="BF282" s="137">
        <v>-2.0899999999999998E-2</v>
      </c>
      <c r="BG282" s="137">
        <v>2.4437799999999999E-2</v>
      </c>
      <c r="BH282" s="138"/>
      <c r="BI282" s="137">
        <v>-2.9100000000000001E-2</v>
      </c>
      <c r="BJ282" s="137">
        <v>2.8043200000000001E-2</v>
      </c>
      <c r="BK282" s="137">
        <v>2.69416E-2</v>
      </c>
      <c r="BL282" s="137">
        <v>-2.58E-2</v>
      </c>
      <c r="BM282" s="137">
        <v>0</v>
      </c>
    </row>
    <row r="283" spans="1:65">
      <c r="A283">
        <v>102</v>
      </c>
      <c r="B283" s="128" t="s">
        <v>2773</v>
      </c>
      <c r="C283" s="135">
        <v>5.6744399999999993E-3</v>
      </c>
      <c r="D283" s="135">
        <v>2.8E-3</v>
      </c>
      <c r="E283" s="135">
        <v>5.6818800000000003E-3</v>
      </c>
      <c r="F283" s="135">
        <v>-3.1456699999999997E-2</v>
      </c>
      <c r="G283" s="135">
        <v>-4.6690500000000001E-3</v>
      </c>
      <c r="H283" s="136"/>
      <c r="I283" s="136"/>
      <c r="J283" s="136"/>
      <c r="K283" s="136"/>
      <c r="L283" s="136"/>
      <c r="M283" s="136"/>
      <c r="N283" s="136"/>
      <c r="O283" s="136"/>
      <c r="P283" s="136"/>
      <c r="Q283" s="136"/>
      <c r="R283" s="136"/>
      <c r="S283" s="136"/>
      <c r="T283" s="136"/>
      <c r="U283" s="136"/>
      <c r="V283" s="136"/>
      <c r="W283" s="136"/>
      <c r="X283" s="136"/>
      <c r="Y283" s="136"/>
      <c r="Z283" s="136"/>
      <c r="AA283" s="136"/>
      <c r="AB283" s="136"/>
      <c r="AC283" s="135">
        <v>5.4949999999999999E-3</v>
      </c>
      <c r="AD283" s="136"/>
      <c r="AE283" s="136"/>
      <c r="AF283" s="136"/>
      <c r="AG283" s="136"/>
      <c r="AH283" s="136"/>
      <c r="AI283" s="135">
        <v>1.5527300000000001E-2</v>
      </c>
      <c r="AJ283" s="135">
        <v>2.0736500000000001E-2</v>
      </c>
      <c r="AK283" s="136"/>
      <c r="AL283" s="135">
        <v>1.2E-4</v>
      </c>
      <c r="AM283" s="136"/>
      <c r="AN283" s="136"/>
      <c r="AO283" s="136"/>
      <c r="AP283" s="136"/>
      <c r="AQ283" s="136"/>
      <c r="AR283" s="136"/>
      <c r="AS283" s="135">
        <v>-1.8499999999999999E-2</v>
      </c>
      <c r="AT283" s="136"/>
      <c r="AU283" s="136"/>
      <c r="AV283" s="135">
        <v>-8.2100000000000006E-2</v>
      </c>
      <c r="AW283" s="136"/>
      <c r="AX283" s="136"/>
      <c r="AY283" s="136"/>
      <c r="AZ283" s="136"/>
      <c r="BA283" s="135">
        <v>-4.2500000000000003E-2</v>
      </c>
      <c r="BB283" s="135">
        <v>-3.7499999999999999E-2</v>
      </c>
      <c r="BC283" s="136"/>
      <c r="BD283" s="136"/>
      <c r="BE283" s="135">
        <v>-9.300000000000001E-3</v>
      </c>
      <c r="BF283" s="135">
        <v>1.9319999999999999E-3</v>
      </c>
      <c r="BG283" s="135">
        <v>-6.0000000000000001E-3</v>
      </c>
      <c r="BH283" s="136"/>
      <c r="BI283" s="135">
        <v>-5.9200000000000003E-2</v>
      </c>
      <c r="BJ283" s="135">
        <v>-5.8999999999999999E-3</v>
      </c>
      <c r="BK283" s="135">
        <v>7.2125999999999996E-3</v>
      </c>
      <c r="BL283" s="135">
        <v>-2.6499999999999999E-2</v>
      </c>
      <c r="BM283" s="135">
        <v>-0.01</v>
      </c>
    </row>
    <row r="284" spans="1:65">
      <c r="A284">
        <v>101</v>
      </c>
      <c r="B284" s="128" t="s">
        <v>2774</v>
      </c>
      <c r="C284" s="137">
        <v>5.3951800000000003E-3</v>
      </c>
      <c r="D284" s="137">
        <v>4.4000000000000003E-3</v>
      </c>
      <c r="E284" s="137">
        <v>5.3839999999999999E-3</v>
      </c>
      <c r="F284" s="137">
        <v>6.1567719999999999E-2</v>
      </c>
      <c r="G284" s="137">
        <v>1.422615E-2</v>
      </c>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7">
        <v>5.1939999999999998E-3</v>
      </c>
      <c r="AD284" s="138"/>
      <c r="AE284" s="138"/>
      <c r="AF284" s="138"/>
      <c r="AG284" s="138"/>
      <c r="AH284" s="138"/>
      <c r="AI284" s="137">
        <v>5.1939999999999998E-3</v>
      </c>
      <c r="AJ284" s="137">
        <v>5.7104999999999994E-3</v>
      </c>
      <c r="AK284" s="138"/>
      <c r="AL284" s="137">
        <v>4.6860000000000001E-3</v>
      </c>
      <c r="AM284" s="137">
        <v>1.89713E-2</v>
      </c>
      <c r="AN284" s="138"/>
      <c r="AO284" s="138"/>
      <c r="AP284" s="138"/>
      <c r="AQ284" s="138"/>
      <c r="AR284" s="138"/>
      <c r="AS284" s="137">
        <v>4.86901E-2</v>
      </c>
      <c r="AT284" s="138"/>
      <c r="AU284" s="138"/>
      <c r="AV284" s="137">
        <v>3.5E-4</v>
      </c>
      <c r="AW284" s="138"/>
      <c r="AX284" s="138"/>
      <c r="AY284" s="138"/>
      <c r="AZ284" s="138"/>
      <c r="BA284" s="137">
        <v>5.1294800000000002E-2</v>
      </c>
      <c r="BB284" s="137">
        <v>4.41818E-2</v>
      </c>
      <c r="BC284" s="138"/>
      <c r="BD284" s="138"/>
      <c r="BE284" s="137">
        <v>3.95731E-2</v>
      </c>
      <c r="BF284" s="137">
        <v>4.0575E-2</v>
      </c>
      <c r="BG284" s="137">
        <v>1.5528699999999999E-2</v>
      </c>
      <c r="BH284" s="138"/>
      <c r="BI284" s="137">
        <v>4.5183500000000001E-2</v>
      </c>
      <c r="BJ284" s="137">
        <v>5.6509999999999998E-2</v>
      </c>
      <c r="BK284" s="137">
        <v>4.1749999999999999E-3</v>
      </c>
      <c r="BL284" s="137">
        <v>0.12522</v>
      </c>
      <c r="BM284" s="137">
        <v>3.5666000000000003E-2</v>
      </c>
    </row>
    <row r="285" spans="1:65">
      <c r="A285">
        <v>100</v>
      </c>
      <c r="B285" s="128" t="s">
        <v>2775</v>
      </c>
      <c r="C285" s="135">
        <v>5.8338599999999997E-3</v>
      </c>
      <c r="D285" s="135">
        <v>2.8999999999999998E-3</v>
      </c>
      <c r="E285" s="135">
        <v>5.8420499999999997E-3</v>
      </c>
      <c r="F285" s="135">
        <v>0.11139251999999999</v>
      </c>
      <c r="G285" s="135">
        <v>-4.401451E-2</v>
      </c>
      <c r="H285" s="136"/>
      <c r="I285" s="136"/>
      <c r="J285" s="136"/>
      <c r="K285" s="136"/>
      <c r="L285" s="136"/>
      <c r="M285" s="136"/>
      <c r="N285" s="136"/>
      <c r="O285" s="136"/>
      <c r="P285" s="136"/>
      <c r="Q285" s="136"/>
      <c r="R285" s="136"/>
      <c r="S285" s="136"/>
      <c r="T285" s="136"/>
      <c r="U285" s="136"/>
      <c r="V285" s="136"/>
      <c r="W285" s="136"/>
      <c r="X285" s="136"/>
      <c r="Y285" s="136"/>
      <c r="Z285" s="136"/>
      <c r="AA285" s="136"/>
      <c r="AB285" s="136"/>
      <c r="AC285" s="135">
        <v>5.594E-3</v>
      </c>
      <c r="AD285" s="136"/>
      <c r="AE285" s="136"/>
      <c r="AF285" s="136"/>
      <c r="AG285" s="136"/>
      <c r="AH285" s="136"/>
      <c r="AI285" s="135">
        <v>1.3923700000000001E-2</v>
      </c>
      <c r="AJ285" s="135">
        <v>1.8131100000000001E-2</v>
      </c>
      <c r="AK285" s="136"/>
      <c r="AL285" s="135">
        <v>3.19546E-2</v>
      </c>
      <c r="AM285" s="135">
        <v>4.90839E-2</v>
      </c>
      <c r="AN285" s="136"/>
      <c r="AO285" s="136"/>
      <c r="AP285" s="136"/>
      <c r="AQ285" s="136"/>
      <c r="AR285" s="136"/>
      <c r="AS285" s="135">
        <v>5.3591699999999999E-2</v>
      </c>
      <c r="AT285" s="136"/>
      <c r="AU285" s="136"/>
      <c r="AV285" s="135">
        <v>9.4009999999999996E-2</v>
      </c>
      <c r="AW285" s="136"/>
      <c r="AX285" s="136"/>
      <c r="AY285" s="136"/>
      <c r="AZ285" s="136"/>
      <c r="BA285" s="135">
        <v>6.0310000000000002E-2</v>
      </c>
      <c r="BB285" s="135">
        <v>6.4710000000000004E-2</v>
      </c>
      <c r="BC285" s="136"/>
      <c r="BD285" s="136"/>
      <c r="BE285" s="135">
        <v>6.4610000000000001E-2</v>
      </c>
      <c r="BF285" s="135">
        <v>3.7764600000000002E-2</v>
      </c>
      <c r="BG285" s="135">
        <v>3.6362199999999997E-2</v>
      </c>
      <c r="BH285" s="136"/>
      <c r="BI285" s="135">
        <v>0.10791000000000001</v>
      </c>
      <c r="BJ285" s="135">
        <v>8.1210000000000004E-2</v>
      </c>
      <c r="BK285" s="135">
        <v>4.9284300000000003E-2</v>
      </c>
      <c r="BL285" s="135">
        <v>6.3310000000000005E-2</v>
      </c>
      <c r="BM285" s="135">
        <v>5.11876E-2</v>
      </c>
    </row>
    <row r="286" spans="1:65">
      <c r="A286">
        <v>99</v>
      </c>
      <c r="B286" s="128" t="s">
        <v>2776</v>
      </c>
      <c r="C286" s="137">
        <v>4.6586600000000002E-3</v>
      </c>
      <c r="D286" s="137">
        <v>3.2000000000000002E-3</v>
      </c>
      <c r="E286" s="137">
        <v>4.6560200000000003E-3</v>
      </c>
      <c r="F286" s="137">
        <v>5.1922699999999997E-3</v>
      </c>
      <c r="G286" s="137">
        <v>2.6087780000000001E-2</v>
      </c>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7">
        <v>4.4939999999999997E-3</v>
      </c>
      <c r="AD286" s="138"/>
      <c r="AE286" s="138"/>
      <c r="AF286" s="138"/>
      <c r="AG286" s="138"/>
      <c r="AH286" s="138"/>
      <c r="AI286" s="137">
        <v>2.3500000000000001E-3</v>
      </c>
      <c r="AJ286" s="137">
        <v>1.8370000000000001E-3</v>
      </c>
      <c r="AK286" s="138"/>
      <c r="AL286" s="137">
        <v>1.9341400000000002E-2</v>
      </c>
      <c r="AM286" s="137">
        <v>3.0665600000000001E-2</v>
      </c>
      <c r="AN286" s="138"/>
      <c r="AO286" s="138"/>
      <c r="AP286" s="138"/>
      <c r="AQ286" s="138"/>
      <c r="AR286" s="138"/>
      <c r="AS286" s="137">
        <v>-7.1000000000000004E-3</v>
      </c>
      <c r="AT286" s="138"/>
      <c r="AU286" s="138"/>
      <c r="AV286" s="137">
        <v>5.0209999999999998E-2</v>
      </c>
      <c r="AW286" s="138"/>
      <c r="AX286" s="138"/>
      <c r="AY286" s="138"/>
      <c r="AZ286" s="138"/>
      <c r="BA286" s="137">
        <v>-3.0000000000000001E-3</v>
      </c>
      <c r="BB286" s="137">
        <v>8.1700000000000002E-4</v>
      </c>
      <c r="BC286" s="138"/>
      <c r="BD286" s="138"/>
      <c r="BE286" s="137">
        <v>3.1649999999999998E-3</v>
      </c>
      <c r="BF286" s="137">
        <v>-5.5999999999999999E-3</v>
      </c>
      <c r="BG286" s="137">
        <v>-1.4200000000000001E-2</v>
      </c>
      <c r="BH286" s="138"/>
      <c r="BI286" s="137">
        <v>2.5053700000000002E-2</v>
      </c>
      <c r="BJ286" s="137">
        <v>-6.1999999999999998E-3</v>
      </c>
      <c r="BK286" s="137">
        <v>4.7101000000000001E-3</v>
      </c>
      <c r="BL286" s="137">
        <v>3.4774399999999997E-2</v>
      </c>
      <c r="BM286" s="137">
        <v>-1.35E-2</v>
      </c>
    </row>
    <row r="287" spans="1:65">
      <c r="A287">
        <v>98</v>
      </c>
      <c r="B287" s="128" t="s">
        <v>2777</v>
      </c>
      <c r="C287" s="135">
        <v>5.3250099999999998E-3</v>
      </c>
      <c r="D287" s="135">
        <v>8.9999999999999998E-4</v>
      </c>
      <c r="E287" s="135">
        <v>5.3234500000000004E-3</v>
      </c>
      <c r="F287" s="135">
        <v>1.4024E-4</v>
      </c>
      <c r="G287" s="135">
        <v>2.4315079999999999E-2</v>
      </c>
      <c r="H287" s="136"/>
      <c r="I287" s="136"/>
      <c r="J287" s="136"/>
      <c r="K287" s="136"/>
      <c r="L287" s="136"/>
      <c r="M287" s="136"/>
      <c r="N287" s="136"/>
      <c r="O287" s="136"/>
      <c r="P287" s="136"/>
      <c r="Q287" s="136"/>
      <c r="R287" s="136"/>
      <c r="S287" s="136"/>
      <c r="T287" s="136"/>
      <c r="U287" s="136"/>
      <c r="V287" s="136"/>
      <c r="W287" s="136"/>
      <c r="X287" s="136"/>
      <c r="Y287" s="136"/>
      <c r="Z287" s="136"/>
      <c r="AA287" s="136"/>
      <c r="AB287" s="136"/>
      <c r="AC287" s="135">
        <v>5.0939999999999996E-3</v>
      </c>
      <c r="AD287" s="136"/>
      <c r="AE287" s="136"/>
      <c r="AF287" s="136"/>
      <c r="AG287" s="136"/>
      <c r="AH287" s="136"/>
      <c r="AI287" s="135">
        <v>1.121E-3</v>
      </c>
      <c r="AJ287" s="135">
        <v>0</v>
      </c>
      <c r="AK287" s="136"/>
      <c r="AL287" s="135">
        <v>2.2942899999999999E-2</v>
      </c>
      <c r="AM287" s="135">
        <v>3.7069400000000002E-2</v>
      </c>
      <c r="AN287" s="136"/>
      <c r="AO287" s="136"/>
      <c r="AP287" s="136"/>
      <c r="AQ287" s="136"/>
      <c r="AR287" s="136"/>
      <c r="AS287" s="135">
        <v>3.2460900000000001E-2</v>
      </c>
      <c r="AT287" s="136"/>
      <c r="AU287" s="136"/>
      <c r="AV287" s="135">
        <v>3.3662999999999998E-2</v>
      </c>
      <c r="AW287" s="136"/>
      <c r="AX287" s="136"/>
      <c r="AY287" s="136"/>
      <c r="AZ287" s="135">
        <v>3.6879999999999999E-3</v>
      </c>
      <c r="BA287" s="135">
        <v>-2.3599999999999999E-2</v>
      </c>
      <c r="BB287" s="135">
        <v>-1.6400000000000001E-2</v>
      </c>
      <c r="BC287" s="135">
        <v>-2.86E-2</v>
      </c>
      <c r="BD287" s="136"/>
      <c r="BE287" s="135">
        <v>7.3136999999999994E-3</v>
      </c>
      <c r="BF287" s="135">
        <v>-2.2100000000000002E-2</v>
      </c>
      <c r="BG287" s="135">
        <v>-1.5800000000000002E-2</v>
      </c>
      <c r="BH287" s="136"/>
      <c r="BI287" s="135">
        <v>-3.2500000000000001E-2</v>
      </c>
      <c r="BJ287" s="135">
        <v>3.3662999999999998E-2</v>
      </c>
      <c r="BK287" s="135">
        <v>-1.4800000000000001E-2</v>
      </c>
      <c r="BL287" s="135">
        <v>4.6988000000000002E-2</v>
      </c>
      <c r="BM287" s="135">
        <v>8.6160999999999998E-3</v>
      </c>
    </row>
    <row r="288" spans="1:65">
      <c r="A288">
        <v>97</v>
      </c>
      <c r="B288" s="128" t="s">
        <v>2778</v>
      </c>
      <c r="C288" s="137">
        <v>5.1751399999999999E-3</v>
      </c>
      <c r="D288" s="137">
        <v>2.2000000000000001E-3</v>
      </c>
      <c r="E288" s="137">
        <v>5.1829500000000004E-3</v>
      </c>
      <c r="F288" s="137">
        <v>8.7850399999999992E-3</v>
      </c>
      <c r="G288" s="137">
        <v>4.7325350000000002E-2</v>
      </c>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7">
        <v>4.993E-3</v>
      </c>
      <c r="AD288" s="138"/>
      <c r="AE288" s="138"/>
      <c r="AF288" s="138"/>
      <c r="AG288" s="138"/>
      <c r="AH288" s="138"/>
      <c r="AI288" s="137">
        <v>1.6932699999999998E-2</v>
      </c>
      <c r="AJ288" s="137">
        <v>2.30443E-2</v>
      </c>
      <c r="AK288" s="138"/>
      <c r="AL288" s="137">
        <v>1.8435400000000001E-2</v>
      </c>
      <c r="AM288" s="137">
        <v>2.87554E-2</v>
      </c>
      <c r="AN288" s="138"/>
      <c r="AO288" s="138"/>
      <c r="AP288" s="138"/>
      <c r="AQ288" s="138"/>
      <c r="AR288" s="138"/>
      <c r="AS288" s="137">
        <v>1.5529899999999999E-2</v>
      </c>
      <c r="AT288" s="138"/>
      <c r="AU288" s="138"/>
      <c r="AV288" s="137">
        <v>-4.36E-2</v>
      </c>
      <c r="AW288" s="138"/>
      <c r="AX288" s="138"/>
      <c r="AY288" s="138"/>
      <c r="AZ288" s="137">
        <v>9.5183999999999998E-3</v>
      </c>
      <c r="BA288" s="137">
        <v>-3.8600000000000002E-2</v>
      </c>
      <c r="BB288" s="137">
        <v>-2.35E-2</v>
      </c>
      <c r="BC288" s="137">
        <v>-2.1700000000000001E-2</v>
      </c>
      <c r="BD288" s="138"/>
      <c r="BE288" s="137">
        <v>-1.55E-2</v>
      </c>
      <c r="BF288" s="137">
        <v>-7.3000000000000001E-3</v>
      </c>
      <c r="BG288" s="137">
        <v>-1.5599999999999999E-2</v>
      </c>
      <c r="BH288" s="138"/>
      <c r="BI288" s="137">
        <v>-8.1000000000000013E-3</v>
      </c>
      <c r="BJ288" s="137">
        <v>-3.3E-3</v>
      </c>
      <c r="BK288" s="137">
        <v>-1.2500000000000001E-2</v>
      </c>
      <c r="BL288" s="137">
        <v>1.4027E-2</v>
      </c>
      <c r="BM288" s="137">
        <v>-2.9999999999999997E-4</v>
      </c>
    </row>
    <row r="289" spans="1:65">
      <c r="A289">
        <v>96</v>
      </c>
      <c r="B289" s="128" t="s">
        <v>2779</v>
      </c>
      <c r="C289" s="135">
        <v>5.1751399999999999E-3</v>
      </c>
      <c r="D289" s="135">
        <v>4.0000000000000001E-3</v>
      </c>
      <c r="E289" s="135">
        <v>5.1829500000000004E-3</v>
      </c>
      <c r="F289" s="135">
        <v>-0.10871306999999999</v>
      </c>
      <c r="G289" s="135">
        <v>7.351125E-2</v>
      </c>
      <c r="H289" s="136"/>
      <c r="I289" s="136"/>
      <c r="J289" s="136"/>
      <c r="K289" s="136"/>
      <c r="L289" s="136"/>
      <c r="M289" s="136"/>
      <c r="N289" s="136"/>
      <c r="O289" s="136"/>
      <c r="P289" s="136"/>
      <c r="Q289" s="136"/>
      <c r="R289" s="136"/>
      <c r="S289" s="136"/>
      <c r="T289" s="136"/>
      <c r="U289" s="136"/>
      <c r="V289" s="136"/>
      <c r="W289" s="136"/>
      <c r="X289" s="136"/>
      <c r="Y289" s="136"/>
      <c r="Z289" s="136"/>
      <c r="AA289" s="136"/>
      <c r="AB289" s="136"/>
      <c r="AC289" s="135">
        <v>4.8929999999999998E-3</v>
      </c>
      <c r="AD289" s="136"/>
      <c r="AE289" s="136"/>
      <c r="AF289" s="136"/>
      <c r="AG289" s="136"/>
      <c r="AH289" s="136"/>
      <c r="AI289" s="135">
        <v>3.0659100000000002E-2</v>
      </c>
      <c r="AJ289" s="135">
        <v>4.3483899999999999E-2</v>
      </c>
      <c r="AK289" s="136"/>
      <c r="AL289" s="135">
        <v>-1.4200000000000001E-2</v>
      </c>
      <c r="AM289" s="135">
        <v>-2.9100000000000001E-2</v>
      </c>
      <c r="AN289" s="136"/>
      <c r="AO289" s="136"/>
      <c r="AP289" s="136"/>
      <c r="AQ289" s="136"/>
      <c r="AR289" s="136"/>
      <c r="AS289" s="135">
        <v>-6.0100000000000001E-2</v>
      </c>
      <c r="AT289" s="136"/>
      <c r="AU289" s="136"/>
      <c r="AV289" s="135">
        <v>9.1109999999999997E-2</v>
      </c>
      <c r="AW289" s="135">
        <v>3.1780500000000003E-2</v>
      </c>
      <c r="AX289" s="136"/>
      <c r="AY289" s="136"/>
      <c r="AZ289" s="135">
        <v>-1.18E-2</v>
      </c>
      <c r="BA289" s="135">
        <v>-7.8100000000000003E-2</v>
      </c>
      <c r="BB289" s="135">
        <v>-7.3599999999999999E-2</v>
      </c>
      <c r="BC289" s="135">
        <v>-7.3300000000000004E-2</v>
      </c>
      <c r="BD289" s="136"/>
      <c r="BE289" s="135">
        <v>-7.8399999999999997E-2</v>
      </c>
      <c r="BF289" s="135">
        <v>-6.2399999999999997E-2</v>
      </c>
      <c r="BG289" s="135">
        <v>-7.8200000000000006E-2</v>
      </c>
      <c r="BH289" s="136"/>
      <c r="BI289" s="135">
        <v>-0.04</v>
      </c>
      <c r="BJ289" s="135">
        <v>-3.27E-2</v>
      </c>
      <c r="BK289" s="135">
        <v>-1.77E-2</v>
      </c>
      <c r="BL289" s="135">
        <v>-0.1026</v>
      </c>
      <c r="BM289" s="135">
        <v>-7.9399999999999998E-2</v>
      </c>
    </row>
    <row r="290" spans="1:65">
      <c r="A290">
        <v>95</v>
      </c>
      <c r="B290" s="128" t="s">
        <v>2780</v>
      </c>
      <c r="C290" s="137">
        <v>5.1751399999999999E-3</v>
      </c>
      <c r="D290" s="137">
        <v>1.26E-2</v>
      </c>
      <c r="E290" s="137">
        <v>5.1829500000000004E-3</v>
      </c>
      <c r="F290" s="137">
        <v>-5.1998849999999999E-2</v>
      </c>
      <c r="G290" s="137">
        <v>3.1790209999999999E-2</v>
      </c>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7">
        <v>4.9940000000000002E-3</v>
      </c>
      <c r="AD290" s="138"/>
      <c r="AE290" s="138"/>
      <c r="AF290" s="138"/>
      <c r="AG290" s="138"/>
      <c r="AH290" s="138"/>
      <c r="AI290" s="137">
        <v>3.3464500000000001E-2</v>
      </c>
      <c r="AJ290" s="137">
        <v>4.83933E-2</v>
      </c>
      <c r="AK290" s="138"/>
      <c r="AL290" s="137">
        <v>1.6632000000000001E-2</v>
      </c>
      <c r="AM290" s="137">
        <v>2.5649399999999999E-2</v>
      </c>
      <c r="AN290" s="138"/>
      <c r="AO290" s="138"/>
      <c r="AP290" s="138"/>
      <c r="AQ290" s="138"/>
      <c r="AR290" s="138"/>
      <c r="AS290" s="137">
        <v>-1.66E-2</v>
      </c>
      <c r="AT290" s="138"/>
      <c r="AU290" s="138"/>
      <c r="AV290" s="137">
        <v>3.4666799999999998E-2</v>
      </c>
      <c r="AW290" s="137">
        <v>1.5229299999999999E-2</v>
      </c>
      <c r="AX290" s="138"/>
      <c r="AY290" s="138"/>
      <c r="AZ290" s="137">
        <v>2.12409E-2</v>
      </c>
      <c r="BA290" s="137">
        <v>-7.3300000000000004E-2</v>
      </c>
      <c r="BB290" s="137">
        <v>-3.6600000000000001E-2</v>
      </c>
      <c r="BC290" s="137">
        <v>-3.6799999999999999E-2</v>
      </c>
      <c r="BD290" s="138"/>
      <c r="BE290" s="137">
        <v>-3.6600000000000001E-2</v>
      </c>
      <c r="BF290" s="137">
        <v>-3.3000000000000002E-2</v>
      </c>
      <c r="BG290" s="137">
        <v>-5.7599999999999998E-2</v>
      </c>
      <c r="BH290" s="138"/>
      <c r="BI290" s="137">
        <v>-1.3299999999999999E-2</v>
      </c>
      <c r="BJ290" s="137">
        <v>-5.1999999999999998E-2</v>
      </c>
      <c r="BK290" s="137">
        <v>-3.5000000000000001E-3</v>
      </c>
      <c r="BL290" s="137">
        <v>-3.8399999999999997E-2</v>
      </c>
      <c r="BM290" s="137">
        <v>-3.7100000000000001E-2</v>
      </c>
    </row>
    <row r="291" spans="1:65">
      <c r="A291">
        <v>94</v>
      </c>
      <c r="B291" s="128" t="s">
        <v>2781</v>
      </c>
      <c r="C291" s="135">
        <v>5.42224E-3</v>
      </c>
      <c r="D291" s="135">
        <v>3.3E-3</v>
      </c>
      <c r="E291" s="135">
        <v>5.43042E-3</v>
      </c>
      <c r="F291" s="135">
        <v>8.8753390000000001E-2</v>
      </c>
      <c r="G291" s="135">
        <v>-2.616837E-2</v>
      </c>
      <c r="H291" s="136"/>
      <c r="I291" s="136"/>
      <c r="J291" s="136"/>
      <c r="K291" s="136"/>
      <c r="L291" s="136"/>
      <c r="M291" s="136"/>
      <c r="N291" s="136"/>
      <c r="O291" s="136"/>
      <c r="P291" s="136"/>
      <c r="Q291" s="136"/>
      <c r="R291" s="136"/>
      <c r="S291" s="136"/>
      <c r="T291" s="136"/>
      <c r="U291" s="136"/>
      <c r="V291" s="136"/>
      <c r="W291" s="136"/>
      <c r="X291" s="136"/>
      <c r="Y291" s="136"/>
      <c r="Z291" s="136"/>
      <c r="AA291" s="136"/>
      <c r="AB291" s="136"/>
      <c r="AC291" s="135">
        <v>5.1939999999999998E-3</v>
      </c>
      <c r="AD291" s="136"/>
      <c r="AE291" s="136"/>
      <c r="AF291" s="136"/>
      <c r="AG291" s="136"/>
      <c r="AH291" s="136"/>
      <c r="AI291" s="135">
        <v>-4.7999999999999996E-3</v>
      </c>
      <c r="AJ291" s="135">
        <v>-9.1999999999999998E-3</v>
      </c>
      <c r="AK291" s="136"/>
      <c r="AL291" s="135">
        <v>1.1621299999999999E-2</v>
      </c>
      <c r="AM291" s="135">
        <v>1.6330000000000001E-2</v>
      </c>
      <c r="AN291" s="136"/>
      <c r="AO291" s="136"/>
      <c r="AP291" s="136"/>
      <c r="AQ291" s="136"/>
      <c r="AR291" s="136"/>
      <c r="AS291" s="135">
        <v>3.35617E-2</v>
      </c>
      <c r="AT291" s="136"/>
      <c r="AU291" s="136"/>
      <c r="AV291" s="135">
        <v>1.1220600000000001E-2</v>
      </c>
      <c r="AW291" s="135">
        <v>8.4154E-3</v>
      </c>
      <c r="AX291" s="136"/>
      <c r="AY291" s="136"/>
      <c r="AZ291" s="135">
        <v>1.82335E-2</v>
      </c>
      <c r="BA291" s="135">
        <v>7.5109999999999996E-2</v>
      </c>
      <c r="BB291" s="135">
        <v>5.3498499999999997E-2</v>
      </c>
      <c r="BC291" s="135">
        <v>5.6309999999999999E-2</v>
      </c>
      <c r="BD291" s="136"/>
      <c r="BE291" s="135">
        <v>4.4181199999999997E-2</v>
      </c>
      <c r="BF291" s="135">
        <v>8.3710000000000007E-2</v>
      </c>
      <c r="BG291" s="135">
        <v>2.4144499999999999E-2</v>
      </c>
      <c r="BH291" s="136"/>
      <c r="BI291" s="135">
        <v>1.6299999999999999E-3</v>
      </c>
      <c r="BJ291" s="135">
        <v>4.76877E-2</v>
      </c>
      <c r="BK291" s="135">
        <v>3.0956899999999999E-2</v>
      </c>
      <c r="BL291" s="135">
        <v>0.12361999999999999</v>
      </c>
      <c r="BM291" s="135">
        <v>6.3009999999999997E-2</v>
      </c>
    </row>
    <row r="292" spans="1:65">
      <c r="A292">
        <v>93</v>
      </c>
      <c r="B292" s="128" t="s">
        <v>2782</v>
      </c>
      <c r="C292" s="137">
        <v>5.6694100000000006E-3</v>
      </c>
      <c r="D292" s="137">
        <v>-8.9999999999999998E-4</v>
      </c>
      <c r="E292" s="137">
        <v>5.6779599999999993E-3</v>
      </c>
      <c r="F292" s="137">
        <v>-3.2099170000000003E-2</v>
      </c>
      <c r="G292" s="137">
        <v>0.10130762</v>
      </c>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7">
        <v>5.3940000000000004E-3</v>
      </c>
      <c r="AD292" s="138"/>
      <c r="AE292" s="138"/>
      <c r="AF292" s="138"/>
      <c r="AG292" s="138"/>
      <c r="AH292" s="138"/>
      <c r="AI292" s="137">
        <v>2.02355E-2</v>
      </c>
      <c r="AJ292" s="137">
        <v>2.7548400000000001E-2</v>
      </c>
      <c r="AK292" s="138"/>
      <c r="AL292" s="137">
        <v>8.1400000000000005E-4</v>
      </c>
      <c r="AM292" s="137">
        <v>-3.0999999999999999E-3</v>
      </c>
      <c r="AN292" s="138"/>
      <c r="AO292" s="138"/>
      <c r="AP292" s="138"/>
      <c r="AQ292" s="138"/>
      <c r="AR292" s="138"/>
      <c r="AS292" s="137">
        <v>3.052E-3</v>
      </c>
      <c r="AT292" s="138"/>
      <c r="AU292" s="138"/>
      <c r="AV292" s="137">
        <v>-6.1600000000000002E-2</v>
      </c>
      <c r="AW292" s="137">
        <v>-1.72E-2</v>
      </c>
      <c r="AX292" s="138"/>
      <c r="AY292" s="138"/>
      <c r="AZ292" s="137">
        <v>-1.5900000000000001E-2</v>
      </c>
      <c r="BA292" s="137">
        <v>-2.35E-2</v>
      </c>
      <c r="BB292" s="137">
        <v>-4.2999999999999997E-2</v>
      </c>
      <c r="BC292" s="137">
        <v>-1.95E-2</v>
      </c>
      <c r="BD292" s="138"/>
      <c r="BE292" s="137">
        <v>-3.8199999999999998E-2</v>
      </c>
      <c r="BF292" s="137">
        <v>-2.0500000000000001E-2</v>
      </c>
      <c r="BG292" s="137">
        <v>-4.0000000000000002E-4</v>
      </c>
      <c r="BH292" s="138"/>
      <c r="BI292" s="137">
        <v>-5.1999999999999998E-2</v>
      </c>
      <c r="BJ292" s="137">
        <v>-3.7400000000000003E-2</v>
      </c>
      <c r="BK292" s="137">
        <v>5.8999999999999992E-4</v>
      </c>
      <c r="BL292" s="137">
        <v>-0.13919999999999999</v>
      </c>
      <c r="BM292" s="137">
        <v>-4.6300000000000001E-2</v>
      </c>
    </row>
    <row r="293" spans="1:65">
      <c r="A293">
        <v>92</v>
      </c>
      <c r="B293" s="128" t="s">
        <v>2783</v>
      </c>
      <c r="C293" s="135">
        <v>4.6811200000000004E-3</v>
      </c>
      <c r="D293" s="135">
        <v>4.7999999999999996E-3</v>
      </c>
      <c r="E293" s="135">
        <v>4.6881800000000001E-3</v>
      </c>
      <c r="F293" s="135">
        <v>3.4754640000000003E-2</v>
      </c>
      <c r="G293" s="135">
        <v>-3.1775200000000003E-2</v>
      </c>
      <c r="H293" s="136"/>
      <c r="I293" s="136"/>
      <c r="J293" s="136"/>
      <c r="K293" s="136"/>
      <c r="L293" s="136"/>
      <c r="M293" s="136"/>
      <c r="N293" s="136"/>
      <c r="O293" s="136"/>
      <c r="P293" s="136"/>
      <c r="Q293" s="136"/>
      <c r="R293" s="136"/>
      <c r="S293" s="136"/>
      <c r="T293" s="136"/>
      <c r="U293" s="136"/>
      <c r="V293" s="136"/>
      <c r="W293" s="136"/>
      <c r="X293" s="136"/>
      <c r="Y293" s="136"/>
      <c r="Z293" s="136"/>
      <c r="AA293" s="136"/>
      <c r="AB293" s="136"/>
      <c r="AC293" s="135">
        <v>4.4939999999999997E-3</v>
      </c>
      <c r="AD293" s="136"/>
      <c r="AE293" s="136"/>
      <c r="AF293" s="136"/>
      <c r="AG293" s="136"/>
      <c r="AH293" s="136"/>
      <c r="AI293" s="135">
        <v>-2.0999999999999999E-3</v>
      </c>
      <c r="AJ293" s="135">
        <v>-4.1999999999999997E-3</v>
      </c>
      <c r="AK293" s="136"/>
      <c r="AL293" s="135">
        <v>1.5533099999999999E-2</v>
      </c>
      <c r="AM293" s="135">
        <v>2.3951099999999999E-2</v>
      </c>
      <c r="AN293" s="136"/>
      <c r="AO293" s="136"/>
      <c r="AP293" s="136"/>
      <c r="AQ293" s="136"/>
      <c r="AR293" s="136"/>
      <c r="AS293" s="135">
        <v>-8.3999999999999995E-3</v>
      </c>
      <c r="AT293" s="136"/>
      <c r="AU293" s="135">
        <v>-1E-3</v>
      </c>
      <c r="AV293" s="135">
        <v>1.6635400000000002E-2</v>
      </c>
      <c r="AW293" s="135">
        <v>8.1171999999999998E-3</v>
      </c>
      <c r="AX293" s="136"/>
      <c r="AY293" s="136"/>
      <c r="AZ293" s="135">
        <v>1.6535299999999999E-2</v>
      </c>
      <c r="BA293" s="135">
        <v>2.13454E-2</v>
      </c>
      <c r="BB293" s="135">
        <v>8.7186E-3</v>
      </c>
      <c r="BC293" s="135">
        <v>1.67356E-2</v>
      </c>
      <c r="BD293" s="136"/>
      <c r="BE293" s="135">
        <v>8.7185000000000006E-3</v>
      </c>
      <c r="BF293" s="135">
        <v>3.26696E-2</v>
      </c>
      <c r="BG293" s="135">
        <v>-3.3399999999999999E-2</v>
      </c>
      <c r="BH293" s="136"/>
      <c r="BI293" s="135">
        <v>-2.12E-2</v>
      </c>
      <c r="BJ293" s="135">
        <v>-1.9699999999999999E-2</v>
      </c>
      <c r="BK293" s="135">
        <v>7.0148999999999993E-3</v>
      </c>
      <c r="BL293" s="135">
        <v>3.7981000000000001E-2</v>
      </c>
      <c r="BM293" s="135">
        <v>1.25267E-2</v>
      </c>
    </row>
    <row r="294" spans="1:65">
      <c r="A294">
        <v>91</v>
      </c>
      <c r="B294" s="128" t="s">
        <v>2784</v>
      </c>
      <c r="C294" s="137">
        <v>5.4300499999999996E-3</v>
      </c>
      <c r="D294" s="137">
        <v>4.5000000000000014E-3</v>
      </c>
      <c r="E294" s="137">
        <v>5.43042E-3</v>
      </c>
      <c r="F294" s="137">
        <v>0.10185118</v>
      </c>
      <c r="G294" s="137">
        <v>-7.1480309999999991E-2</v>
      </c>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7">
        <v>5.1939999999999998E-3</v>
      </c>
      <c r="AD294" s="138"/>
      <c r="AE294" s="138"/>
      <c r="AF294" s="138"/>
      <c r="AG294" s="138"/>
      <c r="AH294" s="138"/>
      <c r="AI294" s="137">
        <v>1.0519300000000001E-2</v>
      </c>
      <c r="AJ294" s="137">
        <v>1.30239E-2</v>
      </c>
      <c r="AK294" s="138"/>
      <c r="AL294" s="137">
        <v>2.1339199999999999E-2</v>
      </c>
      <c r="AM294" s="137">
        <v>3.3461400000000002E-2</v>
      </c>
      <c r="AN294" s="138"/>
      <c r="AO294" s="138"/>
      <c r="AP294" s="138"/>
      <c r="AQ294" s="138"/>
      <c r="AR294" s="138"/>
      <c r="AS294" s="137">
        <v>3.7969700000000002E-2</v>
      </c>
      <c r="AT294" s="138"/>
      <c r="AU294" s="137">
        <v>3.1257399999999998E-2</v>
      </c>
      <c r="AV294" s="137">
        <v>0.14762</v>
      </c>
      <c r="AW294" s="137">
        <v>5.0693200000000001E-2</v>
      </c>
      <c r="AX294" s="138"/>
      <c r="AY294" s="138"/>
      <c r="AZ294" s="137">
        <v>5.3899099999999998E-2</v>
      </c>
      <c r="BA294" s="137">
        <v>0.22004000000000001</v>
      </c>
      <c r="BB294" s="137">
        <v>0.13292000000000001</v>
      </c>
      <c r="BC294" s="137">
        <v>0.13561999999999999</v>
      </c>
      <c r="BD294" s="138"/>
      <c r="BE294" s="137">
        <v>0.12731999999999999</v>
      </c>
      <c r="BF294" s="137">
        <v>6.0609999999999997E-2</v>
      </c>
      <c r="BG294" s="137">
        <v>7.1609999999999993E-2</v>
      </c>
      <c r="BH294" s="138"/>
      <c r="BI294" s="137">
        <v>0.46188000000000001</v>
      </c>
      <c r="BJ294" s="137">
        <v>0.10031</v>
      </c>
      <c r="BK294" s="137">
        <v>-2E-3</v>
      </c>
      <c r="BL294" s="137">
        <v>0.27905000000000002</v>
      </c>
      <c r="BM294" s="137">
        <v>9.461E-2</v>
      </c>
    </row>
    <row r="295" spans="1:65">
      <c r="A295">
        <v>90</v>
      </c>
      <c r="B295" s="128" t="s">
        <v>2785</v>
      </c>
      <c r="C295" s="135">
        <v>4.9355299999999996E-3</v>
      </c>
      <c r="D295" s="135">
        <v>-2.0999999999999999E-3</v>
      </c>
      <c r="E295" s="135">
        <v>4.9355299999999996E-3</v>
      </c>
      <c r="F295" s="135">
        <v>2.379771E-2</v>
      </c>
      <c r="G295" s="135">
        <v>3.9163999999999997E-2</v>
      </c>
      <c r="H295" s="136"/>
      <c r="I295" s="136"/>
      <c r="J295" s="136"/>
      <c r="K295" s="136"/>
      <c r="L295" s="136"/>
      <c r="M295" s="136"/>
      <c r="N295" s="136"/>
      <c r="O295" s="136"/>
      <c r="P295" s="136"/>
      <c r="Q295" s="136"/>
      <c r="R295" s="136"/>
      <c r="S295" s="136"/>
      <c r="T295" s="136"/>
      <c r="U295" s="136"/>
      <c r="V295" s="136"/>
      <c r="W295" s="136"/>
      <c r="X295" s="136"/>
      <c r="Y295" s="136"/>
      <c r="Z295" s="136"/>
      <c r="AA295" s="136"/>
      <c r="AB295" s="136"/>
      <c r="AC295" s="135">
        <v>4.6930000000000001E-3</v>
      </c>
      <c r="AD295" s="136"/>
      <c r="AE295" s="136"/>
      <c r="AF295" s="136"/>
      <c r="AG295" s="136"/>
      <c r="AH295" s="136"/>
      <c r="AI295" s="135">
        <v>-2.06E-2</v>
      </c>
      <c r="AJ295" s="135">
        <v>-3.1099999999999999E-2</v>
      </c>
      <c r="AK295" s="136"/>
      <c r="AL295" s="135">
        <v>-1.2999999999999999E-2</v>
      </c>
      <c r="AM295" s="135">
        <v>-2.63E-2</v>
      </c>
      <c r="AN295" s="136"/>
      <c r="AO295" s="136"/>
      <c r="AP295" s="136"/>
      <c r="AQ295" s="136"/>
      <c r="AR295" s="136"/>
      <c r="AS295" s="135">
        <v>3.4669999999999999E-2</v>
      </c>
      <c r="AT295" s="136"/>
      <c r="AU295" s="135">
        <v>5.1102999999999999E-3</v>
      </c>
      <c r="AV295" s="135">
        <v>-2.63E-2</v>
      </c>
      <c r="AW295" s="135">
        <v>-6.4999999999999997E-3</v>
      </c>
      <c r="AX295" s="136"/>
      <c r="AY295" s="136"/>
      <c r="AZ295" s="135">
        <v>7.1400000000000001E-4</v>
      </c>
      <c r="BA295" s="135">
        <v>5.0310000000000001E-2</v>
      </c>
      <c r="BB295" s="135">
        <v>6.2810000000000005E-2</v>
      </c>
      <c r="BC295" s="135">
        <v>5.3609999999999998E-2</v>
      </c>
      <c r="BD295" s="136"/>
      <c r="BE295" s="135">
        <v>6.021E-2</v>
      </c>
      <c r="BF295" s="135">
        <v>3.03614E-2</v>
      </c>
      <c r="BG295" s="135">
        <v>1.7335E-2</v>
      </c>
      <c r="BH295" s="136"/>
      <c r="BI295" s="135">
        <v>-2.5000000000000001E-2</v>
      </c>
      <c r="BJ295" s="135">
        <v>6.991E-2</v>
      </c>
      <c r="BK295" s="135">
        <v>1.69342E-2</v>
      </c>
      <c r="BL295" s="135">
        <v>-1.1900000000000001E-2</v>
      </c>
      <c r="BM295" s="135">
        <v>3.9880499999999999E-2</v>
      </c>
    </row>
    <row r="296" spans="1:65">
      <c r="A296">
        <v>89</v>
      </c>
      <c r="B296" s="128" t="s">
        <v>2786</v>
      </c>
      <c r="C296" s="137">
        <v>4.9355299999999996E-3</v>
      </c>
      <c r="D296" s="137">
        <v>1.5E-3</v>
      </c>
      <c r="E296" s="137">
        <v>4.9355299999999996E-3</v>
      </c>
      <c r="F296" s="137">
        <v>-1.8063539999999999E-2</v>
      </c>
      <c r="G296" s="137">
        <v>2.9767299999999999E-3</v>
      </c>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7">
        <v>4.6930000000000001E-3</v>
      </c>
      <c r="AD296" s="137">
        <v>3.1070000000000002E-4</v>
      </c>
      <c r="AE296" s="138"/>
      <c r="AF296" s="138"/>
      <c r="AG296" s="138"/>
      <c r="AH296" s="138"/>
      <c r="AI296" s="137">
        <v>-2.0400000000000001E-2</v>
      </c>
      <c r="AJ296" s="137">
        <v>-3.2199999999999999E-2</v>
      </c>
      <c r="AK296" s="138"/>
      <c r="AL296" s="137">
        <v>-1.04E-2</v>
      </c>
      <c r="AM296" s="137">
        <v>-0.02</v>
      </c>
      <c r="AN296" s="138"/>
      <c r="AO296" s="138"/>
      <c r="AP296" s="138"/>
      <c r="AQ296" s="138"/>
      <c r="AR296" s="138"/>
      <c r="AS296" s="137">
        <v>-1.2999999999999999E-3</v>
      </c>
      <c r="AT296" s="138"/>
      <c r="AU296" s="137">
        <v>-4.0000000000000002E-4</v>
      </c>
      <c r="AV296" s="137">
        <v>1.632E-3</v>
      </c>
      <c r="AW296" s="137">
        <v>3.5699999999999998E-3</v>
      </c>
      <c r="AX296" s="138"/>
      <c r="AY296" s="138"/>
      <c r="AZ296" s="137">
        <v>-1.24E-2</v>
      </c>
      <c r="BA296" s="137">
        <v>3.7575799999999999E-2</v>
      </c>
      <c r="BB296" s="137">
        <v>1.6032399999999999E-2</v>
      </c>
      <c r="BC296" s="137">
        <v>1.7435099999999999E-2</v>
      </c>
      <c r="BD296" s="138"/>
      <c r="BE296" s="137">
        <v>-1.6999999999999999E-3</v>
      </c>
      <c r="BF296" s="137">
        <v>-1.8599999999999998E-2</v>
      </c>
      <c r="BG296" s="137">
        <v>3.1163E-2</v>
      </c>
      <c r="BH296" s="138"/>
      <c r="BI296" s="137">
        <v>7.9009999999999997E-2</v>
      </c>
      <c r="BJ296" s="137">
        <v>3.3968699999999998E-2</v>
      </c>
      <c r="BK296" s="137">
        <v>-3.7000000000000012E-2</v>
      </c>
      <c r="BL296" s="137">
        <v>1.96396E-2</v>
      </c>
      <c r="BM296" s="137">
        <v>1.3827900000000001E-2</v>
      </c>
    </row>
    <row r="297" spans="1:65">
      <c r="A297">
        <v>88</v>
      </c>
      <c r="B297" s="128" t="s">
        <v>2787</v>
      </c>
      <c r="C297" s="135">
        <v>5.43042E-3</v>
      </c>
      <c r="D297" s="135">
        <v>3.2000000000000002E-3</v>
      </c>
      <c r="E297" s="135">
        <v>5.43042E-3</v>
      </c>
      <c r="F297" s="135">
        <v>0.10816675000000001</v>
      </c>
      <c r="G297" s="135">
        <v>-5.7525550000000002E-2</v>
      </c>
      <c r="H297" s="136"/>
      <c r="I297" s="136"/>
      <c r="J297" s="136"/>
      <c r="K297" s="136"/>
      <c r="L297" s="136"/>
      <c r="M297" s="136"/>
      <c r="N297" s="136"/>
      <c r="O297" s="136"/>
      <c r="P297" s="136"/>
      <c r="Q297" s="136"/>
      <c r="R297" s="136"/>
      <c r="S297" s="136"/>
      <c r="T297" s="136"/>
      <c r="U297" s="136"/>
      <c r="V297" s="136"/>
      <c r="W297" s="136"/>
      <c r="X297" s="136"/>
      <c r="Y297" s="136"/>
      <c r="Z297" s="136"/>
      <c r="AA297" s="136"/>
      <c r="AB297" s="136"/>
      <c r="AC297" s="135">
        <v>5.1929999999999997E-3</v>
      </c>
      <c r="AD297" s="135">
        <v>6.4117999999999996E-3</v>
      </c>
      <c r="AE297" s="136"/>
      <c r="AF297" s="136"/>
      <c r="AG297" s="136"/>
      <c r="AH297" s="136"/>
      <c r="AI297" s="135">
        <v>2.41443E-2</v>
      </c>
      <c r="AJ297" s="135">
        <v>3.4062500000000002E-2</v>
      </c>
      <c r="AK297" s="136"/>
      <c r="AL297" s="135">
        <v>2.86527E-2</v>
      </c>
      <c r="AM297" s="135">
        <v>4.4281399999999999E-2</v>
      </c>
      <c r="AN297" s="136"/>
      <c r="AO297" s="136"/>
      <c r="AP297" s="136"/>
      <c r="AQ297" s="136"/>
      <c r="AR297" s="136"/>
      <c r="AS297" s="135">
        <v>6.8909999999999999E-2</v>
      </c>
      <c r="AT297" s="136"/>
      <c r="AU297" s="135">
        <v>3.1357500000000003E-2</v>
      </c>
      <c r="AV297" s="135">
        <v>0.10120999999999999</v>
      </c>
      <c r="AW297" s="135">
        <v>3.6667400000000003E-2</v>
      </c>
      <c r="AX297" s="136"/>
      <c r="AY297" s="136"/>
      <c r="AZ297" s="135">
        <v>4.0574499999999999E-2</v>
      </c>
      <c r="BA297" s="135">
        <v>0.10310999999999999</v>
      </c>
      <c r="BB297" s="135">
        <v>0.11562</v>
      </c>
      <c r="BC297" s="135">
        <v>9.9410000000000012E-2</v>
      </c>
      <c r="BD297" s="136"/>
      <c r="BE297" s="135">
        <v>0.14212</v>
      </c>
      <c r="BF297" s="135">
        <v>0.10460999999999999</v>
      </c>
      <c r="BG297" s="135">
        <v>0.12002</v>
      </c>
      <c r="BH297" s="136"/>
      <c r="BI297" s="135">
        <v>0.12422</v>
      </c>
      <c r="BJ297" s="135">
        <v>0.12132</v>
      </c>
      <c r="BK297" s="135">
        <v>7.281E-2</v>
      </c>
      <c r="BL297" s="135">
        <v>0.14692</v>
      </c>
      <c r="BM297" s="135">
        <v>0.10511</v>
      </c>
    </row>
    <row r="298" spans="1:65">
      <c r="A298">
        <v>87</v>
      </c>
      <c r="B298" s="128" t="s">
        <v>2788</v>
      </c>
      <c r="C298" s="137">
        <v>4.9355299999999996E-3</v>
      </c>
      <c r="D298" s="137">
        <v>4.3E-3</v>
      </c>
      <c r="E298" s="137">
        <v>4.9355299999999996E-3</v>
      </c>
      <c r="F298" s="137">
        <v>-1.8578190000000001E-2</v>
      </c>
      <c r="G298" s="137">
        <v>2.3713680000000001E-2</v>
      </c>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7">
        <v>4.6930000000000001E-3</v>
      </c>
      <c r="AD298" s="137">
        <v>5.7115999999999998E-3</v>
      </c>
      <c r="AE298" s="138"/>
      <c r="AF298" s="138"/>
      <c r="AG298" s="138"/>
      <c r="AH298" s="138"/>
      <c r="AI298" s="137">
        <v>8.717599999999999E-3</v>
      </c>
      <c r="AJ298" s="137">
        <v>1.1423000000000001E-2</v>
      </c>
      <c r="AK298" s="138"/>
      <c r="AL298" s="137">
        <v>6.7134999999999998E-3</v>
      </c>
      <c r="AM298" s="137">
        <v>7.6153999999999996E-3</v>
      </c>
      <c r="AN298" s="138"/>
      <c r="AO298" s="138"/>
      <c r="AP298" s="138"/>
      <c r="AQ298" s="138"/>
      <c r="AR298" s="138"/>
      <c r="AS298" s="137">
        <v>-9.4000000000000004E-3</v>
      </c>
      <c r="AT298" s="138"/>
      <c r="AU298" s="137">
        <v>1.121E-3</v>
      </c>
      <c r="AV298" s="137">
        <v>-0.1164</v>
      </c>
      <c r="AW298" s="137">
        <v>-3.73E-2</v>
      </c>
      <c r="AX298" s="138"/>
      <c r="AY298" s="138"/>
      <c r="AZ298" s="137">
        <v>-1.32E-2</v>
      </c>
      <c r="BA298" s="137">
        <v>-1.8200000000000001E-2</v>
      </c>
      <c r="BB298" s="137">
        <v>-2.23E-2</v>
      </c>
      <c r="BC298" s="137">
        <v>-1.0500000000000001E-2</v>
      </c>
      <c r="BD298" s="138"/>
      <c r="BE298" s="137">
        <v>-1.12E-2</v>
      </c>
      <c r="BF298" s="137">
        <v>6.0121999999999997E-3</v>
      </c>
      <c r="BG298" s="137">
        <v>-5.6000000000000008E-3</v>
      </c>
      <c r="BH298" s="138"/>
      <c r="BI298" s="137">
        <v>-0.11210000000000001</v>
      </c>
      <c r="BJ298" s="137">
        <v>1.3259999999999999E-3</v>
      </c>
      <c r="BK298" s="137">
        <v>7.7154999999999993E-3</v>
      </c>
      <c r="BL298" s="137">
        <v>-2.3E-2</v>
      </c>
      <c r="BM298" s="137">
        <v>-1.43E-2</v>
      </c>
    </row>
    <row r="299" spans="1:65">
      <c r="A299">
        <v>86</v>
      </c>
      <c r="B299" s="128" t="s">
        <v>2789</v>
      </c>
      <c r="C299" s="135">
        <v>4.6881800000000001E-3</v>
      </c>
      <c r="D299" s="135">
        <v>7.4999999999999997E-3</v>
      </c>
      <c r="E299" s="135">
        <v>4.6881800000000001E-3</v>
      </c>
      <c r="F299" s="135">
        <v>-1.77644E-3</v>
      </c>
      <c r="G299" s="135">
        <v>4.2316439999999997E-2</v>
      </c>
      <c r="H299" s="136"/>
      <c r="I299" s="136"/>
      <c r="J299" s="136"/>
      <c r="K299" s="136"/>
      <c r="L299" s="136"/>
      <c r="M299" s="136"/>
      <c r="N299" s="136"/>
      <c r="O299" s="136"/>
      <c r="P299" s="136"/>
      <c r="Q299" s="136"/>
      <c r="R299" s="136"/>
      <c r="S299" s="136"/>
      <c r="T299" s="136"/>
      <c r="U299" s="136"/>
      <c r="V299" s="136"/>
      <c r="W299" s="136"/>
      <c r="X299" s="136"/>
      <c r="Y299" s="136"/>
      <c r="Z299" s="136"/>
      <c r="AA299" s="136"/>
      <c r="AB299" s="136"/>
      <c r="AC299" s="135">
        <v>4.4939999999999997E-3</v>
      </c>
      <c r="AD299" s="135">
        <v>5.7121999999999997E-3</v>
      </c>
      <c r="AE299" s="136"/>
      <c r="AF299" s="136"/>
      <c r="AG299" s="136"/>
      <c r="AH299" s="136"/>
      <c r="AI299" s="135">
        <v>-1.3299999999999999E-2</v>
      </c>
      <c r="AJ299" s="135">
        <v>-2.1399999999999999E-2</v>
      </c>
      <c r="AK299" s="136"/>
      <c r="AL299" s="135">
        <v>6.1300000000000005E-4</v>
      </c>
      <c r="AM299" s="135">
        <v>-2E-3</v>
      </c>
      <c r="AN299" s="136"/>
      <c r="AO299" s="136"/>
      <c r="AP299" s="136"/>
      <c r="AQ299" s="136"/>
      <c r="AR299" s="136"/>
      <c r="AS299" s="135">
        <v>-1.0500000000000001E-2</v>
      </c>
      <c r="AT299" s="136"/>
      <c r="AU299" s="135">
        <v>4.084E-3</v>
      </c>
      <c r="AV299" s="135">
        <v>-4.58E-2</v>
      </c>
      <c r="AW299" s="135">
        <v>-1.2800000000000001E-2</v>
      </c>
      <c r="AX299" s="136"/>
      <c r="AY299" s="136"/>
      <c r="AZ299" s="135">
        <v>5.2110000000000004E-3</v>
      </c>
      <c r="BA299" s="135">
        <v>1.6635400000000002E-2</v>
      </c>
      <c r="BB299" s="135">
        <v>1.41301E-2</v>
      </c>
      <c r="BC299" s="135">
        <v>1.7938200000000001E-2</v>
      </c>
      <c r="BD299" s="136"/>
      <c r="BE299" s="135">
        <v>-8.6999999999999994E-3</v>
      </c>
      <c r="BF299" s="135">
        <v>1.06225E-2</v>
      </c>
      <c r="BG299" s="135">
        <v>-2.7699999999999999E-2</v>
      </c>
      <c r="BH299" s="136"/>
      <c r="BI299" s="135">
        <v>-5.8299999999999998E-2</v>
      </c>
      <c r="BJ299" s="135">
        <v>-1.6000000000000001E-3</v>
      </c>
      <c r="BK299" s="135">
        <v>9.3197000000000002E-3</v>
      </c>
      <c r="BL299" s="135">
        <v>-5.62E-2</v>
      </c>
      <c r="BM299" s="135">
        <v>3.6000000000000002E-4</v>
      </c>
    </row>
    <row r="300" spans="1:65">
      <c r="A300">
        <v>85</v>
      </c>
      <c r="B300" s="128" t="s">
        <v>2790</v>
      </c>
      <c r="C300" s="137">
        <v>5.1829500000000004E-3</v>
      </c>
      <c r="D300" s="137">
        <v>5.6999999999999993E-3</v>
      </c>
      <c r="E300" s="137">
        <v>5.1829500000000004E-3</v>
      </c>
      <c r="F300" s="137">
        <v>9.8389600000000008E-3</v>
      </c>
      <c r="G300" s="137">
        <v>1.247209E-2</v>
      </c>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7">
        <v>4.9940000000000002E-3</v>
      </c>
      <c r="AD300" s="137">
        <v>6.2119000000000002E-3</v>
      </c>
      <c r="AE300" s="138"/>
      <c r="AF300" s="138"/>
      <c r="AG300" s="138"/>
      <c r="AH300" s="138"/>
      <c r="AI300" s="137">
        <v>1.1422E-2</v>
      </c>
      <c r="AJ300" s="137">
        <v>1.54296E-2</v>
      </c>
      <c r="AK300" s="138"/>
      <c r="AL300" s="137">
        <v>1.4270000000000001E-3</v>
      </c>
      <c r="AM300" s="137">
        <v>-1.5E-3</v>
      </c>
      <c r="AN300" s="138"/>
      <c r="AO300" s="138"/>
      <c r="AP300" s="138"/>
      <c r="AQ300" s="138"/>
      <c r="AR300" s="138"/>
      <c r="AS300" s="137">
        <v>1.40269E-2</v>
      </c>
      <c r="AT300" s="138"/>
      <c r="AU300" s="137">
        <v>7.7148E-3</v>
      </c>
      <c r="AV300" s="137">
        <v>-1.8100000000000002E-2</v>
      </c>
      <c r="AW300" s="137">
        <v>1.1199999999999999E-3</v>
      </c>
      <c r="AX300" s="138"/>
      <c r="AY300" s="138"/>
      <c r="AZ300" s="137">
        <v>1.042E-2</v>
      </c>
      <c r="BA300" s="137">
        <v>3.6570499999999999E-2</v>
      </c>
      <c r="BB300" s="137">
        <v>2.8254399999999999E-2</v>
      </c>
      <c r="BC300" s="137">
        <v>2.5148400000000001E-2</v>
      </c>
      <c r="BD300" s="138"/>
      <c r="BE300" s="137">
        <v>2.0539499999999999E-2</v>
      </c>
      <c r="BF300" s="137">
        <v>1.7333299999999999E-2</v>
      </c>
      <c r="BG300" s="137">
        <v>9.5183000000000004E-3</v>
      </c>
      <c r="BH300" s="138"/>
      <c r="BI300" s="137">
        <v>2.24432E-2</v>
      </c>
      <c r="BJ300" s="137">
        <v>1.0921E-2</v>
      </c>
      <c r="BK300" s="137">
        <v>4.3083000000000003E-2</v>
      </c>
      <c r="BL300" s="137">
        <v>-2.9700000000000001E-2</v>
      </c>
      <c r="BM300" s="137">
        <v>3.01581E-2</v>
      </c>
    </row>
    <row r="301" spans="1:65">
      <c r="A301">
        <v>84</v>
      </c>
      <c r="B301" s="128" t="s">
        <v>2791</v>
      </c>
      <c r="C301" s="135">
        <v>5.43042E-3</v>
      </c>
      <c r="D301" s="135">
        <v>1.2999999999999999E-3</v>
      </c>
      <c r="E301" s="135">
        <v>5.43042E-3</v>
      </c>
      <c r="F301" s="135">
        <v>7.0261200000000003E-3</v>
      </c>
      <c r="G301" s="135">
        <v>-1.1659400000000001E-3</v>
      </c>
      <c r="H301" s="136"/>
      <c r="I301" s="136"/>
      <c r="J301" s="136"/>
      <c r="K301" s="136"/>
      <c r="L301" s="136"/>
      <c r="M301" s="136"/>
      <c r="N301" s="136"/>
      <c r="O301" s="136"/>
      <c r="P301" s="136"/>
      <c r="Q301" s="136"/>
      <c r="R301" s="136"/>
      <c r="S301" s="136"/>
      <c r="T301" s="136"/>
      <c r="U301" s="136"/>
      <c r="V301" s="136"/>
      <c r="W301" s="136"/>
      <c r="X301" s="136"/>
      <c r="Y301" s="136"/>
      <c r="Z301" s="136"/>
      <c r="AA301" s="136"/>
      <c r="AB301" s="136"/>
      <c r="AC301" s="135">
        <v>5.1939999999999998E-3</v>
      </c>
      <c r="AD301" s="135">
        <v>9.0165000000000002E-3</v>
      </c>
      <c r="AE301" s="136"/>
      <c r="AF301" s="136"/>
      <c r="AG301" s="136"/>
      <c r="AH301" s="136"/>
      <c r="AI301" s="135">
        <v>5.4979999999999994E-3</v>
      </c>
      <c r="AJ301" s="135">
        <v>5.9109000000000002E-3</v>
      </c>
      <c r="AK301" s="136"/>
      <c r="AL301" s="135">
        <v>-4.0000000000000002E-4</v>
      </c>
      <c r="AM301" s="135">
        <v>-5.7999999999999996E-3</v>
      </c>
      <c r="AN301" s="136"/>
      <c r="AO301" s="136"/>
      <c r="AP301" s="136"/>
      <c r="AQ301" s="136"/>
      <c r="AR301" s="136"/>
      <c r="AS301" s="135">
        <v>1.6329900000000001E-2</v>
      </c>
      <c r="AT301" s="136"/>
      <c r="AU301" s="135">
        <v>1.2522999999999999E-2</v>
      </c>
      <c r="AV301" s="135">
        <v>1.9350000000000001E-3</v>
      </c>
      <c r="AW301" s="135">
        <v>1.0169999999999999E-3</v>
      </c>
      <c r="AX301" s="136"/>
      <c r="AY301" s="136"/>
      <c r="AZ301" s="135">
        <v>3.9709999999999997E-3</v>
      </c>
      <c r="BA301" s="135">
        <v>3.9572700000000002E-2</v>
      </c>
      <c r="BB301" s="135">
        <v>3.6867799999999999E-2</v>
      </c>
      <c r="BC301" s="135">
        <v>3.7568999999999998E-2</v>
      </c>
      <c r="BD301" s="136"/>
      <c r="BE301" s="135">
        <v>3.0455900000000001E-2</v>
      </c>
      <c r="BF301" s="135">
        <v>4.1576399999999999E-2</v>
      </c>
      <c r="BG301" s="135">
        <v>2.9954999999999999E-2</v>
      </c>
      <c r="BH301" s="136"/>
      <c r="BI301" s="135">
        <v>0.10421</v>
      </c>
      <c r="BJ301" s="135">
        <v>3.1858499999999998E-2</v>
      </c>
      <c r="BK301" s="135">
        <v>-2.0899999999999998E-2</v>
      </c>
      <c r="BL301" s="135">
        <v>2.5045999999999999E-2</v>
      </c>
      <c r="BM301" s="135">
        <v>3.0556099999999999E-2</v>
      </c>
    </row>
    <row r="302" spans="1:65">
      <c r="A302">
        <v>83</v>
      </c>
      <c r="B302" s="128" t="s">
        <v>2792</v>
      </c>
      <c r="C302" s="137">
        <v>4.6881800000000001E-3</v>
      </c>
      <c r="D302" s="137">
        <v>1E-4</v>
      </c>
      <c r="E302" s="137">
        <v>4.6881800000000001E-3</v>
      </c>
      <c r="F302" s="137">
        <v>4.0573709999999999E-2</v>
      </c>
      <c r="G302" s="137">
        <v>-2.7533180000000001E-2</v>
      </c>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7">
        <v>4.4939999999999997E-3</v>
      </c>
      <c r="AD302" s="137">
        <v>3.5729999999999998E-3</v>
      </c>
      <c r="AE302" s="138"/>
      <c r="AF302" s="138"/>
      <c r="AG302" s="138"/>
      <c r="AH302" s="138"/>
      <c r="AI302" s="137">
        <v>3.7780000000000001E-3</v>
      </c>
      <c r="AJ302" s="137">
        <v>3.8809999999999999E-3</v>
      </c>
      <c r="AK302" s="138"/>
      <c r="AL302" s="137">
        <v>2.43518E-2</v>
      </c>
      <c r="AM302" s="137">
        <v>4.0786700000000002E-2</v>
      </c>
      <c r="AN302" s="138"/>
      <c r="AO302" s="138"/>
      <c r="AP302" s="138"/>
      <c r="AQ302" s="138"/>
      <c r="AR302" s="138"/>
      <c r="AS302" s="137">
        <v>3.3571400000000001E-2</v>
      </c>
      <c r="AT302" s="138"/>
      <c r="AU302" s="137">
        <v>1.4631099999999999E-2</v>
      </c>
      <c r="AV302" s="137">
        <v>4.5095999999999997E-2</v>
      </c>
      <c r="AW302" s="137">
        <v>1.8639699999999999E-2</v>
      </c>
      <c r="AX302" s="138"/>
      <c r="AY302" s="138"/>
      <c r="AZ302" s="137">
        <v>2.7157899999999999E-2</v>
      </c>
      <c r="BA302" s="137">
        <v>4.5196199999999999E-2</v>
      </c>
      <c r="BB302" s="137">
        <v>3.0064E-2</v>
      </c>
      <c r="BC302" s="137">
        <v>2.3750400000000001E-2</v>
      </c>
      <c r="BD302" s="138"/>
      <c r="BE302" s="137">
        <v>4.4695099999999988E-2</v>
      </c>
      <c r="BF302" s="137">
        <v>4.8210000000000003E-2</v>
      </c>
      <c r="BG302" s="137">
        <v>6.2210000000000001E-2</v>
      </c>
      <c r="BH302" s="138"/>
      <c r="BI302" s="137">
        <v>4.3920000000000001E-3</v>
      </c>
      <c r="BJ302" s="137">
        <v>5.6910000000000002E-2</v>
      </c>
      <c r="BK302" s="137">
        <v>4.0987299999999997E-2</v>
      </c>
      <c r="BL302" s="137">
        <v>8.771000000000001E-2</v>
      </c>
      <c r="BM302" s="137">
        <v>3.6176899999999998E-2</v>
      </c>
    </row>
    <row r="303" spans="1:65">
      <c r="A303">
        <v>82</v>
      </c>
      <c r="B303" s="128" t="s">
        <v>2793</v>
      </c>
      <c r="C303" s="135">
        <v>5.6779599999999993E-3</v>
      </c>
      <c r="D303" s="135">
        <v>1.9E-3</v>
      </c>
      <c r="E303" s="135">
        <v>5.6779599999999993E-3</v>
      </c>
      <c r="F303" s="135">
        <v>8.36836E-3</v>
      </c>
      <c r="G303" s="135">
        <v>-1.7561710000000001E-2</v>
      </c>
      <c r="H303" s="136"/>
      <c r="I303" s="136"/>
      <c r="J303" s="136"/>
      <c r="K303" s="136"/>
      <c r="L303" s="136"/>
      <c r="M303" s="136"/>
      <c r="N303" s="136"/>
      <c r="O303" s="136"/>
      <c r="P303" s="136"/>
      <c r="Q303" s="136"/>
      <c r="R303" s="136"/>
      <c r="S303" s="136"/>
      <c r="T303" s="136"/>
      <c r="U303" s="136"/>
      <c r="V303" s="136"/>
      <c r="W303" s="136"/>
      <c r="X303" s="136"/>
      <c r="Y303" s="136"/>
      <c r="Z303" s="136"/>
      <c r="AA303" s="136"/>
      <c r="AB303" s="136"/>
      <c r="AC303" s="135">
        <v>5.3940000000000004E-3</v>
      </c>
      <c r="AD303" s="135">
        <v>5.0879999999999996E-3</v>
      </c>
      <c r="AE303" s="136"/>
      <c r="AF303" s="136"/>
      <c r="AG303" s="136"/>
      <c r="AH303" s="136"/>
      <c r="AI303" s="135">
        <v>2.1237300000000001E-2</v>
      </c>
      <c r="AJ303" s="135">
        <v>2.9752299999999999E-2</v>
      </c>
      <c r="AK303" s="136"/>
      <c r="AL303" s="135">
        <v>-2.0999999999999999E-3</v>
      </c>
      <c r="AM303" s="135">
        <v>-8.0000000000000002E-3</v>
      </c>
      <c r="AN303" s="136"/>
      <c r="AO303" s="136"/>
      <c r="AP303" s="136"/>
      <c r="AQ303" s="136"/>
      <c r="AR303" s="136"/>
      <c r="AS303" s="135">
        <v>0</v>
      </c>
      <c r="AT303" s="136"/>
      <c r="AU303" s="135">
        <v>3.9680000000000002E-3</v>
      </c>
      <c r="AV303" s="135">
        <v>4.1773299999999999E-2</v>
      </c>
      <c r="AW303" s="135">
        <v>2.1738199999999999E-2</v>
      </c>
      <c r="AX303" s="136"/>
      <c r="AY303" s="136"/>
      <c r="AZ303" s="135">
        <v>3.2557200000000001E-2</v>
      </c>
      <c r="BA303" s="135">
        <v>5.1290099999999998E-2</v>
      </c>
      <c r="BB303" s="135">
        <v>5.851E-2</v>
      </c>
      <c r="BC303" s="135">
        <v>5.6699600000000003E-2</v>
      </c>
      <c r="BD303" s="136"/>
      <c r="BE303" s="135">
        <v>4.3877100000000002E-2</v>
      </c>
      <c r="BF303" s="135">
        <v>5.1790999999999997E-2</v>
      </c>
      <c r="BG303" s="135">
        <v>6.4009999999999997E-2</v>
      </c>
      <c r="BH303" s="136"/>
      <c r="BI303" s="135">
        <v>0.10881</v>
      </c>
      <c r="BJ303" s="135">
        <v>3.30581E-2</v>
      </c>
      <c r="BK303" s="135">
        <v>1.4625600000000001E-2</v>
      </c>
      <c r="BL303" s="135">
        <v>7.0809999999999998E-2</v>
      </c>
      <c r="BM303" s="135">
        <v>6.0510000000000001E-2</v>
      </c>
    </row>
    <row r="304" spans="1:65">
      <c r="A304">
        <v>81</v>
      </c>
      <c r="B304" s="128" t="s">
        <v>2794</v>
      </c>
      <c r="C304" s="137">
        <v>5.0359699999999999E-3</v>
      </c>
      <c r="D304" s="137">
        <v>1.1000000000000001E-3</v>
      </c>
      <c r="E304" s="137">
        <v>5.0171900000000004E-3</v>
      </c>
      <c r="F304" s="137">
        <v>-6.65461E-3</v>
      </c>
      <c r="G304" s="137">
        <v>9.9232379999999995E-2</v>
      </c>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7">
        <v>4.7930000000000004E-3</v>
      </c>
      <c r="AD304" s="137">
        <v>4.1809999999999998E-3</v>
      </c>
      <c r="AE304" s="138"/>
      <c r="AF304" s="138"/>
      <c r="AG304" s="138"/>
      <c r="AH304" s="138"/>
      <c r="AI304" s="137">
        <v>-9.8999999999999991E-3</v>
      </c>
      <c r="AJ304" s="137">
        <v>-1.66E-2</v>
      </c>
      <c r="AK304" s="138"/>
      <c r="AL304" s="137">
        <v>3.4659999999999999E-3</v>
      </c>
      <c r="AM304" s="137">
        <v>1.7340000000000001E-3</v>
      </c>
      <c r="AN304" s="138"/>
      <c r="AO304" s="138"/>
      <c r="AP304" s="138"/>
      <c r="AQ304" s="138"/>
      <c r="AR304" s="138"/>
      <c r="AS304" s="137">
        <v>2.9559999999999999E-3</v>
      </c>
      <c r="AT304" s="138"/>
      <c r="AU304" s="137">
        <v>1.3259999999999999E-3</v>
      </c>
      <c r="AV304" s="137">
        <v>-3.0700000000000002E-2</v>
      </c>
      <c r="AW304" s="137">
        <v>-4.7000000000000002E-3</v>
      </c>
      <c r="AX304" s="138"/>
      <c r="AY304" s="138"/>
      <c r="AZ304" s="137">
        <v>1.632E-3</v>
      </c>
      <c r="BA304" s="137">
        <v>2.84563E-2</v>
      </c>
      <c r="BB304" s="137">
        <v>4.63919E-2</v>
      </c>
      <c r="BC304" s="137">
        <v>4.8696499999999997E-2</v>
      </c>
      <c r="BD304" s="138"/>
      <c r="BE304" s="137">
        <v>1.6232199999999999E-2</v>
      </c>
      <c r="BF304" s="137">
        <v>1.37272E-2</v>
      </c>
      <c r="BG304" s="137">
        <v>-3.3E-3</v>
      </c>
      <c r="BH304" s="138"/>
      <c r="BI304" s="137">
        <v>8.201E-2</v>
      </c>
      <c r="BJ304" s="137">
        <v>7.7152000000000002E-3</v>
      </c>
      <c r="BK304" s="137">
        <v>1.4027700000000001E-2</v>
      </c>
      <c r="BL304" s="137">
        <v>-0.14269999999999999</v>
      </c>
      <c r="BM304" s="137">
        <v>2.8757000000000001E-2</v>
      </c>
    </row>
    <row r="305" spans="1:65">
      <c r="A305">
        <v>80</v>
      </c>
      <c r="B305" s="128" t="s">
        <v>2795</v>
      </c>
      <c r="C305" s="135">
        <v>4.6564699999999994E-3</v>
      </c>
      <c r="D305" s="135">
        <v>-4.0000000000000002E-4</v>
      </c>
      <c r="E305" s="135">
        <v>4.6376000000000004E-3</v>
      </c>
      <c r="F305" s="135">
        <v>3.5702020000000001E-2</v>
      </c>
      <c r="G305" s="135">
        <v>6.2583099999999996E-3</v>
      </c>
      <c r="H305" s="136"/>
      <c r="I305" s="136"/>
      <c r="J305" s="136"/>
      <c r="K305" s="136"/>
      <c r="L305" s="136"/>
      <c r="M305" s="136"/>
      <c r="N305" s="136"/>
      <c r="O305" s="136"/>
      <c r="P305" s="136"/>
      <c r="Q305" s="136"/>
      <c r="R305" s="136"/>
      <c r="S305" s="136"/>
      <c r="T305" s="136"/>
      <c r="U305" s="136"/>
      <c r="V305" s="136"/>
      <c r="W305" s="136"/>
      <c r="X305" s="136"/>
      <c r="Y305" s="136"/>
      <c r="Z305" s="136"/>
      <c r="AA305" s="136"/>
      <c r="AB305" s="136"/>
      <c r="AC305" s="135">
        <v>4.4929999999999996E-3</v>
      </c>
      <c r="AD305" s="135">
        <v>2.7569999999999999E-3</v>
      </c>
      <c r="AE305" s="136"/>
      <c r="AF305" s="136"/>
      <c r="AG305" s="136"/>
      <c r="AH305" s="136"/>
      <c r="AI305" s="135">
        <v>-1.89E-2</v>
      </c>
      <c r="AJ305" s="135">
        <v>-2.98E-2</v>
      </c>
      <c r="AK305" s="136"/>
      <c r="AL305" s="135">
        <v>8.8187999999999999E-3</v>
      </c>
      <c r="AM305" s="135">
        <v>1.20257E-2</v>
      </c>
      <c r="AN305" s="136"/>
      <c r="AO305" s="136"/>
      <c r="AP305" s="136"/>
      <c r="AQ305" s="136"/>
      <c r="AR305" s="136"/>
      <c r="AS305" s="135">
        <v>1.3729399999999999E-2</v>
      </c>
      <c r="AT305" s="136"/>
      <c r="AU305" s="135">
        <v>1.28275E-2</v>
      </c>
      <c r="AV305" s="135">
        <v>1.0522500000000001E-2</v>
      </c>
      <c r="AW305" s="135">
        <v>5.2110000000000004E-3</v>
      </c>
      <c r="AX305" s="136"/>
      <c r="AY305" s="136"/>
      <c r="AZ305" s="135">
        <v>-5.1999999999999998E-3</v>
      </c>
      <c r="BA305" s="135">
        <v>2.7057899999999999E-2</v>
      </c>
      <c r="BB305" s="135">
        <v>9.3200000000000002E-3</v>
      </c>
      <c r="BC305" s="135">
        <v>3.6779999999999998E-3</v>
      </c>
      <c r="BD305" s="136"/>
      <c r="BE305" s="135">
        <v>4.0586900000000002E-2</v>
      </c>
      <c r="BF305" s="135">
        <v>1.2827399999999999E-2</v>
      </c>
      <c r="BG305" s="135">
        <v>3.2970600000000003E-2</v>
      </c>
      <c r="BH305" s="136"/>
      <c r="BI305" s="135">
        <v>-3.3399999999999999E-2</v>
      </c>
      <c r="BJ305" s="135">
        <v>1.1324300000000001E-2</v>
      </c>
      <c r="BK305" s="135">
        <v>6.3134000000000003E-3</v>
      </c>
      <c r="BL305" s="135">
        <v>0.11032</v>
      </c>
      <c r="BM305" s="135">
        <v>2.7057999999999999E-2</v>
      </c>
    </row>
    <row r="306" spans="1:65">
      <c r="A306">
        <v>79</v>
      </c>
      <c r="B306" s="128" t="s">
        <v>2796</v>
      </c>
      <c r="C306" s="137">
        <v>4.8116000000000001E-3</v>
      </c>
      <c r="D306" s="137">
        <v>1E-3</v>
      </c>
      <c r="E306" s="137">
        <v>4.7926399999999999E-3</v>
      </c>
      <c r="F306" s="137">
        <v>2.3624059999999999E-2</v>
      </c>
      <c r="G306" s="137">
        <v>-3.8492940000000003E-2</v>
      </c>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7">
        <v>4.5929999999999999E-3</v>
      </c>
      <c r="AD306" s="137">
        <v>-4.5999999999999999E-3</v>
      </c>
      <c r="AE306" s="138"/>
      <c r="AF306" s="138"/>
      <c r="AG306" s="138"/>
      <c r="AH306" s="138"/>
      <c r="AI306" s="137">
        <v>-1.4E-3</v>
      </c>
      <c r="AJ306" s="137">
        <v>-3.8E-3</v>
      </c>
      <c r="AK306" s="138"/>
      <c r="AL306" s="137">
        <v>1.8939299999999999E-2</v>
      </c>
      <c r="AM306" s="137">
        <v>2.9761699999999999E-2</v>
      </c>
      <c r="AN306" s="138"/>
      <c r="AO306" s="138"/>
      <c r="AP306" s="138"/>
      <c r="AQ306" s="138"/>
      <c r="AR306" s="138"/>
      <c r="AS306" s="137">
        <v>1.8839100000000001E-2</v>
      </c>
      <c r="AT306" s="138"/>
      <c r="AU306" s="137">
        <v>8.6178000000000001E-3</v>
      </c>
      <c r="AV306" s="137">
        <v>3.2567400000000003E-2</v>
      </c>
      <c r="AW306" s="137">
        <v>1.6634400000000001E-2</v>
      </c>
      <c r="AX306" s="138"/>
      <c r="AY306" s="138"/>
      <c r="AZ306" s="137">
        <v>1.16241E-2</v>
      </c>
      <c r="BA306" s="137">
        <v>1.06219E-2</v>
      </c>
      <c r="BB306" s="137">
        <v>1.6434000000000001E-2</v>
      </c>
      <c r="BC306" s="137">
        <v>1.13235E-2</v>
      </c>
      <c r="BD306" s="138"/>
      <c r="BE306" s="137">
        <v>3.3168799999999998E-2</v>
      </c>
      <c r="BF306" s="137">
        <v>2.3470000000000001E-3</v>
      </c>
      <c r="BG306" s="137">
        <v>3.1064399999999999E-2</v>
      </c>
      <c r="BH306" s="138"/>
      <c r="BI306" s="137">
        <v>5.0104000000000008E-3</v>
      </c>
      <c r="BJ306" s="137">
        <v>1.6734800000000001E-2</v>
      </c>
      <c r="BK306" s="137">
        <v>3.2166599999999997E-2</v>
      </c>
      <c r="BL306" s="137">
        <v>8.5809999999999997E-2</v>
      </c>
      <c r="BM306" s="137">
        <v>2.3248100000000001E-2</v>
      </c>
    </row>
    <row r="307" spans="1:65">
      <c r="A307">
        <v>78</v>
      </c>
      <c r="B307" s="128" t="s">
        <v>2797</v>
      </c>
      <c r="C307" s="135">
        <v>3.8038600000000001E-3</v>
      </c>
      <c r="D307" s="135">
        <v>5.1000000000000004E-3</v>
      </c>
      <c r="E307" s="135">
        <v>3.8038600000000001E-3</v>
      </c>
      <c r="F307" s="135">
        <v>9.4520799999999999E-3</v>
      </c>
      <c r="G307" s="135">
        <v>5.4918710000000003E-2</v>
      </c>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5">
        <v>3.5920000000000001E-3</v>
      </c>
      <c r="AD307" s="135">
        <v>-6.4999999999999997E-3</v>
      </c>
      <c r="AE307" s="136"/>
      <c r="AF307" s="136"/>
      <c r="AG307" s="136"/>
      <c r="AH307" s="136"/>
      <c r="AI307" s="135">
        <v>-3.7000000000000002E-3</v>
      </c>
      <c r="AJ307" s="135">
        <v>-6.6E-3</v>
      </c>
      <c r="AK307" s="136"/>
      <c r="AL307" s="135">
        <v>1.0250000000000001E-3</v>
      </c>
      <c r="AM307" s="135">
        <v>-1.4E-3</v>
      </c>
      <c r="AN307" s="136"/>
      <c r="AO307" s="136"/>
      <c r="AP307" s="136"/>
      <c r="AQ307" s="136"/>
      <c r="AR307" s="136"/>
      <c r="AS307" s="135">
        <v>-8.3999999999999995E-3</v>
      </c>
      <c r="AT307" s="136"/>
      <c r="AU307" s="135">
        <v>-2.9999999999999997E-4</v>
      </c>
      <c r="AV307" s="135">
        <v>1.3635700000000001E-2</v>
      </c>
      <c r="AW307" s="135">
        <v>4.1108000000000004E-3</v>
      </c>
      <c r="AX307" s="136"/>
      <c r="AY307" s="136"/>
      <c r="AZ307" s="135">
        <v>6.1159999999999999E-3</v>
      </c>
      <c r="BA307" s="135">
        <v>3.68968E-2</v>
      </c>
      <c r="BB307" s="135">
        <v>2.1255599999999999E-2</v>
      </c>
      <c r="BC307" s="135">
        <v>2.4764899999999999E-2</v>
      </c>
      <c r="BD307" s="136"/>
      <c r="BE307" s="135">
        <v>1.6042000000000001E-2</v>
      </c>
      <c r="BF307" s="135">
        <v>8.2119999999999999E-2</v>
      </c>
      <c r="BG307" s="135">
        <v>5.441E-2</v>
      </c>
      <c r="BH307" s="136"/>
      <c r="BI307" s="135">
        <v>3.8809999999999997E-2</v>
      </c>
      <c r="BJ307" s="135">
        <v>5.0810000000000001E-2</v>
      </c>
      <c r="BK307" s="135">
        <v>3.0279500000000001E-2</v>
      </c>
      <c r="BL307" s="135">
        <v>-4.3499999999999997E-2</v>
      </c>
      <c r="BM307" s="135">
        <v>1.53402E-2</v>
      </c>
    </row>
    <row r="308" spans="1:65">
      <c r="A308">
        <v>77</v>
      </c>
      <c r="B308" s="128" t="s">
        <v>2798</v>
      </c>
      <c r="C308" s="137">
        <v>3.7660699999999998E-3</v>
      </c>
      <c r="D308" s="137">
        <v>1.15E-2</v>
      </c>
      <c r="E308" s="137">
        <v>3.7470400000000001E-3</v>
      </c>
      <c r="F308" s="137">
        <v>6.8482260000000003E-2</v>
      </c>
      <c r="G308" s="137">
        <v>-4.576231E-2</v>
      </c>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7">
        <v>3.5920000000000001E-3</v>
      </c>
      <c r="AD308" s="137">
        <v>6.9182000000000002E-3</v>
      </c>
      <c r="AE308" s="138"/>
      <c r="AF308" s="138"/>
      <c r="AG308" s="138"/>
      <c r="AH308" s="138"/>
      <c r="AI308" s="137">
        <v>2.6670599999999999E-2</v>
      </c>
      <c r="AJ308" s="137">
        <v>3.8210000000000001E-2</v>
      </c>
      <c r="AK308" s="138"/>
      <c r="AL308" s="137">
        <v>1.9952899999999999E-2</v>
      </c>
      <c r="AM308" s="137">
        <v>3.1984499999999999E-2</v>
      </c>
      <c r="AN308" s="138"/>
      <c r="AO308" s="138"/>
      <c r="AP308" s="138"/>
      <c r="AQ308" s="138"/>
      <c r="AR308" s="138"/>
      <c r="AS308" s="137">
        <v>6.9209999999999994E-2</v>
      </c>
      <c r="AT308" s="138"/>
      <c r="AU308" s="137">
        <v>1.8950000000000002E-2</v>
      </c>
      <c r="AV308" s="137">
        <v>0.10662000000000001</v>
      </c>
      <c r="AW308" s="137">
        <v>3.5594300000000002E-2</v>
      </c>
      <c r="AX308" s="138"/>
      <c r="AY308" s="138"/>
      <c r="AZ308" s="137">
        <v>5.1610000000000003E-2</v>
      </c>
      <c r="BA308" s="137">
        <v>8.7819999999999995E-2</v>
      </c>
      <c r="BB308" s="137">
        <v>0.10322000000000001</v>
      </c>
      <c r="BC308" s="137">
        <v>8.7919999999999998E-2</v>
      </c>
      <c r="BD308" s="138"/>
      <c r="BE308" s="137">
        <v>9.5420000000000005E-2</v>
      </c>
      <c r="BF308" s="137">
        <v>9.1319999999999998E-2</v>
      </c>
      <c r="BG308" s="137">
        <v>0.14463000000000001</v>
      </c>
      <c r="BH308" s="138"/>
      <c r="BI308" s="137">
        <v>0.21984999999999999</v>
      </c>
      <c r="BJ308" s="137">
        <v>0.13783000000000001</v>
      </c>
      <c r="BK308" s="137">
        <v>3.0280100000000001E-2</v>
      </c>
      <c r="BL308" s="137">
        <v>0.12692999999999999</v>
      </c>
      <c r="BM308" s="137">
        <v>8.8219999999999993E-2</v>
      </c>
    </row>
    <row r="309" spans="1:65">
      <c r="A309">
        <v>76</v>
      </c>
      <c r="B309" s="128" t="s">
        <v>2799</v>
      </c>
      <c r="C309" s="135">
        <v>3.76633E-3</v>
      </c>
      <c r="D309" s="135">
        <v>2.0999999999999999E-3</v>
      </c>
      <c r="E309" s="135">
        <v>3.76633E-3</v>
      </c>
      <c r="F309" s="135">
        <v>-1.6297849999999999E-2</v>
      </c>
      <c r="G309" s="135">
        <v>5.9245289999999999E-2</v>
      </c>
      <c r="H309" s="136"/>
      <c r="I309" s="136"/>
      <c r="J309" s="136"/>
      <c r="K309" s="136"/>
      <c r="L309" s="136"/>
      <c r="M309" s="136"/>
      <c r="N309" s="136"/>
      <c r="O309" s="136"/>
      <c r="P309" s="136"/>
      <c r="Q309" s="136"/>
      <c r="R309" s="136"/>
      <c r="S309" s="136"/>
      <c r="T309" s="136"/>
      <c r="U309" s="136"/>
      <c r="V309" s="136"/>
      <c r="W309" s="136"/>
      <c r="X309" s="136"/>
      <c r="Y309" s="136"/>
      <c r="Z309" s="136"/>
      <c r="AA309" s="136"/>
      <c r="AB309" s="136"/>
      <c r="AC309" s="135">
        <v>3.591E-3</v>
      </c>
      <c r="AD309" s="135">
        <v>6.9182000000000002E-3</v>
      </c>
      <c r="AE309" s="136"/>
      <c r="AF309" s="136"/>
      <c r="AG309" s="135">
        <v>4.8999999999999998E-3</v>
      </c>
      <c r="AH309" s="136"/>
      <c r="AI309" s="135">
        <v>-6.5000000000000006E-3</v>
      </c>
      <c r="AJ309" s="135">
        <v>-1.09E-2</v>
      </c>
      <c r="AK309" s="136"/>
      <c r="AL309" s="135">
        <v>-1.06E-2</v>
      </c>
      <c r="AM309" s="135">
        <v>-2.1100000000000001E-2</v>
      </c>
      <c r="AN309" s="136"/>
      <c r="AO309" s="136"/>
      <c r="AP309" s="136"/>
      <c r="AQ309" s="136"/>
      <c r="AR309" s="136"/>
      <c r="AS309" s="135">
        <v>1.20319E-2</v>
      </c>
      <c r="AT309" s="136"/>
      <c r="AU309" s="135">
        <v>-2.3E-3</v>
      </c>
      <c r="AV309" s="135">
        <v>-5.4199999999999998E-2</v>
      </c>
      <c r="AW309" s="135">
        <v>-1.66E-2</v>
      </c>
      <c r="AX309" s="135">
        <v>-2.3900000000000001E-2</v>
      </c>
      <c r="AY309" s="136"/>
      <c r="AZ309" s="135">
        <v>2.99793E-2</v>
      </c>
      <c r="BA309" s="135">
        <v>2.37629E-2</v>
      </c>
      <c r="BB309" s="135">
        <v>2.3462E-2</v>
      </c>
      <c r="BC309" s="135">
        <v>3.3288199999999997E-2</v>
      </c>
      <c r="BD309" s="136"/>
      <c r="BE309" s="135">
        <v>1.00266E-2</v>
      </c>
      <c r="BF309" s="135">
        <v>5.8310000000000001E-2</v>
      </c>
      <c r="BG309" s="135">
        <v>2.0754999999999999E-2</v>
      </c>
      <c r="BH309" s="136"/>
      <c r="BI309" s="135">
        <v>-1.7399999999999999E-2</v>
      </c>
      <c r="BJ309" s="135">
        <v>3.44912E-2</v>
      </c>
      <c r="BK309" s="135">
        <v>2.18578E-2</v>
      </c>
      <c r="BL309" s="135">
        <v>-2.76E-2</v>
      </c>
      <c r="BM309" s="135">
        <v>2.4665300000000001E-2</v>
      </c>
    </row>
    <row r="310" spans="1:65">
      <c r="A310">
        <v>75</v>
      </c>
      <c r="B310" s="128" t="s">
        <v>2800</v>
      </c>
      <c r="C310" s="137">
        <v>2.9468300000000001E-3</v>
      </c>
      <c r="D310" s="137">
        <v>2.5000000000000001E-3</v>
      </c>
      <c r="E310" s="137">
        <v>2.93729E-3</v>
      </c>
      <c r="F310" s="137">
        <v>-8.4291069999999996E-2</v>
      </c>
      <c r="G310" s="137">
        <v>5.3683099999999997E-2</v>
      </c>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7">
        <v>2.689E-3</v>
      </c>
      <c r="AD310" s="137">
        <v>1.9629999999999999E-3</v>
      </c>
      <c r="AE310" s="138"/>
      <c r="AF310" s="138"/>
      <c r="AG310" s="137">
        <v>3.49E-3</v>
      </c>
      <c r="AH310" s="138"/>
      <c r="AI310" s="137">
        <v>2.5586500000000002E-2</v>
      </c>
      <c r="AJ310" s="137">
        <v>3.8109999999999998E-2</v>
      </c>
      <c r="AK310" s="138"/>
      <c r="AL310" s="137">
        <v>-1.5800000000000002E-2</v>
      </c>
      <c r="AM310" s="137">
        <v>-2.9700000000000001E-2</v>
      </c>
      <c r="AN310" s="138"/>
      <c r="AO310" s="138"/>
      <c r="AP310" s="138"/>
      <c r="AQ310" s="138"/>
      <c r="AR310" s="138"/>
      <c r="AS310" s="137">
        <v>-4.1599999999999998E-2</v>
      </c>
      <c r="AT310" s="138"/>
      <c r="AU310" s="137">
        <v>-2.8899999999999999E-2</v>
      </c>
      <c r="AV310" s="137">
        <v>6.6223000000000002E-3</v>
      </c>
      <c r="AW310" s="137">
        <v>3.7123999999999998E-3</v>
      </c>
      <c r="AX310" s="137">
        <v>-5.4699999999999999E-2</v>
      </c>
      <c r="AY310" s="138"/>
      <c r="AZ310" s="137">
        <v>-3.7199999999999997E-2</v>
      </c>
      <c r="BA310" s="137">
        <v>-6.5299999999999997E-2</v>
      </c>
      <c r="BB310" s="137">
        <v>-5.8299999999999998E-2</v>
      </c>
      <c r="BC310" s="137">
        <v>-6.0299999999999999E-2</v>
      </c>
      <c r="BD310" s="138"/>
      <c r="BE310" s="137">
        <v>-6.6900000000000001E-2</v>
      </c>
      <c r="BF310" s="137">
        <v>-8.3000000000000004E-2</v>
      </c>
      <c r="BG310" s="137">
        <v>-5.5899999999999998E-2</v>
      </c>
      <c r="BH310" s="138"/>
      <c r="BI310" s="137">
        <v>4.011E-2</v>
      </c>
      <c r="BJ310" s="137">
        <v>-6.4199999999999993E-2</v>
      </c>
      <c r="BK310" s="137">
        <v>-3.61E-2</v>
      </c>
      <c r="BL310" s="137">
        <v>-0.1454</v>
      </c>
      <c r="BM310" s="137">
        <v>-5.7000000000000002E-2</v>
      </c>
    </row>
    <row r="311" spans="1:65">
      <c r="A311">
        <v>74</v>
      </c>
      <c r="B311" s="128" t="s">
        <v>2801</v>
      </c>
      <c r="C311" s="135">
        <v>3.4028499999999998E-3</v>
      </c>
      <c r="D311" s="135">
        <v>7.000000000000001E-4</v>
      </c>
      <c r="E311" s="135">
        <v>3.38369E-3</v>
      </c>
      <c r="F311" s="135">
        <v>-0.29904330000000001</v>
      </c>
      <c r="G311" s="135">
        <v>0.15560051</v>
      </c>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5">
        <v>3.1900000000000001E-3</v>
      </c>
      <c r="AD311" s="135">
        <v>-0.01</v>
      </c>
      <c r="AE311" s="136"/>
      <c r="AF311" s="136"/>
      <c r="AG311" s="135">
        <v>1.812E-3</v>
      </c>
      <c r="AH311" s="136"/>
      <c r="AI311" s="135">
        <v>2.72798E-2</v>
      </c>
      <c r="AJ311" s="135">
        <v>3.8610000000000012E-2</v>
      </c>
      <c r="AK311" s="136"/>
      <c r="AL311" s="135">
        <v>-5.8600000000000013E-2</v>
      </c>
      <c r="AM311" s="135">
        <v>-0.1082</v>
      </c>
      <c r="AN311" s="136"/>
      <c r="AO311" s="136"/>
      <c r="AP311" s="136"/>
      <c r="AQ311" s="136"/>
      <c r="AR311" s="136"/>
      <c r="AS311" s="135">
        <v>-0.1925</v>
      </c>
      <c r="AT311" s="136"/>
      <c r="AU311" s="135">
        <v>-0.1148</v>
      </c>
      <c r="AV311" s="135">
        <v>3.1793000000000002E-2</v>
      </c>
      <c r="AW311" s="135">
        <v>1.2937799999999999E-2</v>
      </c>
      <c r="AX311" s="135">
        <v>-0.1366</v>
      </c>
      <c r="AY311" s="136"/>
      <c r="AZ311" s="135">
        <v>-7.2599999999999998E-2</v>
      </c>
      <c r="BA311" s="135">
        <v>-0.31180000000000002</v>
      </c>
      <c r="BB311" s="135">
        <v>-0.3004</v>
      </c>
      <c r="BC311" s="135">
        <v>-0.2863</v>
      </c>
      <c r="BD311" s="136"/>
      <c r="BE311" s="135">
        <v>-0.37530000000000002</v>
      </c>
      <c r="BF311" s="135">
        <v>-0.3206</v>
      </c>
      <c r="BG311" s="135">
        <v>-0.29559999999999997</v>
      </c>
      <c r="BH311" s="136"/>
      <c r="BI311" s="135">
        <v>-0.2228</v>
      </c>
      <c r="BJ311" s="135">
        <v>-0.317</v>
      </c>
      <c r="BK311" s="135">
        <v>-0.1258</v>
      </c>
      <c r="BL311" s="135">
        <v>-0.59719999999999995</v>
      </c>
      <c r="BM311" s="135">
        <v>-0.26429999999999998</v>
      </c>
    </row>
    <row r="312" spans="1:65">
      <c r="A312">
        <v>73</v>
      </c>
      <c r="B312" s="128" t="s">
        <v>2802</v>
      </c>
      <c r="C312" s="137">
        <v>2.8492499999999998E-3</v>
      </c>
      <c r="D312" s="137">
        <v>-3.0999999999999999E-3</v>
      </c>
      <c r="E312" s="137">
        <v>2.8492499999999998E-3</v>
      </c>
      <c r="F312" s="137">
        <v>0.10252197</v>
      </c>
      <c r="G312" s="137">
        <v>4.391482E-2</v>
      </c>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7">
        <v>2.5869999999999999E-3</v>
      </c>
      <c r="AD312" s="137">
        <v>-4.7999999999999996E-3</v>
      </c>
      <c r="AE312" s="138"/>
      <c r="AF312" s="138"/>
      <c r="AG312" s="137">
        <v>2.7160000000000001E-3</v>
      </c>
      <c r="AH312" s="138"/>
      <c r="AI312" s="137">
        <v>4.9172E-3</v>
      </c>
      <c r="AJ312" s="137">
        <v>6.6230999999999998E-3</v>
      </c>
      <c r="AK312" s="138"/>
      <c r="AL312" s="137">
        <v>1.4249899999999999E-2</v>
      </c>
      <c r="AM312" s="137">
        <v>2.0571900000000001E-2</v>
      </c>
      <c r="AN312" s="138"/>
      <c r="AO312" s="138"/>
      <c r="AP312" s="138"/>
      <c r="AQ312" s="138"/>
      <c r="AR312" s="138"/>
      <c r="AS312" s="137">
        <v>3.6110000000000003E-2</v>
      </c>
      <c r="AT312" s="138"/>
      <c r="AU312" s="137">
        <v>8.5019999999999998E-2</v>
      </c>
      <c r="AV312" s="137">
        <v>0.14685000000000001</v>
      </c>
      <c r="AW312" s="137">
        <v>4.981E-2</v>
      </c>
      <c r="AX312" s="137">
        <v>9.9030000000000007E-2</v>
      </c>
      <c r="AY312" s="138"/>
      <c r="AZ312" s="137">
        <v>9.443E-2</v>
      </c>
      <c r="BA312" s="137">
        <v>0.13644000000000001</v>
      </c>
      <c r="BB312" s="137">
        <v>0.10553</v>
      </c>
      <c r="BC312" s="137">
        <v>0.10743</v>
      </c>
      <c r="BD312" s="138"/>
      <c r="BE312" s="137">
        <v>0.12364</v>
      </c>
      <c r="BF312" s="137">
        <v>0.15475</v>
      </c>
      <c r="BG312" s="137">
        <v>0.14424999999999999</v>
      </c>
      <c r="BH312" s="138"/>
      <c r="BI312" s="137">
        <v>7.5420000000000001E-2</v>
      </c>
      <c r="BJ312" s="137">
        <v>0.11343</v>
      </c>
      <c r="BK312" s="137">
        <v>0.13514000000000001</v>
      </c>
      <c r="BL312" s="137">
        <v>0.13614000000000001</v>
      </c>
      <c r="BM312" s="137">
        <v>0.13963999999999999</v>
      </c>
    </row>
    <row r="313" spans="1:65">
      <c r="A313">
        <v>72</v>
      </c>
      <c r="B313" s="128" t="s">
        <v>2803</v>
      </c>
      <c r="C313" s="135">
        <v>2.3869799999999999E-3</v>
      </c>
      <c r="D313" s="135">
        <v>-3.8E-3</v>
      </c>
      <c r="E313" s="135">
        <v>2.3581000000000001E-3</v>
      </c>
      <c r="F313" s="135">
        <v>8.5667019999999997E-2</v>
      </c>
      <c r="G313" s="135">
        <v>-1.2898E-4</v>
      </c>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5">
        <v>2.1870000000000001E-3</v>
      </c>
      <c r="AD313" s="135">
        <v>2.3969999999999998E-3</v>
      </c>
      <c r="AE313" s="136"/>
      <c r="AF313" s="136"/>
      <c r="AG313" s="135">
        <v>1.4090000000000001E-3</v>
      </c>
      <c r="AH313" s="136"/>
      <c r="AI313" s="135">
        <v>1.0744699999999999E-2</v>
      </c>
      <c r="AJ313" s="135">
        <v>1.4661E-2</v>
      </c>
      <c r="AK313" s="136"/>
      <c r="AL313" s="135">
        <v>1.49622E-2</v>
      </c>
      <c r="AM313" s="135">
        <v>2.461E-2</v>
      </c>
      <c r="AN313" s="136"/>
      <c r="AO313" s="136"/>
      <c r="AP313" s="136"/>
      <c r="AQ313" s="136"/>
      <c r="AR313" s="136"/>
      <c r="AS313" s="135">
        <v>2.5610000000000001E-2</v>
      </c>
      <c r="AT313" s="136"/>
      <c r="AU313" s="135">
        <v>2.461E-2</v>
      </c>
      <c r="AV313" s="135">
        <v>0.10063999999999999</v>
      </c>
      <c r="AW313" s="135">
        <v>3.4509999999999999E-2</v>
      </c>
      <c r="AX313" s="135">
        <v>4.802E-2</v>
      </c>
      <c r="AY313" s="136"/>
      <c r="AZ313" s="135">
        <v>8.3529999999999993E-2</v>
      </c>
      <c r="BA313" s="135">
        <v>7.3029999999999998E-2</v>
      </c>
      <c r="BB313" s="135">
        <v>8.0430000000000001E-2</v>
      </c>
      <c r="BC313" s="135">
        <v>8.632999999999999E-2</v>
      </c>
      <c r="BD313" s="136"/>
      <c r="BE313" s="135">
        <v>7.6630000000000004E-2</v>
      </c>
      <c r="BF313" s="135">
        <v>9.894E-2</v>
      </c>
      <c r="BG313" s="135">
        <v>5.842E-2</v>
      </c>
      <c r="BH313" s="136"/>
      <c r="BI313" s="135">
        <v>0.11144</v>
      </c>
      <c r="BJ313" s="135">
        <v>6.9120000000000001E-2</v>
      </c>
      <c r="BK313" s="135">
        <v>5.5120000000000002E-2</v>
      </c>
      <c r="BL313" s="135">
        <v>0.10814</v>
      </c>
      <c r="BM313" s="135">
        <v>7.5130000000000002E-2</v>
      </c>
    </row>
    <row r="314" spans="1:65">
      <c r="A314">
        <v>71</v>
      </c>
      <c r="B314" s="128" t="s">
        <v>2804</v>
      </c>
      <c r="C314" s="137">
        <v>2.15241E-3</v>
      </c>
      <c r="D314" s="137">
        <v>2.5999999999999999E-3</v>
      </c>
      <c r="E314" s="137">
        <v>2.1233200000000002E-3</v>
      </c>
      <c r="F314" s="137">
        <v>8.7562970000000004E-2</v>
      </c>
      <c r="G314" s="137">
        <v>9.1590999999999999E-3</v>
      </c>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7">
        <v>1.9870000000000001E-3</v>
      </c>
      <c r="AD314" s="137">
        <v>7.9366000000000003E-3</v>
      </c>
      <c r="AE314" s="138"/>
      <c r="AF314" s="138"/>
      <c r="AG314" s="137">
        <v>1.606E-3</v>
      </c>
      <c r="AH314" s="138"/>
      <c r="AI314" s="137">
        <v>4.9229E-3</v>
      </c>
      <c r="AJ314" s="137">
        <v>6.5303999999999996E-3</v>
      </c>
      <c r="AK314" s="138"/>
      <c r="AL314" s="137">
        <v>8.3599999999999994E-4</v>
      </c>
      <c r="AM314" s="137">
        <v>-2.7000000000000001E-3</v>
      </c>
      <c r="AN314" s="138"/>
      <c r="AO314" s="138"/>
      <c r="AP314" s="138"/>
      <c r="AQ314" s="138"/>
      <c r="AR314" s="138"/>
      <c r="AS314" s="137">
        <v>4.5519999999999998E-2</v>
      </c>
      <c r="AT314" s="138"/>
      <c r="AU314" s="137">
        <v>8.6400000000000001E-3</v>
      </c>
      <c r="AV314" s="137">
        <v>-9.69E-2</v>
      </c>
      <c r="AW314" s="137">
        <v>-3.27E-2</v>
      </c>
      <c r="AX314" s="137">
        <v>6.3920000000000005E-2</v>
      </c>
      <c r="AY314" s="138"/>
      <c r="AZ314" s="137">
        <v>9.4339999999999993E-2</v>
      </c>
      <c r="BA314" s="137">
        <v>0.10304000000000001</v>
      </c>
      <c r="BB314" s="137">
        <v>0.12075</v>
      </c>
      <c r="BC314" s="137">
        <v>0.11915000000000001</v>
      </c>
      <c r="BD314" s="138"/>
      <c r="BE314" s="137">
        <v>0.12265</v>
      </c>
      <c r="BF314" s="137">
        <v>0.13145999999999999</v>
      </c>
      <c r="BG314" s="137">
        <v>7.7130000000000004E-2</v>
      </c>
      <c r="BH314" s="138"/>
      <c r="BI314" s="137">
        <v>0.15507000000000001</v>
      </c>
      <c r="BJ314" s="137">
        <v>0.14756</v>
      </c>
      <c r="BK314" s="137">
        <v>3.381E-2</v>
      </c>
      <c r="BL314" s="137">
        <v>3.8610000000000012E-2</v>
      </c>
      <c r="BM314" s="137">
        <v>0.10124</v>
      </c>
    </row>
    <row r="315" spans="1:65">
      <c r="A315">
        <v>70</v>
      </c>
      <c r="B315" s="128" t="s">
        <v>2805</v>
      </c>
      <c r="C315" s="135">
        <v>1.9434599999999999E-3</v>
      </c>
      <c r="D315" s="135">
        <v>3.5999999999999999E-3</v>
      </c>
      <c r="E315" s="135">
        <v>1.9434599999999999E-3</v>
      </c>
      <c r="F315" s="135">
        <v>8.265059000000001E-2</v>
      </c>
      <c r="G315" s="135">
        <v>-4.9799120000000002E-2</v>
      </c>
      <c r="H315" s="136"/>
      <c r="I315" s="136"/>
      <c r="J315" s="136"/>
      <c r="K315" s="136"/>
      <c r="L315" s="136"/>
      <c r="M315" s="136"/>
      <c r="N315" s="136"/>
      <c r="O315" s="136"/>
      <c r="P315" s="136"/>
      <c r="Q315" s="136"/>
      <c r="R315" s="136"/>
      <c r="S315" s="136"/>
      <c r="T315" s="136"/>
      <c r="U315" s="136"/>
      <c r="V315" s="136"/>
      <c r="W315" s="136"/>
      <c r="X315" s="136"/>
      <c r="Y315" s="136"/>
      <c r="Z315" s="136"/>
      <c r="AA315" s="136"/>
      <c r="AB315" s="136"/>
      <c r="AC315" s="135">
        <v>1.683E-3</v>
      </c>
      <c r="AD315" s="135">
        <v>1.04536E-2</v>
      </c>
      <c r="AE315" s="136"/>
      <c r="AF315" s="136"/>
      <c r="AG315" s="135">
        <v>2.3240000000000001E-3</v>
      </c>
      <c r="AH315" s="136"/>
      <c r="AI315" s="135">
        <v>1.4674899999999999E-2</v>
      </c>
      <c r="AJ315" s="135">
        <v>2.0809999999999999E-2</v>
      </c>
      <c r="AK315" s="136"/>
      <c r="AL315" s="135">
        <v>1.7187999999999998E-2</v>
      </c>
      <c r="AM315" s="135">
        <v>2.7709999999999999E-2</v>
      </c>
      <c r="AN315" s="136"/>
      <c r="AO315" s="136"/>
      <c r="AP315" s="136"/>
      <c r="AQ315" s="136"/>
      <c r="AR315" s="136"/>
      <c r="AS315" s="135">
        <v>6.0630000000000003E-2</v>
      </c>
      <c r="AT315" s="136"/>
      <c r="AU315" s="135">
        <v>1.9709999999999998E-2</v>
      </c>
      <c r="AV315" s="135">
        <v>3.211E-2</v>
      </c>
      <c r="AW315" s="135">
        <v>1.1659600000000001E-2</v>
      </c>
      <c r="AX315" s="135">
        <v>6.1830000000000003E-2</v>
      </c>
      <c r="AY315" s="136"/>
      <c r="AZ315" s="135">
        <v>7.1129999999999999E-2</v>
      </c>
      <c r="BA315" s="135">
        <v>9.8449999999999996E-2</v>
      </c>
      <c r="BB315" s="135">
        <v>0.10915</v>
      </c>
      <c r="BC315" s="135">
        <v>0.10705000000000001</v>
      </c>
      <c r="BD315" s="136"/>
      <c r="BE315" s="135">
        <v>0.10185</v>
      </c>
      <c r="BF315" s="135">
        <v>0.12156</v>
      </c>
      <c r="BG315" s="135">
        <v>5.3120000000000001E-2</v>
      </c>
      <c r="BH315" s="136"/>
      <c r="BI315" s="135">
        <v>0.11395</v>
      </c>
      <c r="BJ315" s="135">
        <v>7.0330000000000004E-2</v>
      </c>
      <c r="BK315" s="135">
        <v>7.2730000000000003E-2</v>
      </c>
      <c r="BL315" s="135">
        <v>0.17438000000000001</v>
      </c>
      <c r="BM315" s="135">
        <v>7.9740000000000005E-2</v>
      </c>
    </row>
    <row r="316" spans="1:65">
      <c r="A316">
        <v>69</v>
      </c>
      <c r="B316" s="128" t="s">
        <v>2806</v>
      </c>
      <c r="C316" s="137">
        <v>1.6086399999999999E-3</v>
      </c>
      <c r="D316" s="137">
        <v>2.3999999999999998E-3</v>
      </c>
      <c r="E316" s="137">
        <v>1.5989000000000001E-3</v>
      </c>
      <c r="F316" s="137">
        <v>-3.4428269999999997E-2</v>
      </c>
      <c r="G316" s="137">
        <v>5.1505780000000001E-2</v>
      </c>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7">
        <v>1.3810000000000001E-3</v>
      </c>
      <c r="AD316" s="137">
        <v>7.0432999999999997E-3</v>
      </c>
      <c r="AE316" s="138"/>
      <c r="AF316" s="138"/>
      <c r="AG316" s="137">
        <v>6.9700000000000003E-4</v>
      </c>
      <c r="AH316" s="138"/>
      <c r="AI316" s="137">
        <v>9.056100000000001E-3</v>
      </c>
      <c r="AJ316" s="137">
        <v>1.3583899999999999E-2</v>
      </c>
      <c r="AK316" s="138"/>
      <c r="AL316" s="137">
        <v>6.1380999999999996E-3</v>
      </c>
      <c r="AM316" s="137">
        <v>8.4519E-3</v>
      </c>
      <c r="AN316" s="138"/>
      <c r="AO316" s="138"/>
      <c r="AP316" s="138"/>
      <c r="AQ316" s="138"/>
      <c r="AR316" s="138"/>
      <c r="AS316" s="137">
        <v>-1.4999999999999999E-2</v>
      </c>
      <c r="AT316" s="138"/>
      <c r="AU316" s="137">
        <v>1.27788E-2</v>
      </c>
      <c r="AV316" s="137">
        <v>7.0440000000000003E-2</v>
      </c>
      <c r="AW316" s="137">
        <v>2.3810000000000001E-2</v>
      </c>
      <c r="AX316" s="137">
        <v>1.60993E-2</v>
      </c>
      <c r="AY316" s="138"/>
      <c r="AZ316" s="137">
        <v>3.3619999999999997E-2</v>
      </c>
      <c r="BA316" s="137">
        <v>1.59989E-2</v>
      </c>
      <c r="BB316" s="137">
        <v>-3.0000000000000001E-3</v>
      </c>
      <c r="BC316" s="137">
        <v>1.8109000000000001E-3</v>
      </c>
      <c r="BD316" s="138"/>
      <c r="BE316" s="137">
        <v>-1.8599999999999998E-2</v>
      </c>
      <c r="BF316" s="137">
        <v>1.4489699999999999E-2</v>
      </c>
      <c r="BG316" s="137">
        <v>2.8176E-3</v>
      </c>
      <c r="BH316" s="138"/>
      <c r="BI316" s="137">
        <v>-6.7099999999999993E-2</v>
      </c>
      <c r="BJ316" s="137">
        <v>-3.5999999999999997E-2</v>
      </c>
      <c r="BK316" s="137">
        <v>5.8129999999999987E-2</v>
      </c>
      <c r="BL316" s="137">
        <v>-8.1000000000000003E-2</v>
      </c>
      <c r="BM316" s="137">
        <v>-2.0000000000000001E-4</v>
      </c>
    </row>
    <row r="317" spans="1:65">
      <c r="A317">
        <v>68</v>
      </c>
      <c r="B317" s="128" t="s">
        <v>2807</v>
      </c>
      <c r="C317" s="135">
        <v>1.5696600000000001E-3</v>
      </c>
      <c r="D317" s="135">
        <v>6.4000000000000003E-3</v>
      </c>
      <c r="E317" s="135">
        <v>1.5696600000000001E-3</v>
      </c>
      <c r="F317" s="135">
        <v>-4.7960259999999998E-2</v>
      </c>
      <c r="G317" s="135">
        <v>3.0961559999999999E-2</v>
      </c>
      <c r="H317" s="136"/>
      <c r="I317" s="136"/>
      <c r="J317" s="136"/>
      <c r="K317" s="136"/>
      <c r="L317" s="136"/>
      <c r="M317" s="136"/>
      <c r="N317" s="136"/>
      <c r="O317" s="136"/>
      <c r="P317" s="136"/>
      <c r="Q317" s="136"/>
      <c r="R317" s="136"/>
      <c r="S317" s="136"/>
      <c r="T317" s="136"/>
      <c r="U317" s="136"/>
      <c r="V317" s="136"/>
      <c r="W317" s="136"/>
      <c r="X317" s="136"/>
      <c r="Y317" s="136"/>
      <c r="Z317" s="136"/>
      <c r="AA317" s="136"/>
      <c r="AB317" s="136"/>
      <c r="AC317" s="135">
        <v>-2.0000000000000001E-4</v>
      </c>
      <c r="AD317" s="135">
        <v>4.9313999999999998E-3</v>
      </c>
      <c r="AE317" s="136"/>
      <c r="AF317" s="136"/>
      <c r="AG317" s="135">
        <v>1.106E-3</v>
      </c>
      <c r="AH317" s="136"/>
      <c r="AI317" s="135">
        <v>-1.1999999999999999E-3</v>
      </c>
      <c r="AJ317" s="135">
        <v>-1.1999999999999999E-3</v>
      </c>
      <c r="AK317" s="136"/>
      <c r="AL317" s="135">
        <v>-1.6400000000000001E-2</v>
      </c>
      <c r="AM317" s="135">
        <v>-3.0499999999999999E-2</v>
      </c>
      <c r="AN317" s="136"/>
      <c r="AO317" s="136"/>
      <c r="AP317" s="136"/>
      <c r="AQ317" s="136"/>
      <c r="AR317" s="136"/>
      <c r="AS317" s="135">
        <v>-1.6199999999999999E-2</v>
      </c>
      <c r="AT317" s="136"/>
      <c r="AU317" s="135">
        <v>-1.24E-2</v>
      </c>
      <c r="AV317" s="135">
        <v>-7.17E-2</v>
      </c>
      <c r="AW317" s="135">
        <v>-2.7099999999999999E-2</v>
      </c>
      <c r="AX317" s="135">
        <v>-2.2499999999999999E-2</v>
      </c>
      <c r="AY317" s="136"/>
      <c r="AZ317" s="135">
        <v>-3.2599999999999997E-2</v>
      </c>
      <c r="BA317" s="135">
        <v>-2.4899999999999999E-2</v>
      </c>
      <c r="BB317" s="135">
        <v>-6.54E-2</v>
      </c>
      <c r="BC317" s="135">
        <v>-6.3E-2</v>
      </c>
      <c r="BD317" s="136"/>
      <c r="BE317" s="135">
        <v>-4.6799999999999987E-2</v>
      </c>
      <c r="BF317" s="135">
        <v>-2.5899999999999999E-2</v>
      </c>
      <c r="BG317" s="135">
        <v>-6.88E-2</v>
      </c>
      <c r="BH317" s="136"/>
      <c r="BI317" s="135">
        <v>-0.1071</v>
      </c>
      <c r="BJ317" s="135">
        <v>-5.7099999999999998E-2</v>
      </c>
      <c r="BK317" s="135">
        <v>-3.39E-2</v>
      </c>
      <c r="BL317" s="135">
        <v>-9.8100000000000007E-2</v>
      </c>
      <c r="BM317" s="135">
        <v>-4.5499999999999999E-2</v>
      </c>
    </row>
    <row r="318" spans="1:65">
      <c r="A318">
        <v>67</v>
      </c>
      <c r="B318" s="128" t="s">
        <v>2808</v>
      </c>
      <c r="C318" s="137">
        <v>1.5696600000000001E-3</v>
      </c>
      <c r="D318" s="137">
        <v>8.6E-3</v>
      </c>
      <c r="E318" s="137">
        <v>1.5696600000000001E-3</v>
      </c>
      <c r="F318" s="137">
        <v>-6.8811499999999999E-3</v>
      </c>
      <c r="G318" s="137">
        <v>2.32418E-2</v>
      </c>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7">
        <v>1.062E-3</v>
      </c>
      <c r="AD318" s="137">
        <v>7.2455999999999996E-3</v>
      </c>
      <c r="AE318" s="138"/>
      <c r="AF318" s="138"/>
      <c r="AG318" s="137">
        <v>1.5089999999999999E-3</v>
      </c>
      <c r="AH318" s="138"/>
      <c r="AI318" s="137">
        <v>6.4405999999999986E-3</v>
      </c>
      <c r="AJ318" s="137">
        <v>9.8626000000000009E-3</v>
      </c>
      <c r="AK318" s="138"/>
      <c r="AL318" s="137">
        <v>-4.8999999999999998E-3</v>
      </c>
      <c r="AM318" s="137">
        <v>-8.1000000000000013E-3</v>
      </c>
      <c r="AN318" s="138"/>
      <c r="AO318" s="138"/>
      <c r="AP318" s="138"/>
      <c r="AQ318" s="138"/>
      <c r="AR318" s="138"/>
      <c r="AS318" s="137">
        <v>-3.2800000000000003E-2</v>
      </c>
      <c r="AT318" s="138"/>
      <c r="AU318" s="137">
        <v>-5.1999999999999998E-3</v>
      </c>
      <c r="AV318" s="137">
        <v>-4.5900000000000003E-2</v>
      </c>
      <c r="AW318" s="137">
        <v>-1.7999999999999999E-2</v>
      </c>
      <c r="AX318" s="137">
        <v>4.5288000000000004E-3</v>
      </c>
      <c r="AY318" s="138"/>
      <c r="AZ318" s="137">
        <v>-2.3099999999999999E-2</v>
      </c>
      <c r="BA318" s="137">
        <v>-8.9999999999999998E-4</v>
      </c>
      <c r="BB318" s="137">
        <v>-1.55E-2</v>
      </c>
      <c r="BC318" s="137">
        <v>-8.8000000000000005E-3</v>
      </c>
      <c r="BD318" s="138"/>
      <c r="BE318" s="137">
        <v>-5.6000000000000008E-3</v>
      </c>
      <c r="BF318" s="137">
        <v>7.2456999999999999E-3</v>
      </c>
      <c r="BG318" s="137">
        <v>2.3148000000000001E-3</v>
      </c>
      <c r="BH318" s="138"/>
      <c r="BI318" s="137">
        <v>-5.5199999999999999E-2</v>
      </c>
      <c r="BJ318" s="137">
        <v>-1.29E-2</v>
      </c>
      <c r="BK318" s="137">
        <v>-6.4000000000000003E-3</v>
      </c>
      <c r="BL318" s="137">
        <v>-4.4200000000000003E-2</v>
      </c>
      <c r="BM318" s="137">
        <v>-5.0000000000000001E-4</v>
      </c>
    </row>
    <row r="319" spans="1:65">
      <c r="A319">
        <v>66</v>
      </c>
      <c r="B319" s="128" t="s">
        <v>2809</v>
      </c>
      <c r="C319" s="135">
        <v>1.49486E-3</v>
      </c>
      <c r="D319" s="135">
        <v>8.8999999999999999E-3</v>
      </c>
      <c r="E319" s="135">
        <v>1.49486E-3</v>
      </c>
      <c r="F319" s="135">
        <v>0.15902648999999999</v>
      </c>
      <c r="G319" s="135">
        <v>-7.6250039999999991E-2</v>
      </c>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5">
        <v>1.0679999999999999E-3</v>
      </c>
      <c r="AD319" s="135">
        <v>4.3284999999999999E-3</v>
      </c>
      <c r="AE319" s="136"/>
      <c r="AF319" s="136"/>
      <c r="AG319" s="135">
        <v>3.9500000000000001E-4</v>
      </c>
      <c r="AH319" s="136"/>
      <c r="AI319" s="135">
        <v>1.22814E-2</v>
      </c>
      <c r="AJ319" s="135">
        <v>1.8610000000000002E-2</v>
      </c>
      <c r="AK319" s="136"/>
      <c r="AL319" s="135">
        <v>4.0820000000000002E-2</v>
      </c>
      <c r="AM319" s="135">
        <v>6.694E-2</v>
      </c>
      <c r="AN319" s="136"/>
      <c r="AO319" s="136"/>
      <c r="AP319" s="136"/>
      <c r="AQ319" s="136"/>
      <c r="AR319" s="136"/>
      <c r="AS319" s="135">
        <v>8.5250000000000006E-2</v>
      </c>
      <c r="AT319" s="136"/>
      <c r="AU319" s="135">
        <v>4.3119999999999999E-2</v>
      </c>
      <c r="AV319" s="135">
        <v>0.12188</v>
      </c>
      <c r="AW319" s="135">
        <v>4.4319999999999998E-2</v>
      </c>
      <c r="AX319" s="135">
        <v>4.7230000000000001E-2</v>
      </c>
      <c r="AY319" s="136"/>
      <c r="AZ319" s="135">
        <v>9.1060000000000002E-2</v>
      </c>
      <c r="BA319" s="135">
        <v>0.13619000000000001</v>
      </c>
      <c r="BB319" s="135">
        <v>0.10106</v>
      </c>
      <c r="BC319" s="135">
        <v>0.10707</v>
      </c>
      <c r="BD319" s="136"/>
      <c r="BE319" s="135">
        <v>0.12948000000000001</v>
      </c>
      <c r="BF319" s="135">
        <v>0.13519</v>
      </c>
      <c r="BG319" s="135">
        <v>0.13649</v>
      </c>
      <c r="BH319" s="136"/>
      <c r="BI319" s="135">
        <v>0.10647</v>
      </c>
      <c r="BJ319" s="135">
        <v>0.14149</v>
      </c>
      <c r="BK319" s="135">
        <v>7.7649999999999997E-2</v>
      </c>
      <c r="BL319" s="135">
        <v>0.22381400000000001</v>
      </c>
      <c r="BM319" s="135">
        <v>0.10897</v>
      </c>
    </row>
    <row r="320" spans="1:65">
      <c r="A320">
        <v>65</v>
      </c>
      <c r="B320" s="128" t="s">
        <v>2200</v>
      </c>
      <c r="C320" s="137">
        <v>1.6444700000000001E-3</v>
      </c>
      <c r="D320" s="137">
        <v>1.35E-2</v>
      </c>
      <c r="E320" s="137">
        <v>1.6444700000000001E-3</v>
      </c>
      <c r="F320" s="137">
        <v>9.2970989999999989E-2</v>
      </c>
      <c r="G320" s="137">
        <v>-2.5320249999999999E-2</v>
      </c>
      <c r="H320" s="137">
        <v>1.6000000000000001E-3</v>
      </c>
      <c r="I320" s="138"/>
      <c r="J320" s="137">
        <v>3.3E-3</v>
      </c>
      <c r="K320" s="137">
        <v>2.91057313545573E-3</v>
      </c>
      <c r="L320" s="137">
        <v>2.9805479952700331E-3</v>
      </c>
      <c r="M320" s="137">
        <v>5.1999999999999998E-3</v>
      </c>
      <c r="N320" s="137">
        <v>2.5999999999999999E-3</v>
      </c>
      <c r="O320" s="137">
        <v>2.5000000000000001E-3</v>
      </c>
      <c r="P320" s="137">
        <v>4.4999999999999997E-3</v>
      </c>
      <c r="Q320" s="137">
        <v>6.4999999999999997E-3</v>
      </c>
      <c r="R320" s="137">
        <v>6.4000000000000003E-3</v>
      </c>
      <c r="S320" s="137">
        <v>4.8858820142614334E-3</v>
      </c>
      <c r="T320" s="137">
        <v>6.0782631715230462E-3</v>
      </c>
      <c r="U320" s="137">
        <v>5.4725178193335564E-3</v>
      </c>
      <c r="V320" s="137">
        <v>4.0183433409681779E-3</v>
      </c>
      <c r="W320" s="138"/>
      <c r="X320" s="137">
        <v>7.9457411292713775E-3</v>
      </c>
      <c r="Y320" s="137">
        <v>1.321322344403586E-2</v>
      </c>
      <c r="Z320" s="137">
        <v>2.994681067447336E-2</v>
      </c>
      <c r="AA320" s="138"/>
      <c r="AB320" s="137">
        <v>3.4762536922998198E-3</v>
      </c>
      <c r="AC320" s="137">
        <v>2.2133999999999999E-3</v>
      </c>
      <c r="AD320" s="137">
        <v>6.1371000000000004E-3</v>
      </c>
      <c r="AE320" s="138"/>
      <c r="AF320" s="138"/>
      <c r="AG320" s="137">
        <v>1.307E-3</v>
      </c>
      <c r="AH320" s="138"/>
      <c r="AI320" s="137">
        <v>-1E-4</v>
      </c>
      <c r="AJ320" s="137">
        <v>-8.9999999999999998E-4</v>
      </c>
      <c r="AK320" s="138"/>
      <c r="AL320" s="137">
        <v>3.8719999999999997E-2</v>
      </c>
      <c r="AM320" s="137">
        <v>6.2030000000000002E-2</v>
      </c>
      <c r="AN320" s="138"/>
      <c r="AO320" s="138"/>
      <c r="AP320" s="138"/>
      <c r="AQ320" s="138"/>
      <c r="AR320" s="138"/>
      <c r="AS320" s="137">
        <v>8.7550000000000003E-2</v>
      </c>
      <c r="AT320" s="138"/>
      <c r="AU320" s="137">
        <v>1.54938E-2</v>
      </c>
      <c r="AV320" s="137">
        <v>5.9729999999999998E-2</v>
      </c>
      <c r="AW320" s="137">
        <v>2.051E-2</v>
      </c>
      <c r="AX320" s="137">
        <v>4.8619999999999997E-2</v>
      </c>
      <c r="AY320" s="138"/>
      <c r="AZ320" s="137">
        <v>6.1530000000000001E-2</v>
      </c>
      <c r="BA320" s="137">
        <v>5.7829999999999999E-2</v>
      </c>
      <c r="BB320" s="137">
        <v>9.1950000000000004E-2</v>
      </c>
      <c r="BC320" s="137">
        <v>7.8939999999999996E-2</v>
      </c>
      <c r="BD320" s="138"/>
      <c r="BE320" s="137">
        <v>7.7839999999999993E-2</v>
      </c>
      <c r="BF320" s="137">
        <v>5.1830000000000001E-2</v>
      </c>
      <c r="BG320" s="137">
        <v>6.794E-2</v>
      </c>
      <c r="BH320" s="138"/>
      <c r="BI320" s="137">
        <v>8.8249999999999995E-2</v>
      </c>
      <c r="BJ320" s="137">
        <v>5.543E-2</v>
      </c>
      <c r="BK320" s="137">
        <v>2.8709999999999999E-2</v>
      </c>
      <c r="BL320" s="137">
        <v>9.6449999999999994E-2</v>
      </c>
      <c r="BM320" s="137">
        <v>5.1029999999999999E-2</v>
      </c>
    </row>
    <row r="321" spans="1:65">
      <c r="A321">
        <v>64</v>
      </c>
      <c r="B321" s="128" t="s">
        <v>2201</v>
      </c>
      <c r="C321" s="135">
        <v>1.49486E-3</v>
      </c>
      <c r="D321" s="135">
        <v>2.5000000000000001E-3</v>
      </c>
      <c r="E321" s="135">
        <v>1.49486E-3</v>
      </c>
      <c r="F321" s="135">
        <v>-3.3185859999999998E-2</v>
      </c>
      <c r="G321" s="135">
        <v>5.3726399999999987E-2</v>
      </c>
      <c r="H321" s="135">
        <v>1.5E-3</v>
      </c>
      <c r="I321" s="136"/>
      <c r="J321" s="135">
        <v>3.2000000000000002E-3</v>
      </c>
      <c r="K321" s="135">
        <v>2.87196934754874E-3</v>
      </c>
      <c r="L321" s="135">
        <v>2.946462921328719E-3</v>
      </c>
      <c r="M321" s="135">
        <v>7.7999999999999996E-3</v>
      </c>
      <c r="N321" s="135">
        <v>4.8999999999999998E-3</v>
      </c>
      <c r="O321" s="135">
        <v>7.1999999999999998E-3</v>
      </c>
      <c r="P321" s="135">
        <v>6.3E-3</v>
      </c>
      <c r="Q321" s="135">
        <v>1.6000000000000001E-3</v>
      </c>
      <c r="R321" s="135">
        <v>-4.0000000000000002E-4</v>
      </c>
      <c r="S321" s="135">
        <v>3.1672751965339252E-3</v>
      </c>
      <c r="T321" s="135">
        <v>4.5466701788450248E-3</v>
      </c>
      <c r="U321" s="135">
        <v>7.5548481370126819E-3</v>
      </c>
      <c r="V321" s="135">
        <v>7.5060097010801741E-3</v>
      </c>
      <c r="W321" s="136"/>
      <c r="X321" s="135">
        <v>5.9354909964868252E-3</v>
      </c>
      <c r="Y321" s="135">
        <v>2.1592125408422809E-3</v>
      </c>
      <c r="Z321" s="135">
        <v>-1.765250663341655E-2</v>
      </c>
      <c r="AA321" s="136"/>
      <c r="AB321" s="135">
        <v>1.0297081772714239E-3</v>
      </c>
      <c r="AC321" s="135">
        <v>1.6107999999999999E-3</v>
      </c>
      <c r="AD321" s="135">
        <v>7.3488E-3</v>
      </c>
      <c r="AE321" s="136"/>
      <c r="AF321" s="136"/>
      <c r="AG321" s="135">
        <v>7.8779999999999996E-3</v>
      </c>
      <c r="AH321" s="136"/>
      <c r="AI321" s="135">
        <v>1.10738E-2</v>
      </c>
      <c r="AJ321" s="135">
        <v>1.5910000000000001E-2</v>
      </c>
      <c r="AK321" s="136"/>
      <c r="AL321" s="135">
        <v>-1.2500000000000001E-2</v>
      </c>
      <c r="AM321" s="135">
        <v>-2.0299999999999999E-2</v>
      </c>
      <c r="AN321" s="136"/>
      <c r="AO321" s="136"/>
      <c r="AP321" s="136"/>
      <c r="AQ321" s="136"/>
      <c r="AR321" s="136"/>
      <c r="AS321" s="135">
        <v>-3.0999999999999999E-3</v>
      </c>
      <c r="AT321" s="136"/>
      <c r="AU321" s="135">
        <v>6.4428000000000003E-3</v>
      </c>
      <c r="AV321" s="135">
        <v>-3.7699999999999997E-2</v>
      </c>
      <c r="AW321" s="135">
        <v>-1.2699999999999999E-2</v>
      </c>
      <c r="AX321" s="135">
        <v>-3.8E-3</v>
      </c>
      <c r="AY321" s="136"/>
      <c r="AZ321" s="135">
        <v>1.521E-2</v>
      </c>
      <c r="BA321" s="135">
        <v>3.7247999999999999E-3</v>
      </c>
      <c r="BB321" s="135">
        <v>2.511E-2</v>
      </c>
      <c r="BC321" s="135">
        <v>3.2320000000000002E-2</v>
      </c>
      <c r="BD321" s="136"/>
      <c r="BE321" s="135">
        <v>4.7312999999999999E-3</v>
      </c>
      <c r="BF321" s="135">
        <v>-2.3800000000000002E-2</v>
      </c>
      <c r="BG321" s="135">
        <v>7.4495999999999998E-3</v>
      </c>
      <c r="BH321" s="136"/>
      <c r="BI321" s="135">
        <v>1.6105E-3</v>
      </c>
      <c r="BJ321" s="135">
        <v>-4.2500000000000003E-2</v>
      </c>
      <c r="BK321" s="135">
        <v>-6.6E-3</v>
      </c>
      <c r="BL321" s="135">
        <v>-9.5299999999999996E-2</v>
      </c>
      <c r="BM321" s="135">
        <v>1.7010000000000001E-2</v>
      </c>
    </row>
    <row r="322" spans="1:65">
      <c r="A322">
        <v>63</v>
      </c>
      <c r="B322" s="128" t="s">
        <v>2202</v>
      </c>
      <c r="C322" s="137">
        <v>1.34527E-3</v>
      </c>
      <c r="D322" s="137">
        <v>8.6E-3</v>
      </c>
      <c r="E322" s="137">
        <v>1.34527E-3</v>
      </c>
      <c r="F322" s="137">
        <v>-4.3734139999999998E-2</v>
      </c>
      <c r="G322" s="137">
        <v>9.9161800000000001E-3</v>
      </c>
      <c r="H322" s="137">
        <v>1.2999999999999999E-3</v>
      </c>
      <c r="I322" s="138"/>
      <c r="J322" s="137">
        <v>3.2000000000000002E-3</v>
      </c>
      <c r="K322" s="137">
        <v>2.8934318562885402E-3</v>
      </c>
      <c r="L322" s="137">
        <v>2.9395823373508101E-3</v>
      </c>
      <c r="M322" s="137">
        <v>4.3E-3</v>
      </c>
      <c r="N322" s="137">
        <v>5.8999999999999999E-3</v>
      </c>
      <c r="O322" s="137">
        <v>4.7999999999999996E-3</v>
      </c>
      <c r="P322" s="137">
        <v>5.4999999999999997E-3</v>
      </c>
      <c r="Q322" s="137">
        <v>1.8E-3</v>
      </c>
      <c r="R322" s="137">
        <v>-1.4E-3</v>
      </c>
      <c r="S322" s="137">
        <v>3.7977170780301162E-3</v>
      </c>
      <c r="T322" s="137">
        <v>4.0899055537264584E-3</v>
      </c>
      <c r="U322" s="137">
        <v>7.2557274322937459E-3</v>
      </c>
      <c r="V322" s="137">
        <v>5.6739045250162601E-3</v>
      </c>
      <c r="W322" s="138"/>
      <c r="X322" s="137">
        <v>8.8611683597066282E-3</v>
      </c>
      <c r="Y322" s="137">
        <v>7.4403415090069647E-3</v>
      </c>
      <c r="Z322" s="137">
        <v>1.239946166063643E-2</v>
      </c>
      <c r="AA322" s="138"/>
      <c r="AB322" s="137">
        <v>2.3294683607181441E-3</v>
      </c>
      <c r="AC322" s="137">
        <v>8.5499999999999997E-4</v>
      </c>
      <c r="AD322" s="137">
        <v>3.1227999999999998E-3</v>
      </c>
      <c r="AE322" s="138"/>
      <c r="AF322" s="138"/>
      <c r="AG322" s="137">
        <v>7.0679999999999996E-3</v>
      </c>
      <c r="AH322" s="138"/>
      <c r="AI322" s="137">
        <v>2.341E-2</v>
      </c>
      <c r="AJ322" s="137">
        <v>3.5619999999999999E-2</v>
      </c>
      <c r="AK322" s="138"/>
      <c r="AL322" s="137">
        <v>-2E-3</v>
      </c>
      <c r="AM322" s="137">
        <v>-4.6999999999999993E-3</v>
      </c>
      <c r="AN322" s="138"/>
      <c r="AO322" s="138"/>
      <c r="AP322" s="138"/>
      <c r="AQ322" s="138"/>
      <c r="AR322" s="138"/>
      <c r="AS322" s="137">
        <v>1.9109999999999999E-2</v>
      </c>
      <c r="AT322" s="138"/>
      <c r="AU322" s="137">
        <v>-4.3E-3</v>
      </c>
      <c r="AV322" s="137">
        <v>0.11788</v>
      </c>
      <c r="AW322" s="137">
        <v>3.8719999999999997E-2</v>
      </c>
      <c r="AX322" s="137">
        <v>-3.5000000000000001E-3</v>
      </c>
      <c r="AY322" s="137">
        <v>-3.27E-2</v>
      </c>
      <c r="AZ322" s="137">
        <v>3.4419999999999999E-2</v>
      </c>
      <c r="BA322" s="137">
        <v>-1.7299999999999999E-2</v>
      </c>
      <c r="BB322" s="137">
        <v>-1.5299999999999999E-2</v>
      </c>
      <c r="BC322" s="137">
        <v>-3.5999999999999999E-3</v>
      </c>
      <c r="BD322" s="138"/>
      <c r="BE322" s="137">
        <v>-1.89E-2</v>
      </c>
      <c r="BF322" s="137">
        <v>-1.09E-2</v>
      </c>
      <c r="BG322" s="137">
        <v>-3.1800000000000002E-2</v>
      </c>
      <c r="BH322" s="138"/>
      <c r="BI322" s="137">
        <v>3.3919999999999999E-2</v>
      </c>
      <c r="BJ322" s="137">
        <v>-6.8400000000000002E-2</v>
      </c>
      <c r="BK322" s="137">
        <v>1.0779800000000001E-2</v>
      </c>
      <c r="BL322" s="137">
        <v>-8.8699999999999987E-2</v>
      </c>
      <c r="BM322" s="137">
        <v>-2.5100000000000001E-2</v>
      </c>
    </row>
    <row r="323" spans="1:65">
      <c r="A323">
        <v>62</v>
      </c>
      <c r="B323" s="128" t="s">
        <v>2203</v>
      </c>
      <c r="C323" s="135">
        <v>1.9816399999999998E-3</v>
      </c>
      <c r="D323" s="135">
        <v>9.300000000000001E-3</v>
      </c>
      <c r="E323" s="135">
        <v>2.0108000000000001E-3</v>
      </c>
      <c r="F323" s="135">
        <v>5.9967640000000003E-2</v>
      </c>
      <c r="G323" s="135">
        <v>3.0215909999999999E-2</v>
      </c>
      <c r="H323" s="135">
        <v>2E-3</v>
      </c>
      <c r="I323" s="136"/>
      <c r="J323" s="135">
        <v>4.1999999999999997E-3</v>
      </c>
      <c r="K323" s="135">
        <v>3.7951247190162198E-3</v>
      </c>
      <c r="L323" s="135">
        <v>3.8749133883375642E-3</v>
      </c>
      <c r="M323" s="135">
        <v>8.9999999999999993E-3</v>
      </c>
      <c r="N323" s="135">
        <v>5.5999999999999999E-3</v>
      </c>
      <c r="O323" s="135">
        <v>8.5000000000000006E-3</v>
      </c>
      <c r="P323" s="135">
        <v>3.7000000000000002E-3</v>
      </c>
      <c r="Q323" s="135">
        <v>5.1000000000000004E-3</v>
      </c>
      <c r="R323" s="135">
        <v>-1.1999999999999999E-3</v>
      </c>
      <c r="S323" s="135">
        <v>4.3811770429880159E-3</v>
      </c>
      <c r="T323" s="135">
        <v>4.0036910771878986E-3</v>
      </c>
      <c r="U323" s="135">
        <v>5.800415396297165E-3</v>
      </c>
      <c r="V323" s="135">
        <v>2.6159092607334071E-3</v>
      </c>
      <c r="W323" s="136"/>
      <c r="X323" s="135">
        <v>4.6553156889053149E-3</v>
      </c>
      <c r="Y323" s="135">
        <v>-4.4740690405631328E-4</v>
      </c>
      <c r="Z323" s="135">
        <v>-2.5863982787998059E-3</v>
      </c>
      <c r="AA323" s="136"/>
      <c r="AB323" s="135">
        <v>2.075864639919405E-3</v>
      </c>
      <c r="AC323" s="135">
        <v>1.787E-3</v>
      </c>
      <c r="AD323" s="135">
        <v>7.5380000000000004E-3</v>
      </c>
      <c r="AE323" s="136"/>
      <c r="AF323" s="136"/>
      <c r="AG323" s="135">
        <v>8.7880000000000007E-3</v>
      </c>
      <c r="AH323" s="136"/>
      <c r="AI323" s="135">
        <v>1.6181000000000001E-2</v>
      </c>
      <c r="AJ323" s="135">
        <v>2.4109999999999999E-2</v>
      </c>
      <c r="AK323" s="136"/>
      <c r="AL323" s="135">
        <v>1.6985E-2</v>
      </c>
      <c r="AM323" s="135">
        <v>2.4709999999999999E-2</v>
      </c>
      <c r="AN323" s="136"/>
      <c r="AO323" s="136"/>
      <c r="AP323" s="136"/>
      <c r="AQ323" s="136"/>
      <c r="AR323" s="136"/>
      <c r="AS323" s="135">
        <v>6.6530000000000006E-2</v>
      </c>
      <c r="AT323" s="136"/>
      <c r="AU323" s="135">
        <v>1.5980100000000001E-2</v>
      </c>
      <c r="AV323" s="135">
        <v>-2.1700000000000001E-2</v>
      </c>
      <c r="AW323" s="135">
        <v>-6.6E-3</v>
      </c>
      <c r="AX323" s="135">
        <v>1.472E-3</v>
      </c>
      <c r="AY323" s="135">
        <v>-1.8100000000000002E-2</v>
      </c>
      <c r="AZ323" s="135">
        <v>-2.9499999999999998E-2</v>
      </c>
      <c r="BA323" s="135">
        <v>3.9410000000000001E-2</v>
      </c>
      <c r="BB323" s="135">
        <v>3.3110000000000001E-2</v>
      </c>
      <c r="BC323" s="135">
        <v>1.6080899999999999E-2</v>
      </c>
      <c r="BD323" s="136"/>
      <c r="BE323" s="135">
        <v>1.1529999999999999E-3</v>
      </c>
      <c r="BF323" s="135">
        <v>2.9610000000000001E-2</v>
      </c>
      <c r="BG323" s="135">
        <v>1.4573300000000001E-2</v>
      </c>
      <c r="BH323" s="136"/>
      <c r="BI323" s="135">
        <v>-8.5199999999999998E-2</v>
      </c>
      <c r="BJ323" s="135">
        <v>8.1839999999999996E-2</v>
      </c>
      <c r="BK323" s="135">
        <v>2.2610000000000002E-2</v>
      </c>
      <c r="BL323" s="135">
        <v>8.7239999999999998E-2</v>
      </c>
      <c r="BM323" s="135">
        <v>-4.0999999999999986E-3</v>
      </c>
    </row>
    <row r="324" spans="1:65">
      <c r="A324">
        <v>61</v>
      </c>
      <c r="B324" s="128" t="s">
        <v>2204</v>
      </c>
      <c r="C324" s="137">
        <v>2.07785E-3</v>
      </c>
      <c r="D324" s="137">
        <v>3.0999999999999999E-3</v>
      </c>
      <c r="E324" s="137">
        <v>2.07785E-3</v>
      </c>
      <c r="F324" s="137">
        <v>1.9377930000000002E-2</v>
      </c>
      <c r="G324" s="137">
        <v>-5.1550730000000003E-2</v>
      </c>
      <c r="H324" s="137">
        <v>2.0999999999999999E-3</v>
      </c>
      <c r="I324" s="138"/>
      <c r="J324" s="137">
        <v>4.1000000000000003E-3</v>
      </c>
      <c r="K324" s="137">
        <v>3.7188934694729601E-3</v>
      </c>
      <c r="L324" s="137">
        <v>3.7692514561185049E-3</v>
      </c>
      <c r="M324" s="137">
        <v>5.1999999999999998E-3</v>
      </c>
      <c r="N324" s="137">
        <v>3.2000000000000002E-3</v>
      </c>
      <c r="O324" s="137">
        <v>4.1000000000000003E-3</v>
      </c>
      <c r="P324" s="137">
        <v>2.2000000000000001E-3</v>
      </c>
      <c r="Q324" s="137">
        <v>4.5999999999999999E-3</v>
      </c>
      <c r="R324" s="137">
        <v>4.8999999999999998E-3</v>
      </c>
      <c r="S324" s="137">
        <v>4.0185122419200692E-3</v>
      </c>
      <c r="T324" s="137">
        <v>5.3071484075706277E-3</v>
      </c>
      <c r="U324" s="137">
        <v>4.9410769598829951E-3</v>
      </c>
      <c r="V324" s="137">
        <v>6.4499630252552453E-3</v>
      </c>
      <c r="W324" s="138"/>
      <c r="X324" s="137">
        <v>5.0441495291100313E-3</v>
      </c>
      <c r="Y324" s="137">
        <v>4.1402348514918419E-3</v>
      </c>
      <c r="Z324" s="137">
        <v>8.2487672285045388E-3</v>
      </c>
      <c r="AA324" s="138"/>
      <c r="AB324" s="137">
        <v>2.6677957818037582E-3</v>
      </c>
      <c r="AC324" s="137">
        <v>1.361E-3</v>
      </c>
      <c r="AD324" s="137">
        <v>4.823E-3</v>
      </c>
      <c r="AE324" s="138"/>
      <c r="AF324" s="138"/>
      <c r="AG324" s="137">
        <v>9.4979999999999995E-3</v>
      </c>
      <c r="AH324" s="138"/>
      <c r="AI324" s="137">
        <v>-8.9999999999999998E-4</v>
      </c>
      <c r="AJ324" s="137">
        <v>-1.6000000000000001E-3</v>
      </c>
      <c r="AK324" s="138"/>
      <c r="AL324" s="137">
        <v>1.55744E-2</v>
      </c>
      <c r="AM324" s="137">
        <v>2.6210000000000001E-2</v>
      </c>
      <c r="AN324" s="138"/>
      <c r="AO324" s="138"/>
      <c r="AP324" s="138"/>
      <c r="AQ324" s="138"/>
      <c r="AR324" s="138"/>
      <c r="AS324" s="137">
        <v>3.0210000000000001E-2</v>
      </c>
      <c r="AT324" s="138"/>
      <c r="AU324" s="137">
        <v>1.18566E-2</v>
      </c>
      <c r="AV324" s="137">
        <v>1.5273E-2</v>
      </c>
      <c r="AW324" s="137">
        <v>6.0286999999999997E-3</v>
      </c>
      <c r="AX324" s="137">
        <v>1.3062300000000001E-2</v>
      </c>
      <c r="AY324" s="137">
        <v>5.2319999999999998E-2</v>
      </c>
      <c r="AZ324" s="137">
        <v>4.1110000000000001E-2</v>
      </c>
      <c r="BA324" s="137">
        <v>5.5919999999999997E-2</v>
      </c>
      <c r="BB324" s="137">
        <v>5.9420000000000001E-2</v>
      </c>
      <c r="BC324" s="137">
        <v>5.3420000000000002E-2</v>
      </c>
      <c r="BD324" s="138"/>
      <c r="BE324" s="137">
        <v>2.1909999999999999E-2</v>
      </c>
      <c r="BF324" s="137">
        <v>2.8209999999999999E-2</v>
      </c>
      <c r="BG324" s="137">
        <v>-1.5E-3</v>
      </c>
      <c r="BH324" s="138"/>
      <c r="BI324" s="137">
        <v>0.13066</v>
      </c>
      <c r="BJ324" s="137">
        <v>3.6209999999999999E-2</v>
      </c>
      <c r="BK324" s="137">
        <v>3.1609999999999999E-2</v>
      </c>
      <c r="BL324" s="137">
        <v>0.10514999999999999</v>
      </c>
      <c r="BM324" s="137">
        <v>1.8890299999999999E-2</v>
      </c>
    </row>
    <row r="325" spans="1:65">
      <c r="A325">
        <v>60</v>
      </c>
      <c r="B325" s="128" t="s">
        <v>2205</v>
      </c>
      <c r="C325" s="135">
        <v>2.6742900000000002E-3</v>
      </c>
      <c r="D325" s="135">
        <v>8.3000000000000001E-3</v>
      </c>
      <c r="E325" s="135">
        <v>2.7032599999999999E-3</v>
      </c>
      <c r="F325" s="135">
        <v>6.1583430000000002E-2</v>
      </c>
      <c r="G325" s="135">
        <v>-3.1719589999999999E-2</v>
      </c>
      <c r="H325" s="135">
        <v>2.7000000000000001E-3</v>
      </c>
      <c r="I325" s="136"/>
      <c r="J325" s="135">
        <v>4.7000000000000002E-3</v>
      </c>
      <c r="K325" s="135">
        <v>4.4059660403488196E-3</v>
      </c>
      <c r="L325" s="135">
        <v>4.4562825272431716E-3</v>
      </c>
      <c r="M325" s="135">
        <v>4.3E-3</v>
      </c>
      <c r="N325" s="135">
        <v>5.4999999999999997E-3</v>
      </c>
      <c r="O325" s="135">
        <v>4.4999999999999997E-3</v>
      </c>
      <c r="P325" s="135">
        <v>3.5999999999999999E-3</v>
      </c>
      <c r="Q325" s="135">
        <v>3.5000000000000001E-3</v>
      </c>
      <c r="R325" s="135">
        <v>3.0000000000000001E-3</v>
      </c>
      <c r="S325" s="135">
        <v>4.6129841283377706E-3</v>
      </c>
      <c r="T325" s="135">
        <v>6.4706088054355959E-3</v>
      </c>
      <c r="U325" s="135">
        <v>4.2547462287587656E-3</v>
      </c>
      <c r="V325" s="135">
        <v>3.3578610072886321E-3</v>
      </c>
      <c r="W325" s="136"/>
      <c r="X325" s="135">
        <v>5.0034497588169469E-3</v>
      </c>
      <c r="Y325" s="135">
        <v>1.0508907117184659E-2</v>
      </c>
      <c r="Z325" s="135">
        <v>9.9498609223944712E-3</v>
      </c>
      <c r="AA325" s="136"/>
      <c r="AB325" s="135">
        <v>3.3610234863915042E-3</v>
      </c>
      <c r="AC325" s="135">
        <v>2.6979999999999999E-3</v>
      </c>
      <c r="AD325" s="135">
        <v>1.5560000000000001E-3</v>
      </c>
      <c r="AE325" s="136"/>
      <c r="AF325" s="136"/>
      <c r="AG325" s="135">
        <v>6.1000000000000004E-3</v>
      </c>
      <c r="AH325" s="136"/>
      <c r="AI325" s="135">
        <v>3.4128000000000001E-3</v>
      </c>
      <c r="AJ325" s="135">
        <v>4.5166E-3</v>
      </c>
      <c r="AK325" s="136"/>
      <c r="AL325" s="135">
        <v>1.3650900000000001E-2</v>
      </c>
      <c r="AM325" s="135">
        <v>2.1981899999999999E-2</v>
      </c>
      <c r="AN325" s="136"/>
      <c r="AO325" s="136"/>
      <c r="AP325" s="136"/>
      <c r="AQ325" s="136"/>
      <c r="AR325" s="136"/>
      <c r="AS325" s="135">
        <v>3.7409999999999999E-2</v>
      </c>
      <c r="AT325" s="136"/>
      <c r="AU325" s="135">
        <v>5.5205000000000002E-3</v>
      </c>
      <c r="AV325" s="135">
        <v>0.10213</v>
      </c>
      <c r="AW325" s="135">
        <v>3.4810000000000001E-2</v>
      </c>
      <c r="AX325" s="135">
        <v>2.981E-2</v>
      </c>
      <c r="AY325" s="135">
        <v>2.5695599999999999E-2</v>
      </c>
      <c r="AZ325" s="135">
        <v>-6.7999999999999996E-3</v>
      </c>
      <c r="BA325" s="135">
        <v>5.3719999999999997E-2</v>
      </c>
      <c r="BB325" s="135">
        <v>7.152E-2</v>
      </c>
      <c r="BC325" s="135">
        <v>5.0110000000000002E-2</v>
      </c>
      <c r="BD325" s="136"/>
      <c r="BE325" s="135">
        <v>1.23461E-2</v>
      </c>
      <c r="BF325" s="135">
        <v>3.2910000000000002E-2</v>
      </c>
      <c r="BG325" s="135">
        <v>8.3930000000000005E-2</v>
      </c>
      <c r="BH325" s="136"/>
      <c r="BI325" s="135">
        <v>9.4629999999999992E-2</v>
      </c>
      <c r="BJ325" s="135">
        <v>7.8719999999999998E-2</v>
      </c>
      <c r="BK325" s="135">
        <v>2.8105000000000001E-3</v>
      </c>
      <c r="BL325" s="135">
        <v>0.12474</v>
      </c>
      <c r="BM325" s="135">
        <v>4.7010000000000003E-2</v>
      </c>
    </row>
    <row r="326" spans="1:65">
      <c r="A326">
        <v>59</v>
      </c>
      <c r="B326" s="128" t="s">
        <v>2206</v>
      </c>
      <c r="C326" s="137">
        <v>3.0490299999999999E-3</v>
      </c>
      <c r="D326" s="137">
        <v>5.3E-3</v>
      </c>
      <c r="E326" s="137">
        <v>3.07779E-3</v>
      </c>
      <c r="F326" s="137">
        <v>4.6422900000000003E-3</v>
      </c>
      <c r="G326" s="137">
        <v>-4.3958560000000001E-2</v>
      </c>
      <c r="H326" s="137">
        <v>3.0000000000000001E-3</v>
      </c>
      <c r="I326" s="138"/>
      <c r="J326" s="137">
        <v>5.1000000000000004E-3</v>
      </c>
      <c r="K326" s="137">
        <v>4.7913600799185403E-3</v>
      </c>
      <c r="L326" s="137">
        <v>4.8533133438710676E-3</v>
      </c>
      <c r="M326" s="137">
        <v>1.0699999999999999E-2</v>
      </c>
      <c r="N326" s="137">
        <v>6.7999999999999996E-3</v>
      </c>
      <c r="O326" s="137">
        <v>6.0000000000000001E-3</v>
      </c>
      <c r="P326" s="137">
        <v>6.3E-3</v>
      </c>
      <c r="Q326" s="137">
        <v>3.7000000000000002E-3</v>
      </c>
      <c r="R326" s="137">
        <v>3.0000000000000001E-3</v>
      </c>
      <c r="S326" s="137">
        <v>5.1775778991352004E-3</v>
      </c>
      <c r="T326" s="137">
        <v>6.8309742955445776E-3</v>
      </c>
      <c r="U326" s="137">
        <v>8.4086912703431604E-3</v>
      </c>
      <c r="V326" s="137">
        <v>5.4351684846269954E-3</v>
      </c>
      <c r="W326" s="138"/>
      <c r="X326" s="137">
        <v>6.5255530669066086E-3</v>
      </c>
      <c r="Y326" s="137">
        <v>1.4416513425197669E-2</v>
      </c>
      <c r="Z326" s="137">
        <v>2.744266328268297E-2</v>
      </c>
      <c r="AA326" s="138"/>
      <c r="AB326" s="137">
        <v>4.6386818789113772E-3</v>
      </c>
      <c r="AC326" s="137">
        <v>3.1102E-3</v>
      </c>
      <c r="AD326" s="137">
        <v>1.05343E-2</v>
      </c>
      <c r="AE326" s="138"/>
      <c r="AF326" s="138"/>
      <c r="AG326" s="137">
        <v>5.8960000000000002E-3</v>
      </c>
      <c r="AH326" s="138"/>
      <c r="AI326" s="137">
        <v>6.4209000000000002E-3</v>
      </c>
      <c r="AJ326" s="137">
        <v>8.8287999999999995E-3</v>
      </c>
      <c r="AK326" s="138"/>
      <c r="AL326" s="137">
        <v>1.652E-3</v>
      </c>
      <c r="AM326" s="137">
        <v>5.1699999999999999E-4</v>
      </c>
      <c r="AN326" s="138"/>
      <c r="AO326" s="138"/>
      <c r="AP326" s="138"/>
      <c r="AQ326" s="138"/>
      <c r="AR326" s="138"/>
      <c r="AS326" s="137">
        <v>2.4279499999999999E-2</v>
      </c>
      <c r="AT326" s="138"/>
      <c r="AU326" s="137">
        <v>-2.5000000000000001E-3</v>
      </c>
      <c r="AV326" s="137">
        <v>6.7419999999999994E-2</v>
      </c>
      <c r="AW326" s="137">
        <v>2.39784E-2</v>
      </c>
      <c r="AX326" s="137">
        <v>-2.2000000000000001E-3</v>
      </c>
      <c r="AY326" s="137">
        <v>2.3777699999999999E-2</v>
      </c>
      <c r="AZ326" s="137">
        <v>1.5851899999999999E-2</v>
      </c>
      <c r="BA326" s="137">
        <v>5.9192000000000003E-3</v>
      </c>
      <c r="BB326" s="137">
        <v>2.8994900000000001E-2</v>
      </c>
      <c r="BC326" s="137">
        <v>3.1809999999999998E-2</v>
      </c>
      <c r="BD326" s="138"/>
      <c r="BE326" s="137">
        <v>2.3777599999999999E-2</v>
      </c>
      <c r="BF326" s="137">
        <v>1.77579E-2</v>
      </c>
      <c r="BG326" s="137">
        <v>1.28419E-2</v>
      </c>
      <c r="BH326" s="138"/>
      <c r="BI326" s="137">
        <v>6.2719999999999998E-2</v>
      </c>
      <c r="BJ326" s="137">
        <v>4.0131000000000003E-3</v>
      </c>
      <c r="BK326" s="137">
        <v>1.14374E-2</v>
      </c>
      <c r="BL326" s="137">
        <v>7.3620000000000005E-2</v>
      </c>
      <c r="BM326" s="137">
        <v>1.9610000000000001E-3</v>
      </c>
    </row>
    <row r="327" spans="1:65">
      <c r="A327">
        <v>58</v>
      </c>
      <c r="B327" s="128" t="s">
        <v>2207</v>
      </c>
      <c r="C327" s="135">
        <v>3.5561600000000001E-3</v>
      </c>
      <c r="D327" s="135">
        <v>9.5999999999999992E-3</v>
      </c>
      <c r="E327" s="135">
        <v>3.5561600000000001E-3</v>
      </c>
      <c r="F327" s="135">
        <v>-3.9438519999999998E-2</v>
      </c>
      <c r="G327" s="135">
        <v>2.3869499999999998E-2</v>
      </c>
      <c r="H327" s="135">
        <v>3.5999999999999999E-3</v>
      </c>
      <c r="I327" s="136"/>
      <c r="J327" s="135">
        <v>6.1000000000000004E-3</v>
      </c>
      <c r="K327" s="135">
        <v>5.7773253012394204E-3</v>
      </c>
      <c r="L327" s="135">
        <v>5.8066214560261731E-3</v>
      </c>
      <c r="M327" s="135">
        <v>7.1000000000000004E-3</v>
      </c>
      <c r="N327" s="135">
        <v>6.4000000000000003E-3</v>
      </c>
      <c r="O327" s="135">
        <v>5.4999999999999997E-3</v>
      </c>
      <c r="P327" s="135">
        <v>4.8999999999999998E-3</v>
      </c>
      <c r="Q327" s="135">
        <v>4.5999999999999999E-3</v>
      </c>
      <c r="R327" s="135">
        <v>2.5999999999999999E-3</v>
      </c>
      <c r="S327" s="135">
        <v>5.9517166803695343E-3</v>
      </c>
      <c r="T327" s="135">
        <v>7.0803404969381756E-3</v>
      </c>
      <c r="U327" s="135">
        <v>7.2086274600313693E-3</v>
      </c>
      <c r="V327" s="135">
        <v>1.176416579840356E-2</v>
      </c>
      <c r="W327" s="136"/>
      <c r="X327" s="135">
        <v>7.5362302373429557E-3</v>
      </c>
      <c r="Y327" s="135">
        <v>3.5532738179100409E-3</v>
      </c>
      <c r="Z327" s="135">
        <v>-1.1560086829500381E-2</v>
      </c>
      <c r="AA327" s="136"/>
      <c r="AB327" s="135">
        <v>3.1510126833718889E-3</v>
      </c>
      <c r="AC327" s="135">
        <v>3.7104E-3</v>
      </c>
      <c r="AD327" s="135">
        <v>9.0252000000000006E-3</v>
      </c>
      <c r="AE327" s="136"/>
      <c r="AF327" s="136"/>
      <c r="AG327" s="135">
        <v>7.6860000000000001E-3</v>
      </c>
      <c r="AH327" s="136"/>
      <c r="AI327" s="135">
        <v>-1.6899999999999998E-2</v>
      </c>
      <c r="AJ327" s="135">
        <v>-2.6499999999999999E-2</v>
      </c>
      <c r="AK327" s="136"/>
      <c r="AL327" s="135">
        <v>-1.0200000000000001E-2</v>
      </c>
      <c r="AM327" s="135">
        <v>-2.06E-2</v>
      </c>
      <c r="AN327" s="136"/>
      <c r="AO327" s="136"/>
      <c r="AP327" s="136"/>
      <c r="AQ327" s="136"/>
      <c r="AR327" s="136"/>
      <c r="AS327" s="135">
        <v>-3.4099999999999998E-2</v>
      </c>
      <c r="AT327" s="136"/>
      <c r="AU327" s="135">
        <v>-2.1999999999999999E-2</v>
      </c>
      <c r="AV327" s="135">
        <v>-7.0900000000000005E-2</v>
      </c>
      <c r="AW327" s="135">
        <v>-2.24E-2</v>
      </c>
      <c r="AX327" s="135">
        <v>-1.2E-2</v>
      </c>
      <c r="AY327" s="135">
        <v>-1.2200000000000001E-2</v>
      </c>
      <c r="AZ327" s="135">
        <v>-6.2100000000000002E-2</v>
      </c>
      <c r="BA327" s="135">
        <v>-2.7099999999999999E-2</v>
      </c>
      <c r="BB327" s="135">
        <v>-3.9899999999999998E-2</v>
      </c>
      <c r="BC327" s="135">
        <v>-3.5999999999999997E-2</v>
      </c>
      <c r="BD327" s="136"/>
      <c r="BE327" s="135">
        <v>-2.5499999999999998E-2</v>
      </c>
      <c r="BF327" s="135">
        <v>-2.5499999999999998E-2</v>
      </c>
      <c r="BG327" s="135">
        <v>-3.4000000000000002E-2</v>
      </c>
      <c r="BH327" s="136"/>
      <c r="BI327" s="135">
        <v>-6.2600000000000003E-2</v>
      </c>
      <c r="BJ327" s="135">
        <v>-4.8099999999999997E-2</v>
      </c>
      <c r="BK327" s="135">
        <v>1.00281E-2</v>
      </c>
      <c r="BL327" s="135">
        <v>-0.1231</v>
      </c>
      <c r="BM327" s="135">
        <v>-2.9100000000000001E-2</v>
      </c>
    </row>
    <row r="328" spans="1:65">
      <c r="A328">
        <v>57</v>
      </c>
      <c r="B328" s="128" t="s">
        <v>2208</v>
      </c>
      <c r="C328" s="137">
        <v>4.24144E-3</v>
      </c>
      <c r="D328" s="137">
        <v>8.6999999999999994E-3</v>
      </c>
      <c r="E328" s="137">
        <v>4.2795200000000002E-3</v>
      </c>
      <c r="F328" s="137">
        <v>-2.479261E-2</v>
      </c>
      <c r="G328" s="137">
        <v>4.2369600000000014E-3</v>
      </c>
      <c r="H328" s="137">
        <v>4.1999999999999997E-3</v>
      </c>
      <c r="I328" s="138"/>
      <c r="J328" s="137">
        <v>7.0000000000000001E-3</v>
      </c>
      <c r="K328" s="137">
        <v>6.6326840291095496E-3</v>
      </c>
      <c r="L328" s="137">
        <v>6.6783324109820352E-3</v>
      </c>
      <c r="M328" s="137">
        <v>8.2000000000000007E-3</v>
      </c>
      <c r="N328" s="137">
        <v>6.3E-3</v>
      </c>
      <c r="O328" s="137">
        <v>6.7999999999999996E-3</v>
      </c>
      <c r="P328" s="137">
        <v>7.6E-3</v>
      </c>
      <c r="Q328" s="137">
        <v>6.4999999999999997E-3</v>
      </c>
      <c r="R328" s="137">
        <v>-3.0999999999999999E-3</v>
      </c>
      <c r="S328" s="137">
        <v>7.217194820317685E-3</v>
      </c>
      <c r="T328" s="137">
        <v>8.6446379878222235E-3</v>
      </c>
      <c r="U328" s="137">
        <v>6.3203936887601397E-3</v>
      </c>
      <c r="V328" s="137">
        <v>5.2895658984577487E-3</v>
      </c>
      <c r="W328" s="138"/>
      <c r="X328" s="137">
        <v>8.2155891716186868E-3</v>
      </c>
      <c r="Y328" s="137">
        <v>8.7927879807514486E-3</v>
      </c>
      <c r="Z328" s="137">
        <v>7.9841430973850436E-3</v>
      </c>
      <c r="AA328" s="138"/>
      <c r="AB328" s="137">
        <v>4.8514390542603626E-3</v>
      </c>
      <c r="AC328" s="137">
        <v>4.2979999999999997E-3</v>
      </c>
      <c r="AD328" s="137">
        <v>1.15271E-2</v>
      </c>
      <c r="AE328" s="138"/>
      <c r="AF328" s="138"/>
      <c r="AG328" s="137">
        <v>7.476E-3</v>
      </c>
      <c r="AH328" s="138"/>
      <c r="AI328" s="137">
        <v>1.1226399999999999E-2</v>
      </c>
      <c r="AJ328" s="137">
        <v>1.5636799999999999E-2</v>
      </c>
      <c r="AK328" s="138"/>
      <c r="AL328" s="137">
        <v>1.1527000000000001E-2</v>
      </c>
      <c r="AM328" s="137">
        <v>1.66391E-2</v>
      </c>
      <c r="AN328" s="138"/>
      <c r="AO328" s="138"/>
      <c r="AP328" s="138"/>
      <c r="AQ328" s="138"/>
      <c r="AR328" s="138"/>
      <c r="AS328" s="137">
        <v>-1.9800000000000002E-2</v>
      </c>
      <c r="AT328" s="138"/>
      <c r="AU328" s="137">
        <v>2.9680000000000002E-3</v>
      </c>
      <c r="AV328" s="137">
        <v>2.2853800000000001E-2</v>
      </c>
      <c r="AW328" s="137">
        <v>9.3217999999999999E-3</v>
      </c>
      <c r="AX328" s="137">
        <v>-4.7999999999999996E-3</v>
      </c>
      <c r="AY328" s="137">
        <v>3.5829999999999998E-3</v>
      </c>
      <c r="AZ328" s="137">
        <v>2.9368999999999999E-2</v>
      </c>
      <c r="BA328" s="137">
        <v>-1.52E-2</v>
      </c>
      <c r="BB328" s="137">
        <v>-5.0299999999999997E-2</v>
      </c>
      <c r="BC328" s="137">
        <v>-3.0200000000000001E-2</v>
      </c>
      <c r="BD328" s="138"/>
      <c r="BE328" s="137">
        <v>-1.8599999999999998E-2</v>
      </c>
      <c r="BF328" s="137">
        <v>-2.0799999999999999E-2</v>
      </c>
      <c r="BG328" s="137">
        <v>-3.8699999999999998E-2</v>
      </c>
      <c r="BH328" s="138"/>
      <c r="BI328" s="137">
        <v>-0.14749999999999999</v>
      </c>
      <c r="BJ328" s="137">
        <v>-1.2800000000000001E-2</v>
      </c>
      <c r="BK328" s="137">
        <v>3.60848E-2</v>
      </c>
      <c r="BL328" s="137">
        <v>-4.3400000000000001E-2</v>
      </c>
      <c r="BM328" s="137">
        <v>-3.32E-2</v>
      </c>
    </row>
    <row r="329" spans="1:65">
      <c r="A329">
        <v>56</v>
      </c>
      <c r="B329" s="128" t="s">
        <v>2209</v>
      </c>
      <c r="C329" s="135">
        <v>4.3822699999999997E-3</v>
      </c>
      <c r="D329" s="135">
        <v>1.1599999999999999E-2</v>
      </c>
      <c r="E329" s="135">
        <v>4.4199900000000004E-3</v>
      </c>
      <c r="F329" s="135">
        <v>-6.56833E-2</v>
      </c>
      <c r="G329" s="135">
        <v>5.7570040000000003E-2</v>
      </c>
      <c r="H329" s="135">
        <v>4.4000000000000003E-3</v>
      </c>
      <c r="I329" s="136"/>
      <c r="J329" s="135">
        <v>7.3000000000000001E-3</v>
      </c>
      <c r="K329" s="135">
        <v>6.95686813100549E-3</v>
      </c>
      <c r="L329" s="135">
        <v>6.996456561455533E-3</v>
      </c>
      <c r="M329" s="135">
        <v>4.8999999999999998E-3</v>
      </c>
      <c r="N329" s="135">
        <v>6.4999999999999997E-3</v>
      </c>
      <c r="O329" s="135">
        <v>7.0000000000000001E-3</v>
      </c>
      <c r="P329" s="135">
        <v>6.1999999999999998E-3</v>
      </c>
      <c r="Q329" s="135">
        <v>7.1999999999999998E-3</v>
      </c>
      <c r="R329" s="135">
        <v>5.0000000000000001E-3</v>
      </c>
      <c r="S329" s="135">
        <v>6.5341215220011684E-3</v>
      </c>
      <c r="T329" s="135">
        <v>7.7022035382354748E-3</v>
      </c>
      <c r="U329" s="135">
        <v>5.5288774770692051E-3</v>
      </c>
      <c r="V329" s="135">
        <v>7.1706162806657314E-3</v>
      </c>
      <c r="W329" s="136"/>
      <c r="X329" s="135">
        <v>7.1065322577592571E-3</v>
      </c>
      <c r="Y329" s="135">
        <v>4.5810150848280001E-4</v>
      </c>
      <c r="Z329" s="135">
        <v>2.0015828882356201E-2</v>
      </c>
      <c r="AA329" s="136"/>
      <c r="AB329" s="135">
        <v>5.5059016210295842E-3</v>
      </c>
      <c r="AC329" s="135">
        <v>4.4099999999999999E-3</v>
      </c>
      <c r="AD329" s="135">
        <v>7.0159999999999997E-3</v>
      </c>
      <c r="AE329" s="136"/>
      <c r="AF329" s="136"/>
      <c r="AG329" s="135">
        <v>6.6E-3</v>
      </c>
      <c r="AH329" s="136"/>
      <c r="AI329" s="135">
        <v>2.36537E-2</v>
      </c>
      <c r="AJ329" s="135">
        <v>3.3776800000000003E-2</v>
      </c>
      <c r="AK329" s="136"/>
      <c r="AL329" s="135">
        <v>2.02461E-2</v>
      </c>
      <c r="AM329" s="135">
        <v>3.0669800000000001E-2</v>
      </c>
      <c r="AN329" s="136"/>
      <c r="AO329" s="136"/>
      <c r="AP329" s="136"/>
      <c r="AQ329" s="136"/>
      <c r="AR329" s="136"/>
      <c r="AS329" s="135">
        <v>-1.2999999999999999E-2</v>
      </c>
      <c r="AT329" s="136"/>
      <c r="AU329" s="135">
        <v>-1.6999999999999999E-3</v>
      </c>
      <c r="AV329" s="135">
        <v>0.16583000000000001</v>
      </c>
      <c r="AW329" s="135">
        <v>5.611E-2</v>
      </c>
      <c r="AX329" s="135">
        <v>-2.9600000000000001E-2</v>
      </c>
      <c r="AY329" s="135">
        <v>-6.4899999999999999E-2</v>
      </c>
      <c r="AZ329" s="135">
        <v>-3.3799999999999997E-2</v>
      </c>
      <c r="BA329" s="135">
        <v>-7.2499999999999995E-2</v>
      </c>
      <c r="BB329" s="135">
        <v>-0.1032</v>
      </c>
      <c r="BC329" s="135">
        <v>-0.1017</v>
      </c>
      <c r="BD329" s="136"/>
      <c r="BE329" s="135">
        <v>-6.5000000000000002E-2</v>
      </c>
      <c r="BF329" s="135">
        <v>-6.7199999999999996E-2</v>
      </c>
      <c r="BG329" s="135">
        <v>-6.2300000000000001E-2</v>
      </c>
      <c r="BH329" s="136"/>
      <c r="BI329" s="135">
        <v>-7.3700000000000002E-2</v>
      </c>
      <c r="BJ329" s="135">
        <v>-4.9400000000000013E-2</v>
      </c>
      <c r="BK329" s="135">
        <v>-3.15E-2</v>
      </c>
      <c r="BL329" s="135">
        <v>-0.14760000000000001</v>
      </c>
      <c r="BM329" s="135">
        <v>-8.2599999999999993E-2</v>
      </c>
    </row>
    <row r="330" spans="1:65">
      <c r="A330">
        <v>55</v>
      </c>
      <c r="B330" s="128" t="s">
        <v>2210</v>
      </c>
      <c r="C330" s="137">
        <v>4.80402E-3</v>
      </c>
      <c r="D330" s="137">
        <v>1.2500000000000001E-2</v>
      </c>
      <c r="E330" s="137">
        <v>4.85996E-3</v>
      </c>
      <c r="F330" s="137">
        <v>-6.7385570000000006E-2</v>
      </c>
      <c r="G330" s="137">
        <v>3.7430600000000001E-2</v>
      </c>
      <c r="H330" s="137">
        <v>4.7999999999999996E-3</v>
      </c>
      <c r="I330" s="138"/>
      <c r="J330" s="137">
        <v>7.3000000000000001E-3</v>
      </c>
      <c r="K330" s="137">
        <v>6.9723736277158598E-3</v>
      </c>
      <c r="L330" s="137">
        <v>7.0330596123930889E-3</v>
      </c>
      <c r="M330" s="137">
        <v>7.4999999999999997E-3</v>
      </c>
      <c r="N330" s="137">
        <v>6.4000000000000003E-3</v>
      </c>
      <c r="O330" s="137">
        <v>5.3E-3</v>
      </c>
      <c r="P330" s="137">
        <v>6.7999999999999996E-3</v>
      </c>
      <c r="Q330" s="137">
        <v>5.4000000000000003E-3</v>
      </c>
      <c r="R330" s="137">
        <v>1.9E-3</v>
      </c>
      <c r="S330" s="137">
        <v>6.6310163493794594E-3</v>
      </c>
      <c r="T330" s="137">
        <v>7.768135517218111E-3</v>
      </c>
      <c r="U330" s="137">
        <v>3.7002641663368419E-3</v>
      </c>
      <c r="V330" s="137">
        <v>4.4812071338811146E-3</v>
      </c>
      <c r="W330" s="138"/>
      <c r="X330" s="137">
        <v>6.2323437236828649E-3</v>
      </c>
      <c r="Y330" s="137">
        <v>5.2247034524777192E-5</v>
      </c>
      <c r="Z330" s="137">
        <v>1.2343604087852841E-2</v>
      </c>
      <c r="AA330" s="138"/>
      <c r="AB330" s="137">
        <v>5.4355869802535477E-3</v>
      </c>
      <c r="AC330" s="137">
        <v>5.1107000000000001E-3</v>
      </c>
      <c r="AD330" s="137">
        <v>9.9205000000000005E-3</v>
      </c>
      <c r="AE330" s="138"/>
      <c r="AF330" s="138"/>
      <c r="AG330" s="137">
        <v>6.4840000000000002E-3</v>
      </c>
      <c r="AH330" s="138"/>
      <c r="AI330" s="137">
        <v>-1.0500000000000001E-2</v>
      </c>
      <c r="AJ330" s="137">
        <v>-1.7100000000000001E-2</v>
      </c>
      <c r="AK330" s="138"/>
      <c r="AL330" s="137">
        <v>-3.7000000000000002E-3</v>
      </c>
      <c r="AM330" s="137">
        <v>-8.6E-3</v>
      </c>
      <c r="AN330" s="138"/>
      <c r="AO330" s="138"/>
      <c r="AP330" s="138"/>
      <c r="AQ330" s="138"/>
      <c r="AR330" s="138"/>
      <c r="AS330" s="137">
        <v>-5.9700000000000003E-2</v>
      </c>
      <c r="AT330" s="138"/>
      <c r="AU330" s="137">
        <v>-4.4299999999999999E-2</v>
      </c>
      <c r="AV330" s="137">
        <v>-8.6900000000000005E-2</v>
      </c>
      <c r="AW330" s="137">
        <v>-2.63E-2</v>
      </c>
      <c r="AX330" s="137">
        <v>-4.8899999999999999E-2</v>
      </c>
      <c r="AY330" s="137">
        <v>-0.1236</v>
      </c>
      <c r="AZ330" s="137">
        <v>-0.13159999999999999</v>
      </c>
      <c r="BA330" s="137">
        <v>-7.6999999999999999E-2</v>
      </c>
      <c r="BB330" s="137">
        <v>-0.13420000000000001</v>
      </c>
      <c r="BC330" s="137">
        <v>-0.13059999999999999</v>
      </c>
      <c r="BD330" s="138"/>
      <c r="BE330" s="137">
        <v>-0.1305</v>
      </c>
      <c r="BF330" s="137">
        <v>-0.11749999999999999</v>
      </c>
      <c r="BG330" s="137">
        <v>-0.1268</v>
      </c>
      <c r="BH330" s="138"/>
      <c r="BI330" s="137">
        <v>-0.1605</v>
      </c>
      <c r="BJ330" s="137">
        <v>-5.62E-2</v>
      </c>
      <c r="BK330" s="137">
        <v>1.49309E-2</v>
      </c>
      <c r="BL330" s="137">
        <v>-0.1371</v>
      </c>
      <c r="BM330" s="137">
        <v>-0.1069</v>
      </c>
    </row>
    <row r="331" spans="1:65">
      <c r="A331">
        <v>54</v>
      </c>
      <c r="B331" s="128" t="s">
        <v>2211</v>
      </c>
      <c r="C331" s="135">
        <v>5.8674900000000004E-3</v>
      </c>
      <c r="D331" s="135">
        <v>9.4999999999999998E-3</v>
      </c>
      <c r="E331" s="135">
        <v>5.8674900000000004E-3</v>
      </c>
      <c r="F331" s="135">
        <v>-1.5316420000000001E-2</v>
      </c>
      <c r="G331" s="135">
        <v>-4.0935700000000004E-3</v>
      </c>
      <c r="H331" s="135">
        <v>5.8999999999999999E-3</v>
      </c>
      <c r="I331" s="136"/>
      <c r="J331" s="135">
        <v>8.8000000000000005E-3</v>
      </c>
      <c r="K331" s="135">
        <v>8.3968799935929504E-3</v>
      </c>
      <c r="L331" s="135">
        <v>8.4451070309896625E-3</v>
      </c>
      <c r="M331" s="135">
        <v>9.2999999999999992E-3</v>
      </c>
      <c r="N331" s="135">
        <v>6.7000000000000002E-3</v>
      </c>
      <c r="O331" s="135">
        <v>6.4999999999999997E-3</v>
      </c>
      <c r="P331" s="135">
        <v>7.1000000000000004E-3</v>
      </c>
      <c r="Q331" s="135">
        <v>8.8000000000000005E-3</v>
      </c>
      <c r="R331" s="135">
        <v>9.1999999999999998E-3</v>
      </c>
      <c r="S331" s="135">
        <v>6.3623418428160328E-3</v>
      </c>
      <c r="T331" s="135">
        <v>8.0415064204473197E-3</v>
      </c>
      <c r="U331" s="135">
        <v>8.809552324546166E-3</v>
      </c>
      <c r="V331" s="135">
        <v>1.026948711469888E-2</v>
      </c>
      <c r="W331" s="136"/>
      <c r="X331" s="135">
        <v>4.4404647847244849E-3</v>
      </c>
      <c r="Y331" s="135">
        <v>-8.9554308754991041E-4</v>
      </c>
      <c r="Z331" s="135">
        <v>8.0903116089841021E-3</v>
      </c>
      <c r="AA331" s="136"/>
      <c r="AB331" s="135">
        <v>6.1715909014715721E-3</v>
      </c>
      <c r="AC331" s="135">
        <v>5.8989999999999997E-3</v>
      </c>
      <c r="AD331" s="135">
        <v>6.8116000000000001E-3</v>
      </c>
      <c r="AE331" s="136"/>
      <c r="AF331" s="136"/>
      <c r="AG331" s="135">
        <v>7.4790000000000004E-3</v>
      </c>
      <c r="AH331" s="136"/>
      <c r="AI331" s="135">
        <v>-3.3999999999999998E-3</v>
      </c>
      <c r="AJ331" s="135">
        <v>-7.3000000000000001E-3</v>
      </c>
      <c r="AK331" s="136"/>
      <c r="AL331" s="135">
        <v>2.542E-3</v>
      </c>
      <c r="AM331" s="135">
        <v>-4.3E-3</v>
      </c>
      <c r="AN331" s="136"/>
      <c r="AO331" s="136"/>
      <c r="AP331" s="136"/>
      <c r="AQ331" s="136"/>
      <c r="AR331" s="136"/>
      <c r="AS331" s="135">
        <v>-2.35E-2</v>
      </c>
      <c r="AT331" s="136"/>
      <c r="AU331" s="135">
        <v>-2.8E-3</v>
      </c>
      <c r="AV331" s="135">
        <v>-4.7500000000000001E-2</v>
      </c>
      <c r="AW331" s="135">
        <v>-1.44E-2</v>
      </c>
      <c r="AX331" s="135">
        <v>-2.1999999999999999E-2</v>
      </c>
      <c r="AY331" s="135">
        <v>-3.3500000000000002E-2</v>
      </c>
      <c r="AZ331" s="135">
        <v>-9.0999999999999998E-2</v>
      </c>
      <c r="BA331" s="135">
        <v>-3.0700000000000002E-2</v>
      </c>
      <c r="BB331" s="135">
        <v>-2.92E-2</v>
      </c>
      <c r="BC331" s="135">
        <v>-3.8899999999999997E-2</v>
      </c>
      <c r="BD331" s="136"/>
      <c r="BE331" s="135">
        <v>-3.4799999999999998E-2</v>
      </c>
      <c r="BF331" s="135">
        <v>-4.41E-2</v>
      </c>
      <c r="BG331" s="135">
        <v>6.5110000000000003E-3</v>
      </c>
      <c r="BH331" s="136"/>
      <c r="BI331" s="135">
        <v>-7.5999999999999998E-2</v>
      </c>
      <c r="BJ331" s="135">
        <v>1.7129200000000001E-2</v>
      </c>
      <c r="BK331" s="135">
        <v>-4.3899999999999988E-2</v>
      </c>
      <c r="BL331" s="135">
        <v>3.4000000000000002E-4</v>
      </c>
      <c r="BM331" s="135">
        <v>-6.2899999999999998E-2</v>
      </c>
    </row>
    <row r="332" spans="1:65">
      <c r="A332">
        <v>53</v>
      </c>
      <c r="B332" s="128" t="s">
        <v>2212</v>
      </c>
      <c r="C332" s="137">
        <v>7.6354999999999999E-3</v>
      </c>
      <c r="D332" s="137">
        <v>7.3000000000000001E-3</v>
      </c>
      <c r="E332" s="137">
        <v>7.6908299999999992E-3</v>
      </c>
      <c r="F332" s="137">
        <v>2.8523550000000002E-2</v>
      </c>
      <c r="G332" s="137">
        <v>-7.0108000000000002E-3</v>
      </c>
      <c r="H332" s="137">
        <v>7.7000000000000002E-3</v>
      </c>
      <c r="I332" s="138"/>
      <c r="J332" s="137">
        <v>1.11E-2</v>
      </c>
      <c r="K332" s="137">
        <v>1.0679285292845699E-2</v>
      </c>
      <c r="L332" s="137">
        <v>1.0706990676761841E-2</v>
      </c>
      <c r="M332" s="137">
        <v>6.7999999999999996E-3</v>
      </c>
      <c r="N332" s="137">
        <v>7.4999999999999997E-3</v>
      </c>
      <c r="O332" s="137">
        <v>8.3000000000000001E-3</v>
      </c>
      <c r="P332" s="137">
        <v>8.6999999999999994E-3</v>
      </c>
      <c r="Q332" s="137">
        <v>8.6999999999999994E-3</v>
      </c>
      <c r="R332" s="137">
        <v>7.7999999999999996E-3</v>
      </c>
      <c r="S332" s="137">
        <v>8.3271654450605137E-3</v>
      </c>
      <c r="T332" s="137">
        <v>1.034609921420193E-2</v>
      </c>
      <c r="U332" s="137">
        <v>9.3162524597893981E-3</v>
      </c>
      <c r="V332" s="137">
        <v>1.15484836598283E-2</v>
      </c>
      <c r="W332" s="138"/>
      <c r="X332" s="137">
        <v>1.1422991679850281E-2</v>
      </c>
      <c r="Y332" s="137">
        <v>1.454072449433585E-2</v>
      </c>
      <c r="Z332" s="137">
        <v>1.0979199958318199E-2</v>
      </c>
      <c r="AA332" s="138"/>
      <c r="AB332" s="137">
        <v>8.001264958626006E-3</v>
      </c>
      <c r="AC332" s="137">
        <v>7.5969999999999996E-3</v>
      </c>
      <c r="AD332" s="137">
        <v>6.9899999999999997E-3</v>
      </c>
      <c r="AE332" s="138"/>
      <c r="AF332" s="138"/>
      <c r="AG332" s="137">
        <v>7.378E-3</v>
      </c>
      <c r="AH332" s="138"/>
      <c r="AI332" s="137">
        <v>1.722E-3</v>
      </c>
      <c r="AJ332" s="137">
        <v>-4.0000000000000002E-4</v>
      </c>
      <c r="AK332" s="138"/>
      <c r="AL332" s="137">
        <v>1.6321200000000001E-2</v>
      </c>
      <c r="AM332" s="137">
        <v>2.61342E-2</v>
      </c>
      <c r="AN332" s="138"/>
      <c r="AO332" s="138"/>
      <c r="AP332" s="138"/>
      <c r="AQ332" s="138"/>
      <c r="AR332" s="138"/>
      <c r="AS332" s="137">
        <v>5.4070699999999999E-2</v>
      </c>
      <c r="AT332" s="138"/>
      <c r="AU332" s="137">
        <v>2.0927299999999999E-2</v>
      </c>
      <c r="AV332" s="137">
        <v>5.0766400000000003E-2</v>
      </c>
      <c r="AW332" s="137">
        <v>2.1928599999999999E-2</v>
      </c>
      <c r="AX332" s="137">
        <v>2.431E-3</v>
      </c>
      <c r="AY332" s="137">
        <v>1.41184E-2</v>
      </c>
      <c r="AZ332" s="137">
        <v>7.7999999999999999E-4</v>
      </c>
      <c r="BA332" s="137">
        <v>7.3949999999999997E-3</v>
      </c>
      <c r="BB332" s="137">
        <v>-8.8999999999999999E-3</v>
      </c>
      <c r="BC332" s="137">
        <v>-9.1999999999999998E-3</v>
      </c>
      <c r="BD332" s="138"/>
      <c r="BE332" s="137">
        <v>2.56335E-2</v>
      </c>
      <c r="BF332" s="137">
        <v>2.4932599999999999E-2</v>
      </c>
      <c r="BG332" s="137">
        <v>4.7562199999999999E-2</v>
      </c>
      <c r="BH332" s="138"/>
      <c r="BI332" s="137">
        <v>6.0879500000000003E-2</v>
      </c>
      <c r="BJ332" s="137">
        <v>2.0727099999999998E-2</v>
      </c>
      <c r="BK332" s="137">
        <v>2.6534599999999998E-2</v>
      </c>
      <c r="BL332" s="137">
        <v>0.10831</v>
      </c>
      <c r="BM332" s="137">
        <v>-6.6E-3</v>
      </c>
    </row>
    <row r="333" spans="1:65">
      <c r="A333">
        <v>52</v>
      </c>
      <c r="B333" s="128" t="s">
        <v>2213</v>
      </c>
      <c r="C333" s="135">
        <v>7.3226999999999997E-3</v>
      </c>
      <c r="D333" s="135">
        <v>5.4000000000000003E-3</v>
      </c>
      <c r="E333" s="135">
        <v>7.3226999999999997E-3</v>
      </c>
      <c r="F333" s="135">
        <v>6.9842580000000001E-2</v>
      </c>
      <c r="G333" s="135">
        <v>-3.99785E-2</v>
      </c>
      <c r="H333" s="135">
        <v>7.3000000000000001E-3</v>
      </c>
      <c r="I333" s="136"/>
      <c r="J333" s="135">
        <v>1.0200000000000001E-2</v>
      </c>
      <c r="K333" s="135">
        <v>9.8299500573617599E-3</v>
      </c>
      <c r="L333" s="135">
        <v>9.9168094263246687E-3</v>
      </c>
      <c r="M333" s="135">
        <v>8.3999999999999995E-3</v>
      </c>
      <c r="N333" s="135">
        <v>8.5000000000000006E-3</v>
      </c>
      <c r="O333" s="135">
        <v>8.2000000000000007E-3</v>
      </c>
      <c r="P333" s="135">
        <v>6.8999999999999999E-3</v>
      </c>
      <c r="Q333" s="135">
        <v>7.7999999999999996E-3</v>
      </c>
      <c r="R333" s="135">
        <v>5.8999999999999999E-3</v>
      </c>
      <c r="S333" s="135">
        <v>9.0302566901205861E-3</v>
      </c>
      <c r="T333" s="135">
        <v>1.035972284796371E-2</v>
      </c>
      <c r="U333" s="135">
        <v>8.8934768097952421E-3</v>
      </c>
      <c r="V333" s="135">
        <v>1.0372366154889351E-2</v>
      </c>
      <c r="W333" s="136"/>
      <c r="X333" s="135">
        <v>7.2746315768845724E-3</v>
      </c>
      <c r="Y333" s="135">
        <v>3.4929991463066301E-3</v>
      </c>
      <c r="Z333" s="135">
        <v>1.0003197569130149E-2</v>
      </c>
      <c r="AA333" s="136"/>
      <c r="AB333" s="135">
        <v>7.4931460208546921E-3</v>
      </c>
      <c r="AC333" s="135">
        <v>7.6103000000000004E-3</v>
      </c>
      <c r="AD333" s="135">
        <v>8.2112000000000001E-3</v>
      </c>
      <c r="AE333" s="136"/>
      <c r="AF333" s="136"/>
      <c r="AG333" s="135">
        <v>-1E-3</v>
      </c>
      <c r="AH333" s="136"/>
      <c r="AI333" s="135">
        <v>2.55348E-2</v>
      </c>
      <c r="AJ333" s="135">
        <v>3.4847499999999997E-2</v>
      </c>
      <c r="AK333" s="135">
        <v>1.42194E-2</v>
      </c>
      <c r="AL333" s="135">
        <v>2.6936600000000002E-2</v>
      </c>
      <c r="AM333" s="135">
        <v>3.7951699999999998E-2</v>
      </c>
      <c r="AN333" s="135">
        <v>2.7837899999999999E-2</v>
      </c>
      <c r="AO333" s="135">
        <v>6.9940000000000002E-3</v>
      </c>
      <c r="AP333" s="135">
        <v>7.8609999999999999E-2</v>
      </c>
      <c r="AQ333" s="135">
        <v>2.7036899999999999E-2</v>
      </c>
      <c r="AR333" s="135">
        <v>4.0455100000000001E-2</v>
      </c>
      <c r="AS333" s="135">
        <v>5.3773300000000003E-2</v>
      </c>
      <c r="AT333" s="136"/>
      <c r="AU333" s="135">
        <v>1.45197E-2</v>
      </c>
      <c r="AV333" s="135">
        <v>7.4209999999999998E-2</v>
      </c>
      <c r="AW333" s="135">
        <v>3.0842000000000001E-2</v>
      </c>
      <c r="AX333" s="135">
        <v>6.7000000000000002E-4</v>
      </c>
      <c r="AY333" s="135">
        <v>5.2972199999999997E-2</v>
      </c>
      <c r="AZ333" s="135">
        <v>5.6577099999999998E-2</v>
      </c>
      <c r="BA333" s="135">
        <v>1.317E-3</v>
      </c>
      <c r="BB333" s="135">
        <v>4.0455100000000001E-2</v>
      </c>
      <c r="BC333" s="135">
        <v>3.1042199999999999E-2</v>
      </c>
      <c r="BD333" s="136"/>
      <c r="BE333" s="135">
        <v>4.3058699999999998E-2</v>
      </c>
      <c r="BF333" s="135">
        <v>1.7323499999999999E-2</v>
      </c>
      <c r="BG333" s="135">
        <v>2.9390000000000002E-3</v>
      </c>
      <c r="BH333" s="136"/>
      <c r="BI333" s="135">
        <v>0.10381</v>
      </c>
      <c r="BJ333" s="135">
        <v>4.5061299999999999E-2</v>
      </c>
      <c r="BK333" s="135">
        <v>-3.0499999999999999E-2</v>
      </c>
      <c r="BL333" s="135">
        <v>0.13941000000000001</v>
      </c>
      <c r="BM333" s="135">
        <v>2.9339899999999999E-2</v>
      </c>
    </row>
    <row r="334" spans="1:65">
      <c r="A334">
        <v>51</v>
      </c>
      <c r="B334" s="128" t="s">
        <v>2214</v>
      </c>
      <c r="C334" s="137">
        <v>7.4958300000000002E-3</v>
      </c>
      <c r="D334" s="137">
        <v>1.01E-2</v>
      </c>
      <c r="E334" s="137">
        <v>7.5504099999999996E-3</v>
      </c>
      <c r="F334" s="137">
        <v>8.9031500000000003E-3</v>
      </c>
      <c r="G334" s="137">
        <v>-4.0691379999999999E-2</v>
      </c>
      <c r="H334" s="137">
        <v>7.6E-3</v>
      </c>
      <c r="I334" s="138"/>
      <c r="J334" s="137">
        <v>9.9000000000000008E-3</v>
      </c>
      <c r="K334" s="137">
        <v>9.5652417596026103E-3</v>
      </c>
      <c r="L334" s="137">
        <v>9.5952723482841673E-3</v>
      </c>
      <c r="M334" s="137">
        <v>9.4000000000000004E-3</v>
      </c>
      <c r="N334" s="137">
        <v>8.8999999999999999E-3</v>
      </c>
      <c r="O334" s="137">
        <v>8.9999999999999993E-3</v>
      </c>
      <c r="P334" s="137">
        <v>8.0000000000000002E-3</v>
      </c>
      <c r="Q334" s="137">
        <v>8.6999999999999994E-3</v>
      </c>
      <c r="R334" s="137">
        <v>7.3000000000000001E-3</v>
      </c>
      <c r="S334" s="137">
        <v>8.7612755211960991E-3</v>
      </c>
      <c r="T334" s="137">
        <v>9.3457224853876752E-3</v>
      </c>
      <c r="U334" s="137">
        <v>1.043284509535791E-2</v>
      </c>
      <c r="V334" s="137">
        <v>1.009441779854248E-2</v>
      </c>
      <c r="W334" s="138"/>
      <c r="X334" s="137">
        <v>6.9569718092223898E-3</v>
      </c>
      <c r="Y334" s="137">
        <v>3.908716747352603E-3</v>
      </c>
      <c r="Z334" s="137">
        <v>1.3990880437613431E-2</v>
      </c>
      <c r="AA334" s="138"/>
      <c r="AB334" s="137">
        <v>7.8768301461500552E-3</v>
      </c>
      <c r="AC334" s="137">
        <v>7.8104000000000003E-3</v>
      </c>
      <c r="AD334" s="137">
        <v>1.3117500000000001E-2</v>
      </c>
      <c r="AE334" s="138"/>
      <c r="AF334" s="138"/>
      <c r="AG334" s="137">
        <v>6.0790000000000002E-3</v>
      </c>
      <c r="AH334" s="138"/>
      <c r="AI334" s="137">
        <v>7.0939999999999996E-3</v>
      </c>
      <c r="AJ334" s="137">
        <v>7.2960000000000004E-3</v>
      </c>
      <c r="AK334" s="137">
        <v>2.5033300000000001E-2</v>
      </c>
      <c r="AL334" s="137">
        <v>-1.2999999999999999E-3</v>
      </c>
      <c r="AM334" s="137">
        <v>-9.7999999999999997E-3</v>
      </c>
      <c r="AN334" s="137">
        <v>1.07143E-2</v>
      </c>
      <c r="AO334" s="137">
        <v>8.0105999999999997E-3</v>
      </c>
      <c r="AP334" s="137">
        <v>3.0140199999999999E-2</v>
      </c>
      <c r="AQ334" s="137">
        <v>3.6648800000000002E-2</v>
      </c>
      <c r="AR334" s="137">
        <v>5.4672799999899997E-2</v>
      </c>
      <c r="AS334" s="137">
        <v>-2.1999999999999999E-2</v>
      </c>
      <c r="AT334" s="138"/>
      <c r="AU334" s="137">
        <v>1.27169E-2</v>
      </c>
      <c r="AV334" s="137">
        <v>5.2369699999999998E-2</v>
      </c>
      <c r="AW334" s="137">
        <v>2.4032000000000001E-2</v>
      </c>
      <c r="AX334" s="137">
        <v>5.0660000000000002E-3</v>
      </c>
      <c r="AY334" s="137">
        <v>-1.35E-2</v>
      </c>
      <c r="AZ334" s="137">
        <v>2.9939899999999998E-2</v>
      </c>
      <c r="BA334" s="137">
        <v>-1.8499999999999999E-2</v>
      </c>
      <c r="BB334" s="137">
        <v>-3.44E-2</v>
      </c>
      <c r="BC334" s="137">
        <v>-3.5400000000000001E-2</v>
      </c>
      <c r="BD334" s="138"/>
      <c r="BE334" s="137">
        <v>-3.5099999999999999E-2</v>
      </c>
      <c r="BF334" s="137">
        <v>-1.32E-2</v>
      </c>
      <c r="BG334" s="137">
        <v>-4.2299999999999997E-2</v>
      </c>
      <c r="BH334" s="138"/>
      <c r="BI334" s="137">
        <v>-2.2200000000000001E-2</v>
      </c>
      <c r="BJ334" s="137">
        <v>0</v>
      </c>
      <c r="BK334" s="137">
        <v>-3.1600000000000003E-2</v>
      </c>
      <c r="BL334" s="137">
        <v>3.0740900000000002E-2</v>
      </c>
      <c r="BM334" s="137">
        <v>-2.7400000000000001E-2</v>
      </c>
    </row>
    <row r="335" spans="1:65">
      <c r="A335">
        <v>50</v>
      </c>
      <c r="B335" s="128" t="s">
        <v>2215</v>
      </c>
      <c r="C335" s="135">
        <v>9.2345099999999996E-3</v>
      </c>
      <c r="D335" s="135">
        <v>1.6199999999999999E-2</v>
      </c>
      <c r="E335" s="135">
        <v>9.2705400000000007E-3</v>
      </c>
      <c r="F335" s="135">
        <v>6.0607849999999998E-2</v>
      </c>
      <c r="G335" s="135">
        <v>-7.8141420000000003E-2</v>
      </c>
      <c r="H335" s="135">
        <v>9.2999999999999992E-3</v>
      </c>
      <c r="I335" s="136"/>
      <c r="J335" s="135">
        <v>1.23E-2</v>
      </c>
      <c r="K335" s="135">
        <v>1.1952981873693201E-2</v>
      </c>
      <c r="L335" s="135">
        <v>1.1970425855707619E-2</v>
      </c>
      <c r="M335" s="135">
        <v>1.04E-2</v>
      </c>
      <c r="N335" s="135">
        <v>1.0999999999999999E-2</v>
      </c>
      <c r="O335" s="135">
        <v>1.09E-2</v>
      </c>
      <c r="P335" s="135">
        <v>1.12E-2</v>
      </c>
      <c r="Q335" s="135">
        <v>1.14E-2</v>
      </c>
      <c r="R335" s="135">
        <v>1.14E-2</v>
      </c>
      <c r="S335" s="135">
        <v>1.05899349835521E-2</v>
      </c>
      <c r="T335" s="135">
        <v>1.162064203159408E-2</v>
      </c>
      <c r="U335" s="135">
        <v>1.1361788290876749E-2</v>
      </c>
      <c r="V335" s="135">
        <v>1.5453199967378369E-2</v>
      </c>
      <c r="W335" s="136"/>
      <c r="X335" s="135">
        <v>1.091140818618319E-2</v>
      </c>
      <c r="Y335" s="135">
        <v>1.4183481778416549E-2</v>
      </c>
      <c r="Z335" s="135">
        <v>4.3169105846220468E-2</v>
      </c>
      <c r="AA335" s="136"/>
      <c r="AB335" s="135">
        <v>1.103948739389073E-2</v>
      </c>
      <c r="AC335" s="135">
        <v>9.299E-3</v>
      </c>
      <c r="AD335" s="135">
        <v>7.6819999999999996E-3</v>
      </c>
      <c r="AE335" s="136"/>
      <c r="AF335" s="136"/>
      <c r="AG335" s="135">
        <v>8.4899999999999993E-3</v>
      </c>
      <c r="AH335" s="136"/>
      <c r="AI335" s="135">
        <v>2.06223E-2</v>
      </c>
      <c r="AJ335" s="135">
        <v>2.6128200000000001E-2</v>
      </c>
      <c r="AK335" s="135">
        <v>6.5000000000000002E-2</v>
      </c>
      <c r="AL335" s="135">
        <v>2.53274E-2</v>
      </c>
      <c r="AM335" s="135">
        <v>3.95427E-2</v>
      </c>
      <c r="AN335" s="135">
        <v>1.95211E-2</v>
      </c>
      <c r="AO335" s="135">
        <v>1.1212099999999999E-2</v>
      </c>
      <c r="AP335" s="135">
        <v>2.70291E-2</v>
      </c>
      <c r="AQ335" s="135">
        <v>8.9396699999999996E-2</v>
      </c>
      <c r="AR335" s="136"/>
      <c r="AS335" s="135">
        <v>5.2657000000000002E-2</v>
      </c>
      <c r="AT335" s="136"/>
      <c r="AU335" s="135">
        <v>4.1044400000000002E-2</v>
      </c>
      <c r="AV335" s="135">
        <v>0.13100999999999999</v>
      </c>
      <c r="AW335" s="135">
        <v>5.0754899999999999E-2</v>
      </c>
      <c r="AX335" s="135">
        <v>3.2234899999999997E-2</v>
      </c>
      <c r="AY335" s="135">
        <v>6.0965900000000003E-2</v>
      </c>
      <c r="AZ335" s="135">
        <v>-1.24E-2</v>
      </c>
      <c r="BA335" s="135">
        <v>5.2356600000000003E-2</v>
      </c>
      <c r="BB335" s="135">
        <v>4.4648199999999999E-2</v>
      </c>
      <c r="BC335" s="135">
        <v>4.2546E-2</v>
      </c>
      <c r="BD335" s="136"/>
      <c r="BE335" s="135">
        <v>6.7873299999999998E-2</v>
      </c>
      <c r="BF335" s="135">
        <v>5.2857099999999997E-2</v>
      </c>
      <c r="BG335" s="135">
        <v>2.4326299999999999E-2</v>
      </c>
      <c r="BH335" s="136"/>
      <c r="BI335" s="135">
        <v>0.11011</v>
      </c>
      <c r="BJ335" s="135">
        <v>3.9743000000000001E-2</v>
      </c>
      <c r="BK335" s="135">
        <v>-1.6299999999999999E-2</v>
      </c>
      <c r="BL335" s="135">
        <v>0.15221000000000001</v>
      </c>
      <c r="BM335" s="135">
        <v>3.1534100000000002E-2</v>
      </c>
    </row>
    <row r="336" spans="1:65">
      <c r="A336">
        <v>49</v>
      </c>
      <c r="B336" s="128" t="s">
        <v>2216</v>
      </c>
      <c r="C336" s="137">
        <v>8.3432100000000002E-3</v>
      </c>
      <c r="D336" s="137">
        <v>1.06E-2</v>
      </c>
      <c r="E336" s="137">
        <v>8.3432100000000002E-3</v>
      </c>
      <c r="F336" s="137">
        <v>-0.10102622999999999</v>
      </c>
      <c r="G336" s="137">
        <v>3.8266710000000002E-2</v>
      </c>
      <c r="H336" s="137">
        <v>8.3000000000000001E-3</v>
      </c>
      <c r="I336" s="138"/>
      <c r="J336" s="137">
        <v>1.0500000000000001E-2</v>
      </c>
      <c r="K336" s="137">
        <v>1.02181448927892E-2</v>
      </c>
      <c r="L336" s="137">
        <v>1.026026418164361E-2</v>
      </c>
      <c r="M336" s="137">
        <v>8.9999999999999993E-3</v>
      </c>
      <c r="N336" s="137">
        <v>9.7000000000000003E-3</v>
      </c>
      <c r="O336" s="137">
        <v>8.9999999999999993E-3</v>
      </c>
      <c r="P336" s="137">
        <v>9.7999999999999997E-3</v>
      </c>
      <c r="Q336" s="137">
        <v>9.4000000000000004E-3</v>
      </c>
      <c r="R336" s="137">
        <v>8.3000000000000001E-3</v>
      </c>
      <c r="S336" s="137">
        <v>1.006574402905458E-2</v>
      </c>
      <c r="T336" s="137">
        <v>1.056933547680994E-2</v>
      </c>
      <c r="U336" s="137">
        <v>9.8787310523429372E-3</v>
      </c>
      <c r="V336" s="137">
        <v>1.2417023654989199E-2</v>
      </c>
      <c r="W336" s="138"/>
      <c r="X336" s="137">
        <v>7.9905987347332896E-3</v>
      </c>
      <c r="Y336" s="137">
        <v>1.2127762742802471E-2</v>
      </c>
      <c r="Z336" s="137">
        <v>9.2431506929113727E-3</v>
      </c>
      <c r="AA336" s="138"/>
      <c r="AB336" s="137">
        <v>8.3406243084860662E-3</v>
      </c>
      <c r="AC336" s="137">
        <v>7.084E-3</v>
      </c>
      <c r="AD336" s="137">
        <v>1.04124E-2</v>
      </c>
      <c r="AE336" s="138"/>
      <c r="AF336" s="138"/>
      <c r="AG336" s="137">
        <v>-1.5E-3</v>
      </c>
      <c r="AH336" s="138"/>
      <c r="AI336" s="137">
        <v>2.9635399999999999E-2</v>
      </c>
      <c r="AJ336" s="137">
        <v>4.1249300000000003E-2</v>
      </c>
      <c r="AK336" s="138"/>
      <c r="AL336" s="137">
        <v>9.2110000000000004E-3</v>
      </c>
      <c r="AM336" s="137">
        <v>1.02121E-2</v>
      </c>
      <c r="AN336" s="137">
        <v>1.1613800000000001E-2</v>
      </c>
      <c r="AO336" s="137">
        <v>9.8116999999999996E-3</v>
      </c>
      <c r="AP336" s="137">
        <v>3.6343500000000001E-2</v>
      </c>
      <c r="AQ336" s="137">
        <v>4.1950099999999997E-2</v>
      </c>
      <c r="AR336" s="138"/>
      <c r="AS336" s="137">
        <v>-3.7100000000000001E-2</v>
      </c>
      <c r="AT336" s="138"/>
      <c r="AU336" s="137">
        <v>9.8116999999999996E-3</v>
      </c>
      <c r="AV336" s="137">
        <v>7.6691700000000002E-2</v>
      </c>
      <c r="AW336" s="137">
        <v>2.98356E-2</v>
      </c>
      <c r="AX336" s="137">
        <v>-4.5499999999999999E-2</v>
      </c>
      <c r="AY336" s="137">
        <v>-5.2600000000000001E-2</v>
      </c>
      <c r="AZ336" s="137">
        <v>1.46175E-2</v>
      </c>
      <c r="BA336" s="137">
        <v>-0.1386</v>
      </c>
      <c r="BB336" s="137">
        <v>-0.14230000000000001</v>
      </c>
      <c r="BC336" s="137">
        <v>-0.13789999999999999</v>
      </c>
      <c r="BD336" s="138"/>
      <c r="BE336" s="137">
        <v>-9.4299999999999995E-2</v>
      </c>
      <c r="BF336" s="137">
        <v>-0.13730000000000001</v>
      </c>
      <c r="BG336" s="137">
        <v>-7.3200000000000001E-2</v>
      </c>
      <c r="BH336" s="138"/>
      <c r="BI336" s="137">
        <v>4.4553299999999997E-2</v>
      </c>
      <c r="BJ336" s="137">
        <v>-3.8100000000000002E-2</v>
      </c>
      <c r="BK336" s="137">
        <v>-0.14940000000000001</v>
      </c>
      <c r="BL336" s="137">
        <v>-0.1477</v>
      </c>
      <c r="BM336" s="137">
        <v>-0.12820000000000001</v>
      </c>
    </row>
    <row r="337" spans="1:65">
      <c r="A337">
        <v>48</v>
      </c>
      <c r="B337" s="128" t="s">
        <v>2217</v>
      </c>
      <c r="C337" s="135">
        <v>1.031017E-2</v>
      </c>
      <c r="D337" s="135">
        <v>4.6999999999999993E-3</v>
      </c>
      <c r="E337" s="135">
        <v>1.034592E-2</v>
      </c>
      <c r="F337" s="135">
        <v>3.220684E-2</v>
      </c>
      <c r="G337" s="135">
        <v>-3.8665610000000003E-2</v>
      </c>
      <c r="H337" s="135">
        <v>1.03E-2</v>
      </c>
      <c r="I337" s="136"/>
      <c r="J337" s="135">
        <v>1.26E-2</v>
      </c>
      <c r="K337" s="135">
        <v>1.21840897401366E-2</v>
      </c>
      <c r="L337" s="135">
        <v>1.2284168519818509E-2</v>
      </c>
      <c r="M337" s="135">
        <v>1.46E-2</v>
      </c>
      <c r="N337" s="135">
        <v>1.21E-2</v>
      </c>
      <c r="O337" s="135">
        <v>1.14E-2</v>
      </c>
      <c r="P337" s="135">
        <v>1.1900000000000001E-2</v>
      </c>
      <c r="Q337" s="135">
        <v>1.21E-2</v>
      </c>
      <c r="R337" s="135">
        <v>0.01</v>
      </c>
      <c r="S337" s="135">
        <v>1.2001175956527501E-2</v>
      </c>
      <c r="T337" s="135">
        <v>1.329464406443814E-2</v>
      </c>
      <c r="U337" s="135">
        <v>1.140881348716016E-2</v>
      </c>
      <c r="V337" s="135">
        <v>1.291085921274804E-2</v>
      </c>
      <c r="W337" s="136"/>
      <c r="X337" s="135">
        <v>1.1130753199785289E-2</v>
      </c>
      <c r="Y337" s="135">
        <v>1.0779544434298851E-2</v>
      </c>
      <c r="Z337" s="135">
        <v>1.231970791555459E-2</v>
      </c>
      <c r="AA337" s="136"/>
      <c r="AB337" s="135">
        <v>1.0345717598999641E-2</v>
      </c>
      <c r="AC337" s="135">
        <v>1.05101E-2</v>
      </c>
      <c r="AD337" s="135">
        <v>1.3913399999999999E-2</v>
      </c>
      <c r="AE337" s="136"/>
      <c r="AF337" s="136"/>
      <c r="AG337" s="135">
        <v>5.5520000000000014E-3</v>
      </c>
      <c r="AH337" s="136"/>
      <c r="AI337" s="135">
        <v>9.3889999999999998E-3</v>
      </c>
      <c r="AJ337" s="135">
        <v>9.2879999999999994E-3</v>
      </c>
      <c r="AK337" s="136"/>
      <c r="AL337" s="135">
        <v>1.94188E-2</v>
      </c>
      <c r="AM337" s="135">
        <v>2.5824900000000001E-2</v>
      </c>
      <c r="AN337" s="135">
        <v>9.5919999999999998E-3</v>
      </c>
      <c r="AO337" s="135">
        <v>1.1911400000000001E-2</v>
      </c>
      <c r="AP337" s="135">
        <v>2.0219499999998999E-2</v>
      </c>
      <c r="AQ337" s="135">
        <v>1.5214699999999999E-2</v>
      </c>
      <c r="AR337" s="136"/>
      <c r="AS337" s="135">
        <v>3.1730700000000001E-2</v>
      </c>
      <c r="AT337" s="136"/>
      <c r="AU337" s="135">
        <v>1.26122E-2</v>
      </c>
      <c r="AV337" s="135">
        <v>6.6764599999999993E-2</v>
      </c>
      <c r="AW337" s="135">
        <v>2.8627699999999999E-2</v>
      </c>
      <c r="AX337" s="135">
        <v>8.9849999999999999E-3</v>
      </c>
      <c r="AY337" s="135">
        <v>-2.58E-2</v>
      </c>
      <c r="AZ337" s="135">
        <v>-1.7299999999999999E-2</v>
      </c>
      <c r="BA337" s="135">
        <v>-1.49E-2</v>
      </c>
      <c r="BB337" s="135">
        <v>-3.4099999999999998E-2</v>
      </c>
      <c r="BC337" s="135">
        <v>-4.0199999999999993E-2</v>
      </c>
      <c r="BD337" s="136"/>
      <c r="BE337" s="135">
        <v>1.0298E-2</v>
      </c>
      <c r="BF337" s="135">
        <v>-1.84E-2</v>
      </c>
      <c r="BG337" s="135">
        <v>-4.0599999999999997E-2</v>
      </c>
      <c r="BH337" s="135">
        <v>6.0898599999999997E-2</v>
      </c>
      <c r="BI337" s="135">
        <v>8.0477900000000005E-2</v>
      </c>
      <c r="BJ337" s="135">
        <v>2.7226400000000001E-2</v>
      </c>
      <c r="BK337" s="135">
        <v>-2.46E-2</v>
      </c>
      <c r="BL337" s="135">
        <v>0.12350999999999999</v>
      </c>
      <c r="BM337" s="135">
        <v>-3.2199999999999999E-2</v>
      </c>
    </row>
    <row r="338" spans="1:65">
      <c r="A338">
        <v>47</v>
      </c>
      <c r="B338" s="128" t="s">
        <v>2218</v>
      </c>
      <c r="C338" s="137">
        <v>1.0135409999999999E-2</v>
      </c>
      <c r="D338" s="137">
        <v>6.7000000000000002E-3</v>
      </c>
      <c r="E338" s="137">
        <v>1.015316E-2</v>
      </c>
      <c r="F338" s="137">
        <v>-0.1150292</v>
      </c>
      <c r="G338" s="137">
        <v>0.10765717</v>
      </c>
      <c r="H338" s="137">
        <v>1.0200000000000001E-2</v>
      </c>
      <c r="I338" s="138"/>
      <c r="J338" s="137">
        <v>1.2699999999999999E-2</v>
      </c>
      <c r="K338" s="137">
        <v>1.2315055931724401E-2</v>
      </c>
      <c r="L338" s="137">
        <v>1.241986611622381E-2</v>
      </c>
      <c r="M338" s="137">
        <v>1.06E-2</v>
      </c>
      <c r="N338" s="137">
        <v>1.17E-2</v>
      </c>
      <c r="O338" s="137">
        <v>1.18E-2</v>
      </c>
      <c r="P338" s="137">
        <v>1.03E-2</v>
      </c>
      <c r="Q338" s="137">
        <v>1.0699999999999999E-2</v>
      </c>
      <c r="R338" s="137">
        <v>8.8999999999999999E-3</v>
      </c>
      <c r="S338" s="137">
        <v>9.8782662771692564E-3</v>
      </c>
      <c r="T338" s="137">
        <v>1.0405781084555249E-2</v>
      </c>
      <c r="U338" s="137">
        <v>1.1020167055098449E-2</v>
      </c>
      <c r="V338" s="137">
        <v>1.177611796160472E-2</v>
      </c>
      <c r="W338" s="138"/>
      <c r="X338" s="137">
        <v>7.6202836321819234E-3</v>
      </c>
      <c r="Y338" s="137">
        <v>2.5159160519181429E-3</v>
      </c>
      <c r="Z338" s="137">
        <v>2.016794508965836E-2</v>
      </c>
      <c r="AA338" s="138"/>
      <c r="AB338" s="137">
        <v>1.0453686308710681E-2</v>
      </c>
      <c r="AC338" s="137">
        <v>1.021E-2</v>
      </c>
      <c r="AD338" s="137">
        <v>1.1911700000000001E-2</v>
      </c>
      <c r="AE338" s="138"/>
      <c r="AF338" s="138"/>
      <c r="AG338" s="137">
        <v>3.2999999999999978E-3</v>
      </c>
      <c r="AH338" s="138"/>
      <c r="AI338" s="137">
        <v>2.71267E-2</v>
      </c>
      <c r="AJ338" s="137">
        <v>3.64359E-2</v>
      </c>
      <c r="AK338" s="138"/>
      <c r="AL338" s="137">
        <v>-1.2999999999999999E-3</v>
      </c>
      <c r="AM338" s="137">
        <v>-1.15E-2</v>
      </c>
      <c r="AN338" s="138"/>
      <c r="AO338" s="138"/>
      <c r="AP338" s="138"/>
      <c r="AQ338" s="137">
        <v>2.7427E-2</v>
      </c>
      <c r="AR338" s="138"/>
      <c r="AS338" s="137">
        <v>-6.5100000000000005E-2</v>
      </c>
      <c r="AT338" s="138"/>
      <c r="AU338" s="137">
        <v>-1.8700000000000001E-2</v>
      </c>
      <c r="AV338" s="137">
        <v>-5.2400000000000002E-2</v>
      </c>
      <c r="AW338" s="137">
        <v>-1.1299999999999999E-2</v>
      </c>
      <c r="AX338" s="137">
        <v>-4.0099999999999997E-2</v>
      </c>
      <c r="AY338" s="137">
        <v>-0.10589999999999999</v>
      </c>
      <c r="AZ338" s="137">
        <v>-2.23E-2</v>
      </c>
      <c r="BA338" s="137">
        <v>-9.4200000000000006E-2</v>
      </c>
      <c r="BB338" s="137">
        <v>-0.13109999999999999</v>
      </c>
      <c r="BC338" s="137">
        <v>-0.13100000000000001</v>
      </c>
      <c r="BD338" s="138"/>
      <c r="BE338" s="137">
        <v>-0.12570000000000001</v>
      </c>
      <c r="BF338" s="137">
        <v>-0.1132</v>
      </c>
      <c r="BG338" s="137">
        <v>-0.13750000000000001</v>
      </c>
      <c r="BH338" s="137">
        <v>-0.1739</v>
      </c>
      <c r="BI338" s="137">
        <v>-0.19009999999999999</v>
      </c>
      <c r="BJ338" s="137">
        <v>-0.11169999999999999</v>
      </c>
      <c r="BK338" s="137">
        <v>-7.7100000000000002E-2</v>
      </c>
      <c r="BL338" s="137">
        <v>-0.23069999999999999</v>
      </c>
      <c r="BM338" s="137">
        <v>-0.12670000000000001</v>
      </c>
    </row>
    <row r="339" spans="1:65">
      <c r="A339">
        <v>46</v>
      </c>
      <c r="B339" s="128" t="s">
        <v>2219</v>
      </c>
      <c r="C339" s="135">
        <v>1.0348420000000001E-2</v>
      </c>
      <c r="D339" s="135">
        <v>-6.7999999999999996E-3</v>
      </c>
      <c r="E339" s="135">
        <v>1.0348420000000001E-2</v>
      </c>
      <c r="F339" s="135">
        <v>4.6911389999999997E-2</v>
      </c>
      <c r="G339" s="135">
        <v>-9.4692600000000002E-3</v>
      </c>
      <c r="H339" s="135">
        <v>1.03E-2</v>
      </c>
      <c r="I339" s="136"/>
      <c r="J339" s="135">
        <v>1.23E-2</v>
      </c>
      <c r="K339" s="135">
        <v>1.19842650658817E-2</v>
      </c>
      <c r="L339" s="135">
        <v>1.20789575681457E-2</v>
      </c>
      <c r="M339" s="135">
        <v>1.03E-2</v>
      </c>
      <c r="N339" s="135">
        <v>1.14E-2</v>
      </c>
      <c r="O339" s="135">
        <v>1.11E-2</v>
      </c>
      <c r="P339" s="135">
        <v>1.1900000000000001E-2</v>
      </c>
      <c r="Q339" s="135">
        <v>1.0699999999999999E-2</v>
      </c>
      <c r="R339" s="135">
        <v>8.6E-3</v>
      </c>
      <c r="S339" s="135">
        <v>1.2983781670623079E-2</v>
      </c>
      <c r="T339" s="135">
        <v>1.305272054805484E-2</v>
      </c>
      <c r="U339" s="135">
        <v>1.178270705196649E-2</v>
      </c>
      <c r="V339" s="135">
        <v>1.207132598671201E-2</v>
      </c>
      <c r="W339" s="136"/>
      <c r="X339" s="135">
        <v>1.1138451835160931E-2</v>
      </c>
      <c r="Y339" s="135">
        <v>1.262396666044685E-2</v>
      </c>
      <c r="Z339" s="135">
        <v>1.1837492459127351E-2</v>
      </c>
      <c r="AA339" s="136"/>
      <c r="AB339" s="135">
        <v>1.0279510650359111E-2</v>
      </c>
      <c r="AC339" s="135">
        <v>1.0399E-2</v>
      </c>
      <c r="AD339" s="135">
        <v>1.33128E-2</v>
      </c>
      <c r="AE339" s="136"/>
      <c r="AF339" s="136"/>
      <c r="AG339" s="135">
        <v>4.8859999999999997E-3</v>
      </c>
      <c r="AH339" s="135">
        <v>2.5127999999999999E-3</v>
      </c>
      <c r="AI339" s="135">
        <v>1.13109E-2</v>
      </c>
      <c r="AJ339" s="135">
        <v>1.2011600000000001E-2</v>
      </c>
      <c r="AK339" s="136"/>
      <c r="AL339" s="135">
        <v>2.2221399999999999E-2</v>
      </c>
      <c r="AM339" s="135">
        <v>3.2231099999999999E-2</v>
      </c>
      <c r="AN339" s="136"/>
      <c r="AO339" s="136"/>
      <c r="AP339" s="136"/>
      <c r="AQ339" s="135">
        <v>-1.6E-2</v>
      </c>
      <c r="AR339" s="136"/>
      <c r="AS339" s="135">
        <v>3.2531299999999999E-2</v>
      </c>
      <c r="AT339" s="136"/>
      <c r="AU339" s="135">
        <v>1.50145E-2</v>
      </c>
      <c r="AV339" s="135">
        <v>0.10591</v>
      </c>
      <c r="AW339" s="135">
        <v>4.1439999999999998E-2</v>
      </c>
      <c r="AX339" s="135">
        <v>2.68258E-2</v>
      </c>
      <c r="AY339" s="135">
        <v>8.1478599999999998E-2</v>
      </c>
      <c r="AZ339" s="135">
        <v>1.5314700000000001E-2</v>
      </c>
      <c r="BA339" s="135">
        <v>9.2689499999999994E-2</v>
      </c>
      <c r="BB339" s="135">
        <v>7.0067599999999994E-2</v>
      </c>
      <c r="BC339" s="135">
        <v>7.0367899999999997E-2</v>
      </c>
      <c r="BD339" s="136"/>
      <c r="BE339" s="135">
        <v>5.83563E-2</v>
      </c>
      <c r="BF339" s="135">
        <v>5.5053100000000001E-2</v>
      </c>
      <c r="BG339" s="135">
        <v>5.9957799999999999E-2</v>
      </c>
      <c r="BH339" s="135">
        <v>4.59443E-2</v>
      </c>
      <c r="BI339" s="135">
        <v>6.5620000000000001E-3</v>
      </c>
      <c r="BJ339" s="135">
        <v>4.9647899999999988E-2</v>
      </c>
      <c r="BK339" s="135">
        <v>9.078760000000001E-2</v>
      </c>
      <c r="BL339" s="135">
        <v>7.1268799999999993E-2</v>
      </c>
      <c r="BM339" s="135">
        <v>8.6383399999999999E-2</v>
      </c>
    </row>
    <row r="340" spans="1:65">
      <c r="A340">
        <v>45</v>
      </c>
      <c r="B340" s="128" t="s">
        <v>2220</v>
      </c>
      <c r="C340" s="137">
        <v>1.1675909999999999E-2</v>
      </c>
      <c r="D340" s="137">
        <v>-3.5999999999999999E-3</v>
      </c>
      <c r="E340" s="137">
        <v>1.169361E-2</v>
      </c>
      <c r="F340" s="137">
        <v>6.1631459999999999E-2</v>
      </c>
      <c r="G340" s="137">
        <v>-1.8117299999999999E-3</v>
      </c>
      <c r="H340" s="137">
        <v>1.17E-2</v>
      </c>
      <c r="I340" s="138"/>
      <c r="J340" s="137">
        <v>1.43E-2</v>
      </c>
      <c r="K340" s="137">
        <v>1.3886691582551699E-2</v>
      </c>
      <c r="L340" s="137">
        <v>1.402510383931377E-2</v>
      </c>
      <c r="M340" s="137">
        <v>9.7999999999999997E-3</v>
      </c>
      <c r="N340" s="137">
        <v>1.2999999999999999E-2</v>
      </c>
      <c r="O340" s="137">
        <v>1.3100000000000001E-2</v>
      </c>
      <c r="P340" s="137">
        <v>1.37E-2</v>
      </c>
      <c r="Q340" s="137">
        <v>1.26E-2</v>
      </c>
      <c r="R340" s="137">
        <v>1.2800000000000001E-2</v>
      </c>
      <c r="S340" s="137">
        <v>1.269730880411579E-2</v>
      </c>
      <c r="T340" s="137">
        <v>1.254966900876719E-2</v>
      </c>
      <c r="U340" s="137">
        <v>1.3559461394611731E-2</v>
      </c>
      <c r="V340" s="137">
        <v>1.6685785945635079E-2</v>
      </c>
      <c r="W340" s="138"/>
      <c r="X340" s="137">
        <v>1.8266412239611011E-2</v>
      </c>
      <c r="Y340" s="137">
        <v>1.969097175847434E-2</v>
      </c>
      <c r="Z340" s="137">
        <v>2.1916512574381208E-2</v>
      </c>
      <c r="AA340" s="138"/>
      <c r="AB340" s="137">
        <v>1.2028309079157419E-2</v>
      </c>
      <c r="AC340" s="137">
        <v>1.171E-2</v>
      </c>
      <c r="AD340" s="137">
        <v>1.0388E-2</v>
      </c>
      <c r="AE340" s="138"/>
      <c r="AF340" s="138"/>
      <c r="AG340" s="137">
        <v>2.2659999999999998E-3</v>
      </c>
      <c r="AH340" s="137">
        <v>1.0792E-2</v>
      </c>
      <c r="AI340" s="137">
        <v>5.0429999999999997E-3</v>
      </c>
      <c r="AJ340" s="137">
        <v>2.4199999999999998E-3</v>
      </c>
      <c r="AK340" s="138"/>
      <c r="AL340" s="137">
        <v>1.55132E-2</v>
      </c>
      <c r="AM340" s="137">
        <v>1.75149E-2</v>
      </c>
      <c r="AN340" s="138"/>
      <c r="AO340" s="138"/>
      <c r="AP340" s="138"/>
      <c r="AQ340" s="137">
        <v>2.392E-2</v>
      </c>
      <c r="AR340" s="138"/>
      <c r="AS340" s="137">
        <v>9.6682699999999996E-2</v>
      </c>
      <c r="AT340" s="138"/>
      <c r="AU340" s="137">
        <v>2.2719400000000001E-2</v>
      </c>
      <c r="AV340" s="137">
        <v>-2.3199999999999998E-2</v>
      </c>
      <c r="AW340" s="137">
        <v>-1.1000000000000001E-3</v>
      </c>
      <c r="AX340" s="137">
        <v>3.6931600000000002E-2</v>
      </c>
      <c r="AY340" s="137">
        <v>8.7574899999999997E-2</v>
      </c>
      <c r="AZ340" s="137">
        <v>0.1138975</v>
      </c>
      <c r="BA340" s="137">
        <v>4.6339600000000002E-2</v>
      </c>
      <c r="BB340" s="137">
        <v>7.5965000000000005E-2</v>
      </c>
      <c r="BC340" s="137">
        <v>7.6265200000000005E-2</v>
      </c>
      <c r="BD340" s="138"/>
      <c r="BE340" s="137">
        <v>4.6239500000000003E-2</v>
      </c>
      <c r="BF340" s="137">
        <v>3.5530399999999997E-2</v>
      </c>
      <c r="BG340" s="137">
        <v>9.2379000000000003E-2</v>
      </c>
      <c r="BH340" s="137">
        <v>0.13680999999999999</v>
      </c>
      <c r="BI340" s="137">
        <v>0.10288799999999999</v>
      </c>
      <c r="BJ340" s="137">
        <v>8.0568899999999999E-2</v>
      </c>
      <c r="BK340" s="137">
        <v>-4.0999999999999986E-3</v>
      </c>
      <c r="BL340" s="137">
        <v>7.9167699999999994E-2</v>
      </c>
      <c r="BM340" s="137">
        <v>7.7866600000000008E-2</v>
      </c>
    </row>
    <row r="341" spans="1:65">
      <c r="A341">
        <v>44</v>
      </c>
      <c r="B341" s="128" t="s">
        <v>2221</v>
      </c>
      <c r="C341" s="135">
        <v>1.071982E-2</v>
      </c>
      <c r="D341" s="135">
        <v>-2.8999999999999998E-3</v>
      </c>
      <c r="E341" s="135">
        <v>1.071982E-2</v>
      </c>
      <c r="F341" s="135">
        <v>4.6922600000000002E-3</v>
      </c>
      <c r="G341" s="135">
        <v>4.394671E-2</v>
      </c>
      <c r="H341" s="135">
        <v>1.0699999999999999E-2</v>
      </c>
      <c r="I341" s="136"/>
      <c r="J341" s="135">
        <v>1.24E-2</v>
      </c>
      <c r="K341" s="135">
        <v>1.2000603113866901E-2</v>
      </c>
      <c r="L341" s="135">
        <v>1.2104392452776841E-2</v>
      </c>
      <c r="M341" s="135">
        <v>8.5000000000000006E-3</v>
      </c>
      <c r="N341" s="135">
        <v>1.23E-2</v>
      </c>
      <c r="O341" s="135">
        <v>1.2699999999999999E-2</v>
      </c>
      <c r="P341" s="135">
        <v>1.0999999999999999E-2</v>
      </c>
      <c r="Q341" s="135">
        <v>1.18E-2</v>
      </c>
      <c r="R341" s="135">
        <v>1.0999999999999999E-2</v>
      </c>
      <c r="S341" s="135">
        <v>1.087502035351617E-2</v>
      </c>
      <c r="T341" s="135">
        <v>8.7216140510828488E-3</v>
      </c>
      <c r="U341" s="135">
        <v>1.2929802297263039E-2</v>
      </c>
      <c r="V341" s="135">
        <v>1.357125468674325E-2</v>
      </c>
      <c r="W341" s="136"/>
      <c r="X341" s="135">
        <v>1.082489278634702E-2</v>
      </c>
      <c r="Y341" s="135">
        <v>2.88874558544383E-3</v>
      </c>
      <c r="Z341" s="135">
        <v>2.12543275678303E-2</v>
      </c>
      <c r="AA341" s="136"/>
      <c r="AB341" s="135">
        <v>1.077879708094566E-2</v>
      </c>
      <c r="AC341" s="135">
        <v>1.0799E-2</v>
      </c>
      <c r="AD341" s="135">
        <v>8.2760000000000004E-3</v>
      </c>
      <c r="AE341" s="136"/>
      <c r="AF341" s="136"/>
      <c r="AG341" s="135">
        <v>-1E-3</v>
      </c>
      <c r="AH341" s="135">
        <v>-1.7600000000000001E-2</v>
      </c>
      <c r="AI341" s="135">
        <v>5.9540000000000001E-3</v>
      </c>
      <c r="AJ341" s="135">
        <v>4.2379999999999996E-3</v>
      </c>
      <c r="AK341" s="136"/>
      <c r="AL341" s="135">
        <v>2.0179999999999998E-3</v>
      </c>
      <c r="AM341" s="135">
        <v>-4.8999999999999998E-3</v>
      </c>
      <c r="AN341" s="136"/>
      <c r="AO341" s="136"/>
      <c r="AP341" s="136"/>
      <c r="AQ341" s="136"/>
      <c r="AR341" s="136"/>
      <c r="AS341" s="135">
        <v>3.0528400000000001E-2</v>
      </c>
      <c r="AT341" s="136"/>
      <c r="AU341" s="135">
        <v>-4.7999999999999996E-3</v>
      </c>
      <c r="AV341" s="135">
        <v>-0.13070000000000001</v>
      </c>
      <c r="AW341" s="135">
        <v>-3.7600000000000001E-2</v>
      </c>
      <c r="AX341" s="135">
        <v>3.0270000000000002E-3</v>
      </c>
      <c r="AY341" s="135">
        <v>1.42132E-2</v>
      </c>
      <c r="AZ341" s="135">
        <v>-4.4000000000000003E-3</v>
      </c>
      <c r="BA341" s="135">
        <v>-1.52E-2</v>
      </c>
      <c r="BB341" s="135">
        <v>-2.3300000000000001E-2</v>
      </c>
      <c r="BC341" s="135">
        <v>-2.3E-2</v>
      </c>
      <c r="BD341" s="136"/>
      <c r="BE341" s="135">
        <v>1.8159999999999999E-3</v>
      </c>
      <c r="BF341" s="135">
        <v>3.4532100000000003E-2</v>
      </c>
      <c r="BG341" s="135">
        <v>2.2120600000000001E-2</v>
      </c>
      <c r="BH341" s="135">
        <v>1.7616400000000001E-2</v>
      </c>
      <c r="BI341" s="135">
        <v>2.725E-3</v>
      </c>
      <c r="BJ341" s="135">
        <v>1.513E-3</v>
      </c>
      <c r="BK341" s="135">
        <v>-2.6599999999999999E-2</v>
      </c>
      <c r="BL341" s="135">
        <v>-3.0200000000000001E-2</v>
      </c>
      <c r="BM341" s="135">
        <v>1.3612600000000001E-2</v>
      </c>
    </row>
    <row r="342" spans="1:65">
      <c r="A342">
        <v>43</v>
      </c>
      <c r="B342" s="128" t="s">
        <v>2222</v>
      </c>
      <c r="C342" s="137">
        <v>1.020676E-2</v>
      </c>
      <c r="D342" s="137">
        <v>5.8999999999999999E-3</v>
      </c>
      <c r="E342" s="137">
        <v>1.020676E-2</v>
      </c>
      <c r="F342" s="137">
        <v>5.4529849999999998E-2</v>
      </c>
      <c r="G342" s="137">
        <v>-2.7669889999999999E-2</v>
      </c>
      <c r="H342" s="137">
        <v>1.0200000000000001E-2</v>
      </c>
      <c r="I342" s="138"/>
      <c r="J342" s="137">
        <v>1.2E-2</v>
      </c>
      <c r="K342" s="137">
        <v>1.1668398049678799E-2</v>
      </c>
      <c r="L342" s="137">
        <v>1.1763342452173701E-2</v>
      </c>
      <c r="M342" s="137">
        <v>8.9999999999999998E-4</v>
      </c>
      <c r="N342" s="137">
        <v>1.1599999999999999E-2</v>
      </c>
      <c r="O342" s="137">
        <v>1.21E-2</v>
      </c>
      <c r="P342" s="137">
        <v>1.26E-2</v>
      </c>
      <c r="Q342" s="137">
        <v>1.1299999999999999E-2</v>
      </c>
      <c r="R342" s="137">
        <v>9.4999999999999998E-3</v>
      </c>
      <c r="S342" s="137">
        <v>1.1840142669770961E-2</v>
      </c>
      <c r="T342" s="137">
        <v>1.2842750722482201E-2</v>
      </c>
      <c r="U342" s="137">
        <v>9.3783146055819167E-3</v>
      </c>
      <c r="V342" s="137">
        <v>8.6746850948318244E-3</v>
      </c>
      <c r="W342" s="138"/>
      <c r="X342" s="137">
        <v>1.3251967648791659E-2</v>
      </c>
      <c r="Y342" s="137">
        <v>1.647878532992908E-2</v>
      </c>
      <c r="Z342" s="137">
        <v>2.0893812647938551E-2</v>
      </c>
      <c r="AA342" s="138"/>
      <c r="AB342" s="137">
        <v>1.0656828168521039E-2</v>
      </c>
      <c r="AC342" s="137">
        <v>1.0299000000000001E-2</v>
      </c>
      <c r="AD342" s="137">
        <v>1.413E-3</v>
      </c>
      <c r="AE342" s="138"/>
      <c r="AF342" s="138"/>
      <c r="AG342" s="137">
        <v>6.7830000000000008E-3</v>
      </c>
      <c r="AH342" s="137">
        <v>7.8777100000000003E-2</v>
      </c>
      <c r="AI342" s="137">
        <v>9.6930000000000002E-3</v>
      </c>
      <c r="AJ342" s="137">
        <v>1.0198E-2</v>
      </c>
      <c r="AK342" s="138"/>
      <c r="AL342" s="137">
        <v>1.6416E-2</v>
      </c>
      <c r="AM342" s="137">
        <v>2.17212E-2</v>
      </c>
      <c r="AN342" s="138"/>
      <c r="AO342" s="138"/>
      <c r="AP342" s="138"/>
      <c r="AQ342" s="138"/>
      <c r="AR342" s="138"/>
      <c r="AS342" s="137">
        <v>8.4482600000000005E-2</v>
      </c>
      <c r="AT342" s="138"/>
      <c r="AU342" s="137">
        <v>3.42335E-2</v>
      </c>
      <c r="AV342" s="137">
        <v>3.2309999999999999E-3</v>
      </c>
      <c r="AW342" s="137">
        <v>7.6740000000000003E-3</v>
      </c>
      <c r="AX342" s="137">
        <v>3.8437600000000002E-2</v>
      </c>
      <c r="AY342" s="137">
        <v>0.11061</v>
      </c>
      <c r="AZ342" s="137">
        <v>2.81275E-2</v>
      </c>
      <c r="BA342" s="137">
        <v>4.8947900000000003E-2</v>
      </c>
      <c r="BB342" s="137">
        <v>6.55641E-2</v>
      </c>
      <c r="BC342" s="137">
        <v>6.5764299999999998E-2</v>
      </c>
      <c r="BD342" s="138"/>
      <c r="BE342" s="137">
        <v>7.5173600000000007E-2</v>
      </c>
      <c r="BF342" s="137">
        <v>6.1860499999999999E-2</v>
      </c>
      <c r="BG342" s="137">
        <v>5.5854599999999997E-2</v>
      </c>
      <c r="BH342" s="137">
        <v>6.8867399999999995E-2</v>
      </c>
      <c r="BI342" s="137">
        <v>2.37232E-2</v>
      </c>
      <c r="BJ342" s="137">
        <v>4.6745700000000001E-2</v>
      </c>
      <c r="BK342" s="137">
        <v>5.2951699999999997E-2</v>
      </c>
      <c r="BL342" s="137">
        <v>0.12570999999999999</v>
      </c>
      <c r="BM342" s="137">
        <v>3.5634800000000001E-2</v>
      </c>
    </row>
    <row r="343" spans="1:65">
      <c r="A343">
        <v>42</v>
      </c>
      <c r="B343" s="128" t="s">
        <v>2223</v>
      </c>
      <c r="C343" s="135">
        <v>1.020676E-2</v>
      </c>
      <c r="D343" s="135">
        <v>4.0999999999999986E-3</v>
      </c>
      <c r="E343" s="135">
        <v>1.020676E-2</v>
      </c>
      <c r="F343" s="135">
        <v>-3.0602890000000001E-2</v>
      </c>
      <c r="G343" s="135">
        <v>7.0572599999999992E-3</v>
      </c>
      <c r="H343" s="135">
        <v>1.0200000000000001E-2</v>
      </c>
      <c r="I343" s="136"/>
      <c r="J343" s="135">
        <v>1.18E-2</v>
      </c>
      <c r="K343" s="135">
        <v>1.15332365483896E-2</v>
      </c>
      <c r="L343" s="135">
        <v>1.158991152515765E-2</v>
      </c>
      <c r="M343" s="135">
        <v>6.1999999999999998E-3</v>
      </c>
      <c r="N343" s="135">
        <v>1.12E-2</v>
      </c>
      <c r="O343" s="135">
        <v>1.11E-2</v>
      </c>
      <c r="P343" s="135">
        <v>1.2699999999999999E-2</v>
      </c>
      <c r="Q343" s="135">
        <v>1.03E-2</v>
      </c>
      <c r="R343" s="135">
        <v>9.5999999999999992E-3</v>
      </c>
      <c r="S343" s="135">
        <v>1.07604074087011E-2</v>
      </c>
      <c r="T343" s="135">
        <v>1.104599904234593E-2</v>
      </c>
      <c r="U343" s="135">
        <v>8.3182484909807286E-3</v>
      </c>
      <c r="V343" s="135">
        <v>6.4405154213527096E-3</v>
      </c>
      <c r="W343" s="136"/>
      <c r="X343" s="135">
        <v>1.476567298724429E-2</v>
      </c>
      <c r="Y343" s="135">
        <v>1.4860236552675101E-2</v>
      </c>
      <c r="Z343" s="135">
        <v>8.3435120220798353E-4</v>
      </c>
      <c r="AA343" s="136"/>
      <c r="AB343" s="135">
        <v>9.5490175122276942E-3</v>
      </c>
      <c r="AC343" s="135">
        <v>9.9970000000000007E-3</v>
      </c>
      <c r="AD343" s="135">
        <v>1.05103E-2</v>
      </c>
      <c r="AE343" s="136"/>
      <c r="AF343" s="136"/>
      <c r="AG343" s="135">
        <v>1.8649999999999999E-3</v>
      </c>
      <c r="AH343" s="135">
        <v>3.3732999999999999E-2</v>
      </c>
      <c r="AI343" s="135">
        <v>1.19116E-2</v>
      </c>
      <c r="AJ343" s="135">
        <v>1.3413100000000001E-2</v>
      </c>
      <c r="AK343" s="136"/>
      <c r="AL343" s="135">
        <v>1.5915499999999999E-2</v>
      </c>
      <c r="AM343" s="135">
        <v>1.96191E-2</v>
      </c>
      <c r="AN343" s="136"/>
      <c r="AO343" s="136"/>
      <c r="AP343" s="136"/>
      <c r="AQ343" s="136"/>
      <c r="AR343" s="136"/>
      <c r="AS343" s="135">
        <v>-4.2599999999999999E-2</v>
      </c>
      <c r="AT343" s="136"/>
      <c r="AU343" s="135">
        <v>-3.0999999999999999E-3</v>
      </c>
      <c r="AV343" s="135">
        <v>-0.10489999999999999</v>
      </c>
      <c r="AW343" s="135">
        <v>-3.1E-2</v>
      </c>
      <c r="AX343" s="135">
        <v>-5.04E-2</v>
      </c>
      <c r="AY343" s="135">
        <v>-9.0899999999999995E-2</v>
      </c>
      <c r="AZ343" s="135">
        <v>-0.12759999999999999</v>
      </c>
      <c r="BA343" s="135">
        <v>-7.2900000000000006E-2</v>
      </c>
      <c r="BB343" s="135">
        <v>-0.1245</v>
      </c>
      <c r="BC343" s="135">
        <v>-0.1235</v>
      </c>
      <c r="BD343" s="136"/>
      <c r="BE343" s="135">
        <v>-5.1900000000000002E-2</v>
      </c>
      <c r="BF343" s="135">
        <v>-6.7199999999999996E-2</v>
      </c>
      <c r="BG343" s="135">
        <v>-0.1053</v>
      </c>
      <c r="BH343" s="135">
        <v>-0.1283</v>
      </c>
      <c r="BI343" s="135">
        <v>-9.1999999999999998E-2</v>
      </c>
      <c r="BJ343" s="135">
        <v>-5.4100000000000002E-2</v>
      </c>
      <c r="BK343" s="135">
        <v>-1.35E-2</v>
      </c>
      <c r="BL343" s="135">
        <v>-7.5300000000000006E-2</v>
      </c>
      <c r="BM343" s="135">
        <v>-0.10299999999999999</v>
      </c>
    </row>
    <row r="344" spans="1:65">
      <c r="A344">
        <v>41</v>
      </c>
      <c r="B344" s="128" t="s">
        <v>2224</v>
      </c>
      <c r="C344" s="137">
        <v>1.1233150000000001E-2</v>
      </c>
      <c r="D344" s="137">
        <v>6.1999999999999998E-3</v>
      </c>
      <c r="E344" s="137">
        <v>1.1233150000000001E-2</v>
      </c>
      <c r="F344" s="137">
        <v>-2.4460019999999999E-2</v>
      </c>
      <c r="G344" s="137">
        <v>-1.443116E-2</v>
      </c>
      <c r="H344" s="137">
        <v>1.12E-2</v>
      </c>
      <c r="I344" s="138"/>
      <c r="J344" s="137">
        <v>1.38E-2</v>
      </c>
      <c r="K344" s="137">
        <v>1.34231434736798E-2</v>
      </c>
      <c r="L344" s="137">
        <v>1.348777564610071E-2</v>
      </c>
      <c r="M344" s="137">
        <v>1.01E-2</v>
      </c>
      <c r="N344" s="137">
        <v>1.29E-2</v>
      </c>
      <c r="O344" s="137">
        <v>1.18E-2</v>
      </c>
      <c r="P344" s="137">
        <v>1.2800000000000001E-2</v>
      </c>
      <c r="Q344" s="137">
        <v>1.17E-2</v>
      </c>
      <c r="R344" s="137">
        <v>1.0699999999999999E-2</v>
      </c>
      <c r="S344" s="137">
        <v>1.2134822725629711E-2</v>
      </c>
      <c r="T344" s="137">
        <v>1.2852324046200399E-2</v>
      </c>
      <c r="U344" s="137">
        <v>1.1747416011034909E-2</v>
      </c>
      <c r="V344" s="137">
        <v>1.221315602203199E-2</v>
      </c>
      <c r="W344" s="138"/>
      <c r="X344" s="137">
        <v>1.3278053237906651E-2</v>
      </c>
      <c r="Y344" s="137">
        <v>1.173543101011543E-2</v>
      </c>
      <c r="Z344" s="137">
        <v>1.0520943168551339E-2</v>
      </c>
      <c r="AA344" s="138"/>
      <c r="AB344" s="137">
        <v>1.102866336073758E-2</v>
      </c>
      <c r="AC344" s="137">
        <v>1.1199000000000001E-2</v>
      </c>
      <c r="AD344" s="137">
        <v>1.1310000000000001E-2</v>
      </c>
      <c r="AE344" s="138"/>
      <c r="AF344" s="138"/>
      <c r="AG344" s="137">
        <v>1.6199999999999999E-3</v>
      </c>
      <c r="AH344" s="137">
        <v>1.18105E-2</v>
      </c>
      <c r="AI344" s="137">
        <v>1.0189E-2</v>
      </c>
      <c r="AJ344" s="137">
        <v>1.0390999999999999E-2</v>
      </c>
      <c r="AK344" s="138"/>
      <c r="AL344" s="137">
        <v>7.869000000000001E-3</v>
      </c>
      <c r="AM344" s="137">
        <v>5.1449999999999994E-3</v>
      </c>
      <c r="AN344" s="138"/>
      <c r="AO344" s="138"/>
      <c r="AP344" s="138"/>
      <c r="AQ344" s="138"/>
      <c r="AR344" s="138"/>
      <c r="AS344" s="137">
        <v>-7.9000000000000008E-3</v>
      </c>
      <c r="AT344" s="138"/>
      <c r="AU344" s="137">
        <v>8.9789999999999991E-3</v>
      </c>
      <c r="AV344" s="137">
        <v>-1.67E-2</v>
      </c>
      <c r="AW344" s="137">
        <v>3.2000000000000003E-4</v>
      </c>
      <c r="AX344" s="137">
        <v>-1.9099999999999999E-2</v>
      </c>
      <c r="AY344" s="137">
        <v>-2.4E-2</v>
      </c>
      <c r="AZ344" s="137">
        <v>7.6000000000000004E-4</v>
      </c>
      <c r="BA344" s="137">
        <v>-6.0199999999999997E-2</v>
      </c>
      <c r="BB344" s="137">
        <v>-4.6800000000000001E-2</v>
      </c>
      <c r="BC344" s="137">
        <v>-4.5699999999999998E-2</v>
      </c>
      <c r="BD344" s="138"/>
      <c r="BE344" s="137">
        <v>-2.63E-2</v>
      </c>
      <c r="BF344" s="137">
        <v>-2.9700000000000001E-2</v>
      </c>
      <c r="BG344" s="137">
        <v>-1.3599999999999999E-2</v>
      </c>
      <c r="BH344" s="137">
        <v>-7.0800000000000002E-2</v>
      </c>
      <c r="BI344" s="137">
        <v>-3.4700000000000002E-2</v>
      </c>
      <c r="BJ344" s="137">
        <v>-2.0500000000000001E-2</v>
      </c>
      <c r="BK344" s="137">
        <v>-3.4099999999999998E-2</v>
      </c>
      <c r="BL344" s="137">
        <v>-6.2100000000000002E-2</v>
      </c>
      <c r="BM344" s="137">
        <v>-3.44E-2</v>
      </c>
    </row>
    <row r="345" spans="1:65">
      <c r="A345">
        <v>40</v>
      </c>
      <c r="B345" s="128" t="s">
        <v>2225</v>
      </c>
      <c r="C345" s="135">
        <v>1.1233150000000001E-2</v>
      </c>
      <c r="D345" s="135">
        <v>5.3E-3</v>
      </c>
      <c r="E345" s="135">
        <v>1.1233150000000001E-2</v>
      </c>
      <c r="F345" s="135">
        <v>3.3680719999999997E-2</v>
      </c>
      <c r="G345" s="135">
        <v>-2.2691989999999999E-2</v>
      </c>
      <c r="H345" s="135">
        <v>1.12E-2</v>
      </c>
      <c r="I345" s="135"/>
      <c r="J345" s="135">
        <v>1.09E-2</v>
      </c>
      <c r="K345" s="135">
        <v>1.04434791801975E-2</v>
      </c>
      <c r="L345" s="135">
        <v>1.062349667017815E-2</v>
      </c>
      <c r="M345" s="135">
        <v>3.3999999999999998E-3</v>
      </c>
      <c r="N345" s="135">
        <v>9.9000000000000008E-3</v>
      </c>
      <c r="O345" s="135">
        <v>-4.7000000000000002E-3</v>
      </c>
      <c r="P345" s="135">
        <v>1.11E-2</v>
      </c>
      <c r="Q345" s="135">
        <v>1.0999999999999999E-2</v>
      </c>
      <c r="R345" s="135">
        <v>9.1000000000000004E-3</v>
      </c>
      <c r="S345" s="135">
        <v>-1.169911640276911E-2</v>
      </c>
      <c r="T345" s="135">
        <v>-1.563414466635182E-2</v>
      </c>
      <c r="U345" s="135">
        <v>3.3714859666300612E-5</v>
      </c>
      <c r="V345" s="135">
        <v>-5.8629139356882742E-3</v>
      </c>
      <c r="W345" s="135">
        <v>1.2200000000000001E-2</v>
      </c>
      <c r="X345" s="135">
        <v>6.4706439413158012E-3</v>
      </c>
      <c r="Y345" s="135">
        <v>2.1253857128172179E-2</v>
      </c>
      <c r="Z345" s="135">
        <v>9.317387660834342E-5</v>
      </c>
      <c r="AA345" s="135">
        <v>1.04E-2</v>
      </c>
      <c r="AB345" s="135">
        <v>9.3179514605128272E-3</v>
      </c>
      <c r="AC345" s="135">
        <v>1.1096999999999999E-2</v>
      </c>
      <c r="AD345" s="135">
        <v>4.64E-3</v>
      </c>
      <c r="AE345" s="136"/>
      <c r="AF345" s="136"/>
      <c r="AG345" s="135">
        <v>8.2730000000000008E-3</v>
      </c>
      <c r="AH345" s="135">
        <v>4.2537800000000001E-2</v>
      </c>
      <c r="AI345" s="135">
        <v>2.05182E-2</v>
      </c>
      <c r="AJ345" s="135">
        <v>2.5222399999999999E-2</v>
      </c>
      <c r="AK345" s="135">
        <v>1.59141E-2</v>
      </c>
      <c r="AL345" s="135">
        <v>1.87166E-2</v>
      </c>
      <c r="AM345" s="135">
        <v>2.4922199999999999E-2</v>
      </c>
      <c r="AN345" s="135">
        <v>-1.4E-3</v>
      </c>
      <c r="AO345" s="135">
        <v>1.1198E-2</v>
      </c>
      <c r="AP345" s="135">
        <v>1.513E-3</v>
      </c>
      <c r="AQ345" s="135">
        <v>2.05182E-2</v>
      </c>
      <c r="AR345" s="135">
        <v>2.5822899999999999E-2</v>
      </c>
      <c r="AS345" s="135">
        <v>2.3821100000000001E-2</v>
      </c>
      <c r="AT345" s="136"/>
      <c r="AU345" s="135">
        <v>2.6523600000000001E-2</v>
      </c>
      <c r="AV345" s="135">
        <v>2.4822E-2</v>
      </c>
      <c r="AW345" s="135">
        <v>1.5713899999999999E-2</v>
      </c>
      <c r="AX345" s="135">
        <v>2.3220600000000001E-2</v>
      </c>
      <c r="AY345" s="135">
        <v>7.2564500000000004E-2</v>
      </c>
      <c r="AZ345" s="135">
        <v>2.05182E-2</v>
      </c>
      <c r="BA345" s="135">
        <v>7.1363399999999994E-2</v>
      </c>
      <c r="BB345" s="135">
        <v>2.1919399999999999E-2</v>
      </c>
      <c r="BC345" s="135">
        <v>2.24199E-2</v>
      </c>
      <c r="BD345" s="136"/>
      <c r="BE345" s="135">
        <v>1.9817600000000001E-2</v>
      </c>
      <c r="BF345" s="135">
        <v>4.66414E-2</v>
      </c>
      <c r="BG345" s="135">
        <v>5.3147300000000001E-2</v>
      </c>
      <c r="BH345" s="135">
        <v>7.2964799999999996E-2</v>
      </c>
      <c r="BI345" s="135">
        <v>4.07362E-2</v>
      </c>
      <c r="BJ345" s="135">
        <v>2.42215E-2</v>
      </c>
      <c r="BK345" s="135">
        <v>4.9243799999999997E-2</v>
      </c>
      <c r="BL345" s="135">
        <v>0.10108979999999999</v>
      </c>
      <c r="BM345" s="135">
        <v>3.28291E-2</v>
      </c>
    </row>
    <row r="346" spans="1:65">
      <c r="A346">
        <v>39</v>
      </c>
      <c r="B346" s="128" t="s">
        <v>2226</v>
      </c>
      <c r="C346" s="137">
        <v>9.1814099999999992E-3</v>
      </c>
      <c r="D346" s="137">
        <v>8.3999999999999995E-3</v>
      </c>
      <c r="E346" s="137">
        <v>9.1814099999999992E-3</v>
      </c>
      <c r="F346" s="137">
        <v>-7.4923469999999992E-2</v>
      </c>
      <c r="G346" s="137">
        <v>2.127743E-2</v>
      </c>
      <c r="H346" s="137">
        <v>9.1999999999999998E-3</v>
      </c>
      <c r="I346" s="135"/>
      <c r="J346" s="137">
        <v>1.0200000000000001E-2</v>
      </c>
      <c r="K346" s="137">
        <v>1.00258871735512E-2</v>
      </c>
      <c r="L346" s="137">
        <v>1.005576773362704E-2</v>
      </c>
      <c r="M346" s="137">
        <v>-1.06E-2</v>
      </c>
      <c r="N346" s="137">
        <v>-3.0000000000000001E-3</v>
      </c>
      <c r="O346" s="137">
        <v>3.8E-3</v>
      </c>
      <c r="P346" s="137">
        <v>6.1000000000000004E-3</v>
      </c>
      <c r="Q346" s="137">
        <v>8.3000000000000001E-3</v>
      </c>
      <c r="R346" s="137">
        <v>9.9000000000000008E-3</v>
      </c>
      <c r="S346" s="137">
        <v>3.6638736224339219E-3</v>
      </c>
      <c r="T346" s="137">
        <v>3.5531361452403321E-3</v>
      </c>
      <c r="U346" s="137">
        <v>-1.172225625465373E-4</v>
      </c>
      <c r="V346" s="137">
        <v>1.487310958987909E-3</v>
      </c>
      <c r="W346" s="137">
        <v>1.2200000000000001E-2</v>
      </c>
      <c r="X346" s="137">
        <v>3.8987193391097912E-3</v>
      </c>
      <c r="Y346" s="137">
        <v>-9.3882944836203297E-3</v>
      </c>
      <c r="Z346" s="137">
        <v>2.1804499177915378E-2</v>
      </c>
      <c r="AA346" s="137">
        <v>1.04E-2</v>
      </c>
      <c r="AB346" s="137">
        <v>9.6428817661577838E-3</v>
      </c>
      <c r="AC346" s="137">
        <v>9.0980000000000002E-3</v>
      </c>
      <c r="AD346" s="137">
        <v>-7.9000000000000008E-3</v>
      </c>
      <c r="AE346" s="138"/>
      <c r="AF346" s="138"/>
      <c r="AG346" s="137">
        <v>8.3899999999999999E-3</v>
      </c>
      <c r="AH346" s="137">
        <v>2.1423299999999999E-2</v>
      </c>
      <c r="AI346" s="137">
        <v>1.1312300000000001E-2</v>
      </c>
      <c r="AJ346" s="137">
        <v>1.2914E-2</v>
      </c>
      <c r="AK346" s="137">
        <v>-1.41E-2</v>
      </c>
      <c r="AL346" s="137">
        <v>-5.9999999999999995E-4</v>
      </c>
      <c r="AM346" s="137">
        <v>-8.199999999999999E-3</v>
      </c>
      <c r="AN346" s="137">
        <v>2.2824799999999999E-2</v>
      </c>
      <c r="AO346" s="137">
        <v>6.1659999999999996E-3</v>
      </c>
      <c r="AP346" s="137">
        <v>1.88205E-2</v>
      </c>
      <c r="AQ346" s="137">
        <v>4.1440000000000001E-3</v>
      </c>
      <c r="AR346" s="137">
        <v>3.2000000000000003E-4</v>
      </c>
      <c r="AS346" s="137">
        <v>-2.3699999999999999E-2</v>
      </c>
      <c r="AT346" s="138"/>
      <c r="AU346" s="137">
        <v>3.3E-4</v>
      </c>
      <c r="AV346" s="137">
        <v>-7.3499999999999996E-2</v>
      </c>
      <c r="AW346" s="137">
        <v>-1.9300000000000001E-2</v>
      </c>
      <c r="AX346" s="137">
        <v>-2.3599999999999999E-2</v>
      </c>
      <c r="AY346" s="137">
        <v>-6.2199999999999998E-2</v>
      </c>
      <c r="AZ346" s="137">
        <v>-9.6299999999999997E-2</v>
      </c>
      <c r="BA346" s="137">
        <v>-5.1799999999999999E-2</v>
      </c>
      <c r="BB346" s="137">
        <v>-8.8300000000000003E-2</v>
      </c>
      <c r="BC346" s="137">
        <v>-8.7899999999999992E-2</v>
      </c>
      <c r="BD346" s="138"/>
      <c r="BE346" s="137">
        <v>-4.6799999999999987E-2</v>
      </c>
      <c r="BF346" s="137">
        <v>-4.7899999999999998E-2</v>
      </c>
      <c r="BG346" s="137">
        <v>-4.1599999999999998E-2</v>
      </c>
      <c r="BH346" s="137">
        <v>1.5716999999999998E-2</v>
      </c>
      <c r="BI346" s="137">
        <v>-0.10829999999999999</v>
      </c>
      <c r="BJ346" s="137">
        <v>-4.3799999999999999E-2</v>
      </c>
      <c r="BK346" s="137">
        <v>-5.2900000000000003E-2</v>
      </c>
      <c r="BL346" s="137">
        <v>-0.1222</v>
      </c>
      <c r="BM346" s="137">
        <v>-6.6299999999999998E-2</v>
      </c>
    </row>
    <row r="347" spans="1:65">
      <c r="A347">
        <v>38</v>
      </c>
      <c r="B347" s="128" t="s">
        <v>2227</v>
      </c>
      <c r="C347" s="135">
        <v>1.174673E-2</v>
      </c>
      <c r="D347" s="135">
        <v>7.1000000000000004E-3</v>
      </c>
      <c r="E347" s="135">
        <v>1.174673E-2</v>
      </c>
      <c r="F347" s="135">
        <v>-2.9063889999999998E-2</v>
      </c>
      <c r="G347" s="135">
        <v>-2.4463309999999999E-2</v>
      </c>
      <c r="H347" s="135">
        <v>1.17E-2</v>
      </c>
      <c r="I347" s="135"/>
      <c r="J347" s="135">
        <v>1.38E-2</v>
      </c>
      <c r="K347" s="135">
        <v>1.3502263843382401E-2</v>
      </c>
      <c r="L347" s="135">
        <v>1.3560335056758801E-2</v>
      </c>
      <c r="M347" s="135">
        <v>1.24E-2</v>
      </c>
      <c r="N347" s="135">
        <v>5.0000000000000001E-3</v>
      </c>
      <c r="O347" s="135">
        <v>8.8999999999999999E-3</v>
      </c>
      <c r="P347" s="135">
        <v>1.14E-2</v>
      </c>
      <c r="Q347" s="135">
        <v>1.1900000000000001E-2</v>
      </c>
      <c r="R347" s="135">
        <v>1.46E-2</v>
      </c>
      <c r="S347" s="135">
        <v>1.1008851505020621E-2</v>
      </c>
      <c r="T347" s="135">
        <v>1.0007579185632659E-2</v>
      </c>
      <c r="U347" s="135">
        <v>6.2895249246404106E-3</v>
      </c>
      <c r="V347" s="135">
        <v>6.9008212174657144E-3</v>
      </c>
      <c r="W347" s="135">
        <v>1.2200000000000001E-2</v>
      </c>
      <c r="X347" s="135">
        <v>5.692366490364531E-3</v>
      </c>
      <c r="Y347" s="135">
        <v>9.6764566239326832E-4</v>
      </c>
      <c r="Z347" s="135">
        <v>1.6446733677322412E-2</v>
      </c>
      <c r="AA347" s="135">
        <v>1.04E-2</v>
      </c>
      <c r="AB347" s="135">
        <v>1.207271564314775E-2</v>
      </c>
      <c r="AC347" s="135">
        <v>1.1597E-2</v>
      </c>
      <c r="AD347" s="135">
        <v>8.7740000000000005E-3</v>
      </c>
      <c r="AE347" s="136"/>
      <c r="AF347" s="136"/>
      <c r="AG347" s="135">
        <v>2.09178E-2</v>
      </c>
      <c r="AH347" s="135">
        <v>2.2318899999999999E-2</v>
      </c>
      <c r="AI347" s="135">
        <v>-1.9E-3</v>
      </c>
      <c r="AJ347" s="135">
        <v>-6.9999999999999993E-3</v>
      </c>
      <c r="AK347" s="135">
        <v>-1.29E-2</v>
      </c>
      <c r="AL347" s="135">
        <v>1.1396E-2</v>
      </c>
      <c r="AM347" s="135">
        <v>1.1395000000000001E-2</v>
      </c>
      <c r="AN347" s="135">
        <v>-9.4999999999999998E-3</v>
      </c>
      <c r="AO347" s="135">
        <v>1.1495999999999999E-2</v>
      </c>
      <c r="AP347" s="135">
        <v>-4.0999999999999988E-2</v>
      </c>
      <c r="AQ347" s="135">
        <v>-6.7000000000000002E-3</v>
      </c>
      <c r="AR347" s="135">
        <v>-2.3300000000000001E-2</v>
      </c>
      <c r="AS347" s="135">
        <v>-1.24E-2</v>
      </c>
      <c r="AT347" s="136"/>
      <c r="AU347" s="135">
        <v>-4.4000000000000003E-3</v>
      </c>
      <c r="AV347" s="135">
        <v>-6.3500000000000001E-2</v>
      </c>
      <c r="AW347" s="135">
        <v>-1.4500000000000001E-2</v>
      </c>
      <c r="AX347" s="135">
        <v>-1.11E-2</v>
      </c>
      <c r="AY347" s="135">
        <v>-1.4999999999999999E-2</v>
      </c>
      <c r="AZ347" s="135">
        <v>-4.5600000000000002E-2</v>
      </c>
      <c r="BA347" s="135">
        <v>-2.7E-2</v>
      </c>
      <c r="BB347" s="135">
        <v>-6.5000000000000002E-2</v>
      </c>
      <c r="BC347" s="135">
        <v>-6.4399999999999999E-2</v>
      </c>
      <c r="BD347" s="136"/>
      <c r="BE347" s="135">
        <v>-2.3900000000000001E-2</v>
      </c>
      <c r="BF347" s="135">
        <v>-6.1899999999999997E-2</v>
      </c>
      <c r="BG347" s="135">
        <v>-3.2300000000000002E-2</v>
      </c>
      <c r="BH347" s="135">
        <v>-3.4700000000000002E-2</v>
      </c>
      <c r="BI347" s="135">
        <v>-6.6199999999999995E-2</v>
      </c>
      <c r="BJ347" s="135">
        <v>-2.4199999999999999E-2</v>
      </c>
      <c r="BK347" s="135">
        <v>3.7309999999999999E-3</v>
      </c>
      <c r="BL347" s="135">
        <v>-5.1999999999999998E-3</v>
      </c>
      <c r="BM347" s="135">
        <v>-5.28E-2</v>
      </c>
    </row>
    <row r="348" spans="1:65" s="139" customFormat="1">
      <c r="A348" s="139">
        <v>37</v>
      </c>
      <c r="B348" s="140" t="s">
        <v>2228</v>
      </c>
      <c r="C348" s="141">
        <v>9.1814099999999992E-3</v>
      </c>
      <c r="D348" s="141">
        <v>6.1000000000000004E-3</v>
      </c>
      <c r="E348" s="141">
        <v>9.1814099999999992E-3</v>
      </c>
      <c r="F348" s="141">
        <v>2.502331E-2</v>
      </c>
      <c r="G348" s="141">
        <v>-1.5687739999999999E-2</v>
      </c>
      <c r="H348" s="141">
        <v>9.1999999999999998E-3</v>
      </c>
      <c r="I348" s="141">
        <f t="shared" ref="I348:I353" si="0">C348</f>
        <v>9.1814099999999992E-3</v>
      </c>
      <c r="J348" s="141">
        <v>1.0800000000000001E-2</v>
      </c>
      <c r="K348" s="141">
        <v>1.0508873261068301E-2</v>
      </c>
      <c r="L348" s="141">
        <v>1.057060144390198E-2</v>
      </c>
      <c r="M348" s="141">
        <v>8.2000000000000007E-3</v>
      </c>
      <c r="N348" s="141">
        <v>9.9000000000000008E-3</v>
      </c>
      <c r="O348" s="141">
        <v>8.0000000000000002E-3</v>
      </c>
      <c r="P348" s="141">
        <v>0.01</v>
      </c>
      <c r="Q348" s="141">
        <v>8.6E-3</v>
      </c>
      <c r="R348" s="141">
        <v>1.1299999999999999E-2</v>
      </c>
      <c r="S348" s="141">
        <v>9.5105764822804861E-3</v>
      </c>
      <c r="T348" s="141">
        <v>1.038683344367408E-2</v>
      </c>
      <c r="U348" s="141">
        <v>6.99271951082725E-3</v>
      </c>
      <c r="V348" s="141">
        <v>9.9846744172160662E-3</v>
      </c>
      <c r="W348" s="141">
        <v>1.2200000000000001E-2</v>
      </c>
      <c r="X348" s="141">
        <v>9.8841169237406934E-3</v>
      </c>
      <c r="Y348" s="141">
        <v>1.204844326919585E-2</v>
      </c>
      <c r="Z348" s="141">
        <v>8.5034893817925727E-3</v>
      </c>
      <c r="AA348" s="141">
        <v>1.04E-2</v>
      </c>
      <c r="AB348" s="141">
        <v>9.5745161412733315E-3</v>
      </c>
      <c r="AC348" s="141">
        <v>8.8959999999999994E-3</v>
      </c>
      <c r="AD348" s="141">
        <v>4.346E-3</v>
      </c>
      <c r="AE348" s="141">
        <f>C348</f>
        <v>9.1814099999999992E-3</v>
      </c>
      <c r="AF348" s="141">
        <f>C348</f>
        <v>9.1814099999999992E-3</v>
      </c>
      <c r="AG348" s="141">
        <v>1.07116E-2</v>
      </c>
      <c r="AH348" s="141">
        <v>1.21131E-2</v>
      </c>
      <c r="AI348" s="141">
        <v>2.2230000000000001E-3</v>
      </c>
      <c r="AJ348" s="141">
        <v>-5.9999999999999995E-4</v>
      </c>
      <c r="AK348" s="141">
        <v>1.43155E-2</v>
      </c>
      <c r="AL348" s="141">
        <v>2.3240000000000001E-3</v>
      </c>
      <c r="AM348" s="141">
        <v>-2.8E-3</v>
      </c>
      <c r="AN348" s="141">
        <v>8.3899999999999999E-3</v>
      </c>
      <c r="AO348" s="141">
        <v>1.00108E-2</v>
      </c>
      <c r="AP348" s="141">
        <v>1.1312300000000001E-2</v>
      </c>
      <c r="AQ348" s="141">
        <v>4.5490000000000001E-3</v>
      </c>
      <c r="AR348" s="141">
        <v>4.4000000000000002E-4</v>
      </c>
      <c r="AS348" s="141">
        <v>2.8831300000000001E-2</v>
      </c>
      <c r="AT348" s="141">
        <f>C348</f>
        <v>9.1814099999999992E-3</v>
      </c>
      <c r="AU348" s="141">
        <v>-6.9999999999999999E-4</v>
      </c>
      <c r="AV348" s="141">
        <v>-1.1599999999999999E-2</v>
      </c>
      <c r="AW348" s="141">
        <v>5.5000000000000003E-4</v>
      </c>
      <c r="AX348" s="141">
        <v>2.13232E-2</v>
      </c>
      <c r="AY348" s="141">
        <v>3.9743199999999999E-2</v>
      </c>
      <c r="AZ348" s="141">
        <v>3.0332999999999999E-2</v>
      </c>
      <c r="BA348" s="141">
        <v>2.8731199999999998E-2</v>
      </c>
      <c r="BB348" s="141">
        <v>1.0111E-2</v>
      </c>
      <c r="BC348" s="141">
        <v>1.07116E-2</v>
      </c>
      <c r="BD348" s="141">
        <f>F348</f>
        <v>2.502331E-2</v>
      </c>
      <c r="BE348" s="141">
        <v>4.24461E-2</v>
      </c>
      <c r="BF348" s="141">
        <v>-3.8E-3</v>
      </c>
      <c r="BG348" s="141">
        <v>-1.3599999999999999E-2</v>
      </c>
      <c r="BH348" s="141">
        <v>-3.5299999999999998E-2</v>
      </c>
      <c r="BI348" s="141">
        <v>-2.7400000000000001E-2</v>
      </c>
      <c r="BJ348" s="141">
        <v>5.2757400000000003E-2</v>
      </c>
      <c r="BK348" s="141">
        <v>3.3636600000000003E-2</v>
      </c>
      <c r="BL348" s="141">
        <v>6.0766000000000001E-2</v>
      </c>
      <c r="BM348" s="141">
        <v>3.74407E-2</v>
      </c>
    </row>
    <row r="349" spans="1:65">
      <c r="A349">
        <v>36</v>
      </c>
      <c r="B349" s="128" t="s">
        <v>2229</v>
      </c>
      <c r="C349" s="135">
        <v>1.1233150000000001E-2</v>
      </c>
      <c r="D349" s="135">
        <v>2.3E-3</v>
      </c>
      <c r="E349" s="135">
        <v>1.1233150000000001E-2</v>
      </c>
      <c r="F349" s="135">
        <v>3.737795E-2</v>
      </c>
      <c r="G349" s="135">
        <v>1.9037330000000002E-2</v>
      </c>
      <c r="H349" s="135">
        <v>1.12E-2</v>
      </c>
      <c r="I349" s="141">
        <f t="shared" si="0"/>
        <v>1.1233150000000001E-2</v>
      </c>
      <c r="J349" s="135">
        <v>1.38E-2</v>
      </c>
      <c r="K349" s="135">
        <v>1.34581670985718E-2</v>
      </c>
      <c r="L349" s="135">
        <v>1.351068327956262E-2</v>
      </c>
      <c r="M349" s="135">
        <v>2.8799999999999999E-2</v>
      </c>
      <c r="N349" s="135">
        <v>1.43E-2</v>
      </c>
      <c r="O349" s="135">
        <v>1.18E-2</v>
      </c>
      <c r="P349" s="135">
        <v>1.4200000000000001E-2</v>
      </c>
      <c r="Q349" s="135">
        <v>1.26E-2</v>
      </c>
      <c r="R349" s="135">
        <v>1.4800000000000001E-2</v>
      </c>
      <c r="S349" s="135">
        <v>1.4548993549836631E-2</v>
      </c>
      <c r="T349" s="135">
        <v>1.372914679505732E-2</v>
      </c>
      <c r="U349" s="135">
        <v>1.2630520045478599E-2</v>
      </c>
      <c r="V349" s="135">
        <v>1.9825751740086831E-2</v>
      </c>
      <c r="W349" s="135">
        <v>1.2200000000000001E-2</v>
      </c>
      <c r="X349" s="135">
        <v>8.2896535544270122E-3</v>
      </c>
      <c r="Y349" s="135">
        <v>5.747737386548657E-3</v>
      </c>
      <c r="Z349" s="135">
        <v>1.8983306348598909E-2</v>
      </c>
      <c r="AA349" s="135">
        <v>1.04E-2</v>
      </c>
      <c r="AB349" s="135">
        <v>1.217562265718281E-2</v>
      </c>
      <c r="AC349" s="135">
        <v>1.1209999999999999E-2</v>
      </c>
      <c r="AD349" s="135">
        <v>2.9326100000000001E-2</v>
      </c>
      <c r="AE349" s="141">
        <f t="shared" ref="AE349:AE359" si="1">C349</f>
        <v>1.1233150000000001E-2</v>
      </c>
      <c r="AF349" s="141">
        <f t="shared" ref="AF349:AF351" si="2">C349</f>
        <v>1.1233150000000001E-2</v>
      </c>
      <c r="AG349" s="135">
        <v>2.1419000000000001E-2</v>
      </c>
      <c r="AH349" s="135">
        <v>1.7315299999999999E-2</v>
      </c>
      <c r="AI349" s="135">
        <v>9.9880000000000004E-3</v>
      </c>
      <c r="AJ349" s="135">
        <v>9.9880000000000004E-3</v>
      </c>
      <c r="AK349" s="135">
        <v>2.7230000000000002E-3</v>
      </c>
      <c r="AL349" s="135">
        <v>-1.1999999999999999E-3</v>
      </c>
      <c r="AM349" s="135">
        <v>-1.04E-2</v>
      </c>
      <c r="AN349" s="135">
        <v>2.0618299999999999E-2</v>
      </c>
      <c r="AO349" s="135">
        <v>1.4212600000000001E-2</v>
      </c>
      <c r="AP349" s="135">
        <v>-5.0000000000000001E-4</v>
      </c>
      <c r="AQ349" s="135">
        <v>-7.8000000000000014E-3</v>
      </c>
      <c r="AR349" s="135">
        <v>-2.6800000000000001E-2</v>
      </c>
      <c r="AS349" s="135">
        <v>3.5031100000000003E-2</v>
      </c>
      <c r="AT349" s="141">
        <f t="shared" ref="AT349:AT360" si="3">C349</f>
        <v>1.1233150000000001E-2</v>
      </c>
      <c r="AU349" s="135">
        <v>8.4749999999999999E-3</v>
      </c>
      <c r="AV349" s="135">
        <v>1.55137E-2</v>
      </c>
      <c r="AW349" s="135">
        <v>1.2911499999999999E-2</v>
      </c>
      <c r="AX349" s="135">
        <v>1.90168E-2</v>
      </c>
      <c r="AY349" s="135">
        <v>5.7751299999999998E-2</v>
      </c>
      <c r="AZ349" s="135">
        <v>9.9988900000000006E-2</v>
      </c>
      <c r="BA349" s="135">
        <v>9.1080999999999995E-2</v>
      </c>
      <c r="BB349" s="135">
        <v>0.11751</v>
      </c>
      <c r="BC349" s="135">
        <v>0.11860999999999999</v>
      </c>
      <c r="BD349" s="141">
        <f t="shared" ref="BD349:BD352" si="4">F349</f>
        <v>3.737795E-2</v>
      </c>
      <c r="BE349" s="135">
        <v>8.3774399999999999E-2</v>
      </c>
      <c r="BF349" s="135">
        <v>0.12001000000000001</v>
      </c>
      <c r="BG349" s="135">
        <v>8.2473299999999999E-2</v>
      </c>
      <c r="BH349" s="135">
        <v>7.83697E-2</v>
      </c>
      <c r="BI349" s="135">
        <v>5.8652100000000013E-2</v>
      </c>
      <c r="BJ349" s="135">
        <v>8.9179300000000003E-2</v>
      </c>
      <c r="BK349" s="135">
        <v>2.85253E-2</v>
      </c>
      <c r="BL349" s="135">
        <v>0.11481</v>
      </c>
      <c r="BM349" s="135">
        <v>0.1105983</v>
      </c>
    </row>
    <row r="350" spans="1:65">
      <c r="A350">
        <v>35</v>
      </c>
      <c r="B350" s="128" t="s">
        <v>2230</v>
      </c>
      <c r="C350" s="137">
        <v>1.071982E-2</v>
      </c>
      <c r="D350" s="137">
        <v>-8.0000000000000004E-4</v>
      </c>
      <c r="E350" s="137">
        <v>1.071982E-2</v>
      </c>
      <c r="F350" s="137">
        <v>9.0016370000000012E-2</v>
      </c>
      <c r="G350" s="137">
        <v>-5.4298550000000001E-2</v>
      </c>
      <c r="H350" s="137">
        <v>1.0699999999999999E-2</v>
      </c>
      <c r="I350" s="141">
        <f t="shared" si="0"/>
        <v>1.071982E-2</v>
      </c>
      <c r="J350" s="137">
        <v>1.32E-2</v>
      </c>
      <c r="K350" s="137">
        <v>1.2872903146209201E-2</v>
      </c>
      <c r="L350" s="137">
        <v>1.29310132503575E-2</v>
      </c>
      <c r="M350" s="137">
        <v>2.41E-2</v>
      </c>
      <c r="N350" s="137">
        <v>1.29E-2</v>
      </c>
      <c r="O350" s="137">
        <v>1.3899999999999999E-2</v>
      </c>
      <c r="P350" s="137">
        <v>1.24E-2</v>
      </c>
      <c r="Q350" s="137">
        <v>1.24E-2</v>
      </c>
      <c r="R350" s="137">
        <v>1.3299999999999999E-2</v>
      </c>
      <c r="S350" s="137">
        <v>1.381794470625897E-2</v>
      </c>
      <c r="T350" s="137">
        <v>1.5031598778778349E-2</v>
      </c>
      <c r="U350" s="137">
        <v>1.5077948079886159E-2</v>
      </c>
      <c r="V350" s="137">
        <v>2.0076509399873599E-2</v>
      </c>
      <c r="W350" s="137">
        <v>1.2200000000000001E-2</v>
      </c>
      <c r="X350" s="137">
        <v>8.0882684573166941E-3</v>
      </c>
      <c r="Y350" s="137">
        <v>1.1997800059711629E-2</v>
      </c>
      <c r="Z350" s="137">
        <v>1.510509521381409E-2</v>
      </c>
      <c r="AA350" s="137">
        <v>1.04E-2</v>
      </c>
      <c r="AB350" s="137">
        <v>1.154683469962962E-2</v>
      </c>
      <c r="AC350" s="137">
        <v>1.0699E-2</v>
      </c>
      <c r="AD350" s="137">
        <v>2.34218E-2</v>
      </c>
      <c r="AE350" s="141">
        <f t="shared" si="1"/>
        <v>1.071982E-2</v>
      </c>
      <c r="AF350" s="141">
        <f t="shared" si="2"/>
        <v>1.071982E-2</v>
      </c>
      <c r="AG350" s="137">
        <v>2.0919500000000001E-2</v>
      </c>
      <c r="AH350" s="137">
        <v>1.2511599999999999E-2</v>
      </c>
      <c r="AI350" s="137">
        <v>-1E-4</v>
      </c>
      <c r="AJ350" s="137">
        <v>-4.7999999999999996E-3</v>
      </c>
      <c r="AK350" s="137">
        <v>2.3822099999999999E-2</v>
      </c>
      <c r="AL350" s="137">
        <v>-1.9E-3</v>
      </c>
      <c r="AM350" s="137">
        <v>-1.24E-2</v>
      </c>
      <c r="AN350" s="137">
        <v>2.5230000000000001E-3</v>
      </c>
      <c r="AO350" s="137">
        <v>1.2411500000000001E-2</v>
      </c>
      <c r="AP350" s="137">
        <v>6.6610000000000003E-3</v>
      </c>
      <c r="AQ350" s="137">
        <v>-3.3000000000000002E-2</v>
      </c>
      <c r="AR350" s="137">
        <v>-7.4800000000000005E-2</v>
      </c>
      <c r="AS350" s="137">
        <v>9.4087599999999993E-2</v>
      </c>
      <c r="AT350" s="141">
        <f t="shared" si="3"/>
        <v>1.071982E-2</v>
      </c>
      <c r="AU350" s="137">
        <v>1.5814700000000001E-2</v>
      </c>
      <c r="AV350" s="137">
        <v>4.9946499999999998E-2</v>
      </c>
      <c r="AW350" s="137">
        <v>3.0228100000000001E-2</v>
      </c>
      <c r="AX350" s="137">
        <v>5.93553E-2</v>
      </c>
      <c r="AY350" s="137">
        <v>3.9937100000000003E-2</v>
      </c>
      <c r="AZ350" s="137">
        <v>8.8081999999999994E-2</v>
      </c>
      <c r="BA350" s="137">
        <v>7.9273800000000005E-2</v>
      </c>
      <c r="BB350" s="137">
        <v>9.2285900000000004E-2</v>
      </c>
      <c r="BC350" s="137">
        <v>9.2085799999999995E-2</v>
      </c>
      <c r="BD350" s="141">
        <f t="shared" si="4"/>
        <v>9.0016370000000012E-2</v>
      </c>
      <c r="BE350" s="137">
        <v>0.11341</v>
      </c>
      <c r="BF350" s="137">
        <v>8.2376699999999997E-2</v>
      </c>
      <c r="BG350" s="137">
        <v>5.87547E-2</v>
      </c>
      <c r="BH350" s="137">
        <v>5.8554500000000002E-2</v>
      </c>
      <c r="BI350" s="137">
        <v>4.8545199999999997E-2</v>
      </c>
      <c r="BJ350" s="137">
        <v>0.1023954</v>
      </c>
      <c r="BK350" s="137">
        <v>7.3668600000000001E-2</v>
      </c>
      <c r="BL350" s="137">
        <v>0.18701000000000001</v>
      </c>
      <c r="BM350" s="137">
        <v>7.2067099999999995E-2</v>
      </c>
    </row>
    <row r="351" spans="1:65">
      <c r="A351">
        <v>34</v>
      </c>
      <c r="B351" s="128" t="s">
        <v>2231</v>
      </c>
      <c r="C351" s="135">
        <v>1.071982E-2</v>
      </c>
      <c r="D351" s="135">
        <v>1.1999999999999999E-3</v>
      </c>
      <c r="E351" s="135">
        <v>1.071982E-2</v>
      </c>
      <c r="F351" s="135">
        <v>3.2653719999999997E-2</v>
      </c>
      <c r="G351" s="135">
        <v>-1.612301E-2</v>
      </c>
      <c r="H351" s="135">
        <v>1.0699999999999999E-2</v>
      </c>
      <c r="I351" s="141">
        <f t="shared" si="0"/>
        <v>1.071982E-2</v>
      </c>
      <c r="J351" s="135">
        <v>1.26E-2</v>
      </c>
      <c r="K351" s="135">
        <v>1.22987498790343E-2</v>
      </c>
      <c r="L351" s="135">
        <v>1.238639058476299E-2</v>
      </c>
      <c r="M351" s="135">
        <v>2.4899999999999999E-2</v>
      </c>
      <c r="N351" s="135">
        <v>1.2200000000000001E-2</v>
      </c>
      <c r="O351" s="135">
        <v>1.35E-2</v>
      </c>
      <c r="P351" s="135">
        <v>1.35E-2</v>
      </c>
      <c r="Q351" s="135">
        <v>1.23E-2</v>
      </c>
      <c r="R351" s="135">
        <v>1.21E-2</v>
      </c>
      <c r="S351" s="135">
        <v>1.363393724163631E-2</v>
      </c>
      <c r="T351" s="135">
        <v>1.254438256306911E-2</v>
      </c>
      <c r="U351" s="135">
        <v>1.548650765333481E-2</v>
      </c>
      <c r="V351" s="135">
        <v>1.517448878713101E-2</v>
      </c>
      <c r="W351" s="135">
        <v>1.2927405092888479E-2</v>
      </c>
      <c r="X351" s="135">
        <v>1.360110569680106E-2</v>
      </c>
      <c r="Y351" s="135">
        <v>1.4280966785896959E-2</v>
      </c>
      <c r="Z351" s="135">
        <v>1.857843421292138E-2</v>
      </c>
      <c r="AA351" s="135">
        <v>1.04E-2</v>
      </c>
      <c r="AB351" s="135">
        <v>1.1627511093443951E-2</v>
      </c>
      <c r="AC351" s="135">
        <v>1.0496999999999999E-2</v>
      </c>
      <c r="AD351" s="135">
        <v>2.25209E-2</v>
      </c>
      <c r="AE351" s="141">
        <f t="shared" si="1"/>
        <v>1.071982E-2</v>
      </c>
      <c r="AF351" s="141">
        <f t="shared" si="2"/>
        <v>1.071982E-2</v>
      </c>
      <c r="AG351" s="135">
        <v>7.9730000000000009E-3</v>
      </c>
      <c r="AH351" s="135">
        <v>4.0137399999999997E-2</v>
      </c>
      <c r="AI351" s="135">
        <v>1.0910100000000001E-2</v>
      </c>
      <c r="AJ351" s="135">
        <v>1.1811E-2</v>
      </c>
      <c r="AK351" s="135">
        <v>1.2511599999999999E-2</v>
      </c>
      <c r="AL351" s="135">
        <v>2.31215E-2</v>
      </c>
      <c r="AM351" s="135">
        <v>3.29307E-2</v>
      </c>
      <c r="AN351" s="135">
        <v>1.4813700000000001E-2</v>
      </c>
      <c r="AO351" s="135">
        <v>1.35126E-2</v>
      </c>
      <c r="AP351" s="135">
        <v>8.2760000000000004E-3</v>
      </c>
      <c r="AQ351" s="135">
        <v>-2.12E-2</v>
      </c>
      <c r="AR351" s="135">
        <v>-5.28E-2</v>
      </c>
      <c r="AS351" s="135">
        <v>3.1529300000000003E-2</v>
      </c>
      <c r="AT351" s="141">
        <f t="shared" si="3"/>
        <v>1.071982E-2</v>
      </c>
      <c r="AU351" s="135">
        <v>2.19204E-2</v>
      </c>
      <c r="AV351" s="135">
        <v>2.13198E-2</v>
      </c>
      <c r="AW351" s="135">
        <v>1.5214200000000001E-2</v>
      </c>
      <c r="AX351" s="135">
        <v>3.0828700000000001E-2</v>
      </c>
      <c r="AY351" s="135">
        <v>2.1820200000000001E-2</v>
      </c>
      <c r="AZ351" s="135">
        <v>2.8726700000000001E-2</v>
      </c>
      <c r="BA351" s="135">
        <v>5.2548900000000003E-2</v>
      </c>
      <c r="BB351" s="135">
        <v>3.8035399999999997E-2</v>
      </c>
      <c r="BC351" s="135">
        <v>3.8435799999999999E-2</v>
      </c>
      <c r="BD351" s="141">
        <f t="shared" si="4"/>
        <v>3.2653719999999997E-2</v>
      </c>
      <c r="BE351" s="135">
        <v>6.0756600000000001E-2</v>
      </c>
      <c r="BF351" s="135">
        <v>4.8344999999999999E-2</v>
      </c>
      <c r="BG351" s="135">
        <v>0.10309599999999999</v>
      </c>
      <c r="BH351" s="135">
        <v>7.9874399999999998E-2</v>
      </c>
      <c r="BI351" s="135">
        <v>2.8126100000000001E-2</v>
      </c>
      <c r="BJ351" s="135">
        <v>3.4331899999999999E-2</v>
      </c>
      <c r="BK351" s="135">
        <v>4.0337500000000012E-2</v>
      </c>
      <c r="BL351" s="135">
        <v>6.2458100000000003E-2</v>
      </c>
      <c r="BM351" s="135">
        <v>3.4231900000000003E-2</v>
      </c>
    </row>
    <row r="352" spans="1:65">
      <c r="A352">
        <v>33</v>
      </c>
      <c r="B352" s="128" t="s">
        <v>2232</v>
      </c>
      <c r="C352" s="137">
        <v>1.1392660000000001E-2</v>
      </c>
      <c r="D352" s="137">
        <v>2.3E-3</v>
      </c>
      <c r="E352" s="137">
        <v>1.137496E-2</v>
      </c>
      <c r="F352" s="137">
        <v>-5.0853029999999987E-2</v>
      </c>
      <c r="G352" s="137">
        <v>3.8047030000000003E-2</v>
      </c>
      <c r="H352" s="137">
        <v>1.14E-2</v>
      </c>
      <c r="I352" s="141">
        <f t="shared" si="0"/>
        <v>1.1392660000000001E-2</v>
      </c>
      <c r="J352" s="137">
        <v>1.32E-2</v>
      </c>
      <c r="K352" s="137">
        <v>1.28821930132079E-2</v>
      </c>
      <c r="L352" s="137">
        <v>1.294609284768633E-2</v>
      </c>
      <c r="M352" s="137">
        <v>1.7999999999999999E-2</v>
      </c>
      <c r="N352" s="137">
        <v>1.54E-2</v>
      </c>
      <c r="O352" s="137">
        <v>1.61E-2</v>
      </c>
      <c r="P352" s="137">
        <v>1.6299999999999999E-2</v>
      </c>
      <c r="Q352" s="137">
        <v>1.34E-2</v>
      </c>
      <c r="R352" s="137">
        <v>1.1299999999999999E-2</v>
      </c>
      <c r="S352" s="137">
        <v>1.6514192857520541E-2</v>
      </c>
      <c r="T352" s="137">
        <v>1.556219746235632E-2</v>
      </c>
      <c r="U352" s="137">
        <v>1.1405577275832361E-2</v>
      </c>
      <c r="V352" s="137">
        <v>9.0179801090937151E-3</v>
      </c>
      <c r="W352" s="137">
        <v>1.405876741914547E-2</v>
      </c>
      <c r="X352" s="137">
        <v>1.3491052433183491E-2</v>
      </c>
      <c r="Y352" s="137">
        <v>1.4569121222009819E-2</v>
      </c>
      <c r="Z352" s="137">
        <v>-5.0495745574471451E-3</v>
      </c>
      <c r="AA352" s="137">
        <v>1.04E-2</v>
      </c>
      <c r="AB352" s="137">
        <v>1.1343569516202729E-2</v>
      </c>
      <c r="AC352" s="137">
        <v>1.141E-2</v>
      </c>
      <c r="AD352" s="137">
        <v>2.0017500000000001E-2</v>
      </c>
      <c r="AE352" s="141">
        <f t="shared" si="1"/>
        <v>1.1392660000000001E-2</v>
      </c>
      <c r="AF352" s="137">
        <v>-1.9E-3</v>
      </c>
      <c r="AG352" s="137">
        <v>7.2619999999999994E-3</v>
      </c>
      <c r="AH352" s="137">
        <v>1.9517099999999999E-2</v>
      </c>
      <c r="AI352" s="137">
        <v>5.0439999999999999E-3</v>
      </c>
      <c r="AJ352" s="137">
        <v>2.6220000000000002E-3</v>
      </c>
      <c r="AK352" s="137">
        <v>-8.1000000000000013E-3</v>
      </c>
      <c r="AL352" s="137">
        <v>3.026E-3</v>
      </c>
      <c r="AM352" s="137">
        <v>-2.5999999999999999E-3</v>
      </c>
      <c r="AN352" s="137">
        <v>5.5469999999999998E-3</v>
      </c>
      <c r="AO352" s="137">
        <v>1.63143E-2</v>
      </c>
      <c r="AP352" s="137">
        <v>-3.2000000000000002E-3</v>
      </c>
      <c r="AQ352" s="137">
        <v>1.6314200000000001E-2</v>
      </c>
      <c r="AR352" s="137">
        <v>2.1418800000000002E-2</v>
      </c>
      <c r="AS352" s="137">
        <v>-3.4500000000000003E-2</v>
      </c>
      <c r="AT352" s="141">
        <f t="shared" si="3"/>
        <v>1.1392660000000001E-2</v>
      </c>
      <c r="AU352" s="137">
        <v>-2.9999999999999997E-4</v>
      </c>
      <c r="AV352" s="137">
        <v>-1.8800000000000001E-2</v>
      </c>
      <c r="AW352" s="137">
        <v>-4.4999999999999997E-3</v>
      </c>
      <c r="AX352" s="137">
        <v>-2.76E-2</v>
      </c>
      <c r="AY352" s="137">
        <v>-4.2799999999999998E-2</v>
      </c>
      <c r="AZ352" s="137">
        <v>-4.0800000000000003E-2</v>
      </c>
      <c r="BA352" s="137">
        <v>-4.0899999999999999E-2</v>
      </c>
      <c r="BB352" s="137">
        <v>-5.2999999999999999E-2</v>
      </c>
      <c r="BC352" s="137">
        <v>-5.2200000000000003E-2</v>
      </c>
      <c r="BD352" s="141">
        <f t="shared" si="4"/>
        <v>-5.0853029999999987E-2</v>
      </c>
      <c r="BE352" s="137">
        <v>-6.5700000000000008E-2</v>
      </c>
      <c r="BF352" s="137">
        <v>-6.5100000000000005E-2</v>
      </c>
      <c r="BG352" s="137">
        <v>-3.8300000000000001E-2</v>
      </c>
      <c r="BH352" s="137">
        <v>1.1197E-2</v>
      </c>
      <c r="BI352" s="137">
        <v>-4.7100000000000003E-2</v>
      </c>
      <c r="BJ352" s="137">
        <v>-3.8300000000000001E-2</v>
      </c>
      <c r="BK352" s="137">
        <v>-1.12E-2</v>
      </c>
      <c r="BL352" s="137">
        <v>-9.2100000000000015E-2</v>
      </c>
      <c r="BM352" s="137">
        <v>-6.3500000000000001E-2</v>
      </c>
    </row>
    <row r="353" spans="1:65">
      <c r="A353">
        <v>32</v>
      </c>
      <c r="B353" s="128" t="s">
        <v>2233</v>
      </c>
      <c r="C353" s="135">
        <v>9.7467600000000001E-3</v>
      </c>
      <c r="D353" s="135">
        <v>2.5999999999999999E-3</v>
      </c>
      <c r="E353" s="135">
        <v>9.7290199999999997E-3</v>
      </c>
      <c r="F353" s="135">
        <v>7.1137600000000002E-3</v>
      </c>
      <c r="G353" s="135">
        <v>1.7411980000000001E-2</v>
      </c>
      <c r="H353" s="135">
        <v>9.7000000000000003E-3</v>
      </c>
      <c r="I353" s="141">
        <f t="shared" si="0"/>
        <v>9.7467600000000001E-3</v>
      </c>
      <c r="J353" s="135">
        <v>1.1299999999999999E-2</v>
      </c>
      <c r="K353" s="135">
        <v>1.10552777125861E-2</v>
      </c>
      <c r="L353" s="135">
        <v>1.11146914625766E-2</v>
      </c>
      <c r="M353" s="135">
        <v>9.1999999999999998E-3</v>
      </c>
      <c r="N353" s="135">
        <v>1.32E-2</v>
      </c>
      <c r="O353" s="135">
        <v>1.1900000000000001E-2</v>
      </c>
      <c r="P353" s="135">
        <v>1.21E-2</v>
      </c>
      <c r="Q353" s="135">
        <v>1.06E-2</v>
      </c>
      <c r="R353" s="135">
        <v>7.1999999999999998E-3</v>
      </c>
      <c r="S353" s="135">
        <v>1.199892517123158E-2</v>
      </c>
      <c r="T353" s="135">
        <v>1.1719351719884811E-2</v>
      </c>
      <c r="U353" s="135">
        <v>8.6869726318408169E-3</v>
      </c>
      <c r="V353" s="135">
        <v>6.7818999811408709E-3</v>
      </c>
      <c r="W353" s="135">
        <v>1.1977738812386731E-2</v>
      </c>
      <c r="X353" s="135">
        <v>1.347784505934513E-2</v>
      </c>
      <c r="Y353" s="135">
        <v>1.2875973358731359E-2</v>
      </c>
      <c r="Z353" s="135">
        <v>6.0122088005352134E-3</v>
      </c>
      <c r="AA353" s="135">
        <v>8.8287179634511936E-3</v>
      </c>
      <c r="AB353" s="135">
        <v>1.0010464966640341E-2</v>
      </c>
      <c r="AC353" s="135">
        <v>9.698E-3</v>
      </c>
      <c r="AD353" s="135">
        <v>1.0810999999999999E-2</v>
      </c>
      <c r="AE353" s="141">
        <f t="shared" si="1"/>
        <v>9.7467600000000001E-3</v>
      </c>
      <c r="AF353" s="135">
        <v>-1.15E-2</v>
      </c>
      <c r="AG353" s="135">
        <v>1.4139999999999999E-3</v>
      </c>
      <c r="AH353" s="135">
        <v>2.7328000000000002E-2</v>
      </c>
      <c r="AI353" s="135">
        <v>-9.3999999999999986E-3</v>
      </c>
      <c r="AJ353" s="135">
        <v>-1.83E-2</v>
      </c>
      <c r="AK353" s="135">
        <v>-1.5299999999999999E-2</v>
      </c>
      <c r="AL353" s="135">
        <v>3.0300000000000001E-3</v>
      </c>
      <c r="AM353" s="135">
        <v>-2E-3</v>
      </c>
      <c r="AN353" s="135">
        <v>2.23229E-2</v>
      </c>
      <c r="AO353" s="135">
        <v>1.2112299999999999E-2</v>
      </c>
      <c r="AP353" s="135">
        <v>9.3939999999999996E-3</v>
      </c>
      <c r="AQ353" s="135">
        <v>5.5560000000000002E-3</v>
      </c>
      <c r="AR353" s="135">
        <v>7.6999999999999996E-4</v>
      </c>
      <c r="AS353" s="135">
        <v>3.3E-4</v>
      </c>
      <c r="AT353" s="141">
        <f t="shared" si="3"/>
        <v>9.7467600000000001E-3</v>
      </c>
      <c r="AU353" s="135">
        <v>8.1829999999999993E-3</v>
      </c>
      <c r="AV353" s="135">
        <v>2.9930700000000001E-2</v>
      </c>
      <c r="AW353" s="135">
        <v>1.9019500000000002E-2</v>
      </c>
      <c r="AX353" s="135">
        <v>-1.2999999999999999E-2</v>
      </c>
      <c r="AY353" s="135">
        <v>-9.4999999999999998E-3</v>
      </c>
      <c r="AZ353" s="135">
        <v>-1.9099999999999999E-2</v>
      </c>
      <c r="BA353" s="135">
        <v>-1.5100000000000001E-2</v>
      </c>
      <c r="BB353" s="135">
        <v>-3.3999999999999998E-3</v>
      </c>
      <c r="BC353" s="135">
        <v>-2.3999999999999998E-3</v>
      </c>
      <c r="BD353" s="135">
        <v>-2.2499999999999999E-2</v>
      </c>
      <c r="BE353" s="135">
        <v>-8.8000000000000005E-3</v>
      </c>
      <c r="BF353" s="135">
        <v>-9.1999999999999998E-3</v>
      </c>
      <c r="BG353" s="135">
        <v>1.6216600000000001E-2</v>
      </c>
      <c r="BH353" s="135">
        <v>-9.3999999999999986E-3</v>
      </c>
      <c r="BI353" s="135">
        <v>-6.5000000000000006E-3</v>
      </c>
      <c r="BJ353" s="135">
        <v>5.5560000000000002E-3</v>
      </c>
      <c r="BK353" s="135">
        <v>-2.0199999999999999E-2</v>
      </c>
      <c r="BL353" s="135">
        <v>-2.8899999999999999E-2</v>
      </c>
      <c r="BM353" s="135">
        <v>-2.8199999999999999E-2</v>
      </c>
    </row>
    <row r="354" spans="1:65">
      <c r="A354">
        <v>31</v>
      </c>
      <c r="B354" s="128" t="s">
        <v>2234</v>
      </c>
      <c r="C354" s="137">
        <v>9.975669999999999E-3</v>
      </c>
      <c r="D354" s="137">
        <v>2.3999999999999998E-3</v>
      </c>
      <c r="E354" s="137">
        <v>9.975669999999999E-3</v>
      </c>
      <c r="F354" s="137">
        <v>-2.9352679999999999E-2</v>
      </c>
      <c r="G354" s="137">
        <v>9.9648499999999991E-3</v>
      </c>
      <c r="H354" s="137">
        <v>0.01</v>
      </c>
      <c r="I354" s="137">
        <v>1.3383130000000021E-2</v>
      </c>
      <c r="J354" s="137">
        <v>5.0000000000000001E-3</v>
      </c>
      <c r="K354" s="137">
        <v>4.5397659737671497E-3</v>
      </c>
      <c r="L354" s="137">
        <v>4.7401502313255683E-3</v>
      </c>
      <c r="M354" s="137">
        <v>9.5999999999999992E-3</v>
      </c>
      <c r="N354" s="137">
        <v>1.1599999999999999E-2</v>
      </c>
      <c r="O354" s="137">
        <v>1.14E-2</v>
      </c>
      <c r="P354" s="137">
        <v>1.14E-2</v>
      </c>
      <c r="Q354" s="137">
        <v>1.0699999999999999E-2</v>
      </c>
      <c r="R354" s="137">
        <v>9.2999999999999992E-3</v>
      </c>
      <c r="S354" s="137">
        <v>8.5671603836594556E-3</v>
      </c>
      <c r="T354" s="137">
        <v>3.8528202408227852E-3</v>
      </c>
      <c r="U354" s="137">
        <v>6.7090393832269779E-3</v>
      </c>
      <c r="V354" s="137">
        <v>-8.7163950501256693E-4</v>
      </c>
      <c r="W354" s="137">
        <v>1.2233122224821541E-2</v>
      </c>
      <c r="X354" s="137">
        <v>9.8933151674522879E-3</v>
      </c>
      <c r="Y354" s="137">
        <v>1.044998590746804E-2</v>
      </c>
      <c r="Z354" s="137">
        <v>2.712558954365285E-4</v>
      </c>
      <c r="AA354" s="137">
        <v>1.0250934604483669E-2</v>
      </c>
      <c r="AB354" s="137">
        <v>8.8878599180540422E-3</v>
      </c>
      <c r="AC354" s="137">
        <v>9.7970000000000002E-3</v>
      </c>
      <c r="AD354" s="137">
        <v>1.29129E-2</v>
      </c>
      <c r="AE354" s="141">
        <f t="shared" si="1"/>
        <v>9.975669999999999E-3</v>
      </c>
      <c r="AF354" s="137">
        <v>-5.0000000000000001E-3</v>
      </c>
      <c r="AG354" s="137">
        <v>3.434E-3</v>
      </c>
      <c r="AH354" s="137">
        <v>4.7470000000000004E-3</v>
      </c>
      <c r="AI354" s="137">
        <v>-1.03E-2</v>
      </c>
      <c r="AJ354" s="137">
        <v>-1.9199999999999998E-2</v>
      </c>
      <c r="AK354" s="137">
        <v>-7.1000000000000004E-3</v>
      </c>
      <c r="AL354" s="137">
        <v>-3.0000000000000001E-3</v>
      </c>
      <c r="AM354" s="137">
        <v>-1.2699999999999999E-2</v>
      </c>
      <c r="AN354" s="137">
        <v>1.19119E-2</v>
      </c>
      <c r="AO354" s="137">
        <v>1.14114E-2</v>
      </c>
      <c r="AP354" s="137">
        <v>-1.44E-2</v>
      </c>
      <c r="AQ354" s="137">
        <v>2.5240000000000002E-3</v>
      </c>
      <c r="AR354" s="137">
        <v>-4.5999999999999999E-3</v>
      </c>
      <c r="AS354" s="137">
        <v>-5.7000000000000002E-3</v>
      </c>
      <c r="AT354" s="141">
        <f t="shared" si="3"/>
        <v>9.975669999999999E-3</v>
      </c>
      <c r="AU354" s="137">
        <v>-4.7000000000000002E-3</v>
      </c>
      <c r="AV354" s="137">
        <v>3.82382E-2</v>
      </c>
      <c r="AW354" s="137">
        <v>2.3022999999999998E-2</v>
      </c>
      <c r="AX354" s="137">
        <v>-1.7500000000000002E-2</v>
      </c>
      <c r="AY354" s="137">
        <v>-4.7300000000000002E-2</v>
      </c>
      <c r="AZ354" s="137">
        <v>-6.9699999999999998E-2</v>
      </c>
      <c r="BA354" s="137">
        <v>-5.6399999999999999E-2</v>
      </c>
      <c r="BB354" s="137">
        <v>-4.7600000000000003E-2</v>
      </c>
      <c r="BC354" s="137">
        <v>-4.6899999999999997E-2</v>
      </c>
      <c r="BD354" s="137">
        <v>-6.3899999999999998E-2</v>
      </c>
      <c r="BE354" s="137">
        <v>-6.2399999999999997E-2</v>
      </c>
      <c r="BF354" s="137">
        <v>-5.0500000000000003E-2</v>
      </c>
      <c r="BG354" s="137">
        <v>-8.2699999999999996E-2</v>
      </c>
      <c r="BH354" s="137">
        <v>-9.7100000000000006E-2</v>
      </c>
      <c r="BI354" s="137">
        <v>-6.3600000000000004E-2</v>
      </c>
      <c r="BJ354" s="137">
        <v>-2.81E-2</v>
      </c>
      <c r="BK354" s="137">
        <v>-3.8600000000000002E-2</v>
      </c>
      <c r="BL354" s="137">
        <v>-6.2800000000000009E-2</v>
      </c>
      <c r="BM354" s="137">
        <v>-6.88E-2</v>
      </c>
    </row>
    <row r="355" spans="1:65">
      <c r="A355">
        <v>30</v>
      </c>
      <c r="B355" s="128" t="s">
        <v>2235</v>
      </c>
      <c r="C355" s="135">
        <v>9.1776899999999988E-3</v>
      </c>
      <c r="D355" s="135">
        <v>2.8E-3</v>
      </c>
      <c r="E355" s="135">
        <v>9.1598800000000005E-3</v>
      </c>
      <c r="F355" s="135">
        <v>0.12539322999999999</v>
      </c>
      <c r="G355" s="135">
        <v>-2.4122589999999999E-2</v>
      </c>
      <c r="H355" s="135">
        <v>9.1999999999999998E-3</v>
      </c>
      <c r="I355" s="135">
        <v>1.093381138089411E-2</v>
      </c>
      <c r="J355" s="135">
        <v>1.2E-2</v>
      </c>
      <c r="K355" s="135">
        <v>1.1563736914065301E-2</v>
      </c>
      <c r="L355" s="135">
        <v>1.167417224975109E-2</v>
      </c>
      <c r="M355" s="135">
        <v>1.14E-2</v>
      </c>
      <c r="N355" s="135">
        <v>1.17E-2</v>
      </c>
      <c r="O355" s="135">
        <v>1.2500000000000001E-2</v>
      </c>
      <c r="P355" s="135">
        <v>1.1299999999999999E-2</v>
      </c>
      <c r="Q355" s="135">
        <v>1.09E-2</v>
      </c>
      <c r="R355" s="135">
        <v>1.14E-2</v>
      </c>
      <c r="S355" s="135">
        <v>1.1888371864233751E-2</v>
      </c>
      <c r="T355" s="135">
        <v>7.9554073706888939E-3</v>
      </c>
      <c r="U355" s="135">
        <v>7.9732925306466029E-3</v>
      </c>
      <c r="V355" s="135">
        <v>1.043301110092831E-2</v>
      </c>
      <c r="W355" s="135">
        <v>1.1358887228099411E-2</v>
      </c>
      <c r="X355" s="135">
        <v>2.4422976759721489E-3</v>
      </c>
      <c r="Y355" s="135">
        <v>1.4670669868387391E-2</v>
      </c>
      <c r="Z355" s="135">
        <v>3.9570314003458673E-3</v>
      </c>
      <c r="AA355" s="135">
        <v>1.144217687074844E-2</v>
      </c>
      <c r="AB355" s="135">
        <v>9.3685662999567071E-3</v>
      </c>
      <c r="AC355" s="135">
        <v>8.9960000000000005E-3</v>
      </c>
      <c r="AD355" s="135">
        <v>8.6929999999999993E-3</v>
      </c>
      <c r="AE355" s="141">
        <f t="shared" si="1"/>
        <v>9.1776899999999988E-3</v>
      </c>
      <c r="AF355" s="135">
        <v>2.8931499999999999E-2</v>
      </c>
      <c r="AG355" s="135">
        <v>2.4326400000000001E-2</v>
      </c>
      <c r="AH355" s="135">
        <v>3.3436400000000012E-2</v>
      </c>
      <c r="AI355" s="135">
        <v>4.2346099999999998E-2</v>
      </c>
      <c r="AJ355" s="135">
        <v>6.0065300000000002E-2</v>
      </c>
      <c r="AK355" s="135">
        <v>2.8130499999999999E-2</v>
      </c>
      <c r="AL355" s="135">
        <v>4.1745299999999999E-2</v>
      </c>
      <c r="AM355" s="135">
        <v>6.4770399999999992E-2</v>
      </c>
      <c r="AN355" s="135">
        <v>1.3129999999999999E-3</v>
      </c>
      <c r="AO355" s="135">
        <v>1.13122E-2</v>
      </c>
      <c r="AP355" s="135">
        <v>4.2245900000000003E-2</v>
      </c>
      <c r="AQ355" s="135">
        <v>-8.0000000000000002E-3</v>
      </c>
      <c r="AR355" s="135">
        <v>-2.3699999999999999E-2</v>
      </c>
      <c r="AS355" s="135">
        <v>7.8485399999999997E-2</v>
      </c>
      <c r="AT355" s="141">
        <f t="shared" si="3"/>
        <v>9.1776899999999988E-3</v>
      </c>
      <c r="AU355" s="135">
        <v>2.8731199999999998E-2</v>
      </c>
      <c r="AV355" s="135">
        <v>2.0021799999999999E-2</v>
      </c>
      <c r="AW355" s="135">
        <v>1.4716E-2</v>
      </c>
      <c r="AX355" s="135">
        <v>7.4080599999999996E-2</v>
      </c>
      <c r="AY355" s="135">
        <v>0.12611</v>
      </c>
      <c r="AZ355" s="135">
        <v>9.9409999999999998E-2</v>
      </c>
      <c r="BA355" s="135">
        <v>0.10641</v>
      </c>
      <c r="BB355" s="135">
        <v>0.14421</v>
      </c>
      <c r="BC355" s="135">
        <v>0.14491000000000001</v>
      </c>
      <c r="BD355" s="135">
        <v>0.11561</v>
      </c>
      <c r="BE355" s="135">
        <v>0.12331</v>
      </c>
      <c r="BF355" s="135">
        <v>0.13771</v>
      </c>
      <c r="BG355" s="135">
        <v>0.11311</v>
      </c>
      <c r="BH355" s="135">
        <v>0.10961</v>
      </c>
      <c r="BI355" s="135">
        <v>0.10310999999999999</v>
      </c>
      <c r="BJ355" s="135">
        <v>0.10131</v>
      </c>
      <c r="BK355" s="135">
        <v>0.11131000000000001</v>
      </c>
      <c r="BL355" s="135">
        <v>0.24192</v>
      </c>
      <c r="BM355" s="135">
        <v>0.13630999999999999</v>
      </c>
    </row>
    <row r="356" spans="1:65">
      <c r="A356">
        <v>29</v>
      </c>
      <c r="B356" s="128" t="s">
        <v>2236</v>
      </c>
      <c r="C356" s="137">
        <v>8.9631400000000014E-3</v>
      </c>
      <c r="D356" s="137">
        <v>5.6000000000000008E-3</v>
      </c>
      <c r="E356" s="137">
        <v>8.9452500000000001E-3</v>
      </c>
      <c r="F356" s="137">
        <v>5.3829099999999998E-2</v>
      </c>
      <c r="G356" s="137">
        <v>-1.9086209999999999E-2</v>
      </c>
      <c r="H356" s="137">
        <v>8.8999999999999999E-3</v>
      </c>
      <c r="I356" s="137">
        <v>1.085877876324459E-2</v>
      </c>
      <c r="J356" s="137">
        <v>1.18E-2</v>
      </c>
      <c r="K356" s="137">
        <v>1.16592585751083E-2</v>
      </c>
      <c r="L356" s="137">
        <v>1.1687315285918929E-2</v>
      </c>
      <c r="M356" s="137">
        <v>1.0999999999999999E-2</v>
      </c>
      <c r="N356" s="137">
        <v>7.4999999999999997E-3</v>
      </c>
      <c r="O356" s="137">
        <v>1.0800000000000001E-2</v>
      </c>
      <c r="P356" s="137">
        <v>1.0500000000000001E-2</v>
      </c>
      <c r="Q356" s="137">
        <v>1.04E-2</v>
      </c>
      <c r="R356" s="137">
        <v>1.01E-2</v>
      </c>
      <c r="S356" s="137">
        <v>1.085193617476587E-2</v>
      </c>
      <c r="T356" s="137">
        <v>6.0818621298230902E-3</v>
      </c>
      <c r="U356" s="137">
        <v>8.1967211606808199E-3</v>
      </c>
      <c r="V356" s="137">
        <v>1.1632834093268761E-2</v>
      </c>
      <c r="W356" s="137">
        <v>1.1170843854441561E-2</v>
      </c>
      <c r="X356" s="137">
        <v>1.4210020268816679E-2</v>
      </c>
      <c r="Y356" s="137">
        <v>8.3849968213569603E-3</v>
      </c>
      <c r="Z356" s="137">
        <v>1.621895226837489E-2</v>
      </c>
      <c r="AA356" s="137">
        <v>1.070693195917416E-2</v>
      </c>
      <c r="AB356" s="137">
        <v>9.6085829126319761E-3</v>
      </c>
      <c r="AC356" s="137">
        <v>8.8979999999999997E-3</v>
      </c>
      <c r="AD356" s="137">
        <v>1.11123E-2</v>
      </c>
      <c r="AE356" s="141">
        <f t="shared" si="1"/>
        <v>8.9631400000000014E-3</v>
      </c>
      <c r="AF356" s="137">
        <v>2.7230299999999999E-2</v>
      </c>
      <c r="AG356" s="137">
        <v>1.4516100000000001E-2</v>
      </c>
      <c r="AH356" s="137">
        <v>2.2625200000000002E-2</v>
      </c>
      <c r="AI356" s="137">
        <v>2.4226899999999999E-2</v>
      </c>
      <c r="AJ356" s="137">
        <v>3.2636400000000003E-2</v>
      </c>
      <c r="AK356" s="137">
        <v>4.7052300000000012E-2</v>
      </c>
      <c r="AL356" s="137">
        <v>1.75195E-2</v>
      </c>
      <c r="AM356" s="137">
        <v>2.2124600000000001E-2</v>
      </c>
      <c r="AN356" s="137">
        <v>2.7330400000000001E-2</v>
      </c>
      <c r="AO356" s="137">
        <v>1.0511700000000001E-2</v>
      </c>
      <c r="AP356" s="137">
        <v>6.7475199999999999E-2</v>
      </c>
      <c r="AQ356" s="137">
        <v>1.70189E-2</v>
      </c>
      <c r="AR356" s="137">
        <v>2.52281E-2</v>
      </c>
      <c r="AS356" s="137">
        <v>4.46497E-2</v>
      </c>
      <c r="AT356" s="141">
        <f t="shared" si="3"/>
        <v>8.9631400000000014E-3</v>
      </c>
      <c r="AU356" s="137">
        <v>3.2235899999999998E-2</v>
      </c>
      <c r="AV356" s="137">
        <v>4.2547399999999999E-2</v>
      </c>
      <c r="AW356" s="137">
        <v>2.52281E-2</v>
      </c>
      <c r="AX356" s="137">
        <v>4.3448399999999998E-2</v>
      </c>
      <c r="AY356" s="137">
        <v>3.20357E-2</v>
      </c>
      <c r="AZ356" s="137">
        <v>2.00222E-2</v>
      </c>
      <c r="BA356" s="137">
        <v>5.7363900000000002E-2</v>
      </c>
      <c r="BB356" s="137">
        <v>4.1245900000000002E-2</v>
      </c>
      <c r="BC356" s="137">
        <v>4.1746499999999999E-2</v>
      </c>
      <c r="BD356" s="137">
        <v>5.4160300000000001E-2</v>
      </c>
      <c r="BE356" s="137">
        <v>5.4160300000000001E-2</v>
      </c>
      <c r="BF356" s="137">
        <v>3.53394E-2</v>
      </c>
      <c r="BG356" s="137">
        <v>6.1668599999999997E-2</v>
      </c>
      <c r="BH356" s="137">
        <v>7.6585299999999995E-2</v>
      </c>
      <c r="BI356" s="137">
        <v>8.0389599999999992E-2</v>
      </c>
      <c r="BJ356" s="137">
        <v>7.5283900000000001E-2</v>
      </c>
      <c r="BK356" s="137">
        <v>4.6752000000000002E-2</v>
      </c>
      <c r="BL356" s="137">
        <v>7.91882E-2</v>
      </c>
      <c r="BM356" s="137">
        <v>4.2447199999999997E-2</v>
      </c>
    </row>
    <row r="357" spans="1:65">
      <c r="A357">
        <v>28</v>
      </c>
      <c r="B357" s="128" t="s">
        <v>2237</v>
      </c>
      <c r="C357" s="135">
        <v>9.6669000000000008E-3</v>
      </c>
      <c r="D357" s="135">
        <v>4.1999999999999997E-3</v>
      </c>
      <c r="E357" s="135">
        <v>9.6669000000000008E-3</v>
      </c>
      <c r="F357" s="135">
        <v>-4.7940889999999993E-2</v>
      </c>
      <c r="G357" s="135">
        <v>2.3175589999999999E-2</v>
      </c>
      <c r="H357" s="135">
        <v>9.7000000000000003E-3</v>
      </c>
      <c r="I357" s="135">
        <v>1.1766874131151409E-2</v>
      </c>
      <c r="J357" s="135">
        <v>1.14E-2</v>
      </c>
      <c r="K357" s="135">
        <v>1.11221677881999E-2</v>
      </c>
      <c r="L357" s="135">
        <v>1.118379664119562E-2</v>
      </c>
      <c r="M357" s="135">
        <v>1.5699999999999999E-2</v>
      </c>
      <c r="N357" s="135">
        <v>1.3899999999999999E-2</v>
      </c>
      <c r="O357" s="135">
        <v>1.3899999999999999E-2</v>
      </c>
      <c r="P357" s="135">
        <v>1.18E-2</v>
      </c>
      <c r="Q357" s="135">
        <v>1.11E-2</v>
      </c>
      <c r="R357" s="135">
        <v>9.1000000000000004E-3</v>
      </c>
      <c r="S357" s="135">
        <v>1.279464490676818E-2</v>
      </c>
      <c r="T357" s="135">
        <v>1.137292431487147E-2</v>
      </c>
      <c r="U357" s="135">
        <v>1.3451086117539649E-2</v>
      </c>
      <c r="V357" s="135">
        <v>1.4156730269618389E-2</v>
      </c>
      <c r="W357" s="135">
        <v>1.2075488504863291E-2</v>
      </c>
      <c r="X357" s="135">
        <v>1.265927153338486E-2</v>
      </c>
      <c r="Y357" s="135">
        <v>1.527152697274858E-2</v>
      </c>
      <c r="Z357" s="135">
        <v>-4.2418678703669546E-3</v>
      </c>
      <c r="AA357" s="135">
        <v>1.430222678239956E-2</v>
      </c>
      <c r="AB357" s="135">
        <v>9.4803272474683897E-3</v>
      </c>
      <c r="AC357" s="135">
        <v>9.5980000000000006E-3</v>
      </c>
      <c r="AD357" s="135">
        <v>1.942E-2</v>
      </c>
      <c r="AE357" s="141">
        <f t="shared" si="1"/>
        <v>9.6669000000000008E-3</v>
      </c>
      <c r="AF357" s="135">
        <v>-1.1999999999999999E-3</v>
      </c>
      <c r="AG357" s="135">
        <v>6.2629999999999986E-3</v>
      </c>
      <c r="AH357" s="135">
        <v>2.1622300000000001E-2</v>
      </c>
      <c r="AI357" s="135">
        <v>-4.3E-3</v>
      </c>
      <c r="AJ357" s="135">
        <v>-1.04E-2</v>
      </c>
      <c r="AK357" s="135">
        <v>-1.47E-2</v>
      </c>
      <c r="AL357" s="135">
        <v>1.9189999999999999E-3</v>
      </c>
      <c r="AM357" s="135">
        <v>-3.3999999999999998E-3</v>
      </c>
      <c r="AN357" s="135">
        <v>2.1210000000000001E-3</v>
      </c>
      <c r="AO357" s="135">
        <v>1.18122E-2</v>
      </c>
      <c r="AP357" s="135">
        <v>-2.2000000000000001E-3</v>
      </c>
      <c r="AQ357" s="135">
        <v>3.9399999999999999E-3</v>
      </c>
      <c r="AR357" s="135">
        <v>-1.4E-3</v>
      </c>
      <c r="AS357" s="135">
        <v>-2.0899999999999998E-2</v>
      </c>
      <c r="AT357" s="141">
        <f t="shared" si="3"/>
        <v>9.6669000000000008E-3</v>
      </c>
      <c r="AU357" s="135">
        <v>-3.2000000000000002E-3</v>
      </c>
      <c r="AV357" s="135">
        <v>1.0811100000000001E-2</v>
      </c>
      <c r="AW357" s="135">
        <v>1.01104E-2</v>
      </c>
      <c r="AX357" s="135">
        <v>-2.2100000000000002E-2</v>
      </c>
      <c r="AY357" s="135">
        <v>4.0410000000000003E-3</v>
      </c>
      <c r="AZ357" s="135">
        <v>-3.09E-2</v>
      </c>
      <c r="BA357" s="135">
        <v>-1.9199999999999998E-2</v>
      </c>
      <c r="BB357" s="135">
        <v>-4.0800000000000003E-2</v>
      </c>
      <c r="BC357" s="135">
        <v>-4.0199999999999993E-2</v>
      </c>
      <c r="BD357" s="135">
        <v>-5.62E-2</v>
      </c>
      <c r="BE357" s="135">
        <v>-5.6900000000000013E-2</v>
      </c>
      <c r="BF357" s="135">
        <v>-3.5799999999999998E-2</v>
      </c>
      <c r="BG357" s="135">
        <v>-5.1999999999999998E-2</v>
      </c>
      <c r="BH357" s="135">
        <v>-7.3899999999999993E-2</v>
      </c>
      <c r="BI357" s="135">
        <v>-8.3100000000000007E-2</v>
      </c>
      <c r="BJ357" s="135">
        <v>-3.78E-2</v>
      </c>
      <c r="BK357" s="135">
        <v>1.5916400000000001E-2</v>
      </c>
      <c r="BL357" s="135">
        <v>-8.0199999999999994E-2</v>
      </c>
      <c r="BM357" s="135">
        <v>-3.6700000000000003E-2</v>
      </c>
    </row>
    <row r="358" spans="1:65">
      <c r="A358">
        <v>27</v>
      </c>
      <c r="B358" s="128" t="s">
        <v>2238</v>
      </c>
      <c r="C358" s="137">
        <v>8.0199599999999996E-3</v>
      </c>
      <c r="D358" s="137">
        <v>8.3000000000000001E-3</v>
      </c>
      <c r="E358" s="137">
        <v>8.0020000000000004E-3</v>
      </c>
      <c r="F358" s="137">
        <v>9.9234199999999988E-3</v>
      </c>
      <c r="G358" s="137">
        <v>6.0159499999999999E-3</v>
      </c>
      <c r="H358" s="137">
        <v>8.0000000000000002E-3</v>
      </c>
      <c r="I358" s="137">
        <v>9.3244977835473808E-3</v>
      </c>
      <c r="J358" s="137">
        <v>1.01E-2</v>
      </c>
      <c r="K358" s="137">
        <v>9.7765881385816194E-3</v>
      </c>
      <c r="L358" s="137">
        <v>9.8999061794349252E-3</v>
      </c>
      <c r="M358" s="137">
        <v>2.35E-2</v>
      </c>
      <c r="N358" s="137">
        <v>1.2200000000000001E-2</v>
      </c>
      <c r="O358" s="137">
        <v>1.12E-2</v>
      </c>
      <c r="P358" s="137">
        <v>1.0999999999999999E-2</v>
      </c>
      <c r="Q358" s="137">
        <v>9.1999999999999998E-3</v>
      </c>
      <c r="R358" s="137">
        <v>8.5000000000000006E-3</v>
      </c>
      <c r="S358" s="137">
        <v>1.0677903873170139E-2</v>
      </c>
      <c r="T358" s="137">
        <v>1.1676642799666631E-2</v>
      </c>
      <c r="U358" s="137">
        <v>1.104351491533895E-2</v>
      </c>
      <c r="V358" s="137">
        <v>1.2695320010002399E-2</v>
      </c>
      <c r="W358" s="137">
        <v>1.0196430170147149E-2</v>
      </c>
      <c r="X358" s="137">
        <v>1.223333181787689E-2</v>
      </c>
      <c r="Y358" s="137">
        <v>1.5031621359681059E-2</v>
      </c>
      <c r="Z358" s="137">
        <v>8.3101003294701048E-3</v>
      </c>
      <c r="AA358" s="137">
        <v>2.1189586621344288E-2</v>
      </c>
      <c r="AB358" s="137">
        <v>8.6691586649641945E-3</v>
      </c>
      <c r="AC358" s="137">
        <v>7.9970000000000006E-3</v>
      </c>
      <c r="AD358" s="137">
        <v>2.7334000000000001E-2</v>
      </c>
      <c r="AE358" s="141">
        <f t="shared" si="1"/>
        <v>8.0199599999999996E-3</v>
      </c>
      <c r="AF358" s="137">
        <v>1.47183E-2</v>
      </c>
      <c r="AG358" s="137">
        <v>4.3530000000000001E-3</v>
      </c>
      <c r="AH358" s="137">
        <v>3.0638200000000001E-2</v>
      </c>
      <c r="AI358" s="137">
        <v>-7.000000000000001E-4</v>
      </c>
      <c r="AJ358" s="137">
        <v>-4.4000000000000003E-3</v>
      </c>
      <c r="AK358" s="137">
        <v>9.2115000000000009E-3</v>
      </c>
      <c r="AL358" s="137">
        <v>5.568E-3</v>
      </c>
      <c r="AM358" s="137">
        <v>3.441E-3</v>
      </c>
      <c r="AN358" s="137">
        <v>4.3530000000000001E-3</v>
      </c>
      <c r="AO358" s="137">
        <v>1.10136E-2</v>
      </c>
      <c r="AP358" s="137">
        <v>-5.0500000000000003E-2</v>
      </c>
      <c r="AQ358" s="137">
        <v>4.7590000000000002E-3</v>
      </c>
      <c r="AR358" s="137">
        <v>8.1000000000000006E-4</v>
      </c>
      <c r="AS358" s="137">
        <v>2.45305E-2</v>
      </c>
      <c r="AT358" s="141">
        <f t="shared" si="3"/>
        <v>8.0199599999999996E-3</v>
      </c>
      <c r="AU358" s="137">
        <v>8.6105999999999995E-3</v>
      </c>
      <c r="AV358" s="137">
        <v>-8.2500000000000004E-2</v>
      </c>
      <c r="AW358" s="137">
        <v>-3.8399999999999997E-2</v>
      </c>
      <c r="AX358" s="137">
        <v>1.4518E-2</v>
      </c>
      <c r="AY358" s="137">
        <v>8.1099999999999992E-3</v>
      </c>
      <c r="AZ358" s="137">
        <v>3.9480000000000001E-3</v>
      </c>
      <c r="BA358" s="137">
        <v>2.8935900000000001E-2</v>
      </c>
      <c r="BB358" s="137">
        <v>1.96244E-2</v>
      </c>
      <c r="BC358" s="137">
        <v>2.0024799999999999E-2</v>
      </c>
      <c r="BD358" s="137">
        <v>-1.06E-2</v>
      </c>
      <c r="BE358" s="137">
        <v>-7.7000000000000002E-3</v>
      </c>
      <c r="BF358" s="137">
        <v>3.6144900000000001E-2</v>
      </c>
      <c r="BG358" s="137">
        <v>5.8709999999999986E-3</v>
      </c>
      <c r="BH358" s="137">
        <v>-1.49E-2</v>
      </c>
      <c r="BI358" s="137">
        <v>7.7999999999999999E-4</v>
      </c>
      <c r="BJ358" s="137">
        <v>3.2840800000000003E-2</v>
      </c>
      <c r="BK358" s="137">
        <v>3.1839600000000003E-2</v>
      </c>
      <c r="BL358" s="137">
        <v>-2.5700000000000001E-2</v>
      </c>
      <c r="BM358" s="137">
        <v>5.2639999999999996E-3</v>
      </c>
    </row>
    <row r="359" spans="1:65">
      <c r="A359">
        <v>26</v>
      </c>
      <c r="B359" s="128" t="s">
        <v>2239</v>
      </c>
      <c r="C359" s="135">
        <v>8.33477E-3</v>
      </c>
      <c r="D359" s="135">
        <v>1.6000000000000001E-3</v>
      </c>
      <c r="E359" s="135">
        <v>8.3167399999999995E-3</v>
      </c>
      <c r="F359" s="135">
        <v>-7.0835499999999992E-3</v>
      </c>
      <c r="G359" s="135">
        <v>2.5886500000000001E-3</v>
      </c>
      <c r="H359" s="135">
        <v>8.3000000000000001E-3</v>
      </c>
      <c r="I359" s="135">
        <v>9.530881799939106E-3</v>
      </c>
      <c r="J359" s="135">
        <v>0.01</v>
      </c>
      <c r="K359" s="135">
        <v>9.6365513110734397E-3</v>
      </c>
      <c r="L359" s="135">
        <v>9.7527641179182556E-3</v>
      </c>
      <c r="M359" s="135">
        <v>9.7999999999999997E-3</v>
      </c>
      <c r="N359" s="135">
        <v>1.2E-2</v>
      </c>
      <c r="O359" s="135">
        <v>1.12E-2</v>
      </c>
      <c r="P359" s="135">
        <v>1.09E-2</v>
      </c>
      <c r="Q359" s="135">
        <v>9.4000000000000004E-3</v>
      </c>
      <c r="R359" s="135">
        <v>8.5000000000000006E-3</v>
      </c>
      <c r="S359" s="135">
        <v>1.091843340790777E-2</v>
      </c>
      <c r="T359" s="135">
        <v>1.251243326681983E-2</v>
      </c>
      <c r="U359" s="135">
        <v>1.0457070684855021E-2</v>
      </c>
      <c r="V359" s="135">
        <v>1.2027422472522529E-2</v>
      </c>
      <c r="W359" s="135">
        <v>1.0585631721091501E-2</v>
      </c>
      <c r="X359" s="135">
        <v>1.1472518882263531E-2</v>
      </c>
      <c r="Y359" s="135">
        <v>1.55588413012866E-2</v>
      </c>
      <c r="Z359" s="135">
        <v>6.6788882881882996E-3</v>
      </c>
      <c r="AA359" s="135">
        <v>8.4753197044780126E-3</v>
      </c>
      <c r="AB359" s="135">
        <v>8.8438476638049816E-3</v>
      </c>
      <c r="AC359" s="135">
        <v>8.1969999999999994E-3</v>
      </c>
      <c r="AD359" s="135">
        <v>1.23147E-2</v>
      </c>
      <c r="AE359" s="141">
        <f t="shared" si="1"/>
        <v>8.33477E-3</v>
      </c>
      <c r="AF359" s="135">
        <v>2.3270000000000001E-3</v>
      </c>
      <c r="AG359" s="135">
        <v>5.1600000000000014E-3</v>
      </c>
      <c r="AH359" s="135">
        <v>1.45173E-2</v>
      </c>
      <c r="AI359" s="135">
        <v>1.7721199999999999E-2</v>
      </c>
      <c r="AJ359" s="135">
        <v>2.3428000000000001E-2</v>
      </c>
      <c r="AK359" s="135">
        <v>9.4111999999999998E-3</v>
      </c>
      <c r="AL359" s="135">
        <v>2.7332800000000001E-2</v>
      </c>
      <c r="AM359" s="135">
        <v>3.98477E-2</v>
      </c>
      <c r="AN359" s="135">
        <v>1.7220599999999999E-2</v>
      </c>
      <c r="AO359" s="135">
        <v>1.09131E-2</v>
      </c>
      <c r="AP359" s="135">
        <v>-1.04E-2</v>
      </c>
      <c r="AQ359" s="135">
        <v>1.3816500000000001E-2</v>
      </c>
      <c r="AR359" s="135">
        <v>1.9423300000000001E-2</v>
      </c>
      <c r="AS359" s="135">
        <v>2.87344E-2</v>
      </c>
      <c r="AT359" s="141">
        <f t="shared" si="3"/>
        <v>8.33477E-3</v>
      </c>
      <c r="AU359" s="135">
        <v>1.48177E-2</v>
      </c>
      <c r="AV359" s="135">
        <v>4.9459200000000002E-2</v>
      </c>
      <c r="AW359" s="135">
        <v>2.8434000000000001E-2</v>
      </c>
      <c r="AX359" s="135">
        <v>1.7621100000000001E-2</v>
      </c>
      <c r="AY359" s="135">
        <v>-1E-3</v>
      </c>
      <c r="AZ359" s="135">
        <v>3.0536500000000001E-2</v>
      </c>
      <c r="BA359" s="135">
        <v>6.6779999999999999E-3</v>
      </c>
      <c r="BB359" s="135">
        <v>-7.7000000000000002E-3</v>
      </c>
      <c r="BC359" s="135">
        <v>-7.3000000000000001E-3</v>
      </c>
      <c r="BD359" s="135">
        <v>-5.9999999999999995E-4</v>
      </c>
      <c r="BE359" s="135">
        <v>-1.4E-3</v>
      </c>
      <c r="BF359" s="135">
        <v>1.7621000000000001E-2</v>
      </c>
      <c r="BG359" s="135">
        <v>3.8646300000000001E-2</v>
      </c>
      <c r="BH359" s="135">
        <v>7.6091100000000009E-2</v>
      </c>
      <c r="BI359" s="135">
        <v>2.06246E-2</v>
      </c>
      <c r="BJ359" s="135">
        <v>5.7679999999999997E-3</v>
      </c>
      <c r="BK359" s="135">
        <v>3.8449999999999999E-3</v>
      </c>
      <c r="BL359" s="135">
        <v>-5.62E-2</v>
      </c>
      <c r="BM359" s="135">
        <v>4.7549999999999997E-3</v>
      </c>
    </row>
    <row r="360" spans="1:65">
      <c r="A360">
        <v>25</v>
      </c>
      <c r="B360" s="128" t="s">
        <v>2240</v>
      </c>
      <c r="C360" s="137">
        <v>8.8743299999999997E-3</v>
      </c>
      <c r="D360" s="137">
        <v>3.8E-3</v>
      </c>
      <c r="E360" s="137">
        <v>8.8743299999999997E-3</v>
      </c>
      <c r="F360" s="137">
        <v>-1.703205E-2</v>
      </c>
      <c r="G360" s="137">
        <v>3.5146709999999998E-2</v>
      </c>
      <c r="H360" s="137">
        <v>8.8999999999999999E-3</v>
      </c>
      <c r="I360" s="137">
        <v>9.8855625574056916E-3</v>
      </c>
      <c r="J360" s="137">
        <v>1.17E-2</v>
      </c>
      <c r="K360" s="137">
        <v>1.13316250675393E-2</v>
      </c>
      <c r="L360" s="137">
        <v>1.146093842821605E-2</v>
      </c>
      <c r="M360" s="137">
        <v>5.0000000000000001E-3</v>
      </c>
      <c r="N360" s="137">
        <v>0.01</v>
      </c>
      <c r="O360" s="137">
        <v>1.03E-2</v>
      </c>
      <c r="P360" s="137">
        <v>9.9000000000000008E-3</v>
      </c>
      <c r="Q360" s="137">
        <v>9.4000000000000004E-3</v>
      </c>
      <c r="R360" s="137">
        <v>8.6999999999999994E-3</v>
      </c>
      <c r="S360" s="137">
        <v>1.032698397119591E-2</v>
      </c>
      <c r="T360" s="137">
        <v>1.164306047626296E-2</v>
      </c>
      <c r="U360" s="137">
        <v>7.1973012003645476E-3</v>
      </c>
      <c r="V360" s="137">
        <v>6.2084224439493676E-3</v>
      </c>
      <c r="W360" s="137">
        <v>1.154746720635247E-2</v>
      </c>
      <c r="X360" s="137">
        <v>6.7408224394129856E-3</v>
      </c>
      <c r="Y360" s="137">
        <v>9.4789545352196303E-3</v>
      </c>
      <c r="Z360" s="137">
        <v>1.922894100063921E-2</v>
      </c>
      <c r="AA360" s="137">
        <v>2.29798325616315E-4</v>
      </c>
      <c r="AB360" s="137">
        <v>1.0015973434162729E-2</v>
      </c>
      <c r="AC360" s="137">
        <v>8.8979999999999997E-3</v>
      </c>
      <c r="AD360" s="137">
        <v>8.5950000000000002E-3</v>
      </c>
      <c r="AE360" s="137">
        <v>2.3249999999999998E-3</v>
      </c>
      <c r="AF360" s="137">
        <v>-2.0500000000000001E-2</v>
      </c>
      <c r="AG360" s="137">
        <v>-5.6999999999999993E-3</v>
      </c>
      <c r="AH360" s="137">
        <v>3.16356E-2</v>
      </c>
      <c r="AI360" s="137">
        <v>-2.1499999999999998E-2</v>
      </c>
      <c r="AJ360" s="137">
        <v>-3.5799999999999998E-2</v>
      </c>
      <c r="AK360" s="137">
        <v>-3.6200000000000003E-2</v>
      </c>
      <c r="AL360" s="137">
        <v>-4.0500000000000001E-2</v>
      </c>
      <c r="AM360" s="137">
        <v>-7.2499999999999995E-2</v>
      </c>
      <c r="AN360" s="137">
        <v>-2.35E-2</v>
      </c>
      <c r="AO360" s="137">
        <v>9.9111000000000008E-3</v>
      </c>
      <c r="AP360" s="137">
        <v>-3.8899999999999997E-2</v>
      </c>
      <c r="AQ360" s="137">
        <v>-9.4999999999999998E-3</v>
      </c>
      <c r="AR360" s="137">
        <v>-2.7699999999999999E-2</v>
      </c>
      <c r="AS360" s="137">
        <v>-3.7600000000000001E-2</v>
      </c>
      <c r="AT360" s="141">
        <f t="shared" si="3"/>
        <v>8.8743299999999997E-3</v>
      </c>
      <c r="AU360" s="137">
        <v>-3.8699999999999998E-2</v>
      </c>
      <c r="AV360" s="137">
        <v>-0.1066</v>
      </c>
      <c r="AW360" s="137">
        <v>-5.1200000000000002E-2</v>
      </c>
      <c r="AX360" s="137">
        <v>-3.78E-2</v>
      </c>
      <c r="AY360" s="137">
        <v>-6.6600000000000006E-2</v>
      </c>
      <c r="AZ360" s="137">
        <v>-5.45E-2</v>
      </c>
      <c r="BA360" s="137">
        <v>-4.7199999999999999E-2</v>
      </c>
      <c r="BB360" s="137">
        <v>-5.9400000000000001E-2</v>
      </c>
      <c r="BC360" s="137">
        <v>-5.8799999999999998E-2</v>
      </c>
      <c r="BD360" s="137">
        <v>-6.1600000000000002E-2</v>
      </c>
      <c r="BE360" s="137">
        <v>-6.0999999999999999E-2</v>
      </c>
      <c r="BF360" s="137">
        <v>-4.9799999999999997E-2</v>
      </c>
      <c r="BG360" s="137">
        <v>-5.8999999999999997E-2</v>
      </c>
      <c r="BH360" s="137">
        <v>2.5279999999999999E-3</v>
      </c>
      <c r="BI360" s="137">
        <v>-4.7399999999999998E-2</v>
      </c>
      <c r="BJ360" s="137">
        <v>-4.6500000000000007E-2</v>
      </c>
      <c r="BK360" s="137">
        <v>-3.9899999999999998E-2</v>
      </c>
      <c r="BL360" s="137">
        <v>-9.1400000000000009E-2</v>
      </c>
      <c r="BM360" s="137">
        <v>-5.0799999999999998E-2</v>
      </c>
    </row>
    <row r="361" spans="1:65">
      <c r="A361">
        <v>24</v>
      </c>
      <c r="B361" s="128" t="s">
        <v>2241</v>
      </c>
      <c r="C361" s="135">
        <v>8.3334699999999991E-3</v>
      </c>
      <c r="D361" s="135">
        <v>4.5999999999999999E-3</v>
      </c>
      <c r="E361" s="135">
        <v>8.3244200000000008E-3</v>
      </c>
      <c r="F361" s="135">
        <v>-3.0384149999999999E-2</v>
      </c>
      <c r="G361" s="135">
        <v>1.3496269999999999E-2</v>
      </c>
      <c r="H361" s="135">
        <v>8.3000000000000001E-3</v>
      </c>
      <c r="I361" s="135">
        <v>1.0349009135005799E-2</v>
      </c>
      <c r="J361" s="135">
        <v>9.7000000000000003E-3</v>
      </c>
      <c r="K361" s="135">
        <v>9.3607644172779593E-3</v>
      </c>
      <c r="L361" s="135">
        <v>9.4821669530216202E-3</v>
      </c>
      <c r="M361" s="135">
        <v>8.6E-3</v>
      </c>
      <c r="N361" s="135">
        <v>9.4000000000000004E-3</v>
      </c>
      <c r="O361" s="135">
        <v>1.2200000000000001E-2</v>
      </c>
      <c r="P361" s="135">
        <v>9.4000000000000004E-3</v>
      </c>
      <c r="Q361" s="135">
        <v>8.8000000000000005E-3</v>
      </c>
      <c r="R361" s="135">
        <v>8.2000000000000007E-3</v>
      </c>
      <c r="S361" s="135">
        <v>8.9424855110729062E-3</v>
      </c>
      <c r="T361" s="135">
        <v>8.6271028377096215E-3</v>
      </c>
      <c r="U361" s="135">
        <v>3.761141258200817E-3</v>
      </c>
      <c r="V361" s="135">
        <v>2.0675236566836119E-3</v>
      </c>
      <c r="W361" s="135">
        <v>1.015475662509191E-2</v>
      </c>
      <c r="X361" s="135">
        <v>1.027383788991543E-2</v>
      </c>
      <c r="Y361" s="135">
        <v>1.3765990280208969E-2</v>
      </c>
      <c r="Z361" s="135">
        <v>-3.179233205594878E-3</v>
      </c>
      <c r="AA361" s="135">
        <v>9.1450084690598565E-3</v>
      </c>
      <c r="AB361" s="135">
        <v>8.0301313128603325E-3</v>
      </c>
      <c r="AC361" s="135">
        <v>8.1969999999999994E-3</v>
      </c>
      <c r="AD361" s="135">
        <v>1.0111999999999999E-2</v>
      </c>
      <c r="AE361" s="135">
        <v>7.7920000000000003E-3</v>
      </c>
      <c r="AF361" s="135">
        <v>1.44172E-2</v>
      </c>
      <c r="AG361" s="135">
        <v>6.3749999999999996E-3</v>
      </c>
      <c r="AH361" s="135">
        <v>1.9122900000000002E-2</v>
      </c>
      <c r="AI361" s="135">
        <v>-1.1000000000000001E-3</v>
      </c>
      <c r="AJ361" s="135">
        <v>-4.8999999999999998E-3</v>
      </c>
      <c r="AK361" s="135">
        <v>1.23147E-2</v>
      </c>
      <c r="AL361" s="135">
        <v>1.6920299999999999E-2</v>
      </c>
      <c r="AM361" s="135">
        <v>2.3127700000000001E-2</v>
      </c>
      <c r="AN361" s="135">
        <v>5.1600000000000014E-3</v>
      </c>
      <c r="AO361" s="135">
        <v>9.4111999999999998E-3</v>
      </c>
      <c r="AP361" s="135">
        <v>3.0349999999999999E-3</v>
      </c>
      <c r="AQ361" s="135">
        <v>-3.2000000000000002E-3</v>
      </c>
      <c r="AR361" s="135">
        <v>-1.4200000000000001E-2</v>
      </c>
      <c r="AS361" s="135">
        <v>7.7999999999999999E-4</v>
      </c>
      <c r="AT361" s="135">
        <v>-2.3E-3</v>
      </c>
      <c r="AU361" s="135">
        <v>2.4929900000000001E-2</v>
      </c>
      <c r="AV361" s="135">
        <v>-6.4699999999999994E-2</v>
      </c>
      <c r="AW361" s="135">
        <v>-2.92E-2</v>
      </c>
      <c r="AX361" s="135">
        <v>-8.6E-3</v>
      </c>
      <c r="AY361" s="135">
        <v>-1.0800000000000001E-2</v>
      </c>
      <c r="AZ361" s="135">
        <v>-2.0199999999999999E-2</v>
      </c>
      <c r="BA361" s="135">
        <v>1.1313500000000001E-2</v>
      </c>
      <c r="BB361" s="135">
        <v>-9.4000000000000004E-3</v>
      </c>
      <c r="BC361" s="135">
        <v>-8.8999999999999999E-3</v>
      </c>
      <c r="BD361" s="135">
        <v>-2.0199999999999999E-2</v>
      </c>
      <c r="BE361" s="135">
        <v>-1.24E-2</v>
      </c>
      <c r="BF361" s="135">
        <v>-2.3900000000000001E-2</v>
      </c>
      <c r="BG361" s="135">
        <v>-7.4000000000000003E-3</v>
      </c>
      <c r="BH361" s="135">
        <v>-1.7399999999999999E-2</v>
      </c>
      <c r="BI361" s="135">
        <v>-5.4600000000000003E-2</v>
      </c>
      <c r="BJ361" s="135">
        <v>-1.8599999999999998E-2</v>
      </c>
      <c r="BK361" s="135">
        <v>1.71205E-2</v>
      </c>
      <c r="BL361" s="135">
        <v>-6.1799999999999987E-2</v>
      </c>
      <c r="BM361" s="135">
        <v>1.08129E-2</v>
      </c>
    </row>
    <row r="362" spans="1:65">
      <c r="A362">
        <v>23</v>
      </c>
      <c r="B362" s="128" t="s">
        <v>2242</v>
      </c>
      <c r="C362" s="137">
        <v>7.8833699999999989E-3</v>
      </c>
      <c r="D362" s="137">
        <v>2.0999999999999999E-3</v>
      </c>
      <c r="E362" s="137">
        <v>7.8833699999999989E-3</v>
      </c>
      <c r="F362" s="137">
        <v>1.481153E-2</v>
      </c>
      <c r="G362" s="137">
        <v>6.0534949999999997E-2</v>
      </c>
      <c r="H362" s="137">
        <v>7.9000000000000008E-3</v>
      </c>
      <c r="I362" s="137">
        <v>9.0927792064938728E-3</v>
      </c>
      <c r="J362" s="137">
        <v>9.2999999999999992E-3</v>
      </c>
      <c r="K362" s="137">
        <v>8.9548315717533598E-3</v>
      </c>
      <c r="L362" s="137">
        <v>9.072955743184119E-3</v>
      </c>
      <c r="M362" s="137">
        <v>7.4000000000000003E-3</v>
      </c>
      <c r="N362" s="137">
        <v>9.7000000000000003E-3</v>
      </c>
      <c r="O362" s="137">
        <v>9.7000000000000003E-3</v>
      </c>
      <c r="P362" s="137">
        <v>0.01</v>
      </c>
      <c r="Q362" s="137">
        <v>8.3999999999999995E-3</v>
      </c>
      <c r="R362" s="137">
        <v>6.8999999999999999E-3</v>
      </c>
      <c r="S362" s="137">
        <v>8.9205548079325236E-3</v>
      </c>
      <c r="T362" s="137">
        <v>9.839019100287949E-3</v>
      </c>
      <c r="U362" s="137">
        <v>7.7989697432521146E-3</v>
      </c>
      <c r="V362" s="137">
        <v>5.7529543108880699E-3</v>
      </c>
      <c r="W362" s="137">
        <v>9.7812950444764457E-3</v>
      </c>
      <c r="X362" s="137">
        <v>8.5758197778278422E-3</v>
      </c>
      <c r="Y362" s="137">
        <v>1.080008142275091E-2</v>
      </c>
      <c r="Z362" s="137">
        <v>8.0274266941724459E-3</v>
      </c>
      <c r="AA362" s="137">
        <v>7.4886504228530706E-3</v>
      </c>
      <c r="AB362" s="137">
        <v>8.3423870419468433E-3</v>
      </c>
      <c r="AC362" s="137">
        <v>7.9989999999999992E-3</v>
      </c>
      <c r="AD362" s="137">
        <v>1.1915E-2</v>
      </c>
      <c r="AE362" s="137">
        <v>9.3118000000000003E-3</v>
      </c>
      <c r="AF362" s="137">
        <v>-8.8999999999999999E-3</v>
      </c>
      <c r="AG362" s="137">
        <v>-3.3E-3</v>
      </c>
      <c r="AH362" s="137">
        <v>2.8836500000000001E-2</v>
      </c>
      <c r="AI362" s="137">
        <v>1.8623500000000001E-2</v>
      </c>
      <c r="AJ362" s="137">
        <v>2.4731300000000001E-2</v>
      </c>
      <c r="AK362" s="137">
        <v>-8.0000000000000004E-4</v>
      </c>
      <c r="AL362" s="137">
        <v>1.4818700000000001E-2</v>
      </c>
      <c r="AM362" s="137">
        <v>2.1326899999999999E-2</v>
      </c>
      <c r="AN362" s="137">
        <v>4.2529999999999998E-3</v>
      </c>
      <c r="AO362" s="137">
        <v>1.00126E-2</v>
      </c>
      <c r="AP362" s="137">
        <v>3.5845299999999997E-2</v>
      </c>
      <c r="AQ362" s="137">
        <v>1.6821300000000001E-2</v>
      </c>
      <c r="AR362" s="137">
        <v>2.5732600000000001E-2</v>
      </c>
      <c r="AS362" s="137">
        <v>8.8999999999999995E-4</v>
      </c>
      <c r="AT362" s="137">
        <v>-9.1000000000000004E-3</v>
      </c>
      <c r="AU362" s="137">
        <v>1.6220499999999999E-2</v>
      </c>
      <c r="AV362" s="137">
        <v>-5.45E-2</v>
      </c>
      <c r="AW362" s="137">
        <v>-2.46E-2</v>
      </c>
      <c r="AX362" s="137">
        <v>2.4931600000000002E-2</v>
      </c>
      <c r="AY362" s="137">
        <v>1.9124200000000001E-2</v>
      </c>
      <c r="AZ362" s="137">
        <v>-1E-3</v>
      </c>
      <c r="BA362" s="137">
        <v>1.8223E-2</v>
      </c>
      <c r="BB362" s="137">
        <v>-6.8999999999999999E-3</v>
      </c>
      <c r="BC362" s="137">
        <v>-6.4000000000000003E-3</v>
      </c>
      <c r="BD362" s="137">
        <v>1.6821300000000001E-2</v>
      </c>
      <c r="BE362" s="137">
        <v>2.25285E-2</v>
      </c>
      <c r="BF362" s="137">
        <v>2.7735099999999999E-2</v>
      </c>
      <c r="BG362" s="137">
        <v>3.0379999999999999E-3</v>
      </c>
      <c r="BH362" s="137">
        <v>-2.69E-2</v>
      </c>
      <c r="BI362" s="137">
        <v>4.4549999999999998E-3</v>
      </c>
      <c r="BJ362" s="137">
        <v>8.2103999999999996E-3</v>
      </c>
      <c r="BK362" s="137">
        <v>7.4929999999999997E-3</v>
      </c>
      <c r="BL362" s="137">
        <v>-7.2400000000000006E-2</v>
      </c>
      <c r="BM362" s="137">
        <v>2.532E-3</v>
      </c>
    </row>
    <row r="363" spans="1:65">
      <c r="A363">
        <v>22</v>
      </c>
      <c r="B363" s="128" t="s">
        <v>2243</v>
      </c>
      <c r="C363" s="135">
        <v>9.0712199999999996E-3</v>
      </c>
      <c r="D363" s="135">
        <v>3.8E-3</v>
      </c>
      <c r="E363" s="135">
        <v>9.0712199999999996E-3</v>
      </c>
      <c r="F363" s="135">
        <v>3.0226490000000002E-2</v>
      </c>
      <c r="G363" s="135">
        <v>1.8564819999999999E-2</v>
      </c>
      <c r="H363" s="135">
        <v>9.1000000000000004E-3</v>
      </c>
      <c r="I363" s="135">
        <v>1.0005833213151851E-2</v>
      </c>
      <c r="J363" s="135">
        <v>1.15E-2</v>
      </c>
      <c r="K363" s="135">
        <v>1.11642154032112E-2</v>
      </c>
      <c r="L363" s="135">
        <v>1.130815277672559E-2</v>
      </c>
      <c r="M363" s="135">
        <v>1.18E-2</v>
      </c>
      <c r="N363" s="135">
        <v>1.1900000000000001E-2</v>
      </c>
      <c r="O363" s="135">
        <v>1.14E-2</v>
      </c>
      <c r="P363" s="135">
        <v>1.0699999999999999E-2</v>
      </c>
      <c r="Q363" s="135">
        <v>1.03E-2</v>
      </c>
      <c r="R363" s="135">
        <v>9.7000000000000003E-3</v>
      </c>
      <c r="S363" s="135">
        <v>1.065778240262572E-2</v>
      </c>
      <c r="T363" s="135">
        <v>1.197619738488487E-2</v>
      </c>
      <c r="U363" s="135">
        <v>7.197077784623529E-3</v>
      </c>
      <c r="V363" s="135">
        <v>5.1541002247910139E-3</v>
      </c>
      <c r="W363" s="135">
        <v>1.2411358346064549E-2</v>
      </c>
      <c r="X363" s="135">
        <v>9.4696953920336835E-3</v>
      </c>
      <c r="Y363" s="135">
        <v>1.435792702009042E-2</v>
      </c>
      <c r="Z363" s="135">
        <v>3.7756042749061969E-3</v>
      </c>
      <c r="AA363" s="135">
        <v>1.415750462758991E-2</v>
      </c>
      <c r="AB363" s="135">
        <v>9.463158000292779E-3</v>
      </c>
      <c r="AC363" s="135">
        <v>8.9969999999999998E-3</v>
      </c>
      <c r="AD363" s="135">
        <v>1.5917500000000001E-2</v>
      </c>
      <c r="AE363" s="135">
        <v>1.5517E-2</v>
      </c>
      <c r="AF363" s="135">
        <v>2.5227800000000002E-2</v>
      </c>
      <c r="AG363" s="135">
        <v>1.3014299999999999E-2</v>
      </c>
      <c r="AH363" s="135">
        <v>3.0433499999999999E-2</v>
      </c>
      <c r="AI363" s="135">
        <v>1.5116599999999999E-2</v>
      </c>
      <c r="AJ363" s="135">
        <v>1.90209E-2</v>
      </c>
      <c r="AK363" s="135">
        <v>7.0759999999999998E-3</v>
      </c>
      <c r="AL363" s="135">
        <v>9.9109000000000003E-3</v>
      </c>
      <c r="AM363" s="135">
        <v>9.11E-3</v>
      </c>
      <c r="AN363" s="135">
        <v>2.70297E-2</v>
      </c>
      <c r="AO363" s="135">
        <v>1.0711699999999999E-2</v>
      </c>
      <c r="AP363" s="135">
        <v>4.1846099999999997E-2</v>
      </c>
      <c r="AQ363" s="135">
        <v>2.51276E-2</v>
      </c>
      <c r="AR363" s="135">
        <v>4.1645899999999993E-2</v>
      </c>
      <c r="AS363" s="135">
        <v>2.9332199999999999E-2</v>
      </c>
      <c r="AT363" s="135">
        <v>2.0923000000000001E-2</v>
      </c>
      <c r="AU363" s="135">
        <v>1.39153E-2</v>
      </c>
      <c r="AV363" s="135">
        <v>5.2357599999999997E-2</v>
      </c>
      <c r="AW363" s="135">
        <v>3.0833900000000001E-2</v>
      </c>
      <c r="AX363" s="135">
        <v>2.0923000000000001E-2</v>
      </c>
      <c r="AY363" s="135">
        <v>6.7474199999999998E-2</v>
      </c>
      <c r="AZ363" s="135">
        <v>6.9276199999999996E-2</v>
      </c>
      <c r="BA363" s="135">
        <v>1.8420200000000001E-2</v>
      </c>
      <c r="BB363" s="135">
        <v>3.5639200000000003E-2</v>
      </c>
      <c r="BC363" s="135">
        <v>3.6339999999999997E-2</v>
      </c>
      <c r="BD363" s="135">
        <v>2.7530300000000001E-2</v>
      </c>
      <c r="BE363" s="135">
        <v>2.78306E-2</v>
      </c>
      <c r="BF363" s="135">
        <v>1.6618299999999999E-2</v>
      </c>
      <c r="BG363" s="135">
        <v>6.3269599999999995E-2</v>
      </c>
      <c r="BH363" s="135">
        <v>4.30474E-2</v>
      </c>
      <c r="BI363" s="135">
        <v>-1.3899999999999999E-2</v>
      </c>
      <c r="BJ363" s="135">
        <v>1.6718400000000001E-2</v>
      </c>
      <c r="BK363" s="135">
        <v>7.5820000000000002E-3</v>
      </c>
      <c r="BL363" s="135">
        <v>-3.2400000000000012E-2</v>
      </c>
      <c r="BM363" s="135">
        <v>1.9721700000000002E-2</v>
      </c>
    </row>
    <row r="364" spans="1:65">
      <c r="A364">
        <v>21</v>
      </c>
      <c r="B364" s="128" t="s">
        <v>2244</v>
      </c>
      <c r="C364" s="137">
        <v>8.6751199999999997E-3</v>
      </c>
      <c r="D364" s="137">
        <v>-2.0000000000000001E-4</v>
      </c>
      <c r="E364" s="137">
        <v>8.6751199999999997E-3</v>
      </c>
      <c r="F364" s="137">
        <v>6.5429550000000003E-2</v>
      </c>
      <c r="G364" s="137">
        <v>-1.0420200000000001E-3</v>
      </c>
      <c r="H364" s="137">
        <v>8.6999999999999994E-3</v>
      </c>
      <c r="I364" s="137">
        <v>1.028144760955008E-2</v>
      </c>
      <c r="J364" s="137">
        <v>1.0800000000000001E-2</v>
      </c>
      <c r="K364" s="137">
        <v>1.0496006939260999E-2</v>
      </c>
      <c r="L364" s="137">
        <v>1.0630268298001729E-2</v>
      </c>
      <c r="M364" s="137">
        <v>0.01</v>
      </c>
      <c r="N364" s="137">
        <v>1.0800000000000001E-2</v>
      </c>
      <c r="O364" s="137">
        <v>1.0800000000000001E-2</v>
      </c>
      <c r="P364" s="137">
        <v>1.1599999999999999E-2</v>
      </c>
      <c r="Q364" s="137">
        <v>9.7000000000000003E-3</v>
      </c>
      <c r="R364" s="137">
        <v>1.0200000000000001E-2</v>
      </c>
      <c r="S364" s="137">
        <v>1.0174706856521E-2</v>
      </c>
      <c r="T364" s="137">
        <v>1.0335841636782471E-2</v>
      </c>
      <c r="U364" s="137">
        <v>1.127597853262774E-2</v>
      </c>
      <c r="V364" s="137">
        <v>1.3195811244878451E-2</v>
      </c>
      <c r="W364" s="137">
        <v>1.103352269373792E-2</v>
      </c>
      <c r="X364" s="137">
        <v>9.3164187432734913E-3</v>
      </c>
      <c r="Y364" s="137">
        <v>9.3836494440917573E-3</v>
      </c>
      <c r="Z364" s="137">
        <v>8.8103077177874578E-3</v>
      </c>
      <c r="AA364" s="137">
        <v>1.304247046322082E-2</v>
      </c>
      <c r="AB364" s="137">
        <v>9.258983602415392E-3</v>
      </c>
      <c r="AC364" s="137">
        <v>8.7100000000000007E-3</v>
      </c>
      <c r="AD364" s="137">
        <v>1.47169E-2</v>
      </c>
      <c r="AE364" s="137">
        <v>8.091000000000001E-3</v>
      </c>
      <c r="AF364" s="137">
        <v>9.3106999999999999E-3</v>
      </c>
      <c r="AG364" s="137">
        <v>6.2709999999999997E-3</v>
      </c>
      <c r="AH364" s="137">
        <v>4.5519999999999996E-3</v>
      </c>
      <c r="AI364" s="137">
        <v>-4.0000000000000002E-4</v>
      </c>
      <c r="AJ364" s="137">
        <v>-3.8999999999999998E-3</v>
      </c>
      <c r="AK364" s="137">
        <v>8.8100000000000001E-3</v>
      </c>
      <c r="AL364" s="137">
        <v>3.0935600000000001E-2</v>
      </c>
      <c r="AM364" s="137">
        <v>4.2749200000000001E-2</v>
      </c>
      <c r="AN364" s="137">
        <v>6.169E-3</v>
      </c>
      <c r="AO364" s="137">
        <v>1.1613399999999999E-2</v>
      </c>
      <c r="AP364" s="137">
        <v>6.7978200000000003E-2</v>
      </c>
      <c r="AQ364" s="137">
        <v>1.51174E-2</v>
      </c>
      <c r="AR364" s="137">
        <v>2.2626E-2</v>
      </c>
      <c r="AS364" s="137">
        <v>1.3515599999999999E-2</v>
      </c>
      <c r="AT364" s="137">
        <v>-9.7999999999999997E-3</v>
      </c>
      <c r="AU364" s="137">
        <v>6.8770000000000003E-3</v>
      </c>
      <c r="AV364" s="137">
        <v>-2.2000000000000001E-3</v>
      </c>
      <c r="AW364" s="137">
        <v>3.5400000000000002E-3</v>
      </c>
      <c r="AX364" s="137">
        <v>1.99229E-2</v>
      </c>
      <c r="AY364" s="137">
        <v>4.5051800000000003E-2</v>
      </c>
      <c r="AZ364" s="137">
        <v>5.0257799999999998E-2</v>
      </c>
      <c r="BA364" s="137">
        <v>6.7778000000000005E-2</v>
      </c>
      <c r="BB364" s="137">
        <v>4.3850500000000001E-2</v>
      </c>
      <c r="BC364" s="137">
        <v>4.4451099999999993E-2</v>
      </c>
      <c r="BD364" s="137">
        <v>3.9245099999999998E-2</v>
      </c>
      <c r="BE364" s="137">
        <v>3.90449E-2</v>
      </c>
      <c r="BF364" s="137">
        <v>6.4974699999999996E-2</v>
      </c>
      <c r="BG364" s="137">
        <v>2.40276E-2</v>
      </c>
      <c r="BH364" s="137">
        <v>7.4850000000000003E-3</v>
      </c>
      <c r="BI364" s="137">
        <v>4.0046099999999987E-2</v>
      </c>
      <c r="BJ364" s="137">
        <v>6.5775699999999993E-2</v>
      </c>
      <c r="BK364" s="137">
        <v>3.8944800000000002E-2</v>
      </c>
      <c r="BL364" s="137">
        <v>6.1570899999999998E-2</v>
      </c>
      <c r="BM364" s="137">
        <v>5.2660600000000002E-2</v>
      </c>
    </row>
    <row r="365" spans="1:65">
      <c r="A365">
        <v>20</v>
      </c>
      <c r="B365" s="128" t="s">
        <v>2245</v>
      </c>
      <c r="C365" s="135">
        <v>8.3425199999999991E-3</v>
      </c>
      <c r="D365" s="135">
        <v>4.4000000000000003E-3</v>
      </c>
      <c r="E365" s="135">
        <v>8.3515700000000009E-3</v>
      </c>
      <c r="F365" s="135">
        <v>-3.0790049999999999E-2</v>
      </c>
      <c r="G365" s="135">
        <v>-3.6791490000000003E-2</v>
      </c>
      <c r="H365" s="135">
        <v>8.3999999999999995E-3</v>
      </c>
      <c r="I365" s="135">
        <v>9.3407905147460113E-3</v>
      </c>
      <c r="J365" s="135">
        <v>1.04E-2</v>
      </c>
      <c r="K365" s="135">
        <v>1.0067676846993201E-2</v>
      </c>
      <c r="L365" s="135">
        <v>1.0189703177916121E-2</v>
      </c>
      <c r="M365" s="135">
        <v>1.2800000000000001E-2</v>
      </c>
      <c r="N365" s="135">
        <v>1.03E-2</v>
      </c>
      <c r="O365" s="135">
        <v>1.12E-2</v>
      </c>
      <c r="P365" s="135">
        <v>8.8999999999999999E-3</v>
      </c>
      <c r="Q365" s="135">
        <v>8.8999999999999999E-3</v>
      </c>
      <c r="R365" s="135">
        <v>7.6E-3</v>
      </c>
      <c r="S365" s="135">
        <v>9.5897075130100262E-3</v>
      </c>
      <c r="T365" s="135">
        <v>9.3145174263753461E-3</v>
      </c>
      <c r="U365" s="135">
        <v>3.619787374378181E-3</v>
      </c>
      <c r="V365" s="135">
        <v>-2.363160370575268E-3</v>
      </c>
      <c r="W365" s="135">
        <v>1.061993039600417E-2</v>
      </c>
      <c r="X365" s="135">
        <v>1.127390946970741E-2</v>
      </c>
      <c r="Y365" s="135">
        <v>1.3039542953750651E-2</v>
      </c>
      <c r="Z365" s="135">
        <v>1.5689146307386489E-2</v>
      </c>
      <c r="AA365" s="135">
        <v>1.434628556127837E-2</v>
      </c>
      <c r="AB365" s="135">
        <v>9.146179706488301E-3</v>
      </c>
      <c r="AC365" s="135">
        <v>8.2979999999999998E-3</v>
      </c>
      <c r="AD365" s="135">
        <v>1.5718699999999999E-2</v>
      </c>
      <c r="AE365" s="135">
        <v>1.32158E-2</v>
      </c>
      <c r="AF365" s="135">
        <v>-5.1000000000000004E-3</v>
      </c>
      <c r="AG365" s="135">
        <v>3.137E-3</v>
      </c>
      <c r="AH365" s="135">
        <v>5.48656E-2</v>
      </c>
      <c r="AI365" s="135">
        <v>1.9122900000000002E-2</v>
      </c>
      <c r="AJ365" s="135">
        <v>2.5530500000000001E-2</v>
      </c>
      <c r="AK365" s="135">
        <v>6.8799999999999998E-3</v>
      </c>
      <c r="AL365" s="135">
        <v>2.1725999999999999E-2</v>
      </c>
      <c r="AM365" s="135">
        <v>3.2338699999999998E-2</v>
      </c>
      <c r="AN365" s="135">
        <v>1.5418400000000001E-2</v>
      </c>
      <c r="AO365" s="135">
        <v>8.9105999999999994E-3</v>
      </c>
      <c r="AP365" s="135">
        <v>2.45293E-2</v>
      </c>
      <c r="AQ365" s="135">
        <v>2.0024E-2</v>
      </c>
      <c r="AR365" s="135">
        <v>3.2038400000000002E-2</v>
      </c>
      <c r="AS365" s="135">
        <v>-2.2599999999999999E-2</v>
      </c>
      <c r="AT365" s="135">
        <v>4.0348200000000001E-2</v>
      </c>
      <c r="AU365" s="135">
        <v>1.6619800000000001E-2</v>
      </c>
      <c r="AV365" s="135">
        <v>5.7068300000000002E-2</v>
      </c>
      <c r="AW365" s="135">
        <v>3.1337499999999997E-2</v>
      </c>
      <c r="AX365" s="135">
        <v>-1.17E-2</v>
      </c>
      <c r="AY365" s="135">
        <v>-3.7600000000000001E-2</v>
      </c>
      <c r="AZ365" s="135">
        <v>-1.83E-2</v>
      </c>
      <c r="BA365" s="135">
        <v>-3.6499999999999998E-2</v>
      </c>
      <c r="BB365" s="135">
        <v>-4.8300000000000003E-2</v>
      </c>
      <c r="BC365" s="135">
        <v>-4.7500000000000001E-2</v>
      </c>
      <c r="BD365" s="135">
        <v>-0.04</v>
      </c>
      <c r="BE365" s="135">
        <v>-4.2900000000000001E-2</v>
      </c>
      <c r="BF365" s="135">
        <v>-1.8700000000000001E-2</v>
      </c>
      <c r="BG365" s="135">
        <v>-2.8999999999999998E-3</v>
      </c>
      <c r="BH365" s="135">
        <v>2.4228900000000001E-2</v>
      </c>
      <c r="BI365" s="135">
        <v>-1.9900000000000001E-2</v>
      </c>
      <c r="BJ365" s="135">
        <v>-3.5200000000000002E-2</v>
      </c>
      <c r="BK365" s="135">
        <v>4.9589999999999999E-3</v>
      </c>
      <c r="BL365" s="135">
        <v>-3.56E-2</v>
      </c>
      <c r="BM365" s="135">
        <v>-1.95E-2</v>
      </c>
    </row>
    <row r="366" spans="1:65">
      <c r="A366">
        <v>19</v>
      </c>
      <c r="B366" s="128" t="s">
        <v>2246</v>
      </c>
      <c r="C366" s="137">
        <v>9.2795799999999991E-3</v>
      </c>
      <c r="D366" s="137">
        <v>5.6000000000000008E-3</v>
      </c>
      <c r="E366" s="137">
        <v>9.2795799999999991E-3</v>
      </c>
      <c r="F366" s="137">
        <v>-1.5954840000000001E-2</v>
      </c>
      <c r="G366" s="137">
        <v>6.0534869999999998E-2</v>
      </c>
      <c r="H366" s="137">
        <v>9.2999999999999992E-3</v>
      </c>
      <c r="I366" s="137">
        <v>9.6226443276299367E-3</v>
      </c>
      <c r="J366" s="137">
        <v>9.7999999999999997E-3</v>
      </c>
      <c r="K366" s="137">
        <v>9.4399102021687203E-3</v>
      </c>
      <c r="L366" s="137">
        <v>9.5720479452912066E-3</v>
      </c>
      <c r="M366" s="137">
        <v>8.6E-3</v>
      </c>
      <c r="N366" s="137">
        <v>9.7999999999999997E-3</v>
      </c>
      <c r="O366" s="137">
        <v>9.2999999999999992E-3</v>
      </c>
      <c r="P366" s="137">
        <v>1.04E-2</v>
      </c>
      <c r="Q366" s="137">
        <v>9.5999999999999992E-3</v>
      </c>
      <c r="R366" s="137">
        <v>6.6E-3</v>
      </c>
      <c r="S366" s="137">
        <v>1.0467146674116631E-2</v>
      </c>
      <c r="T366" s="137">
        <v>1.339331229204954E-2</v>
      </c>
      <c r="U366" s="137">
        <v>6.9455462891045983E-3</v>
      </c>
      <c r="V366" s="137">
        <v>4.5349227865822961E-3</v>
      </c>
      <c r="W366" s="137">
        <v>1.160263072535095E-2</v>
      </c>
      <c r="X366" s="137">
        <v>7.8186146542000845E-3</v>
      </c>
      <c r="Y366" s="137">
        <v>1.3343673518272149E-2</v>
      </c>
      <c r="Z366" s="137">
        <v>2.415025903671042E-2</v>
      </c>
      <c r="AA366" s="137">
        <v>1.095456596512112E-2</v>
      </c>
      <c r="AB366" s="137">
        <v>1.0467310102705541E-2</v>
      </c>
      <c r="AC366" s="137">
        <v>9.1979999999999996E-3</v>
      </c>
      <c r="AD366" s="137">
        <v>8.6920000000000001E-3</v>
      </c>
      <c r="AE366" s="137">
        <v>9.3989999999999994E-3</v>
      </c>
      <c r="AF366" s="137">
        <v>-7.8000000000000014E-3</v>
      </c>
      <c r="AG366" s="137">
        <v>1.818E-3</v>
      </c>
      <c r="AH366" s="137">
        <v>1.41151E-2</v>
      </c>
      <c r="AI366" s="137">
        <v>5.659E-3</v>
      </c>
      <c r="AJ366" s="137">
        <v>4.548E-3</v>
      </c>
      <c r="AK366" s="137">
        <v>3.9410000000000001E-3</v>
      </c>
      <c r="AL366" s="137">
        <v>6.3680000000000004E-3</v>
      </c>
      <c r="AM366" s="137">
        <v>4.4470000000000004E-3</v>
      </c>
      <c r="AN366" s="137">
        <v>4.8509999999999994E-3</v>
      </c>
      <c r="AO366" s="137">
        <v>1.04111E-2</v>
      </c>
      <c r="AP366" s="137">
        <v>-6.4899999999999999E-2</v>
      </c>
      <c r="AQ366" s="137">
        <v>1.87201E-2</v>
      </c>
      <c r="AR366" s="137">
        <v>2.8330500000000002E-2</v>
      </c>
      <c r="AS366" s="137">
        <v>1.0511299999999999E-2</v>
      </c>
      <c r="AT366" s="137">
        <v>-1.3100000000000001E-2</v>
      </c>
      <c r="AU366" s="137">
        <v>-2.2000000000000001E-3</v>
      </c>
      <c r="AV366" s="137">
        <v>3.5738499999999999E-2</v>
      </c>
      <c r="AW366" s="137">
        <v>2.18234E-2</v>
      </c>
      <c r="AX366" s="137">
        <v>-1.2E-2</v>
      </c>
      <c r="AY366" s="137">
        <v>8.8000000000000003E-4</v>
      </c>
      <c r="AZ366" s="137">
        <v>-1.2999999999999999E-3</v>
      </c>
      <c r="BA366" s="137">
        <v>-5.8999999999999999E-3</v>
      </c>
      <c r="BB366" s="137">
        <v>-2.6800000000000001E-2</v>
      </c>
      <c r="BC366" s="137">
        <v>-2.6100000000000002E-2</v>
      </c>
      <c r="BD366" s="137">
        <v>-1.95E-2</v>
      </c>
      <c r="BE366" s="137">
        <v>-1.84E-2</v>
      </c>
      <c r="BF366" s="137">
        <v>-5.1000000000000004E-3</v>
      </c>
      <c r="BG366" s="137">
        <v>-8.0000000000000002E-3</v>
      </c>
      <c r="BH366" s="137">
        <v>-3.7199999999999997E-2</v>
      </c>
      <c r="BI366" s="137">
        <v>-1.09E-2</v>
      </c>
      <c r="BJ366" s="137">
        <v>-5.1000000000000004E-3</v>
      </c>
      <c r="BK366" s="137">
        <v>-1.37E-2</v>
      </c>
      <c r="BL366" s="137">
        <v>-8.7599999999999997E-2</v>
      </c>
      <c r="BM366" s="137">
        <v>-2.6499999999999999E-2</v>
      </c>
    </row>
    <row r="367" spans="1:65">
      <c r="A367">
        <v>18</v>
      </c>
      <c r="B367" s="128" t="s">
        <v>2247</v>
      </c>
      <c r="C367" s="135">
        <v>7.9118799999999996E-3</v>
      </c>
      <c r="D367" s="135">
        <v>3.8999999999999998E-3</v>
      </c>
      <c r="E367" s="135">
        <v>7.9299000000000001E-3</v>
      </c>
      <c r="F367" s="135">
        <v>-3.1188009999999999E-2</v>
      </c>
      <c r="G367" s="135">
        <v>4.7698989999999997E-2</v>
      </c>
      <c r="H367" s="135">
        <v>7.9000000000000008E-3</v>
      </c>
      <c r="I367" s="135">
        <v>8.3187705098370923E-3</v>
      </c>
      <c r="J367" s="135">
        <v>8.3000000000000001E-3</v>
      </c>
      <c r="K367" s="135">
        <v>7.9861221688000104E-3</v>
      </c>
      <c r="L367" s="135">
        <v>8.0932220128970833E-3</v>
      </c>
      <c r="M367" s="135">
        <v>3.0000000000000001E-3</v>
      </c>
      <c r="N367" s="135">
        <v>8.6999999999999994E-3</v>
      </c>
      <c r="O367" s="135">
        <v>8.3000000000000001E-3</v>
      </c>
      <c r="P367" s="135">
        <v>8.0000000000000002E-3</v>
      </c>
      <c r="Q367" s="135">
        <v>8.6E-3</v>
      </c>
      <c r="R367" s="135">
        <v>6.4000000000000003E-3</v>
      </c>
      <c r="S367" s="135">
        <v>8.4579721596449442E-3</v>
      </c>
      <c r="T367" s="135">
        <v>9.7914689749141193E-3</v>
      </c>
      <c r="U367" s="135">
        <v>1.0183302209184619E-2</v>
      </c>
      <c r="V367" s="135">
        <v>8.032137175215226E-3</v>
      </c>
      <c r="W367" s="135">
        <v>9.8363847095170875E-3</v>
      </c>
      <c r="X367" s="135">
        <v>9.1718110742251557E-3</v>
      </c>
      <c r="Y367" s="135">
        <v>1.1154736379336059E-2</v>
      </c>
      <c r="Z367" s="135">
        <v>1.8197686236219649E-2</v>
      </c>
      <c r="AA367" s="135">
        <v>8.9717800237432144E-3</v>
      </c>
      <c r="AB367" s="135">
        <v>8.651276996032544E-3</v>
      </c>
      <c r="AC367" s="135">
        <v>8.0099999999999998E-3</v>
      </c>
      <c r="AD367" s="135">
        <v>7.3920000000000001E-3</v>
      </c>
      <c r="AE367" s="135">
        <v>9.8123000000000012E-3</v>
      </c>
      <c r="AF367" s="135">
        <v>-3.5000000000000001E-3</v>
      </c>
      <c r="AG367" s="135">
        <v>-5.5000000000000014E-3</v>
      </c>
      <c r="AH367" s="135">
        <v>1.9324399999999999E-2</v>
      </c>
      <c r="AI367" s="135">
        <v>8.1101999999999997E-3</v>
      </c>
      <c r="AJ367" s="135">
        <v>9.1113999999999987E-3</v>
      </c>
      <c r="AK367" s="135">
        <v>3.1439700000000001E-2</v>
      </c>
      <c r="AL367" s="135">
        <v>1.04131E-2</v>
      </c>
      <c r="AM367" s="135">
        <v>1.3917499999999999E-2</v>
      </c>
      <c r="AN367" s="135">
        <v>3.5144300000000003E-2</v>
      </c>
      <c r="AO367" s="135">
        <v>8.0099999999999998E-3</v>
      </c>
      <c r="AP367" s="135">
        <v>-1.41E-2</v>
      </c>
      <c r="AQ367" s="135">
        <v>2.1727400000000001E-2</v>
      </c>
      <c r="AR367" s="135">
        <v>3.5444700000000003E-2</v>
      </c>
      <c r="AS367" s="135">
        <v>3.3E-4</v>
      </c>
      <c r="AT367" s="135">
        <v>1.6621E-2</v>
      </c>
      <c r="AU367" s="135">
        <v>3.2541E-2</v>
      </c>
      <c r="AV367" s="135">
        <v>1.7822399999999999E-2</v>
      </c>
      <c r="AW367" s="135">
        <v>1.1915E-2</v>
      </c>
      <c r="AX367" s="135">
        <v>-5.5999999999999999E-3</v>
      </c>
      <c r="AY367" s="135">
        <v>-8.1799999999999998E-2</v>
      </c>
      <c r="AZ367" s="135">
        <v>-2.8400000000000002E-2</v>
      </c>
      <c r="BA367" s="135">
        <v>-6.8500000000000005E-2</v>
      </c>
      <c r="BB367" s="135">
        <v>-9.4399999999999998E-2</v>
      </c>
      <c r="BC367" s="135">
        <v>-9.3800000000000008E-2</v>
      </c>
      <c r="BD367" s="135">
        <v>-8.0500000000000002E-2</v>
      </c>
      <c r="BE367" s="135">
        <v>-7.5700000000000003E-2</v>
      </c>
      <c r="BF367" s="135">
        <v>-5.9200000000000003E-2</v>
      </c>
      <c r="BG367" s="135">
        <v>-7.7699999999999991E-2</v>
      </c>
      <c r="BH367" s="135">
        <v>-0.1091</v>
      </c>
      <c r="BI367" s="135">
        <v>-8.0000000000000004E-4</v>
      </c>
      <c r="BJ367" s="135">
        <v>-4.9599999999999998E-2</v>
      </c>
      <c r="BK367" s="135">
        <v>-2.2000000000000001E-3</v>
      </c>
      <c r="BL367" s="135">
        <v>-0.1171</v>
      </c>
      <c r="BM367" s="135">
        <v>-8.9600000000000013E-2</v>
      </c>
    </row>
    <row r="368" spans="1:65">
      <c r="A368">
        <v>17</v>
      </c>
      <c r="B368" s="128" t="s">
        <v>2248</v>
      </c>
      <c r="C368" s="137">
        <v>9.2784400000000006E-3</v>
      </c>
      <c r="D368" s="137">
        <v>5.1999999999999998E-3</v>
      </c>
      <c r="E368" s="137">
        <v>9.3143099999999993E-3</v>
      </c>
      <c r="F368" s="137">
        <v>-4.2846529999999987E-2</v>
      </c>
      <c r="G368" s="137">
        <v>2.2928879999999999E-2</v>
      </c>
      <c r="H368" s="137">
        <v>8.8000000000000005E-3</v>
      </c>
      <c r="I368" s="137">
        <v>9.3471750975269163E-3</v>
      </c>
      <c r="J368" s="137">
        <v>0.01</v>
      </c>
      <c r="K368" s="137">
        <v>1.02293886529381E-2</v>
      </c>
      <c r="L368" s="137">
        <v>2.5442983383008322E-3</v>
      </c>
      <c r="M368" s="137">
        <v>6.8999999999999999E-3</v>
      </c>
      <c r="N368" s="137">
        <v>7.6E-3</v>
      </c>
      <c r="O368" s="137">
        <v>4.7000000000000002E-3</v>
      </c>
      <c r="P368" s="137">
        <v>4.5999999999999999E-3</v>
      </c>
      <c r="Q368" s="137">
        <v>8.3000000000000001E-3</v>
      </c>
      <c r="R368" s="137">
        <v>6.1000000000000004E-3</v>
      </c>
      <c r="S368" s="137">
        <v>8.423683333345533E-3</v>
      </c>
      <c r="T368" s="137">
        <v>9.9928923384775548E-3</v>
      </c>
      <c r="U368" s="137">
        <v>7.4534243158752567E-4</v>
      </c>
      <c r="V368" s="137">
        <v>-2.5068705440334238E-4</v>
      </c>
      <c r="W368" s="137">
        <v>1.130531533451617E-2</v>
      </c>
      <c r="X368" s="137">
        <v>5.6840351531448619E-3</v>
      </c>
      <c r="Y368" s="137">
        <v>6.0363930587747916E-3</v>
      </c>
      <c r="Z368" s="137">
        <v>1.524118034875332E-2</v>
      </c>
      <c r="AA368" s="137">
        <v>6.7432188143301541E-3</v>
      </c>
      <c r="AB368" s="137">
        <v>9.2169694010873528E-3</v>
      </c>
      <c r="AC368" s="137">
        <v>8.7930000000000005E-3</v>
      </c>
      <c r="AD368" s="137">
        <v>9.1970000000000003E-3</v>
      </c>
      <c r="AE368" s="137">
        <v>7.378E-3</v>
      </c>
      <c r="AF368" s="137">
        <v>-2.7699999999999999E-2</v>
      </c>
      <c r="AG368" s="137">
        <v>-1.7100000000000001E-2</v>
      </c>
      <c r="AH368" s="137">
        <v>3.7540400000000002E-2</v>
      </c>
      <c r="AI368" s="137">
        <v>1.84198E-2</v>
      </c>
      <c r="AJ368" s="137">
        <v>2.3124800000000001E-2</v>
      </c>
      <c r="AK368" s="137">
        <v>2.2123799999999999E-2</v>
      </c>
      <c r="AL368" s="137">
        <v>-4.5000000000000014E-3</v>
      </c>
      <c r="AM368" s="137">
        <v>-1.1900000000000001E-2</v>
      </c>
      <c r="AN368" s="137">
        <v>2.0219999999999999E-3</v>
      </c>
      <c r="AO368" s="137">
        <v>4.6489999999999986E-3</v>
      </c>
      <c r="AP368" s="137">
        <v>-9.3999999999999986E-3</v>
      </c>
      <c r="AQ368" s="137">
        <v>2.4226000000000001E-2</v>
      </c>
      <c r="AR368" s="137">
        <v>3.9942999999999999E-2</v>
      </c>
      <c r="AS368" s="137">
        <v>-4.1000000000000003E-3</v>
      </c>
      <c r="AT368" s="137">
        <v>-3.7000000000000002E-3</v>
      </c>
      <c r="AU368" s="137">
        <v>2.12228E-2</v>
      </c>
      <c r="AV368" s="137">
        <v>-4.9299999999999997E-2</v>
      </c>
      <c r="AW368" s="137">
        <v>-2.12E-2</v>
      </c>
      <c r="AX368" s="137">
        <v>-2.4E-2</v>
      </c>
      <c r="AY368" s="137">
        <v>-7.7299999999999994E-2</v>
      </c>
      <c r="AZ368" s="137">
        <v>-2.8799999999999999E-2</v>
      </c>
      <c r="BA368" s="137">
        <v>-7.7600000000000002E-2</v>
      </c>
      <c r="BB368" s="137">
        <v>-8.0399999999999999E-2</v>
      </c>
      <c r="BC368" s="137">
        <v>-8.0100000000000005E-2</v>
      </c>
      <c r="BD368" s="137">
        <v>-7.7200000000000005E-2</v>
      </c>
      <c r="BE368" s="137">
        <v>-7.5600000000000001E-2</v>
      </c>
      <c r="BF368" s="137">
        <v>-8.1799999999999998E-2</v>
      </c>
      <c r="BG368" s="137">
        <v>-9.2799999999999994E-2</v>
      </c>
      <c r="BH368" s="137">
        <v>-7.8100000000000003E-2</v>
      </c>
      <c r="BI368" s="137">
        <v>-5.3499999999999999E-2</v>
      </c>
      <c r="BJ368" s="137">
        <v>-1.4E-2</v>
      </c>
      <c r="BK368" s="137">
        <v>-1.89E-2</v>
      </c>
      <c r="BL368" s="137">
        <v>-0.19689999999999999</v>
      </c>
      <c r="BM368" s="137">
        <v>-8.2299999999999998E-2</v>
      </c>
    </row>
    <row r="369" spans="1:65">
      <c r="A369">
        <v>16</v>
      </c>
      <c r="B369" s="128" t="s">
        <v>2249</v>
      </c>
      <c r="C369" s="135">
        <v>1.009643E-2</v>
      </c>
      <c r="D369" s="135">
        <v>1.6000000000000001E-3</v>
      </c>
      <c r="E369" s="135">
        <v>1.013201E-2</v>
      </c>
      <c r="F369" s="135">
        <v>4.8647940000000001E-2</v>
      </c>
      <c r="G369" s="135">
        <v>-5.8492000000000002E-2</v>
      </c>
      <c r="H369" s="135">
        <v>1.01E-2</v>
      </c>
      <c r="I369" s="135">
        <v>1.0668102963813819E-2</v>
      </c>
      <c r="J369" s="135">
        <v>1.21E-2</v>
      </c>
      <c r="K369" s="135">
        <v>1.12751861328131E-2</v>
      </c>
      <c r="L369" s="135">
        <v>1.9266843355634888E-2</v>
      </c>
      <c r="M369" s="135">
        <v>1.01E-2</v>
      </c>
      <c r="N369" s="135">
        <v>1.06E-2</v>
      </c>
      <c r="O369" s="135">
        <v>1.1900000000000001E-2</v>
      </c>
      <c r="P369" s="135">
        <v>1.26E-2</v>
      </c>
      <c r="Q369" s="135">
        <v>1.12E-2</v>
      </c>
      <c r="R369" s="135">
        <v>1.34E-2</v>
      </c>
      <c r="S369" s="135">
        <v>1.150647040827479E-2</v>
      </c>
      <c r="T369" s="135">
        <v>1.23231434879032E-2</v>
      </c>
      <c r="U369" s="135">
        <v>6.7710303774575209E-3</v>
      </c>
      <c r="V369" s="135">
        <v>6.0478688564331584E-3</v>
      </c>
      <c r="W369" s="135">
        <v>1.223431638677175E-2</v>
      </c>
      <c r="X369" s="135">
        <v>1.12484887405937E-2</v>
      </c>
      <c r="Y369" s="135">
        <v>1.134470059209414E-2</v>
      </c>
      <c r="Z369" s="135">
        <v>1.3742002281902371E-4</v>
      </c>
      <c r="AA369" s="135">
        <v>1.1007685274754261E-2</v>
      </c>
      <c r="AB369" s="135">
        <v>1.0144743994874699E-2</v>
      </c>
      <c r="AC369" s="135">
        <v>1.02101E-2</v>
      </c>
      <c r="AD369" s="135">
        <v>6.463E-3</v>
      </c>
      <c r="AE369" s="135">
        <v>8.1799999999999998E-3</v>
      </c>
      <c r="AF369" s="135">
        <v>1.0810699999999999E-2</v>
      </c>
      <c r="AG369" s="135">
        <v>2.5325E-2</v>
      </c>
      <c r="AH369" s="135">
        <v>1.4814600000000001E-2</v>
      </c>
      <c r="AI369" s="135">
        <v>3.7369999999999999E-3</v>
      </c>
      <c r="AJ369" s="135">
        <v>9.7999999999999997E-4</v>
      </c>
      <c r="AK369" s="135">
        <v>1.3129999999999999E-3</v>
      </c>
      <c r="AL369" s="135">
        <v>-1E-4</v>
      </c>
      <c r="AM369" s="135">
        <v>-1.21E-2</v>
      </c>
      <c r="AN369" s="135">
        <v>3.9379999999999997E-3</v>
      </c>
      <c r="AO369" s="135">
        <v>1.2612399999999999E-2</v>
      </c>
      <c r="AP369" s="135">
        <v>2.3623399999999999E-2</v>
      </c>
      <c r="AQ369" s="135">
        <v>-5.4000000000000003E-3</v>
      </c>
      <c r="AR369" s="135">
        <v>-2.0799999999999999E-2</v>
      </c>
      <c r="AS369" s="135">
        <v>5.6255600000000003E-2</v>
      </c>
      <c r="AT369" s="135">
        <v>2.7727399999999999E-2</v>
      </c>
      <c r="AU369" s="135">
        <v>1.56154E-2</v>
      </c>
      <c r="AV369" s="135">
        <v>2.2822599999999998E-2</v>
      </c>
      <c r="AW369" s="135">
        <v>1.5915700000000001E-2</v>
      </c>
      <c r="AX369" s="135">
        <v>2.6726400000000001E-2</v>
      </c>
      <c r="AY369" s="135">
        <v>8.3382399999999995E-2</v>
      </c>
      <c r="AZ369" s="135">
        <v>5.47541E-2</v>
      </c>
      <c r="BA369" s="135">
        <v>7.7276499999999998E-2</v>
      </c>
      <c r="BB369" s="135">
        <v>4.4343800000000003E-2</v>
      </c>
      <c r="BC369" s="135">
        <v>4.5444900000000003E-2</v>
      </c>
      <c r="BD369" s="135">
        <v>4.9448899999999997E-2</v>
      </c>
      <c r="BE369" s="135">
        <v>5.09504E-2</v>
      </c>
      <c r="BF369" s="135">
        <v>5.4954299999999998E-2</v>
      </c>
      <c r="BG369" s="135">
        <v>7.2571800000000006E-2</v>
      </c>
      <c r="BH369" s="135">
        <v>8.1580600000000003E-2</v>
      </c>
      <c r="BI369" s="135">
        <v>2.24222E-2</v>
      </c>
      <c r="BJ369" s="135">
        <v>5.1751199999999997E-2</v>
      </c>
      <c r="BK369" s="135">
        <v>6.3562900000000006E-2</v>
      </c>
      <c r="BL369" s="135">
        <v>0.15590999999999999</v>
      </c>
      <c r="BM369" s="135">
        <v>7.1670899999999996E-2</v>
      </c>
    </row>
    <row r="370" spans="1:65">
      <c r="A370">
        <v>15</v>
      </c>
      <c r="B370" s="128" t="s">
        <v>2250</v>
      </c>
      <c r="C370" s="137">
        <v>9.8532200000000011E-3</v>
      </c>
      <c r="D370" s="137">
        <v>1.3100000000000001E-2</v>
      </c>
      <c r="E370" s="137">
        <v>9.8532200000000011E-3</v>
      </c>
      <c r="F370" s="137">
        <v>-2.644668E-2</v>
      </c>
      <c r="G370" s="137">
        <v>3.2074899999999999E-3</v>
      </c>
      <c r="H370" s="137">
        <v>9.9000000000000008E-3</v>
      </c>
      <c r="I370" s="137">
        <v>1.018593394849532E-2</v>
      </c>
      <c r="J370" s="137">
        <v>1.0999999999999999E-2</v>
      </c>
      <c r="K370" s="137">
        <v>1.0676539581915501E-2</v>
      </c>
      <c r="L370" s="137">
        <v>1.079703230921303E-2</v>
      </c>
      <c r="M370" s="137">
        <v>1.23E-2</v>
      </c>
      <c r="N370" s="137">
        <v>1.09E-2</v>
      </c>
      <c r="O370" s="137">
        <v>1.2E-2</v>
      </c>
      <c r="P370" s="137">
        <v>1.2699999999999999E-2</v>
      </c>
      <c r="Q370" s="137">
        <v>1.0699999999999999E-2</v>
      </c>
      <c r="R370" s="137">
        <v>1.0699999999999999E-2</v>
      </c>
      <c r="S370" s="137">
        <v>1.0387098904010241E-2</v>
      </c>
      <c r="T370" s="137">
        <v>1.0955931196107381E-2</v>
      </c>
      <c r="U370" s="137">
        <v>1.46520204460332E-2</v>
      </c>
      <c r="V370" s="137">
        <v>1.3581157671807009E-2</v>
      </c>
      <c r="W370" s="137">
        <v>1.180918612172022E-2</v>
      </c>
      <c r="X370" s="137">
        <v>1.19812019709411E-2</v>
      </c>
      <c r="Y370" s="137">
        <v>1.4133097281828769E-2</v>
      </c>
      <c r="Z370" s="137">
        <v>1.124693108537045E-2</v>
      </c>
      <c r="AA370" s="137">
        <v>1.192029322368438E-2</v>
      </c>
      <c r="AB370" s="137">
        <v>1.03656024201599E-2</v>
      </c>
      <c r="AC370" s="137">
        <v>9.7970000000000002E-3</v>
      </c>
      <c r="AD370" s="137">
        <v>1.61163E-2</v>
      </c>
      <c r="AE370" s="137">
        <v>8.5850000000000006E-3</v>
      </c>
      <c r="AF370" s="137">
        <v>5.555E-3</v>
      </c>
      <c r="AG370" s="137">
        <v>5.9589999999999999E-3</v>
      </c>
      <c r="AH370" s="137">
        <v>1.32134E-2</v>
      </c>
      <c r="AI370" s="137">
        <v>7.6999999999999996E-4</v>
      </c>
      <c r="AJ370" s="137">
        <v>-3.0999999999999999E-3</v>
      </c>
      <c r="AK370" s="137">
        <v>1.08109E-2</v>
      </c>
      <c r="AL370" s="137">
        <v>3.5349999999999999E-3</v>
      </c>
      <c r="AM370" s="137">
        <v>-2E-3</v>
      </c>
      <c r="AN370" s="137">
        <v>-1.06E-2</v>
      </c>
      <c r="AO370" s="137">
        <v>1.2712899999999999E-2</v>
      </c>
      <c r="AP370" s="137">
        <v>-6.9999999999999993E-3</v>
      </c>
      <c r="AQ370" s="137">
        <v>1.0310400000000001E-2</v>
      </c>
      <c r="AR370" s="137">
        <v>1.12113E-2</v>
      </c>
      <c r="AS370" s="137">
        <v>-1.1999999999999999E-3</v>
      </c>
      <c r="AT370" s="137">
        <v>-2.92E-2</v>
      </c>
      <c r="AU370" s="137">
        <v>5.3530000000000001E-3</v>
      </c>
      <c r="AV370" s="137">
        <v>-3.7900000000000003E-2</v>
      </c>
      <c r="AW370" s="137">
        <v>-1.4800000000000001E-2</v>
      </c>
      <c r="AX370" s="137">
        <v>-1.6500000000000001E-2</v>
      </c>
      <c r="AY370" s="137">
        <v>-5.6300000000000003E-2</v>
      </c>
      <c r="AZ370" s="137">
        <v>-1.66E-2</v>
      </c>
      <c r="BA370" s="137">
        <v>-1.5599999999999999E-2</v>
      </c>
      <c r="BB370" s="137">
        <v>-2.0899999999999998E-2</v>
      </c>
      <c r="BC370" s="137">
        <v>-2.01E-2</v>
      </c>
      <c r="BD370" s="137">
        <v>-2.7099999999999999E-2</v>
      </c>
      <c r="BE370" s="137">
        <v>-3.2099999999999997E-2</v>
      </c>
      <c r="BF370" s="137">
        <v>-2.1600000000000001E-2</v>
      </c>
      <c r="BG370" s="137">
        <v>-1.43E-2</v>
      </c>
      <c r="BH370" s="137">
        <v>-1.11E-2</v>
      </c>
      <c r="BI370" s="137">
        <v>-2.92E-2</v>
      </c>
      <c r="BJ370" s="137">
        <v>-2.8899999999999999E-2</v>
      </c>
      <c r="BK370" s="137">
        <v>-1.8100000000000002E-2</v>
      </c>
      <c r="BL370" s="137">
        <v>-5.4600000000000003E-2</v>
      </c>
      <c r="BM370" s="137">
        <v>-3.1300000000000001E-2</v>
      </c>
    </row>
    <row r="371" spans="1:65">
      <c r="A371">
        <v>14</v>
      </c>
      <c r="B371" s="128" t="s">
        <v>2251</v>
      </c>
      <c r="C371" s="135">
        <v>9.6050400000000005E-3</v>
      </c>
      <c r="D371" s="135">
        <v>5.6000000000000008E-3</v>
      </c>
      <c r="E371" s="135">
        <v>9.640300000000001E-3</v>
      </c>
      <c r="F371" s="135">
        <v>6.0753300000000003E-2</v>
      </c>
      <c r="G371" s="135">
        <v>-1.8225959999999999E-2</v>
      </c>
      <c r="H371" s="135">
        <v>9.5999999999999992E-3</v>
      </c>
      <c r="I371" s="135">
        <v>1.0083319482242061E-2</v>
      </c>
      <c r="J371" s="135">
        <v>1.12E-2</v>
      </c>
      <c r="K371" s="135">
        <v>1.0927407499583101E-2</v>
      </c>
      <c r="L371" s="135">
        <v>1.1032372587908011E-2</v>
      </c>
      <c r="M371" s="135">
        <v>1.06E-2</v>
      </c>
      <c r="N371" s="135">
        <v>1.0999999999999999E-2</v>
      </c>
      <c r="O371" s="135">
        <v>1.14E-2</v>
      </c>
      <c r="P371" s="135">
        <v>1.0999999999999999E-2</v>
      </c>
      <c r="Q371" s="135">
        <v>1.0500000000000001E-2</v>
      </c>
      <c r="R371" s="135">
        <v>1.0200000000000001E-2</v>
      </c>
      <c r="S371" s="135">
        <v>9.2071297285332143E-3</v>
      </c>
      <c r="T371" s="135">
        <v>1.032190868765492E-2</v>
      </c>
      <c r="U371" s="135">
        <v>1.264202121745317E-2</v>
      </c>
      <c r="V371" s="135">
        <v>9.6028497162026216E-3</v>
      </c>
      <c r="W371" s="135">
        <v>1.147096147690041E-2</v>
      </c>
      <c r="X371" s="135">
        <v>1.077513161750487E-2</v>
      </c>
      <c r="Y371" s="135">
        <v>1.0677010704068349E-2</v>
      </c>
      <c r="Z371" s="135">
        <v>-8.0151566545774156E-3</v>
      </c>
      <c r="AA371" s="135">
        <v>1.4446325190508039E-2</v>
      </c>
      <c r="AB371" s="135">
        <v>9.0788856754988965E-3</v>
      </c>
      <c r="AC371" s="135">
        <v>9.4970000000000002E-3</v>
      </c>
      <c r="AD371" s="135">
        <v>1.2713199999999999E-2</v>
      </c>
      <c r="AE371" s="135">
        <v>9.6989999999999993E-3</v>
      </c>
      <c r="AF371" s="135">
        <v>2.53262E-2</v>
      </c>
      <c r="AG371" s="135">
        <v>1.3614100000000001E-2</v>
      </c>
      <c r="AH371" s="135">
        <v>2.1922799999999999E-2</v>
      </c>
      <c r="AI371" s="135">
        <v>-1.43E-2</v>
      </c>
      <c r="AJ371" s="135">
        <v>-2.5499999999999998E-2</v>
      </c>
      <c r="AK371" s="135">
        <v>9.8999999999999999E-4</v>
      </c>
      <c r="AL371" s="135">
        <v>1.12117E-2</v>
      </c>
      <c r="AM371" s="135">
        <v>1.3013500000000001E-2</v>
      </c>
      <c r="AN371" s="135">
        <v>-2.1499999999999998E-2</v>
      </c>
      <c r="AO371" s="135">
        <v>1.1011399999999999E-2</v>
      </c>
      <c r="AP371" s="135">
        <v>2.9930999999999999E-2</v>
      </c>
      <c r="AQ371" s="135">
        <v>-2.5999999999999999E-3</v>
      </c>
      <c r="AR371" s="135">
        <v>-1.44E-2</v>
      </c>
      <c r="AS371" s="135">
        <v>4.8750700000000001E-2</v>
      </c>
      <c r="AT371" s="135">
        <v>-5.7999999999999996E-3</v>
      </c>
      <c r="AU371" s="135">
        <v>5.5560000000000002E-3</v>
      </c>
      <c r="AV371" s="135">
        <v>2.1210000000000001E-3</v>
      </c>
      <c r="AW371" s="135">
        <v>4.1419999999999998E-3</v>
      </c>
      <c r="AX371" s="135">
        <v>3.2330000000000002E-3</v>
      </c>
      <c r="AY371" s="135">
        <v>6.0963400000000001E-2</v>
      </c>
      <c r="AZ371" s="135">
        <v>-2.8999999999999998E-3</v>
      </c>
      <c r="BA371" s="135">
        <v>2.81292E-2</v>
      </c>
      <c r="BB371" s="135">
        <v>5.7259499999999998E-2</v>
      </c>
      <c r="BC371" s="135">
        <v>5.7359599999999997E-2</v>
      </c>
      <c r="BD371" s="135">
        <v>5.9762099999999999E-2</v>
      </c>
      <c r="BE371" s="135">
        <v>6.6569200000000009E-2</v>
      </c>
      <c r="BF371" s="135">
        <v>-8.6E-3</v>
      </c>
      <c r="BG371" s="135">
        <v>2.41251E-2</v>
      </c>
      <c r="BH371" s="135">
        <v>1.6016599999999999E-2</v>
      </c>
      <c r="BI371" s="135">
        <v>2.33242E-2</v>
      </c>
      <c r="BJ371" s="135">
        <v>5.2254299999999997E-2</v>
      </c>
      <c r="BK371" s="135">
        <v>-7.7000000000000002E-3</v>
      </c>
      <c r="BL371" s="135">
        <v>0.25441999999999998</v>
      </c>
      <c r="BM371" s="135">
        <v>3.8339900000000003E-2</v>
      </c>
    </row>
    <row r="372" spans="1:65">
      <c r="A372">
        <v>13</v>
      </c>
      <c r="B372" s="128" t="s">
        <v>2252</v>
      </c>
      <c r="C372" s="137">
        <v>1.05588E-2</v>
      </c>
      <c r="D372" s="137">
        <v>4.3E-3</v>
      </c>
      <c r="E372" s="137">
        <v>1.05588E-2</v>
      </c>
      <c r="F372" s="137">
        <v>3.6906550000000003E-2</v>
      </c>
      <c r="G372" s="137">
        <v>-1.4175750000000001E-2</v>
      </c>
      <c r="H372" s="137">
        <v>1.06E-2</v>
      </c>
      <c r="I372" s="137">
        <v>1.095395477260697E-2</v>
      </c>
      <c r="J372" s="137">
        <v>1.24E-2</v>
      </c>
      <c r="K372" s="137">
        <v>1.20823764946878E-2</v>
      </c>
      <c r="L372" s="137">
        <v>1.219617070172885E-2</v>
      </c>
      <c r="M372" s="137">
        <v>1.1599999999999999E-2</v>
      </c>
      <c r="N372" s="137">
        <v>1.09E-2</v>
      </c>
      <c r="O372" s="137">
        <v>1.12E-2</v>
      </c>
      <c r="P372" s="137">
        <v>1.15E-2</v>
      </c>
      <c r="Q372" s="137">
        <v>1.12E-2</v>
      </c>
      <c r="R372" s="137">
        <v>1.09E-2</v>
      </c>
      <c r="S372" s="137">
        <v>1.0190120197773661E-2</v>
      </c>
      <c r="T372" s="137">
        <v>1.3858351041988071E-2</v>
      </c>
      <c r="U372" s="137">
        <v>1.0284260334098461E-2</v>
      </c>
      <c r="V372" s="137">
        <v>1.5766476497935281E-2</v>
      </c>
      <c r="W372" s="137">
        <v>1.280517724712271E-2</v>
      </c>
      <c r="X372" s="137">
        <v>9.0437830892655668E-3</v>
      </c>
      <c r="Y372" s="137">
        <v>-1.1078299562623519E-3</v>
      </c>
      <c r="Z372" s="137">
        <v>3.3986152295236938E-2</v>
      </c>
      <c r="AA372" s="137">
        <v>1.6313567850288591E-2</v>
      </c>
      <c r="AB372" s="137">
        <v>1.2267484029217389E-2</v>
      </c>
      <c r="AC372" s="137">
        <v>1.0397E-2</v>
      </c>
      <c r="AD372" s="137">
        <v>6.561E-3</v>
      </c>
      <c r="AE372" s="137">
        <v>1.0397E-2</v>
      </c>
      <c r="AF372" s="137">
        <v>2.3222E-2</v>
      </c>
      <c r="AG372" s="137">
        <v>2.9327700000000002E-2</v>
      </c>
      <c r="AH372" s="137">
        <v>2.1199999999999999E-3</v>
      </c>
      <c r="AI372" s="137">
        <v>5.8540000000000007E-3</v>
      </c>
      <c r="AJ372" s="137">
        <v>5.0470000000000003E-3</v>
      </c>
      <c r="AK372" s="137">
        <v>3.7034999999999998E-2</v>
      </c>
      <c r="AL372" s="137">
        <v>1.73163E-2</v>
      </c>
      <c r="AM372" s="137">
        <v>2.26213E-2</v>
      </c>
      <c r="AN372" s="137">
        <v>2.6324899999999998E-2</v>
      </c>
      <c r="AO372" s="137">
        <v>1.15108E-2</v>
      </c>
      <c r="AP372" s="137">
        <v>2.4923500000000001E-2</v>
      </c>
      <c r="AQ372" s="137">
        <v>1.0810200000000001E-2</v>
      </c>
      <c r="AR372" s="137">
        <v>1.1811200000000001E-2</v>
      </c>
      <c r="AS372" s="137">
        <v>9.3188099999999996E-2</v>
      </c>
      <c r="AT372" s="137">
        <v>4.1839500000000002E-2</v>
      </c>
      <c r="AU372" s="137">
        <v>1.84174E-2</v>
      </c>
      <c r="AV372" s="137">
        <v>0.36863000000000001</v>
      </c>
      <c r="AW372" s="137">
        <v>0.18081</v>
      </c>
      <c r="AX372" s="137">
        <v>5.1348499999999998E-2</v>
      </c>
      <c r="AY372" s="137">
        <v>0.15090999999999999</v>
      </c>
      <c r="AZ372" s="137">
        <v>9.4989799999999999E-2</v>
      </c>
      <c r="BA372" s="137">
        <v>7.4870800000000001E-2</v>
      </c>
      <c r="BB372" s="137">
        <v>0.12741</v>
      </c>
      <c r="BC372" s="137">
        <v>0.12841</v>
      </c>
      <c r="BD372" s="137">
        <v>0.1040985</v>
      </c>
      <c r="BE372" s="137">
        <v>0.1019965</v>
      </c>
      <c r="BF372" s="137">
        <v>0.12200999999999999</v>
      </c>
      <c r="BG372" s="137">
        <v>7.5371300000000002E-2</v>
      </c>
      <c r="BH372" s="137">
        <v>8.5180500000000006E-2</v>
      </c>
      <c r="BI372" s="137">
        <v>9.6391100000000007E-2</v>
      </c>
      <c r="BJ372" s="137">
        <v>5.53523E-2</v>
      </c>
      <c r="BK372" s="137">
        <v>8.3579100000000003E-2</v>
      </c>
      <c r="BL372" s="137">
        <v>9.8993600000000001E-2</v>
      </c>
      <c r="BM372" s="137">
        <v>0.11211</v>
      </c>
    </row>
    <row r="373" spans="1:65">
      <c r="A373">
        <v>12</v>
      </c>
      <c r="B373" s="128" t="s">
        <v>2253</v>
      </c>
      <c r="C373" s="135">
        <v>1.137022E-2</v>
      </c>
      <c r="D373" s="135">
        <v>2.5999999999999999E-3</v>
      </c>
      <c r="E373" s="135">
        <v>1.138776E-2</v>
      </c>
      <c r="F373" s="135">
        <v>1.4508729999999999E-2</v>
      </c>
      <c r="G373" s="135">
        <v>8.4616999999999991E-3</v>
      </c>
      <c r="H373" s="135">
        <v>1.14E-2</v>
      </c>
      <c r="I373" s="135">
        <v>1.1956893137024419E-2</v>
      </c>
      <c r="J373" s="135">
        <v>1.3299999999999999E-2</v>
      </c>
      <c r="K373" s="135">
        <v>1.29407766910199E-2</v>
      </c>
      <c r="L373" s="135">
        <v>1.3058758478965871E-2</v>
      </c>
      <c r="M373" s="135">
        <v>1.01E-2</v>
      </c>
      <c r="N373" s="135">
        <v>1.0200000000000001E-2</v>
      </c>
      <c r="O373" s="135">
        <v>1.2800000000000001E-2</v>
      </c>
      <c r="P373" s="135">
        <v>1.2800000000000001E-2</v>
      </c>
      <c r="Q373" s="135">
        <v>1.23E-2</v>
      </c>
      <c r="R373" s="135">
        <v>1.21E-2</v>
      </c>
      <c r="S373" s="135">
        <v>1.203123350814317E-2</v>
      </c>
      <c r="T373" s="135">
        <v>1.2983274453708621E-2</v>
      </c>
      <c r="U373" s="135">
        <v>1.122616519523012E-2</v>
      </c>
      <c r="V373" s="135">
        <v>8.5896217458993895E-3</v>
      </c>
      <c r="W373" s="135">
        <v>1.339321535661187E-2</v>
      </c>
      <c r="X373" s="135">
        <v>1.161037011264421E-2</v>
      </c>
      <c r="Y373" s="135">
        <v>1.3852877773498079E-2</v>
      </c>
      <c r="Z373" s="135">
        <v>2.5632308471406069E-3</v>
      </c>
      <c r="AA373" s="135">
        <v>1.381805126532698E-2</v>
      </c>
      <c r="AB373" s="135">
        <v>1.1396986032873049E-2</v>
      </c>
      <c r="AC373" s="135">
        <v>1.1398999999999999E-2</v>
      </c>
      <c r="AD373" s="135">
        <v>1.7014899999999999E-2</v>
      </c>
      <c r="AE373" s="135">
        <v>1.2611000000000001E-2</v>
      </c>
      <c r="AF373" s="135">
        <v>1.7615499999999999E-2</v>
      </c>
      <c r="AG373" s="135">
        <v>9.6839999999999999E-3</v>
      </c>
      <c r="AH373" s="135">
        <v>2.0818300000000001E-2</v>
      </c>
      <c r="AI373" s="135">
        <v>-8.1000000000000013E-3</v>
      </c>
      <c r="AJ373" s="135">
        <v>-1.7000000000000001E-2</v>
      </c>
      <c r="AK373" s="135">
        <v>-6.7999999999999996E-3</v>
      </c>
      <c r="AL373" s="135">
        <v>2.8024500000000001E-2</v>
      </c>
      <c r="AM373" s="135">
        <v>3.9034300000000001E-2</v>
      </c>
      <c r="AN373" s="135">
        <v>4.1036000000000003E-2</v>
      </c>
      <c r="AO373" s="135">
        <v>1.28112E-2</v>
      </c>
      <c r="AP373" s="135">
        <v>9.1800000000000007E-3</v>
      </c>
      <c r="AQ373" s="135">
        <v>1E-4</v>
      </c>
      <c r="AR373" s="135">
        <v>-1.0800000000000001E-2</v>
      </c>
      <c r="AS373" s="135">
        <v>8.9278399999999994E-2</v>
      </c>
      <c r="AT373" s="135">
        <v>1.6914800000000001E-2</v>
      </c>
      <c r="AU373" s="135">
        <v>1.2711099999999999E-2</v>
      </c>
      <c r="AV373" s="135">
        <v>-2.6800000000000001E-2</v>
      </c>
      <c r="AW373" s="135">
        <v>-9.1000000000000004E-3</v>
      </c>
      <c r="AX373" s="135">
        <v>3.4330100000000002E-2</v>
      </c>
      <c r="AY373" s="135">
        <v>8.9578699999999997E-2</v>
      </c>
      <c r="AZ373" s="135">
        <v>6.4556699999999995E-2</v>
      </c>
      <c r="BA373" s="135">
        <v>2.3220399999999999E-2</v>
      </c>
      <c r="BB373" s="135">
        <v>5.9552300000000002E-2</v>
      </c>
      <c r="BC373" s="135">
        <v>6.06533E-2</v>
      </c>
      <c r="BD373" s="135">
        <v>3.85338E-2</v>
      </c>
      <c r="BE373" s="135">
        <v>3.9934999999999998E-2</v>
      </c>
      <c r="BF373" s="135">
        <v>5.3947299999999997E-2</v>
      </c>
      <c r="BG373" s="135">
        <v>8.6976399999999995E-2</v>
      </c>
      <c r="BH373" s="135">
        <v>0.15590999999999999</v>
      </c>
      <c r="BI373" s="135">
        <v>9.3810000000000004E-3</v>
      </c>
      <c r="BJ373" s="135">
        <v>3.2728699999999999E-2</v>
      </c>
      <c r="BK373" s="135">
        <v>5.3847199999999998E-2</v>
      </c>
      <c r="BL373" s="135">
        <v>7.476569999999999E-2</v>
      </c>
      <c r="BM373" s="135">
        <v>5.6749800000000003E-2</v>
      </c>
    </row>
    <row r="374" spans="1:65">
      <c r="A374">
        <v>11</v>
      </c>
      <c r="B374" s="128" t="s">
        <v>2254</v>
      </c>
      <c r="C374" s="137">
        <v>1.0961769999999999E-2</v>
      </c>
      <c r="D374" s="137">
        <v>2.3999999999999998E-3</v>
      </c>
      <c r="E374" s="137">
        <v>1.0970509999999999E-2</v>
      </c>
      <c r="F374" s="137">
        <v>1.3340329999999999E-2</v>
      </c>
      <c r="G374" s="137">
        <v>-4.4073079999999987E-2</v>
      </c>
      <c r="H374" s="137">
        <v>1.0999999999999999E-2</v>
      </c>
      <c r="I374" s="137">
        <v>1.335605640440019E-2</v>
      </c>
      <c r="J374" s="137">
        <v>1.2500000000000001E-2</v>
      </c>
      <c r="K374" s="137">
        <v>1.2192927206459999E-2</v>
      </c>
      <c r="L374" s="137">
        <v>1.230472558007234E-2</v>
      </c>
      <c r="M374" s="137">
        <v>1.5599999999999999E-2</v>
      </c>
      <c r="N374" s="137">
        <v>1.04E-2</v>
      </c>
      <c r="O374" s="137">
        <v>1.1599999999999999E-2</v>
      </c>
      <c r="P374" s="137">
        <v>1.21E-2</v>
      </c>
      <c r="Q374" s="137">
        <v>1.1599999999999999E-2</v>
      </c>
      <c r="R374" s="137">
        <v>1.0200000000000001E-2</v>
      </c>
      <c r="S374" s="137">
        <v>5.571996990227035E-3</v>
      </c>
      <c r="T374" s="137">
        <v>6.4686129451052574E-3</v>
      </c>
      <c r="U374" s="137">
        <v>5.4535862473483743E-3</v>
      </c>
      <c r="V374" s="137">
        <v>2.9009574327183429E-3</v>
      </c>
      <c r="W374" s="137">
        <v>1.2775122784757009E-2</v>
      </c>
      <c r="X374" s="137">
        <v>1.247577140702183E-2</v>
      </c>
      <c r="Y374" s="137">
        <v>1.688091432728522E-2</v>
      </c>
      <c r="Z374" s="137">
        <v>2.3196675514578931E-2</v>
      </c>
      <c r="AA374" s="137">
        <v>1.1887750561003109E-2</v>
      </c>
      <c r="AB374" s="137">
        <v>1.167702056222206E-2</v>
      </c>
      <c r="AC374" s="137">
        <v>1.0898E-2</v>
      </c>
      <c r="AD374" s="137">
        <v>1.7015499999999999E-2</v>
      </c>
      <c r="AE374" s="137">
        <v>1.1910799999999999E-2</v>
      </c>
      <c r="AF374" s="137">
        <v>1.79163E-2</v>
      </c>
      <c r="AG374" s="137">
        <v>1.7515900000000001E-2</v>
      </c>
      <c r="AH374" s="137">
        <v>9.4850000000000004E-3</v>
      </c>
      <c r="AI374" s="137">
        <v>2.15195E-2</v>
      </c>
      <c r="AJ374" s="137">
        <v>2.8025499999999998E-2</v>
      </c>
      <c r="AK374" s="137">
        <v>2.0218400000000001E-2</v>
      </c>
      <c r="AL374" s="137">
        <v>1.8917199999999999E-2</v>
      </c>
      <c r="AM374" s="137">
        <v>2.7224700000000001E-2</v>
      </c>
      <c r="AN374" s="137">
        <v>2.1319399999999999E-2</v>
      </c>
      <c r="AO374" s="137">
        <v>1.2111E-2</v>
      </c>
      <c r="AP374" s="137">
        <v>6.2857300000000005E-2</v>
      </c>
      <c r="AQ374" s="137">
        <v>1.91173E-2</v>
      </c>
      <c r="AR374" s="137">
        <v>2.73248E-2</v>
      </c>
      <c r="AS374" s="137">
        <v>2.0919E-2</v>
      </c>
      <c r="AT374" s="137">
        <v>3.09281E-2</v>
      </c>
      <c r="AU374" s="137">
        <v>9.3849999999999992E-3</v>
      </c>
      <c r="AV374" s="137">
        <v>8.2740000000000001E-3</v>
      </c>
      <c r="AW374" s="137">
        <v>9.6869999999999994E-3</v>
      </c>
      <c r="AX374" s="137">
        <v>1.6514999999999998E-2</v>
      </c>
      <c r="AY374" s="137">
        <v>4.339E-3</v>
      </c>
      <c r="AZ374" s="137">
        <v>4.6542399999999998E-2</v>
      </c>
      <c r="BA374" s="137">
        <v>-3.7000000000000002E-3</v>
      </c>
      <c r="BB374" s="137">
        <v>1.29117E-2</v>
      </c>
      <c r="BC374" s="137">
        <v>9.2829999999999996E-3</v>
      </c>
      <c r="BD374" s="137">
        <v>-7.1000000000000004E-3</v>
      </c>
      <c r="BE374" s="137">
        <v>-1.1999999999999999E-3</v>
      </c>
      <c r="BF374" s="137">
        <v>-5.9999999999999995E-4</v>
      </c>
      <c r="BG374" s="137">
        <v>2.2620500000000002E-2</v>
      </c>
      <c r="BH374" s="137">
        <v>5.0445900000000002E-2</v>
      </c>
      <c r="BI374" s="137">
        <v>2.36215E-2</v>
      </c>
      <c r="BJ374" s="137">
        <v>2.8025499999999998E-2</v>
      </c>
      <c r="BK374" s="137">
        <v>1.9617800000000001E-2</v>
      </c>
      <c r="BL374" s="137">
        <v>5.1346700000000002E-2</v>
      </c>
      <c r="BM374" s="137">
        <v>-5.6999999999999993E-3</v>
      </c>
    </row>
    <row r="375" spans="1:65">
      <c r="A375">
        <v>10</v>
      </c>
      <c r="B375" s="128" t="s">
        <v>2255</v>
      </c>
      <c r="C375" s="135">
        <v>1.2757330000000001E-2</v>
      </c>
      <c r="D375" s="135">
        <v>2.5999999999999999E-3</v>
      </c>
      <c r="E375" s="135">
        <v>1.2757330000000001E-2</v>
      </c>
      <c r="F375" s="135">
        <v>-4.1651840000000002E-2</v>
      </c>
      <c r="G375" s="135">
        <v>2.657089E-2</v>
      </c>
      <c r="H375" s="135">
        <v>1.2800000000000001E-2</v>
      </c>
      <c r="I375" s="135">
        <v>1.362002393723283E-2</v>
      </c>
      <c r="J375" s="135">
        <v>1.4800000000000001E-2</v>
      </c>
      <c r="K375" s="135">
        <v>1.4484283382471E-2</v>
      </c>
      <c r="L375" s="135">
        <v>1.4605317369165821E-2</v>
      </c>
      <c r="M375" s="135">
        <v>1.3100000000000001E-2</v>
      </c>
      <c r="N375" s="135">
        <v>1.3599999999999999E-2</v>
      </c>
      <c r="O375" s="135">
        <v>1.38E-2</v>
      </c>
      <c r="P375" s="135">
        <v>1.4E-2</v>
      </c>
      <c r="Q375" s="135">
        <v>1.3299999999999999E-2</v>
      </c>
      <c r="R375" s="135">
        <v>1.21E-2</v>
      </c>
      <c r="S375" s="135">
        <v>1.8651681311420368E-2</v>
      </c>
      <c r="T375" s="135">
        <v>1.8297513710734851E-2</v>
      </c>
      <c r="U375" s="135">
        <v>1.5422969855594101E-2</v>
      </c>
      <c r="V375" s="135">
        <v>1.7175937843727059E-2</v>
      </c>
      <c r="W375" s="135">
        <v>1.4846523531188319E-2</v>
      </c>
      <c r="X375" s="135">
        <v>1.543611230684272E-2</v>
      </c>
      <c r="Y375" s="135">
        <v>1.8978260670909242E-2</v>
      </c>
      <c r="Z375" s="135">
        <v>-3.5031933002601661E-3</v>
      </c>
      <c r="AA375" s="135">
        <v>9.6771705193228197E-3</v>
      </c>
      <c r="AB375" s="135">
        <v>1.262204219708315E-2</v>
      </c>
      <c r="AC375" s="135">
        <v>1.2697999999999999E-2</v>
      </c>
      <c r="AD375" s="135">
        <v>2.1216599999999999E-2</v>
      </c>
      <c r="AE375" s="135">
        <v>1.4411200000000001E-2</v>
      </c>
      <c r="AF375" s="135">
        <v>-8.3999999999999995E-3</v>
      </c>
      <c r="AG375" s="135">
        <v>2.6199999999999999E-3</v>
      </c>
      <c r="AH375" s="135">
        <v>2.4919500000000001E-2</v>
      </c>
      <c r="AI375" s="135">
        <v>-1.6899999999999998E-2</v>
      </c>
      <c r="AJ375" s="135">
        <v>-3.09E-2</v>
      </c>
      <c r="AK375" s="135">
        <v>-1.2E-2</v>
      </c>
      <c r="AL375" s="135">
        <v>6.0470000000000003E-3</v>
      </c>
      <c r="AM375" s="135">
        <v>4.7369999999999999E-3</v>
      </c>
      <c r="AN375" s="135">
        <v>8.6670000000000011E-3</v>
      </c>
      <c r="AO375" s="135">
        <v>1.40109E-2</v>
      </c>
      <c r="AP375" s="135">
        <v>-3.9800000000000002E-2</v>
      </c>
      <c r="AQ375" s="135">
        <v>-1.9E-3</v>
      </c>
      <c r="AR375" s="135">
        <v>-1.5800000000000002E-2</v>
      </c>
      <c r="AS375" s="135">
        <v>-1.32E-2</v>
      </c>
      <c r="AT375" s="135">
        <v>-3.8E-3</v>
      </c>
      <c r="AU375" s="135">
        <v>1.7129999999999999E-3</v>
      </c>
      <c r="AV375" s="135">
        <v>-0.1258</v>
      </c>
      <c r="AW375" s="135">
        <v>-5.9700000000000003E-2</v>
      </c>
      <c r="AX375" s="135">
        <v>-3.8899999999999997E-2</v>
      </c>
      <c r="AY375" s="135">
        <v>-9.3700000000000006E-2</v>
      </c>
      <c r="AZ375" s="135">
        <v>-6.0199999999999997E-2</v>
      </c>
      <c r="BA375" s="135">
        <v>-4.6699999999999998E-2</v>
      </c>
      <c r="BB375" s="135">
        <v>-7.3999999999999996E-2</v>
      </c>
      <c r="BC375" s="135">
        <v>-7.3099999999999998E-2</v>
      </c>
      <c r="BD375" s="135">
        <v>-5.7500000000000002E-2</v>
      </c>
      <c r="BE375" s="135">
        <v>-6.1500000000000013E-2</v>
      </c>
      <c r="BF375" s="135">
        <v>-7.4099999999999999E-2</v>
      </c>
      <c r="BG375" s="135">
        <v>-7.2700000000000001E-2</v>
      </c>
      <c r="BH375" s="135">
        <v>-0.11210000000000001</v>
      </c>
      <c r="BI375" s="135">
        <v>-8.0100000000000005E-2</v>
      </c>
      <c r="BJ375" s="135">
        <v>-3.7000000000000012E-2</v>
      </c>
      <c r="BK375" s="135">
        <v>-1.0800000000000001E-2</v>
      </c>
      <c r="BL375" s="135">
        <v>-0.17849999999999999</v>
      </c>
      <c r="BM375" s="135">
        <v>-4.8599999999999997E-2</v>
      </c>
    </row>
    <row r="376" spans="1:65">
      <c r="A376">
        <v>9</v>
      </c>
      <c r="B376" s="128" t="s">
        <v>2256</v>
      </c>
      <c r="C376" s="137">
        <v>1.164156E-2</v>
      </c>
      <c r="D376" s="137">
        <v>-1.1000000000000001E-3</v>
      </c>
      <c r="E376" s="137">
        <v>1.164156E-2</v>
      </c>
      <c r="F376" s="137">
        <v>6.2757530000000006E-2</v>
      </c>
      <c r="G376" s="137">
        <v>-3.1363240000000001E-2</v>
      </c>
      <c r="H376" s="137">
        <v>1.1599999999999999E-2</v>
      </c>
      <c r="I376" s="137">
        <v>1.2286169255739001E-2</v>
      </c>
      <c r="J376" s="137">
        <v>1.34E-2</v>
      </c>
      <c r="K376" s="137">
        <v>1.3262907738181199E-2</v>
      </c>
      <c r="L376" s="137">
        <v>1.336781178362312E-2</v>
      </c>
      <c r="M376" s="137">
        <v>1.6899999999999998E-2</v>
      </c>
      <c r="N376" s="137">
        <v>9.9000000000000008E-3</v>
      </c>
      <c r="O376" s="137">
        <v>1.14E-2</v>
      </c>
      <c r="P376" s="137">
        <v>1.0699999999999999E-2</v>
      </c>
      <c r="Q376" s="137">
        <v>1.23E-2</v>
      </c>
      <c r="R376" s="137">
        <v>1.12E-2</v>
      </c>
      <c r="S376" s="137">
        <v>1.05040695329035E-2</v>
      </c>
      <c r="T376" s="137">
        <v>1.281291097782411E-2</v>
      </c>
      <c r="U376" s="137">
        <v>9.198135129786511E-3</v>
      </c>
      <c r="V376" s="137">
        <v>6.6759791068897734E-3</v>
      </c>
      <c r="W376" s="137">
        <v>1.3568166537690329E-2</v>
      </c>
      <c r="X376" s="137">
        <v>1.2390830938534551E-2</v>
      </c>
      <c r="Y376" s="137">
        <v>1.252123678106321E-2</v>
      </c>
      <c r="Z376" s="137">
        <v>1.7497014800613501E-2</v>
      </c>
      <c r="AA376" s="137">
        <v>1.8952593576305962E-2</v>
      </c>
      <c r="AB376" s="137">
        <v>1.2188904615806399E-2</v>
      </c>
      <c r="AC376" s="137">
        <v>1.1598000000000001E-2</v>
      </c>
      <c r="AD376" s="137">
        <v>1.8215599999999998E-2</v>
      </c>
      <c r="AE376" s="137">
        <v>1.4912699999999999E-2</v>
      </c>
      <c r="AF376" s="137">
        <v>1.62139E-2</v>
      </c>
      <c r="AG376" s="137">
        <v>1.62138E-2</v>
      </c>
      <c r="AH376" s="137">
        <v>1.62139E-2</v>
      </c>
      <c r="AI376" s="137">
        <v>1.77152E-2</v>
      </c>
      <c r="AJ376" s="137">
        <v>2.18187E-2</v>
      </c>
      <c r="AK376" s="137">
        <v>2.9825600000000001E-2</v>
      </c>
      <c r="AL376" s="137">
        <v>2.05176E-2</v>
      </c>
      <c r="AM376" s="137">
        <v>2.6923099999999998E-2</v>
      </c>
      <c r="AN376" s="137">
        <v>2.3189999999999999E-3</v>
      </c>
      <c r="AO376" s="137">
        <v>1.0791E-2</v>
      </c>
      <c r="AP376" s="137">
        <v>8.4772700000000006E-2</v>
      </c>
      <c r="AQ376" s="137">
        <v>2.7523599999999999E-2</v>
      </c>
      <c r="AR376" s="137">
        <v>4.3737500000000012E-2</v>
      </c>
      <c r="AS376" s="137">
        <v>8.2971100000000006E-2</v>
      </c>
      <c r="AT376" s="137">
        <v>1.20103E-2</v>
      </c>
      <c r="AU376" s="137">
        <v>2.2219099999999999E-2</v>
      </c>
      <c r="AV376" s="137">
        <v>4.0734899999999997E-2</v>
      </c>
      <c r="AW376" s="137">
        <v>2.5621999999999999E-2</v>
      </c>
      <c r="AX376" s="137">
        <v>6.5155900000000003E-2</v>
      </c>
      <c r="AY376" s="137">
        <v>8.4072099999999997E-2</v>
      </c>
      <c r="AZ376" s="137">
        <v>6.3454399999999994E-2</v>
      </c>
      <c r="BA376" s="137">
        <v>5.1644299999999997E-2</v>
      </c>
      <c r="BB376" s="137">
        <v>8.1469899999999998E-2</v>
      </c>
      <c r="BC376" s="137">
        <v>8.25708E-2</v>
      </c>
      <c r="BD376" s="137">
        <v>3.24278E-2</v>
      </c>
      <c r="BE376" s="137">
        <v>3.33286E-2</v>
      </c>
      <c r="BF376" s="137">
        <v>9.6482799999999994E-2</v>
      </c>
      <c r="BG376" s="137">
        <v>8.8576000000000002E-2</v>
      </c>
      <c r="BH376" s="137">
        <v>0.13321</v>
      </c>
      <c r="BI376" s="137">
        <v>6.0551899999999999E-2</v>
      </c>
      <c r="BJ376" s="137">
        <v>7.5564800000000001E-2</v>
      </c>
      <c r="BK376" s="137">
        <v>3.0426100000000001E-2</v>
      </c>
      <c r="BL376" s="137">
        <v>0.12801000000000001</v>
      </c>
      <c r="BM376" s="137">
        <v>8.3371499999999987E-2</v>
      </c>
    </row>
    <row r="377" spans="1:65">
      <c r="A377">
        <v>8</v>
      </c>
      <c r="B377" s="128" t="s">
        <v>2257</v>
      </c>
      <c r="C377" s="135">
        <v>1.219929E-2</v>
      </c>
      <c r="D377" s="135">
        <v>4.7999999999999996E-3</v>
      </c>
      <c r="E377" s="135">
        <v>1.219929E-2</v>
      </c>
      <c r="F377" s="135">
        <v>3.4045279999999997E-2</v>
      </c>
      <c r="G377" s="135">
        <v>-1.9865839999999999E-2</v>
      </c>
      <c r="H377" s="135">
        <v>1.2200000000000001E-2</v>
      </c>
      <c r="I377" s="135">
        <v>1.1940433547236839E-2</v>
      </c>
      <c r="J377" s="135">
        <v>1.2800000000000001E-2</v>
      </c>
      <c r="K377" s="135">
        <v>1.26092703365588E-2</v>
      </c>
      <c r="L377" s="135">
        <v>1.272204110592989E-2</v>
      </c>
      <c r="M377" s="135">
        <v>2.1499999999999998E-2</v>
      </c>
      <c r="N377" s="135">
        <v>8.8999999999999999E-3</v>
      </c>
      <c r="O377" s="135">
        <v>8.6999999999999994E-3</v>
      </c>
      <c r="P377" s="135">
        <v>1.38E-2</v>
      </c>
      <c r="Q377" s="135">
        <v>1.2800000000000001E-2</v>
      </c>
      <c r="R377" s="135">
        <v>1.17E-2</v>
      </c>
      <c r="S377" s="135">
        <v>1.3647723341843049E-2</v>
      </c>
      <c r="T377" s="135">
        <v>9.3028484687176505E-3</v>
      </c>
      <c r="U377" s="135">
        <v>1.1340133034444481E-2</v>
      </c>
      <c r="V377" s="135">
        <v>1.080818726119093E-2</v>
      </c>
      <c r="W377" s="135">
        <v>1.426483229877107E-2</v>
      </c>
      <c r="X377" s="135">
        <v>1.408276281931342E-2</v>
      </c>
      <c r="Y377" s="135">
        <v>1.393749317060955E-2</v>
      </c>
      <c r="Z377" s="135">
        <v>1.665060800085616E-2</v>
      </c>
      <c r="AA377" s="135">
        <v>2.419154340839413E-2</v>
      </c>
      <c r="AB377" s="135">
        <v>1.2520914438417239E-2</v>
      </c>
      <c r="AC377" s="135">
        <v>1.2097999999999999E-2</v>
      </c>
      <c r="AD377" s="135">
        <v>3.2326399999999998E-2</v>
      </c>
      <c r="AE377" s="135">
        <v>2.1117199999999999E-2</v>
      </c>
      <c r="AF377" s="135">
        <v>2.2218100000000001E-2</v>
      </c>
      <c r="AG377" s="135">
        <v>1.221E-2</v>
      </c>
      <c r="AH377" s="135">
        <v>4.1133599999999999E-2</v>
      </c>
      <c r="AI377" s="135">
        <v>7.2589999999999998E-3</v>
      </c>
      <c r="AJ377" s="135">
        <v>6.3509999999999999E-3</v>
      </c>
      <c r="AK377" s="135">
        <v>1.51124E-2</v>
      </c>
      <c r="AL377" s="135">
        <v>8.9720000000000008E-3</v>
      </c>
      <c r="AM377" s="135">
        <v>5.6449999999999998E-3</v>
      </c>
      <c r="AN377" s="135">
        <v>2.8223100000000001E-2</v>
      </c>
      <c r="AO377" s="135">
        <v>1.38113E-2</v>
      </c>
      <c r="AP377" s="135">
        <v>3.6830099999999998E-2</v>
      </c>
      <c r="AQ377" s="135">
        <v>1.6113200000000001E-2</v>
      </c>
      <c r="AR377" s="135">
        <v>2.0216499999999998E-2</v>
      </c>
      <c r="AS377" s="135">
        <v>2.6922000000000001E-2</v>
      </c>
      <c r="AT377" s="135">
        <v>1.48121E-2</v>
      </c>
      <c r="AU377" s="135">
        <v>1.91156E-2</v>
      </c>
      <c r="AV377" s="135">
        <v>3.7430600000000001E-2</v>
      </c>
      <c r="AW377" s="135">
        <v>2.4419900000000001E-2</v>
      </c>
      <c r="AX377" s="135">
        <v>3.1926099999999999E-2</v>
      </c>
      <c r="AY377" s="135">
        <v>2.4319899999999998E-2</v>
      </c>
      <c r="AZ377" s="135">
        <v>3.8431399999999998E-2</v>
      </c>
      <c r="BA377" s="135">
        <v>2.5420700000000001E-2</v>
      </c>
      <c r="BB377" s="135">
        <v>3.6930200000000003E-2</v>
      </c>
      <c r="BC377" s="135">
        <v>3.7430600000000001E-2</v>
      </c>
      <c r="BD377" s="135">
        <v>1.78146E-2</v>
      </c>
      <c r="BE377" s="135">
        <v>2.2118100000000002E-2</v>
      </c>
      <c r="BF377" s="135">
        <v>3.2626700000000002E-2</v>
      </c>
      <c r="BG377" s="135">
        <v>6.1049899999999997E-2</v>
      </c>
      <c r="BH377" s="135">
        <v>4.1233700000000012E-2</v>
      </c>
      <c r="BI377" s="135">
        <v>4.2735000000000002E-2</v>
      </c>
      <c r="BJ377" s="135">
        <v>2.0816999999999999E-2</v>
      </c>
      <c r="BK377" s="135">
        <v>4.032E-3</v>
      </c>
      <c r="BL377" s="135">
        <v>7.9364900000000002E-2</v>
      </c>
      <c r="BM377" s="135">
        <v>2.74224E-2</v>
      </c>
    </row>
    <row r="378" spans="1:65">
      <c r="A378">
        <v>7</v>
      </c>
      <c r="B378" s="128" t="s">
        <v>2258</v>
      </c>
      <c r="C378" s="137">
        <v>1.2757330000000001E-2</v>
      </c>
      <c r="D378" s="137">
        <v>8.9999999999999998E-4</v>
      </c>
      <c r="E378" s="137">
        <v>1.2757330000000001E-2</v>
      </c>
      <c r="F378" s="137">
        <v>2.2589419999999999E-2</v>
      </c>
      <c r="G378" s="137">
        <v>1.235287E-2</v>
      </c>
      <c r="H378" s="137">
        <v>1.2800000000000001E-2</v>
      </c>
      <c r="I378" s="137">
        <v>1.280561458576712E-2</v>
      </c>
      <c r="J378" s="137">
        <v>1.32E-2</v>
      </c>
      <c r="K378" s="137">
        <v>1.29793231474722E-2</v>
      </c>
      <c r="L378" s="137">
        <v>1.3092583448141459E-2</v>
      </c>
      <c r="M378" s="137">
        <v>5.0000000000000001E-3</v>
      </c>
      <c r="N378" s="137">
        <v>1.14E-2</v>
      </c>
      <c r="O378" s="137">
        <v>9.2999999999999992E-3</v>
      </c>
      <c r="P378" s="137">
        <v>1.23E-2</v>
      </c>
      <c r="Q378" s="137">
        <v>1.26E-2</v>
      </c>
      <c r="R378" s="137">
        <v>1.24E-2</v>
      </c>
      <c r="S378" s="137">
        <v>1.044559447738602E-2</v>
      </c>
      <c r="T378" s="137">
        <v>1.1603297400779811E-2</v>
      </c>
      <c r="U378" s="137">
        <v>8.2438577888417353E-3</v>
      </c>
      <c r="V378" s="137">
        <v>1.037224416803029E-2</v>
      </c>
      <c r="W378" s="137">
        <v>1.490676411006042E-2</v>
      </c>
      <c r="X378" s="137">
        <v>1.2747393263939919E-2</v>
      </c>
      <c r="Y378" s="137">
        <v>9.7267441303960922E-3</v>
      </c>
      <c r="Z378" s="137">
        <v>7.7626357315279124E-3</v>
      </c>
      <c r="AA378" s="137">
        <v>-7.98007511354204E-3</v>
      </c>
      <c r="AB378" s="137">
        <v>1.26086348621184E-2</v>
      </c>
      <c r="AC378" s="137">
        <v>1.2697999999999999E-2</v>
      </c>
      <c r="AD378" s="137">
        <v>-3.3E-3</v>
      </c>
      <c r="AE378" s="137">
        <v>4.1310000000000001E-3</v>
      </c>
      <c r="AF378" s="137">
        <v>-4.7999999999999996E-3</v>
      </c>
      <c r="AG378" s="137">
        <v>1.33104E-2</v>
      </c>
      <c r="AH378" s="137">
        <v>1.2799E-2</v>
      </c>
      <c r="AI378" s="137">
        <v>4.8370000000000002E-3</v>
      </c>
      <c r="AJ378" s="137">
        <v>2.7209999999999999E-3</v>
      </c>
      <c r="AK378" s="137">
        <v>2.11165E-2</v>
      </c>
      <c r="AL378" s="137">
        <v>5.3410000000000003E-3</v>
      </c>
      <c r="AM378" s="137">
        <v>1.6119999999999999E-3</v>
      </c>
      <c r="AN378" s="137">
        <v>2.1717E-2</v>
      </c>
      <c r="AO378" s="137">
        <v>1.2396000000000001E-2</v>
      </c>
      <c r="AP378" s="137">
        <v>-7.4999999999999997E-3</v>
      </c>
      <c r="AQ378" s="137">
        <v>2.1316600000000002E-2</v>
      </c>
      <c r="AR378" s="137">
        <v>3.02236E-2</v>
      </c>
      <c r="AS378" s="137">
        <v>3.05239E-2</v>
      </c>
      <c r="AT378" s="137">
        <v>1.6612999999999999E-2</v>
      </c>
      <c r="AU378" s="137">
        <v>1.36106E-2</v>
      </c>
      <c r="AV378" s="137">
        <v>9.8577200000000004E-2</v>
      </c>
      <c r="AW378" s="137">
        <v>5.3541900000000003E-2</v>
      </c>
      <c r="AX378" s="137">
        <v>1.2697999999999999E-2</v>
      </c>
      <c r="AY378" s="137">
        <v>-1.2699999999999999E-2</v>
      </c>
      <c r="AZ378" s="137">
        <v>1.7113400000000001E-2</v>
      </c>
      <c r="BA378" s="137">
        <v>1.038E-2</v>
      </c>
      <c r="BB378" s="137">
        <v>-1E-3</v>
      </c>
      <c r="BC378" s="137">
        <v>3.2000000000000003E-4</v>
      </c>
      <c r="BD378" s="137">
        <v>-1.7100000000000001E-2</v>
      </c>
      <c r="BE378" s="137">
        <v>-1.4500000000000001E-2</v>
      </c>
      <c r="BF378" s="137">
        <v>3.3225999999999999E-2</v>
      </c>
      <c r="BG378" s="137">
        <v>-6.7000000000000002E-3</v>
      </c>
      <c r="BH378" s="137">
        <v>1.08E-3</v>
      </c>
      <c r="BI378" s="137">
        <v>-8.8999999999999999E-3</v>
      </c>
      <c r="BJ378" s="137">
        <v>1.3710699999999999E-2</v>
      </c>
      <c r="BK378" s="137">
        <v>6.8530000000000006E-3</v>
      </c>
      <c r="BL378" s="137">
        <v>-2.0400000000000001E-2</v>
      </c>
      <c r="BM378" s="137">
        <v>1.0682000000000001E-2</v>
      </c>
    </row>
    <row r="379" spans="1:65">
      <c r="A379">
        <v>6</v>
      </c>
      <c r="B379" s="128" t="s">
        <v>2259</v>
      </c>
      <c r="C379" s="135">
        <v>1.052703E-2</v>
      </c>
      <c r="D379" s="135">
        <v>1.8E-3</v>
      </c>
      <c r="E379" s="135">
        <v>1.052703E-2</v>
      </c>
      <c r="F379" s="135">
        <v>6.3739950000000004E-2</v>
      </c>
      <c r="G379" s="135">
        <v>-9.3791199999999995E-3</v>
      </c>
      <c r="H379" s="135">
        <v>1.0500000000000001E-2</v>
      </c>
      <c r="I379" s="135">
        <v>1.047675729337749E-2</v>
      </c>
      <c r="J379" s="135">
        <v>1.1299999999999999E-2</v>
      </c>
      <c r="K379" s="135">
        <v>1.11415785287512E-2</v>
      </c>
      <c r="L379" s="135">
        <v>1.1268373189040609E-2</v>
      </c>
      <c r="M379" s="135">
        <v>9.5999999999999992E-3</v>
      </c>
      <c r="N379" s="135">
        <v>1.2699999999999999E-2</v>
      </c>
      <c r="O379" s="135">
        <v>1.17E-2</v>
      </c>
      <c r="P379" s="135">
        <v>1.0200000000000001E-2</v>
      </c>
      <c r="Q379" s="135">
        <v>1.0800000000000001E-2</v>
      </c>
      <c r="R379" s="135">
        <v>1.04E-2</v>
      </c>
      <c r="S379" s="135">
        <v>1.342047965737136E-2</v>
      </c>
      <c r="T379" s="135">
        <v>1.2260143370065309E-2</v>
      </c>
      <c r="U379" s="135">
        <v>9.7101512849768756E-3</v>
      </c>
      <c r="V379" s="135">
        <v>6.205758276421447E-3</v>
      </c>
      <c r="W379" s="135">
        <v>1.2222130741089019E-2</v>
      </c>
      <c r="X379" s="135">
        <v>1.0864078942927071E-2</v>
      </c>
      <c r="Y379" s="135">
        <v>1.7143084963259229E-2</v>
      </c>
      <c r="Z379" s="135">
        <v>1.863397195325955E-2</v>
      </c>
      <c r="AA379" s="135">
        <v>8.2057128644632549E-3</v>
      </c>
      <c r="AB379" s="135">
        <v>1.114581230322069E-2</v>
      </c>
      <c r="AC379" s="135">
        <v>1.0498E-2</v>
      </c>
      <c r="AD379" s="135">
        <v>8.8830000000000003E-3</v>
      </c>
      <c r="AE379" s="135">
        <v>8.6809999999999995E-3</v>
      </c>
      <c r="AF379" s="135">
        <v>1.9018E-2</v>
      </c>
      <c r="AG379" s="135">
        <v>1.63155E-2</v>
      </c>
      <c r="AH379" s="135">
        <v>3.71352E-2</v>
      </c>
      <c r="AI379" s="135">
        <v>2.019E-3</v>
      </c>
      <c r="AJ379" s="135">
        <v>-1.6000000000000001E-3</v>
      </c>
      <c r="AK379" s="135">
        <v>1.7616699999999999E-2</v>
      </c>
      <c r="AL379" s="135">
        <v>5.3500000000000006E-3</v>
      </c>
      <c r="AM379" s="135">
        <v>-1.2999999999999999E-3</v>
      </c>
      <c r="AN379" s="135">
        <v>1.43135E-2</v>
      </c>
      <c r="AO379" s="135">
        <v>1.0297000000000001E-2</v>
      </c>
      <c r="AP379" s="135">
        <v>2.3322099999999998E-2</v>
      </c>
      <c r="AQ379" s="135">
        <v>7.7720000000000003E-3</v>
      </c>
      <c r="AR379" s="135">
        <v>5.3489999999999996E-3</v>
      </c>
      <c r="AS379" s="135">
        <v>3.0729099999999999E-2</v>
      </c>
      <c r="AT379" s="135">
        <v>6.9649999999999998E-3</v>
      </c>
      <c r="AU379" s="135">
        <v>1.0297000000000001E-2</v>
      </c>
      <c r="AV379" s="135">
        <v>-7.6600000000000001E-2</v>
      </c>
      <c r="AW379" s="135">
        <v>-3.1399999999999997E-2</v>
      </c>
      <c r="AX379" s="135">
        <v>4.0938799999999997E-2</v>
      </c>
      <c r="AY379" s="135">
        <v>5.7054100000000003E-2</v>
      </c>
      <c r="AZ379" s="135">
        <v>5.99569E-2</v>
      </c>
      <c r="BA379" s="135">
        <v>3.5733800000000003E-2</v>
      </c>
      <c r="BB379" s="135">
        <v>3.1429800000000001E-2</v>
      </c>
      <c r="BC379" s="135">
        <v>3.2731000000000003E-2</v>
      </c>
      <c r="BD379" s="135">
        <v>1.50142E-2</v>
      </c>
      <c r="BE379" s="135">
        <v>1.34127E-2</v>
      </c>
      <c r="BF379" s="135">
        <v>6.0657500000000003E-2</v>
      </c>
      <c r="BG379" s="135">
        <v>1.3312600000000001E-2</v>
      </c>
      <c r="BH379" s="135">
        <v>8.6582100000000009E-2</v>
      </c>
      <c r="BI379" s="135">
        <v>4.9146599999999999E-2</v>
      </c>
      <c r="BJ379" s="135">
        <v>7.1167499999999995E-2</v>
      </c>
      <c r="BK379" s="135">
        <v>2.8426900000000001E-2</v>
      </c>
      <c r="BL379" s="135">
        <v>0.12431</v>
      </c>
      <c r="BM379" s="135">
        <v>1.72163E-2</v>
      </c>
    </row>
    <row r="380" spans="1:65">
      <c r="A380">
        <v>5</v>
      </c>
      <c r="B380" s="128" t="s">
        <v>2260</v>
      </c>
      <c r="C380" s="137">
        <v>1.219929E-2</v>
      </c>
      <c r="D380" s="137">
        <v>3.3E-3</v>
      </c>
      <c r="E380" s="137">
        <v>1.219929E-2</v>
      </c>
      <c r="F380" s="137">
        <v>1.29076E-2</v>
      </c>
      <c r="G380" s="137">
        <v>3.1609730000000003E-2</v>
      </c>
      <c r="H380" s="137">
        <v>1.2200000000000001E-2</v>
      </c>
      <c r="I380" s="137">
        <v>1.2342599895919021E-2</v>
      </c>
      <c r="J380" s="137">
        <v>1.47E-2</v>
      </c>
      <c r="K380" s="137">
        <v>1.4094768040398E-2</v>
      </c>
      <c r="L380" s="137">
        <v>1.4240778135387039E-2</v>
      </c>
      <c r="M380" s="137">
        <v>8.8999999999999999E-3</v>
      </c>
      <c r="N380" s="137">
        <v>1.2200000000000001E-2</v>
      </c>
      <c r="O380" s="137">
        <v>1.24E-2</v>
      </c>
      <c r="P380" s="137">
        <v>1.2500000000000001E-2</v>
      </c>
      <c r="Q380" s="137">
        <v>1.24E-2</v>
      </c>
      <c r="R380" s="137">
        <v>1.2699999999999999E-2</v>
      </c>
      <c r="S380" s="137">
        <v>1.134172861337457E-2</v>
      </c>
      <c r="T380" s="137">
        <v>1.064831817211198E-2</v>
      </c>
      <c r="U380" s="137">
        <v>7.9440959296994684E-3</v>
      </c>
      <c r="V380" s="137">
        <v>5.6521771906459239E-3</v>
      </c>
      <c r="W380" s="137">
        <v>1.400577110111878E-2</v>
      </c>
      <c r="X380" s="137">
        <v>1.1985827715201401E-2</v>
      </c>
      <c r="Y380" s="137">
        <v>1.5551467044085939E-2</v>
      </c>
      <c r="Z380" s="137">
        <v>4.1711246640427913E-3</v>
      </c>
      <c r="AA380" s="137">
        <v>3.7188101225733572E-3</v>
      </c>
      <c r="AB380" s="137">
        <v>1.207626069686368E-2</v>
      </c>
      <c r="AC380" s="137">
        <v>1.2097999999999999E-2</v>
      </c>
      <c r="AD380" s="137">
        <v>8.8719999999999997E-3</v>
      </c>
      <c r="AE380" s="137">
        <v>8.2660000000000008E-3</v>
      </c>
      <c r="AF380" s="137">
        <v>2.1000000000000001E-4</v>
      </c>
      <c r="AG380" s="137">
        <v>2.722E-3</v>
      </c>
      <c r="AH380" s="137">
        <v>1.48121E-2</v>
      </c>
      <c r="AI380" s="137">
        <v>7.7619999999999998E-3</v>
      </c>
      <c r="AJ380" s="137">
        <v>5.4440000000000001E-3</v>
      </c>
      <c r="AK380" s="137">
        <v>-7.1999999999999998E-3</v>
      </c>
      <c r="AL380" s="137">
        <v>4.0933499999999998E-2</v>
      </c>
      <c r="AM380" s="137">
        <v>6.6154099999999993E-2</v>
      </c>
      <c r="AN380" s="137">
        <v>9.8799999999999999E-3</v>
      </c>
      <c r="AO380" s="137">
        <v>1.2510200000000001E-2</v>
      </c>
      <c r="AP380" s="137">
        <v>-3.3300000000000003E-2</v>
      </c>
      <c r="AQ380" s="137">
        <v>8.5690000000000002E-3</v>
      </c>
      <c r="AR380" s="137">
        <v>5.1419999999999999E-3</v>
      </c>
      <c r="AS380" s="137">
        <v>2.9423999999999999E-2</v>
      </c>
      <c r="AT380" s="137">
        <v>1.0485E-2</v>
      </c>
      <c r="AU380" s="137">
        <v>9.8799999999999999E-3</v>
      </c>
      <c r="AV380" s="137">
        <v>-2.8899999999999999E-2</v>
      </c>
      <c r="AW380" s="137">
        <v>-9.9000000000000008E-3</v>
      </c>
      <c r="AX380" s="137">
        <v>-1.6400000000000001E-2</v>
      </c>
      <c r="AY380" s="137">
        <v>-4.4200000000000003E-2</v>
      </c>
      <c r="AZ380" s="137">
        <v>1.231E-2</v>
      </c>
      <c r="BA380" s="137">
        <v>-1.03E-2</v>
      </c>
      <c r="BB380" s="137">
        <v>-2.92E-2</v>
      </c>
      <c r="BC380" s="137">
        <v>-2.8199999999999999E-2</v>
      </c>
      <c r="BD380" s="137">
        <v>-2.9499999999999998E-2</v>
      </c>
      <c r="BE380" s="137">
        <v>-3.04E-2</v>
      </c>
      <c r="BF380" s="137">
        <v>-1.1999999999999999E-3</v>
      </c>
      <c r="BG380" s="137">
        <v>2.5620899999999999E-2</v>
      </c>
      <c r="BH380" s="137">
        <v>8.5670099999999999E-2</v>
      </c>
      <c r="BI380" s="137">
        <v>-1.17E-2</v>
      </c>
      <c r="BJ380" s="137">
        <v>2.9229999999999998E-3</v>
      </c>
      <c r="BK380" s="137">
        <v>2.9229999999999998E-3</v>
      </c>
      <c r="BL380" s="137">
        <v>-0.10580000000000001</v>
      </c>
      <c r="BM380" s="137">
        <v>-2.3E-3</v>
      </c>
    </row>
    <row r="381" spans="1:65">
      <c r="A381">
        <v>4</v>
      </c>
      <c r="B381" s="128" t="s">
        <v>2261</v>
      </c>
      <c r="C381" s="135">
        <v>1.164156E-2</v>
      </c>
      <c r="D381" s="135">
        <v>3.3E-3</v>
      </c>
      <c r="E381" s="135">
        <v>1.164156E-2</v>
      </c>
      <c r="F381" s="135">
        <v>0.12560735000000001</v>
      </c>
      <c r="G381" s="135">
        <v>-4.9487499999999997E-2</v>
      </c>
      <c r="H381" s="135">
        <v>1.1599999999999999E-2</v>
      </c>
      <c r="I381" s="135">
        <v>1.198558783094383E-2</v>
      </c>
      <c r="J381" s="135">
        <v>1.3100000000000001E-2</v>
      </c>
      <c r="K381" s="135">
        <v>1.29243993275103E-2</v>
      </c>
      <c r="L381" s="135">
        <v>1.302149497230176E-2</v>
      </c>
      <c r="M381" s="135">
        <v>2.18E-2</v>
      </c>
      <c r="N381" s="135">
        <v>1.2800000000000001E-2</v>
      </c>
      <c r="O381" s="135">
        <v>1.2699999999999999E-2</v>
      </c>
      <c r="P381" s="135">
        <v>1.2200000000000001E-2</v>
      </c>
      <c r="Q381" s="135">
        <v>1.2200000000000001E-2</v>
      </c>
      <c r="R381" s="135">
        <v>1.12E-2</v>
      </c>
      <c r="S381" s="135">
        <v>1.2680455676279401E-2</v>
      </c>
      <c r="T381" s="135">
        <v>1.5690305903867999E-2</v>
      </c>
      <c r="U381" s="135">
        <v>1.4812687595554101E-2</v>
      </c>
      <c r="V381" s="135">
        <v>1.3003759226740691E-2</v>
      </c>
      <c r="W381" s="135">
        <v>1.350580336807727E-2</v>
      </c>
      <c r="X381" s="135">
        <v>1.3419262382618809E-2</v>
      </c>
      <c r="Y381" s="135">
        <v>1.377314311217925E-2</v>
      </c>
      <c r="Z381" s="135">
        <v>1.9260625077726301E-2</v>
      </c>
      <c r="AA381" s="135">
        <v>3.3529253812376807E-2</v>
      </c>
      <c r="AB381" s="135">
        <v>1.2462836717483579E-2</v>
      </c>
      <c r="AC381" s="135">
        <v>1.171E-2</v>
      </c>
      <c r="AD381" s="135">
        <v>3.1927299999999999E-2</v>
      </c>
      <c r="AE381" s="135">
        <v>2.5021399999999999E-2</v>
      </c>
      <c r="AF381" s="135">
        <v>2.7523599999999999E-2</v>
      </c>
      <c r="AG381" s="135">
        <v>1.9216500000000001E-2</v>
      </c>
      <c r="AH381" s="135">
        <v>3.0926499999999999E-2</v>
      </c>
      <c r="AI381" s="135">
        <v>3.2269999999999998E-3</v>
      </c>
      <c r="AJ381" s="135">
        <v>-4.0000000000000002E-4</v>
      </c>
      <c r="AK381" s="135">
        <v>5.2645099999999993E-2</v>
      </c>
      <c r="AL381" s="135">
        <v>2.4120699999999998E-2</v>
      </c>
      <c r="AM381" s="135">
        <v>3.2327700000000001E-2</v>
      </c>
      <c r="AN381" s="135">
        <v>1.9216500000000001E-2</v>
      </c>
      <c r="AO381" s="135">
        <v>1.22104E-2</v>
      </c>
      <c r="AP381" s="135">
        <v>9.783E-3</v>
      </c>
      <c r="AQ381" s="135">
        <v>1.8215599999999998E-2</v>
      </c>
      <c r="AR381" s="135">
        <v>2.5521800000000001E-2</v>
      </c>
      <c r="AS381" s="135">
        <v>5.0042900000000001E-2</v>
      </c>
      <c r="AT381" s="135">
        <v>1.8315600000000001E-2</v>
      </c>
      <c r="AU381" s="135">
        <v>3.1727199999999997E-2</v>
      </c>
      <c r="AV381" s="135">
        <v>-2.6599999999999999E-2</v>
      </c>
      <c r="AW381" s="135">
        <v>-7.7000000000000002E-3</v>
      </c>
      <c r="AX381" s="135">
        <v>5.2144700000000002E-2</v>
      </c>
      <c r="AY381" s="135">
        <v>1.6113700000000002E-2</v>
      </c>
      <c r="AZ381" s="135">
        <v>0.15071000000000001</v>
      </c>
      <c r="BA381" s="135">
        <v>3.0726300000000002E-2</v>
      </c>
      <c r="BB381" s="135">
        <v>6.9459499999999993E-2</v>
      </c>
      <c r="BC381" s="135">
        <v>7.13612E-2</v>
      </c>
      <c r="BD381" s="135">
        <v>6.2653700000000007E-2</v>
      </c>
      <c r="BE381" s="135">
        <v>5.3645999999999999E-2</v>
      </c>
      <c r="BF381" s="135">
        <v>6.4655500000000005E-2</v>
      </c>
      <c r="BG381" s="135">
        <v>5.6048099999999997E-2</v>
      </c>
      <c r="BH381" s="135">
        <v>6.0752100000000003E-2</v>
      </c>
      <c r="BI381" s="135">
        <v>0.15021000000000001</v>
      </c>
      <c r="BJ381" s="135">
        <v>7.2462200000000004E-2</v>
      </c>
      <c r="BK381" s="135">
        <v>-1.1999999999999999E-3</v>
      </c>
      <c r="BL381" s="135">
        <v>0.23250999999999999</v>
      </c>
      <c r="BM381" s="135">
        <v>6.01516E-2</v>
      </c>
    </row>
    <row r="382" spans="1:65">
      <c r="A382">
        <v>3</v>
      </c>
      <c r="B382" s="128" t="s">
        <v>2262</v>
      </c>
      <c r="C382" s="137">
        <v>9.9702200000000001E-3</v>
      </c>
      <c r="D382" s="137">
        <v>6.9999999999999993E-3</v>
      </c>
      <c r="E382" s="137">
        <v>9.9702200000000001E-3</v>
      </c>
      <c r="F382" s="137">
        <v>4.0929200000000013E-2</v>
      </c>
      <c r="G382" s="137">
        <v>-1.5410800000000001E-2</v>
      </c>
      <c r="H382" s="137">
        <v>0.01</v>
      </c>
      <c r="I382" s="137">
        <v>1.0135564981914371E-2</v>
      </c>
      <c r="J382" s="137">
        <v>1.06E-2</v>
      </c>
      <c r="K382" s="137">
        <v>1.03413836262809E-2</v>
      </c>
      <c r="L382" s="137">
        <v>1.034775854580983E-2</v>
      </c>
      <c r="M382" s="137">
        <v>4.5999999999999999E-3</v>
      </c>
      <c r="N382" s="137">
        <v>8.2000000000000007E-3</v>
      </c>
      <c r="O382" s="137">
        <v>6.3E-3</v>
      </c>
      <c r="P382" s="137">
        <v>8.8999999999999999E-3</v>
      </c>
      <c r="Q382" s="137">
        <v>0.01</v>
      </c>
      <c r="R382" s="137">
        <v>1.06E-2</v>
      </c>
      <c r="S382" s="137">
        <v>7.5976490704925403E-3</v>
      </c>
      <c r="T382" s="137">
        <v>8.2630814849506962E-3</v>
      </c>
      <c r="U382" s="137">
        <v>5.4986746702505576E-3</v>
      </c>
      <c r="V382" s="137">
        <v>2.5423172064393822E-3</v>
      </c>
      <c r="W382" s="137">
        <v>1.169969936029513E-2</v>
      </c>
      <c r="X382" s="137">
        <v>8.7427454799100524E-3</v>
      </c>
      <c r="Y382" s="137">
        <v>7.7551366125756527E-3</v>
      </c>
      <c r="Z382" s="137">
        <v>1.7064191330356641E-2</v>
      </c>
      <c r="AA382" s="137">
        <v>1.9935923096792152E-6</v>
      </c>
      <c r="AB382" s="137">
        <v>1.035634860878012E-2</v>
      </c>
      <c r="AC382" s="137">
        <v>9.9979999999999999E-3</v>
      </c>
      <c r="AD382" s="137">
        <v>4.8479999999999999E-3</v>
      </c>
      <c r="AE382" s="137">
        <v>5.0490000000000014E-3</v>
      </c>
      <c r="AF382" s="137">
        <v>1.0099E-2</v>
      </c>
      <c r="AG382" s="137">
        <v>9.2919999999999999E-3</v>
      </c>
      <c r="AH382" s="137">
        <v>1.56156E-2</v>
      </c>
      <c r="AI382" s="137">
        <v>1.85185E-2</v>
      </c>
      <c r="AJ382" s="137">
        <v>2.23223E-2</v>
      </c>
      <c r="AK382" s="137">
        <v>2.0420399999999998E-2</v>
      </c>
      <c r="AL382" s="137">
        <v>3.1431399999999998E-2</v>
      </c>
      <c r="AM382" s="137">
        <v>4.7047100000000001E-2</v>
      </c>
      <c r="AN382" s="137">
        <v>4.7460000000000002E-3</v>
      </c>
      <c r="AO382" s="137">
        <v>8.9890000000000005E-3</v>
      </c>
      <c r="AP382" s="137">
        <v>-4.0000000000000001E-3</v>
      </c>
      <c r="AQ382" s="137">
        <v>2.0920899999999999E-2</v>
      </c>
      <c r="AR382" s="137">
        <v>3.1431399999999998E-2</v>
      </c>
      <c r="AS382" s="137">
        <v>1.4814799999999999E-2</v>
      </c>
      <c r="AT382" s="137">
        <v>2.1021000000000001E-2</v>
      </c>
      <c r="AU382" s="137">
        <v>1.49149E-2</v>
      </c>
      <c r="AV382" s="137">
        <v>-3.8300000000000001E-2</v>
      </c>
      <c r="AW382" s="137">
        <v>-1.52E-2</v>
      </c>
      <c r="AX382" s="137">
        <v>1.5715699999999999E-2</v>
      </c>
      <c r="AY382" s="137">
        <v>4.4429999999999999E-3</v>
      </c>
      <c r="AZ382" s="137">
        <v>4.0039999999999999E-2</v>
      </c>
      <c r="BA382" s="137">
        <v>-2.8E-3</v>
      </c>
      <c r="BB382" s="137">
        <v>1.7517499999999998E-2</v>
      </c>
      <c r="BC382" s="137">
        <v>1.8918899999999999E-2</v>
      </c>
      <c r="BD382" s="137">
        <v>5.72574E-2</v>
      </c>
      <c r="BE382" s="137">
        <v>5.72574E-2</v>
      </c>
      <c r="BF382" s="137">
        <v>9.4940000000000007E-3</v>
      </c>
      <c r="BG382" s="137">
        <v>4.4344300000000003E-2</v>
      </c>
      <c r="BH382" s="137">
        <v>-5.0000000000000001E-4</v>
      </c>
      <c r="BI382" s="137">
        <v>6.0160199999999997E-2</v>
      </c>
      <c r="BJ382" s="137">
        <v>5.0250299999999998E-2</v>
      </c>
      <c r="BK382" s="137">
        <v>-1.01E-2</v>
      </c>
      <c r="BL382" s="137">
        <v>4.1942000000000007E-2</v>
      </c>
      <c r="BM382" s="137">
        <v>6.8669999999999998E-3</v>
      </c>
    </row>
    <row r="383" spans="1:65">
      <c r="A383">
        <v>2</v>
      </c>
      <c r="B383" s="128" t="s">
        <v>2263</v>
      </c>
      <c r="C383" s="135">
        <v>1.2129289999999999E-2</v>
      </c>
      <c r="D383" s="135">
        <v>7.1000000000000004E-3</v>
      </c>
      <c r="E383" s="135">
        <v>1.2120540000000001E-2</v>
      </c>
      <c r="F383" s="135">
        <v>-7.0192299999999996E-3</v>
      </c>
      <c r="G383" s="135">
        <v>1.357413E-2</v>
      </c>
      <c r="H383" s="135">
        <v>1.1599999999999999E-2</v>
      </c>
      <c r="I383" s="135">
        <v>1.159898570000628E-2</v>
      </c>
      <c r="J383" s="135">
        <v>1.15E-2</v>
      </c>
      <c r="K383" s="135">
        <v>5.2997914325732002E-3</v>
      </c>
      <c r="L383" s="135">
        <v>1.257414090496867E-2</v>
      </c>
      <c r="M383" s="135">
        <v>-1.5E-3</v>
      </c>
      <c r="N383" s="135">
        <v>7.9000000000000008E-3</v>
      </c>
      <c r="O383" s="135">
        <v>-1.1999999999999999E-3</v>
      </c>
      <c r="P383" s="135">
        <v>6.6E-3</v>
      </c>
      <c r="Q383" s="135">
        <v>1.06E-2</v>
      </c>
      <c r="R383" s="135">
        <v>1.1299999999999999E-2</v>
      </c>
      <c r="S383" s="135">
        <v>5.9088940938210044E-3</v>
      </c>
      <c r="T383" s="135">
        <v>7.4620234425175616E-3</v>
      </c>
      <c r="U383" s="135">
        <v>-6.7881196491066387E-3</v>
      </c>
      <c r="V383" s="135">
        <v>-2.318259856394567E-2</v>
      </c>
      <c r="W383" s="135">
        <v>1.363484248284141E-2</v>
      </c>
      <c r="X383" s="135">
        <v>9.3061103790326172E-3</v>
      </c>
      <c r="Y383" s="135">
        <v>9.6776624083183549E-4</v>
      </c>
      <c r="Z383" s="135">
        <v>-1.7063113797460061E-2</v>
      </c>
      <c r="AA383" s="135">
        <v>-1.67206525641177E-2</v>
      </c>
      <c r="AB383" s="135">
        <v>9.8016876063949446E-3</v>
      </c>
      <c r="AC383" s="135">
        <v>1.25103E-2</v>
      </c>
      <c r="AD383" s="135">
        <v>-4.0000000000000001E-3</v>
      </c>
      <c r="AE383" s="135">
        <v>-5.6999999999999993E-3</v>
      </c>
      <c r="AF383" s="135">
        <v>-1.35E-2</v>
      </c>
      <c r="AG383" s="135">
        <v>-6.4000000000000003E-3</v>
      </c>
      <c r="AH383" s="135">
        <v>-2.75E-2</v>
      </c>
      <c r="AI383" s="135">
        <v>-2.8199999999999999E-2</v>
      </c>
      <c r="AJ383" s="135">
        <v>-4.7800000000000002E-2</v>
      </c>
      <c r="AK383" s="135">
        <v>-0.1072</v>
      </c>
      <c r="AL383" s="135">
        <v>-6.4199999999999993E-2</v>
      </c>
      <c r="AM383" s="135">
        <v>-0.1198</v>
      </c>
      <c r="AN383" s="135">
        <v>-3.4200000000000001E-2</v>
      </c>
      <c r="AO383" s="135">
        <v>9.2750000000000003E-3</v>
      </c>
      <c r="AP383" s="135">
        <v>-0.16569999999999999</v>
      </c>
      <c r="AQ383" s="135">
        <v>-5.4800000000000001E-2</v>
      </c>
      <c r="AR383" s="135">
        <v>-0.11899999999999999</v>
      </c>
      <c r="AS383" s="135">
        <v>-5.1000000000000004E-3</v>
      </c>
      <c r="AT383" s="135">
        <v>-5.6500000000000002E-2</v>
      </c>
      <c r="AU383" s="135">
        <v>-2E-3</v>
      </c>
      <c r="AV383" s="135">
        <v>-0.1065</v>
      </c>
      <c r="AW383" s="135">
        <v>-4.4600000000000001E-2</v>
      </c>
      <c r="AX383" s="135">
        <v>-3.3E-3</v>
      </c>
      <c r="AY383" s="135">
        <v>-3.7199999999999997E-2</v>
      </c>
      <c r="AZ383" s="135">
        <v>-0.1139</v>
      </c>
      <c r="BA383" s="135">
        <v>-1.03E-2</v>
      </c>
      <c r="BB383" s="135">
        <v>-1.46E-2</v>
      </c>
      <c r="BC383" s="135">
        <v>-1.11E-2</v>
      </c>
      <c r="BD383" s="135">
        <v>-3.32E-2</v>
      </c>
      <c r="BE383" s="135">
        <v>-2.5000000000000001E-2</v>
      </c>
      <c r="BF383" s="135">
        <v>2.2718700000000001E-2</v>
      </c>
      <c r="BG383" s="135">
        <v>-7.000000000000001E-4</v>
      </c>
      <c r="BH383" s="135">
        <v>-7.8000000000000014E-3</v>
      </c>
      <c r="BI383" s="135">
        <v>-3.5999999999999997E-2</v>
      </c>
      <c r="BJ383" s="135">
        <v>-5.28E-2</v>
      </c>
      <c r="BK383" s="135">
        <v>-6.3899999999999998E-2</v>
      </c>
      <c r="BL383" s="135">
        <v>-0.1153</v>
      </c>
      <c r="BM383" s="135">
        <v>-1.15E-2</v>
      </c>
    </row>
    <row r="384" spans="1:65">
      <c r="A384">
        <v>1</v>
      </c>
      <c r="B384" s="128" t="s">
        <v>2810</v>
      </c>
      <c r="C384" s="137">
        <v>2.1724100000000001E-3</v>
      </c>
      <c r="D384" s="137">
        <v>5.3E-3</v>
      </c>
      <c r="E384" s="137">
        <v>2.1724100000000001E-3</v>
      </c>
      <c r="F384" s="137">
        <v>4.2519100000000002E-3</v>
      </c>
      <c r="G384" s="137">
        <v>-1.0901640000000001E-2</v>
      </c>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7">
        <v>1.1980000000000001E-3</v>
      </c>
      <c r="AD384" s="137">
        <v>-2.2000000000000001E-3</v>
      </c>
      <c r="AE384" s="137">
        <v>-2.5000000000000001E-3</v>
      </c>
      <c r="AF384" s="137">
        <v>-1.4E-3</v>
      </c>
      <c r="AG384" s="137">
        <v>1.6142999999999999E-3</v>
      </c>
      <c r="AH384" s="137">
        <v>-8.0000000000000004E-4</v>
      </c>
      <c r="AI384" s="137">
        <v>4.4402999999999986E-3</v>
      </c>
      <c r="AJ384" s="137">
        <v>6.156E-3</v>
      </c>
      <c r="AK384" s="137">
        <v>3.0276999999999999E-3</v>
      </c>
      <c r="AL384" s="137">
        <v>9.0828000000000002E-3</v>
      </c>
      <c r="AM384" s="137">
        <v>1.541E-2</v>
      </c>
      <c r="AN384" s="137">
        <v>4.3392999999999999E-3</v>
      </c>
      <c r="AO384" s="137">
        <v>4.4099999999999999E-4</v>
      </c>
      <c r="AP384" s="137">
        <v>-1.5E-3</v>
      </c>
      <c r="AQ384" s="137">
        <v>3.3100000000000002E-4</v>
      </c>
      <c r="AR384" s="137">
        <v>-4.0000000000000002E-4</v>
      </c>
      <c r="AS384" s="137">
        <v>7.9731000000000003E-3</v>
      </c>
      <c r="AT384" s="137">
        <v>1.3119E-3</v>
      </c>
      <c r="AU384" s="137">
        <v>2.2206999999999999E-3</v>
      </c>
      <c r="AV384" s="137">
        <v>2.6120000000000001E-2</v>
      </c>
      <c r="AW384" s="137">
        <v>1.341E-2</v>
      </c>
      <c r="AX384" s="137">
        <v>2.0181000000000001E-3</v>
      </c>
      <c r="AY384" s="137">
        <v>6.1558999999999997E-3</v>
      </c>
      <c r="AZ384" s="137">
        <v>1.0596599999999999E-2</v>
      </c>
      <c r="BA384" s="137">
        <v>3.6329000000000001E-3</v>
      </c>
      <c r="BB384" s="137">
        <v>1.7152999999999999E-3</v>
      </c>
      <c r="BC384" s="137">
        <v>-3.8E-3</v>
      </c>
      <c r="BD384" s="137">
        <v>-1.9E-3</v>
      </c>
      <c r="BE384" s="137">
        <v>-1.6000000000000001E-3</v>
      </c>
      <c r="BF384" s="137">
        <v>2.9266000000000001E-3</v>
      </c>
      <c r="BG384" s="137">
        <v>1.2409999999999999E-2</v>
      </c>
      <c r="BH384" s="137">
        <v>3.6920000000000001E-2</v>
      </c>
      <c r="BI384" s="137">
        <v>1.431E-2</v>
      </c>
      <c r="BJ384" s="137">
        <v>4.3399999999999998E-4</v>
      </c>
      <c r="BK384" s="137">
        <v>4.3391000000000002E-3</v>
      </c>
      <c r="BL384" s="137">
        <v>2.624E-3</v>
      </c>
      <c r="BM384" s="137">
        <v>7.6399999999999992E-4</v>
      </c>
    </row>
    <row r="385" spans="1:65">
      <c r="B385" s="128" t="s">
        <v>1424</v>
      </c>
      <c r="C385" s="3">
        <f>AVERAGE(C3:C384)</f>
        <v>1.2207217643979047E-2</v>
      </c>
      <c r="D385" s="3">
        <f t="shared" ref="D385:BM385" si="5">AVERAGE(D3:D384)</f>
        <v>5.718557591623037E-3</v>
      </c>
      <c r="E385" s="3">
        <f t="shared" si="5"/>
        <v>1.2252024267015696E-2</v>
      </c>
      <c r="F385" s="3">
        <f t="shared" si="5"/>
        <v>1.3768930732984292E-2</v>
      </c>
      <c r="G385" s="3">
        <f t="shared" si="5"/>
        <v>5.8584725916230301E-3</v>
      </c>
      <c r="H385" s="3">
        <f t="shared" si="5"/>
        <v>8.6937499999999966E-3</v>
      </c>
      <c r="I385" s="3">
        <f t="shared" si="5"/>
        <v>1.0817544549078984E-2</v>
      </c>
      <c r="J385" s="3">
        <f t="shared" si="5"/>
        <v>1.0464062499999996E-2</v>
      </c>
      <c r="K385" s="3">
        <f t="shared" si="5"/>
        <v>1.0046466571220911E-2</v>
      </c>
      <c r="L385" s="3">
        <f t="shared" si="5"/>
        <v>1.0247974137909389E-2</v>
      </c>
      <c r="M385" s="3">
        <f t="shared" si="5"/>
        <v>1.0034375000000002E-2</v>
      </c>
      <c r="N385" s="3">
        <f t="shared" si="5"/>
        <v>9.6421874999999997E-3</v>
      </c>
      <c r="O385" s="3">
        <f t="shared" si="5"/>
        <v>9.489062500000001E-3</v>
      </c>
      <c r="P385" s="3">
        <f t="shared" si="5"/>
        <v>9.9625000000000026E-3</v>
      </c>
      <c r="Q385" s="3">
        <f t="shared" si="5"/>
        <v>9.6218749999999985E-3</v>
      </c>
      <c r="R385" s="3">
        <f t="shared" si="5"/>
        <v>8.6515624999999995E-3</v>
      </c>
      <c r="S385" s="3">
        <f t="shared" si="5"/>
        <v>9.3817624599437828E-3</v>
      </c>
      <c r="T385" s="3">
        <f t="shared" si="5"/>
        <v>9.7201306068155375E-3</v>
      </c>
      <c r="U385" s="3">
        <f t="shared" si="5"/>
        <v>8.5115135305431147E-3</v>
      </c>
      <c r="V385" s="3">
        <f t="shared" si="5"/>
        <v>8.1218173798459931E-3</v>
      </c>
      <c r="W385" s="3">
        <f t="shared" si="5"/>
        <v>1.2185115102923397E-2</v>
      </c>
      <c r="X385" s="3">
        <f t="shared" si="5"/>
        <v>9.7277262696818419E-3</v>
      </c>
      <c r="Y385" s="3">
        <f t="shared" si="5"/>
        <v>1.0069314378300366E-2</v>
      </c>
      <c r="Z385" s="3">
        <f t="shared" si="5"/>
        <v>1.0889925769667467E-2</v>
      </c>
      <c r="AA385" s="3">
        <f t="shared" si="5"/>
        <v>1.04216718144242E-2</v>
      </c>
      <c r="AB385" s="3">
        <f t="shared" si="5"/>
        <v>9.0319242946163437E-3</v>
      </c>
      <c r="AC385" s="3">
        <f t="shared" si="5"/>
        <v>7.9450868312757241E-3</v>
      </c>
      <c r="AD385" s="3">
        <f t="shared" si="5"/>
        <v>8.974055056179776E-3</v>
      </c>
      <c r="AE385" s="3">
        <f t="shared" si="5"/>
        <v>9.5877283783783792E-3</v>
      </c>
      <c r="AF385" s="3">
        <f t="shared" si="5"/>
        <v>6.4471702702702692E-3</v>
      </c>
      <c r="AG385" s="3">
        <f t="shared" si="5"/>
        <v>6.6030381578947375E-3</v>
      </c>
      <c r="AH385" s="3">
        <f t="shared" si="5"/>
        <v>2.0671082608695657E-2</v>
      </c>
      <c r="AI385" s="3">
        <f t="shared" si="5"/>
        <v>8.1024280373831765E-3</v>
      </c>
      <c r="AJ385" s="3">
        <f t="shared" si="5"/>
        <v>8.1740380165289239E-3</v>
      </c>
      <c r="AK385" s="3">
        <f t="shared" si="5"/>
        <v>8.0851488372093057E-3</v>
      </c>
      <c r="AL385" s="3">
        <f t="shared" si="5"/>
        <v>8.6592183486238483E-3</v>
      </c>
      <c r="AM385" s="3">
        <f t="shared" si="5"/>
        <v>9.8115227722772261E-3</v>
      </c>
      <c r="AN385" s="3">
        <f t="shared" si="5"/>
        <v>9.9101288888888903E-3</v>
      </c>
      <c r="AO385" s="3">
        <f t="shared" si="5"/>
        <v>1.0744228888888893E-2</v>
      </c>
      <c r="AP385" s="3">
        <f t="shared" si="5"/>
        <v>7.293271111111087E-3</v>
      </c>
      <c r="AQ385" s="3">
        <f t="shared" si="5"/>
        <v>1.0156200000000002E-2</v>
      </c>
      <c r="AR385" s="3">
        <f t="shared" si="5"/>
        <v>4.6807428571404757E-3</v>
      </c>
      <c r="AS385" s="3">
        <f t="shared" si="5"/>
        <v>1.465710182926829E-2</v>
      </c>
      <c r="AT385" s="3">
        <f t="shared" si="5"/>
        <v>7.8254589189189188E-3</v>
      </c>
      <c r="AU385" s="3">
        <f t="shared" si="5"/>
        <v>8.295782608695651E-3</v>
      </c>
      <c r="AV385" s="3">
        <f t="shared" si="5"/>
        <v>1.5422550370370365E-2</v>
      </c>
      <c r="AW385" s="3">
        <f t="shared" si="5"/>
        <v>7.8622802083333342E-3</v>
      </c>
      <c r="AX385" s="3">
        <f t="shared" si="5"/>
        <v>6.5904184210526309E-3</v>
      </c>
      <c r="AY385" s="3">
        <f t="shared" si="5"/>
        <v>5.5489666666666652E-3</v>
      </c>
      <c r="AZ385" s="3">
        <f t="shared" si="5"/>
        <v>1.0750535714285718E-2</v>
      </c>
      <c r="BA385" s="3">
        <f t="shared" si="5"/>
        <v>1.3932008542713569E-2</v>
      </c>
      <c r="BB385" s="3">
        <f t="shared" si="5"/>
        <v>1.1468059813084115E-2</v>
      </c>
      <c r="BC385" s="3">
        <f t="shared" si="5"/>
        <v>7.0073836734693843E-3</v>
      </c>
      <c r="BD385" s="3">
        <f t="shared" si="5"/>
        <v>5.3620627027027032E-3</v>
      </c>
      <c r="BE385" s="3">
        <f t="shared" si="5"/>
        <v>9.3405351515151516E-3</v>
      </c>
      <c r="BF385" s="3">
        <f t="shared" si="5"/>
        <v>1.8624573901098899E-2</v>
      </c>
      <c r="BG385" s="3">
        <f t="shared" si="5"/>
        <v>1.1053866060606059E-2</v>
      </c>
      <c r="BH385" s="3">
        <f t="shared" si="5"/>
        <v>1.6301487499999996E-2</v>
      </c>
      <c r="BI385" s="3">
        <f t="shared" si="5"/>
        <v>1.7276471641791039E-2</v>
      </c>
      <c r="BJ385" s="3">
        <f t="shared" si="5"/>
        <v>1.4006615294117645E-2</v>
      </c>
      <c r="BK385" s="3">
        <f t="shared" si="5"/>
        <v>1.5546468956043955E-2</v>
      </c>
      <c r="BL385" s="3">
        <f t="shared" si="5"/>
        <v>1.2401705978260865E-2</v>
      </c>
      <c r="BM385" s="3">
        <f t="shared" si="5"/>
        <v>9.8458415178571419E-3</v>
      </c>
    </row>
    <row r="386" spans="1:65">
      <c r="B386" s="128" t="s">
        <v>2334</v>
      </c>
      <c r="C386" s="3">
        <f>AVERAGE(C372:C383)</f>
        <v>1.1559474166666665E-2</v>
      </c>
      <c r="D386" s="3">
        <f t="shared" ref="D386:BM386" si="6">AVERAGE(D372:D383)</f>
        <v>3.2499999999999999E-3</v>
      </c>
      <c r="E386" s="3">
        <f t="shared" si="6"/>
        <v>1.1560935000000001E-2</v>
      </c>
      <c r="F386" s="3">
        <f t="shared" si="6"/>
        <v>3.1555072499999996E-2</v>
      </c>
      <c r="G386" s="3">
        <f t="shared" si="6"/>
        <v>-7.5988341666666645E-3</v>
      </c>
      <c r="H386" s="3">
        <f t="shared" si="6"/>
        <v>1.1525000000000001E-2</v>
      </c>
      <c r="I386" s="3">
        <f t="shared" si="6"/>
        <v>1.1954886778514031E-2</v>
      </c>
      <c r="J386" s="3">
        <f t="shared" si="6"/>
        <v>1.2800000000000001E-2</v>
      </c>
      <c r="K386" s="3">
        <f t="shared" si="6"/>
        <v>1.2029482162697039E-2</v>
      </c>
      <c r="L386" s="3">
        <f t="shared" si="6"/>
        <v>1.2733329517927938E-2</v>
      </c>
      <c r="M386" s="3">
        <f t="shared" si="6"/>
        <v>1.1433333333333332E-2</v>
      </c>
      <c r="N386" s="3">
        <f t="shared" si="6"/>
        <v>1.0758333333333335E-2</v>
      </c>
      <c r="O386" s="3">
        <f t="shared" si="6"/>
        <v>1.0058333333333334E-2</v>
      </c>
      <c r="P386" s="3">
        <f t="shared" si="6"/>
        <v>1.1466666666666667E-2</v>
      </c>
      <c r="Q386" s="3">
        <f t="shared" si="6"/>
        <v>1.1841666666666667E-2</v>
      </c>
      <c r="R386" s="3">
        <f t="shared" si="6"/>
        <v>1.14E-2</v>
      </c>
      <c r="S386" s="3">
        <f t="shared" si="6"/>
        <v>1.099930220591964E-2</v>
      </c>
      <c r="T386" s="3">
        <f t="shared" si="6"/>
        <v>1.1637556781030992E-2</v>
      </c>
      <c r="U386" s="3">
        <f t="shared" si="6"/>
        <v>8.5288831180598459E-3</v>
      </c>
      <c r="V386" s="3">
        <f t="shared" si="6"/>
        <v>6.3759014493910693E-3</v>
      </c>
      <c r="W386" s="3">
        <f t="shared" si="6"/>
        <v>1.3469004076635279E-2</v>
      </c>
      <c r="X386" s="3">
        <f t="shared" si="6"/>
        <v>1.1842087403104348E-2</v>
      </c>
      <c r="Y386" s="3">
        <f t="shared" si="6"/>
        <v>1.1665024572535912E-2</v>
      </c>
      <c r="Z386" s="3">
        <f t="shared" si="6"/>
        <v>1.1684993593134926E-2</v>
      </c>
      <c r="AA386" s="3">
        <f t="shared" si="6"/>
        <v>9.6329766578920808E-3</v>
      </c>
      <c r="AB386" s="3">
        <f t="shared" si="6"/>
        <v>1.1760411055873389E-2</v>
      </c>
      <c r="AC386" s="3">
        <f t="shared" si="6"/>
        <v>1.1550025E-2</v>
      </c>
      <c r="AD386" s="3">
        <f t="shared" si="6"/>
        <v>1.3298358333333331E-2</v>
      </c>
      <c r="AE386" s="3">
        <f t="shared" si="6"/>
        <v>1.0900691666666665E-2</v>
      </c>
      <c r="AF386" s="3">
        <f t="shared" si="6"/>
        <v>1.0611366666666665E-2</v>
      </c>
      <c r="AG386" s="3">
        <f t="shared" si="6"/>
        <v>1.1835650000000001E-2</v>
      </c>
      <c r="AH386" s="3">
        <f t="shared" si="6"/>
        <v>1.6539891666666667E-2</v>
      </c>
      <c r="AI386" s="3">
        <f t="shared" si="6"/>
        <v>2.9592666666666662E-3</v>
      </c>
      <c r="AJ386" s="3">
        <f t="shared" si="6"/>
        <v>-4.9754166666666751E-4</v>
      </c>
      <c r="AK386" s="3">
        <f t="shared" si="6"/>
        <v>6.7325083333333322E-3</v>
      </c>
      <c r="AL386" s="3">
        <f t="shared" si="6"/>
        <v>1.1897599999999999E-2</v>
      </c>
      <c r="AM386" s="3">
        <f t="shared" si="6"/>
        <v>1.2685525000000003E-2</v>
      </c>
      <c r="AN386" s="3">
        <f t="shared" si="6"/>
        <v>1.3630199999999997E-2</v>
      </c>
      <c r="AO386" s="3">
        <f t="shared" si="6"/>
        <v>1.1726983333333335E-2</v>
      </c>
      <c r="AP386" s="3">
        <f t="shared" si="6"/>
        <v>1.1405833333333569E-4</v>
      </c>
      <c r="AQ386" s="3">
        <f t="shared" si="6"/>
        <v>7.813200000000001E-3</v>
      </c>
      <c r="AR386" s="3">
        <f t="shared" si="6"/>
        <v>4.5964833333333342E-3</v>
      </c>
      <c r="AS386" s="3">
        <f t="shared" si="6"/>
        <v>3.7542775E-2</v>
      </c>
      <c r="AT386" s="3">
        <f t="shared" si="6"/>
        <v>1.0800366666666667E-2</v>
      </c>
      <c r="AU386" s="3">
        <f t="shared" si="6"/>
        <v>1.3499241666666667E-2</v>
      </c>
      <c r="AV386" s="3">
        <f t="shared" si="6"/>
        <v>1.0345558333333333E-2</v>
      </c>
      <c r="AW386" s="3">
        <f t="shared" si="6"/>
        <v>9.7067333333333353E-3</v>
      </c>
      <c r="AX386" s="3">
        <f t="shared" si="6"/>
        <v>2.1847733333333331E-2</v>
      </c>
      <c r="AY386" s="3">
        <f t="shared" si="6"/>
        <v>2.0252541666666665E-2</v>
      </c>
      <c r="AZ386" s="3">
        <f t="shared" si="6"/>
        <v>3.4500416666666665E-2</v>
      </c>
      <c r="BA386" s="3">
        <f t="shared" si="6"/>
        <v>1.484969166666667E-2</v>
      </c>
      <c r="BB386" s="3">
        <f t="shared" si="6"/>
        <v>2.6490074999999998E-2</v>
      </c>
      <c r="BC386" s="3">
        <f t="shared" si="6"/>
        <v>2.74399E-2</v>
      </c>
      <c r="BD386" s="3">
        <f t="shared" si="6"/>
        <v>1.5283333333333335E-2</v>
      </c>
      <c r="BE386" s="3">
        <f t="shared" si="6"/>
        <v>1.5757858333333329E-2</v>
      </c>
      <c r="BF386" s="3">
        <f t="shared" si="6"/>
        <v>3.4993208333333331E-2</v>
      </c>
      <c r="BG386" s="3">
        <f t="shared" si="6"/>
        <v>3.2818333333333331E-2</v>
      </c>
      <c r="BH386" s="3">
        <f>AVERAGE(BH372:BH383)</f>
        <v>4.8305366666666676E-2</v>
      </c>
      <c r="BI386" s="3">
        <f t="shared" si="6"/>
        <v>2.9624775000000002E-2</v>
      </c>
      <c r="BJ386" s="3">
        <f t="shared" si="6"/>
        <v>2.7766833333333327E-2</v>
      </c>
      <c r="BK386" s="3">
        <f t="shared" si="6"/>
        <v>1.1975425000000003E-2</v>
      </c>
      <c r="BL386" s="3">
        <f t="shared" si="6"/>
        <v>3.4270241666666666E-2</v>
      </c>
      <c r="BM386" s="3">
        <f t="shared" si="6"/>
        <v>2.5539216666666659E-2</v>
      </c>
    </row>
    <row r="387" spans="1:65">
      <c r="B387" s="128" t="s">
        <v>2335</v>
      </c>
      <c r="C387" s="3">
        <f>AVERAGE(C360:C383)</f>
        <v>1.024659625E-2</v>
      </c>
      <c r="D387" s="3">
        <f t="shared" ref="D387:BM387" si="7">AVERAGE(D360:D383)</f>
        <v>3.8541666666666655E-3</v>
      </c>
      <c r="E387" s="3">
        <f t="shared" si="7"/>
        <v>1.0252523750000001E-2</v>
      </c>
      <c r="F387" s="3">
        <f t="shared" si="7"/>
        <v>1.6828640416666669E-2</v>
      </c>
      <c r="G387" s="3">
        <f t="shared" si="7"/>
        <v>2.3489791666666654E-3</v>
      </c>
      <c r="H387" s="3">
        <f t="shared" si="7"/>
        <v>1.0216666666666667E-2</v>
      </c>
      <c r="I387" s="3">
        <f t="shared" si="7"/>
        <v>1.0860000412836116E-2</v>
      </c>
      <c r="J387" s="3">
        <f t="shared" si="7"/>
        <v>1.1641666666666666E-2</v>
      </c>
      <c r="K387" s="3">
        <f t="shared" si="7"/>
        <v>1.1094310851525796E-2</v>
      </c>
      <c r="L387" s="3">
        <f t="shared" si="7"/>
        <v>1.1510414839226898E-2</v>
      </c>
      <c r="M387" s="3">
        <f t="shared" si="7"/>
        <v>1.0179166666666668E-2</v>
      </c>
      <c r="N387" s="3">
        <f t="shared" si="7"/>
        <v>1.040833333333333E-2</v>
      </c>
      <c r="O387" s="3">
        <f t="shared" si="7"/>
        <v>1.0162499999999998E-2</v>
      </c>
      <c r="P387" s="3">
        <f t="shared" si="7"/>
        <v>1.0725E-2</v>
      </c>
      <c r="Q387" s="3">
        <f t="shared" si="7"/>
        <v>1.0687500000000001E-2</v>
      </c>
      <c r="R387" s="3">
        <f t="shared" si="7"/>
        <v>1.0062499999999999E-2</v>
      </c>
      <c r="S387" s="3">
        <f t="shared" si="7"/>
        <v>1.037722286422163E-2</v>
      </c>
      <c r="T387" s="3">
        <f t="shared" si="7"/>
        <v>1.1173544883824243E-2</v>
      </c>
      <c r="U387" s="3">
        <f t="shared" si="7"/>
        <v>8.1306715117077377E-3</v>
      </c>
      <c r="V387" s="3">
        <f t="shared" si="7"/>
        <v>6.1697799189643771E-3</v>
      </c>
      <c r="W387" s="3">
        <f t="shared" si="7"/>
        <v>1.2309798916088641E-2</v>
      </c>
      <c r="X387" s="3">
        <f t="shared" si="7"/>
        <v>1.0601451490001365E-2</v>
      </c>
      <c r="Y387" s="3">
        <f t="shared" si="7"/>
        <v>1.1562335502538231E-2</v>
      </c>
      <c r="Z387" s="3">
        <f t="shared" si="7"/>
        <v>1.0563768165925478E-2</v>
      </c>
      <c r="AA387" s="3">
        <f t="shared" si="7"/>
        <v>9.9187210940193532E-3</v>
      </c>
      <c r="AB387" s="3">
        <f t="shared" si="7"/>
        <v>1.055443893162525E-2</v>
      </c>
      <c r="AC387" s="3">
        <f t="shared" si="7"/>
        <v>1.0216849999999998E-2</v>
      </c>
      <c r="AD387" s="3">
        <f t="shared" si="7"/>
        <v>1.2380370833333333E-2</v>
      </c>
      <c r="AE387" s="3">
        <f t="shared" si="7"/>
        <v>1.0004758333333332E-2</v>
      </c>
      <c r="AF387" s="3">
        <f t="shared" si="7"/>
        <v>6.0201666666666667E-3</v>
      </c>
      <c r="AG387" s="3">
        <f t="shared" si="7"/>
        <v>7.7475500000000015E-3</v>
      </c>
      <c r="AH387" s="3">
        <f t="shared" si="7"/>
        <v>2.0368979166666665E-2</v>
      </c>
      <c r="AI387" s="3">
        <f t="shared" si="7"/>
        <v>3.6570916666666662E-3</v>
      </c>
      <c r="AJ387" s="3">
        <f t="shared" si="7"/>
        <v>1.1615166666666674E-3</v>
      </c>
      <c r="AK387" s="3">
        <f t="shared" si="7"/>
        <v>6.2287166666666642E-3</v>
      </c>
      <c r="AL387" s="3">
        <f t="shared" si="7"/>
        <v>9.3129375E-3</v>
      </c>
      <c r="AM387" s="3">
        <f t="shared" si="7"/>
        <v>8.9065333333333344E-3</v>
      </c>
      <c r="AN387" s="3">
        <f t="shared" si="7"/>
        <v>8.8311583333333336E-3</v>
      </c>
      <c r="AO387" s="3">
        <f t="shared" si="7"/>
        <v>1.0862549999999999E-2</v>
      </c>
      <c r="AP387" s="3">
        <f t="shared" si="7"/>
        <v>3.9107083333333329E-3</v>
      </c>
      <c r="AQ387" s="3">
        <f t="shared" si="7"/>
        <v>9.3805249999999989E-3</v>
      </c>
      <c r="AR387" s="3">
        <f t="shared" si="7"/>
        <v>8.9595916666666674E-3</v>
      </c>
      <c r="AS387" s="3">
        <f t="shared" si="7"/>
        <v>2.2724112500000004E-2</v>
      </c>
      <c r="AT387" s="3">
        <f t="shared" si="7"/>
        <v>7.1290970833333342E-3</v>
      </c>
      <c r="AU387" s="3">
        <f t="shared" si="7"/>
        <v>1.1664233333333334E-2</v>
      </c>
      <c r="AV387" s="3">
        <f t="shared" si="7"/>
        <v>-1.3012083333333325E-4</v>
      </c>
      <c r="AW387" s="3">
        <f t="shared" si="7"/>
        <v>3.9578458333333335E-3</v>
      </c>
      <c r="AX387" s="3">
        <f t="shared" si="7"/>
        <v>1.00712375E-2</v>
      </c>
      <c r="AY387" s="3">
        <f t="shared" si="7"/>
        <v>7.8961041666666659E-3</v>
      </c>
      <c r="AZ387" s="3">
        <f t="shared" si="7"/>
        <v>1.7345545833333333E-2</v>
      </c>
      <c r="BA387" s="3">
        <f t="shared" si="7"/>
        <v>6.1681958333333342E-3</v>
      </c>
      <c r="BB387" s="3">
        <f t="shared" si="7"/>
        <v>6.353079166666665E-3</v>
      </c>
      <c r="BC387" s="3">
        <f t="shared" si="7"/>
        <v>7.1322666666666654E-3</v>
      </c>
      <c r="BD387" s="3">
        <f t="shared" si="7"/>
        <v>2.0878208333333322E-3</v>
      </c>
      <c r="BE387" s="3">
        <f t="shared" si="7"/>
        <v>3.2465791666666673E-3</v>
      </c>
      <c r="BF387" s="3">
        <f t="shared" si="7"/>
        <v>1.3145870833333332E-2</v>
      </c>
      <c r="BG387" s="3">
        <f t="shared" si="7"/>
        <v>1.3281337500000002E-2</v>
      </c>
      <c r="BH387" s="3">
        <f>AVERAGE(BH360:BH383)</f>
        <v>1.9781287499999998E-2</v>
      </c>
      <c r="BI387" s="3">
        <f t="shared" si="7"/>
        <v>8.9810333333333343E-3</v>
      </c>
      <c r="BJ387" s="3">
        <f t="shared" si="7"/>
        <v>1.3750499999999997E-2</v>
      </c>
      <c r="BK387" s="3">
        <f t="shared" si="7"/>
        <v>7.6194708333333335E-3</v>
      </c>
      <c r="BL387" s="3">
        <f t="shared" si="7"/>
        <v>5.5559916666666695E-3</v>
      </c>
      <c r="BM387" s="3">
        <f t="shared" si="7"/>
        <v>8.425358333333334E-3</v>
      </c>
    </row>
    <row r="388" spans="1:65">
      <c r="B388" s="128" t="s">
        <v>2336</v>
      </c>
      <c r="C388" s="3">
        <f>AVERAGE(C348:C383)</f>
        <v>1.0084723888888888E-2</v>
      </c>
      <c r="D388" s="3">
        <f t="shared" ref="D388:BM388" si="8">AVERAGE(D348:D383)</f>
        <v>3.6416666666666659E-3</v>
      </c>
      <c r="E388" s="3">
        <f t="shared" si="8"/>
        <v>1.0085699722222221E-2</v>
      </c>
      <c r="F388" s="3">
        <f t="shared" si="8"/>
        <v>1.8055224444444448E-2</v>
      </c>
      <c r="G388" s="3">
        <f t="shared" si="8"/>
        <v>1.2027438888888883E-3</v>
      </c>
      <c r="H388" s="3">
        <f t="shared" si="8"/>
        <v>1.0061111111111109E-2</v>
      </c>
      <c r="I388" s="3">
        <f t="shared" si="8"/>
        <v>1.0817544549078984E-2</v>
      </c>
      <c r="J388" s="3">
        <f t="shared" si="8"/>
        <v>1.1516666666666668E-2</v>
      </c>
      <c r="K388" s="3">
        <f t="shared" si="8"/>
        <v>1.1045491479113675E-2</v>
      </c>
      <c r="L388" s="3">
        <f t="shared" si="8"/>
        <v>1.1351320380995499E-2</v>
      </c>
      <c r="M388" s="3">
        <f t="shared" si="8"/>
        <v>1.2180555555555557E-2</v>
      </c>
      <c r="N388" s="3">
        <f t="shared" si="8"/>
        <v>1.1016666666666668E-2</v>
      </c>
      <c r="O388" s="3">
        <f t="shared" si="8"/>
        <v>1.0836111111111109E-2</v>
      </c>
      <c r="P388" s="3">
        <f t="shared" si="8"/>
        <v>1.1188888888888887E-2</v>
      </c>
      <c r="Q388" s="3">
        <f t="shared" si="8"/>
        <v>1.078055555555555E-2</v>
      </c>
      <c r="R388" s="3">
        <f t="shared" si="8"/>
        <v>1.023333333333333E-2</v>
      </c>
      <c r="S388" s="3">
        <f t="shared" si="8"/>
        <v>1.0966010260016356E-2</v>
      </c>
      <c r="T388" s="3">
        <f t="shared" si="8"/>
        <v>1.1127518836035959E-2</v>
      </c>
      <c r="U388" s="3">
        <f t="shared" si="8"/>
        <v>8.979085729735381E-3</v>
      </c>
      <c r="V388" s="3">
        <f t="shared" si="8"/>
        <v>8.0280472480837497E-3</v>
      </c>
      <c r="W388" s="3">
        <f t="shared" si="8"/>
        <v>1.2183874694833681E-2</v>
      </c>
      <c r="X388" s="3">
        <f t="shared" si="8"/>
        <v>1.067160092307259E-2</v>
      </c>
      <c r="Y388" s="3">
        <f t="shared" si="8"/>
        <v>1.1899548232609457E-2</v>
      </c>
      <c r="Z388" s="3">
        <f t="shared" si="8"/>
        <v>9.6349376581632007E-3</v>
      </c>
      <c r="AA388" s="3">
        <f t="shared" si="8"/>
        <v>1.042347779895955E-2</v>
      </c>
      <c r="AB388" s="3">
        <f t="shared" si="8"/>
        <v>1.0401205448340532E-2</v>
      </c>
      <c r="AC388" s="3">
        <f t="shared" si="8"/>
        <v>1.0030483333333333E-2</v>
      </c>
      <c r="AD388" s="3">
        <f t="shared" si="8"/>
        <v>1.3871086111111106E-2</v>
      </c>
      <c r="AE388" s="3">
        <f t="shared" si="8"/>
        <v>9.9234986111111124E-3</v>
      </c>
      <c r="AF388" s="3">
        <f t="shared" si="8"/>
        <v>6.6651472222222213E-3</v>
      </c>
      <c r="AG388" s="3">
        <f t="shared" si="8"/>
        <v>8.7136888888888903E-3</v>
      </c>
      <c r="AH388" s="3">
        <f t="shared" si="8"/>
        <v>2.0704566666666667E-2</v>
      </c>
      <c r="AI388" s="3">
        <f t="shared" si="8"/>
        <v>4.8730416666666644E-3</v>
      </c>
      <c r="AJ388" s="3">
        <f t="shared" si="8"/>
        <v>3.0757527777777777E-3</v>
      </c>
      <c r="AK388" s="3">
        <f t="shared" si="8"/>
        <v>6.9851916666666663E-3</v>
      </c>
      <c r="AL388" s="3">
        <f t="shared" si="8"/>
        <v>9.5276833333333352E-3</v>
      </c>
      <c r="AM388" s="3">
        <f t="shared" si="8"/>
        <v>9.1825333333333328E-3</v>
      </c>
      <c r="AN388" s="3">
        <f t="shared" si="8"/>
        <v>9.7336833333333331E-3</v>
      </c>
      <c r="AO388" s="3">
        <f t="shared" si="8"/>
        <v>1.1284708333333334E-2</v>
      </c>
      <c r="AP388" s="3">
        <f t="shared" si="8"/>
        <v>4.3894833333333301E-3</v>
      </c>
      <c r="AQ388" s="3">
        <f t="shared" si="8"/>
        <v>6.2113944444444442E-3</v>
      </c>
      <c r="AR388" s="3">
        <f t="shared" si="8"/>
        <v>2.7505666666666675E-3</v>
      </c>
      <c r="AS388" s="3">
        <f t="shared" si="8"/>
        <v>2.3624666666666669E-2</v>
      </c>
      <c r="AT388" s="3">
        <f t="shared" si="8"/>
        <v>8.0063911111111115E-3</v>
      </c>
      <c r="AU388" s="3">
        <f t="shared" si="8"/>
        <v>1.1384169444444444E-2</v>
      </c>
      <c r="AV388" s="3">
        <f t="shared" si="8"/>
        <v>4.493486111111113E-3</v>
      </c>
      <c r="AW388" s="3">
        <f t="shared" si="8"/>
        <v>6.4311972222222229E-3</v>
      </c>
      <c r="AX388" s="3">
        <f t="shared" si="8"/>
        <v>1.2269494444444442E-2</v>
      </c>
      <c r="AY388" s="3">
        <f t="shared" si="8"/>
        <v>1.1623749999999997E-2</v>
      </c>
      <c r="AZ388" s="3">
        <f t="shared" si="8"/>
        <v>1.8245566666666668E-2</v>
      </c>
      <c r="BA388" s="3">
        <f t="shared" si="8"/>
        <v>1.2984983333333332E-2</v>
      </c>
      <c r="BB388" s="3">
        <f t="shared" si="8"/>
        <v>1.2861013888888891E-2</v>
      </c>
      <c r="BC388" s="3">
        <f t="shared" si="8"/>
        <v>1.3574969444444447E-2</v>
      </c>
      <c r="BD388" s="3">
        <f t="shared" si="8"/>
        <v>5.5637866666666674E-3</v>
      </c>
      <c r="BE388" s="3">
        <f t="shared" si="8"/>
        <v>9.8020916666666669E-3</v>
      </c>
      <c r="BF388" s="3">
        <f t="shared" si="8"/>
        <v>1.7462441666666665E-2</v>
      </c>
      <c r="BG388" s="3">
        <f t="shared" si="8"/>
        <v>1.6999683333333335E-2</v>
      </c>
      <c r="BH388" s="3">
        <f>AVERAGE(BH348:BH383)</f>
        <v>2.0400913888888886E-2</v>
      </c>
      <c r="BI388" s="3">
        <f t="shared" si="8"/>
        <v>9.1131222222222211E-3</v>
      </c>
      <c r="BJ388" s="3">
        <f t="shared" si="8"/>
        <v>2.0145408333333337E-2</v>
      </c>
      <c r="BK388" s="3">
        <f t="shared" si="8"/>
        <v>1.3852730555555559E-2</v>
      </c>
      <c r="BL388" s="3">
        <f t="shared" si="8"/>
        <v>1.4822113888888893E-2</v>
      </c>
      <c r="BM388" s="3">
        <f t="shared" si="8"/>
        <v>1.2447855555555557E-2</v>
      </c>
    </row>
    <row r="394" spans="1:65">
      <c r="B394" s="142"/>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row>
    <row r="395" spans="1:65">
      <c r="A395" t="s">
        <v>1266</v>
      </c>
      <c r="B395" s="130" t="s">
        <v>240</v>
      </c>
      <c r="C395" t="s">
        <v>1424</v>
      </c>
      <c r="D395" t="s">
        <v>2334</v>
      </c>
      <c r="E395" t="s">
        <v>2335</v>
      </c>
      <c r="F395" t="s">
        <v>2336</v>
      </c>
      <c r="G395" t="s">
        <v>2894</v>
      </c>
      <c r="H395" t="s">
        <v>2895</v>
      </c>
      <c r="I395" t="s">
        <v>2896</v>
      </c>
      <c r="J395" t="s">
        <v>255</v>
      </c>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row>
    <row r="396" spans="1:65" hidden="1">
      <c r="A396">
        <v>1</v>
      </c>
      <c r="B396" s="131" t="s">
        <v>1494</v>
      </c>
      <c r="C396" s="5">
        <v>1.2351092067419023E-2</v>
      </c>
      <c r="D396" s="5">
        <v>1.1559102869263427E-2</v>
      </c>
      <c r="E396" s="5">
        <v>1.0245437158235449E-2</v>
      </c>
      <c r="F396" s="5">
        <v>1.0083745079429329E-2</v>
      </c>
      <c r="G396" s="3">
        <v>1</v>
      </c>
      <c r="H396" s="3">
        <v>1</v>
      </c>
      <c r="I396" s="3">
        <v>1</v>
      </c>
      <c r="J396" t="s">
        <v>2811</v>
      </c>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row>
    <row r="397" spans="1:65" hidden="1">
      <c r="A397">
        <v>2</v>
      </c>
      <c r="B397" s="131" t="s">
        <v>2464</v>
      </c>
      <c r="C397" s="5">
        <v>4.1931849557714784E-3</v>
      </c>
      <c r="D397" s="5">
        <v>3.2474873227199552E-3</v>
      </c>
      <c r="E397" s="5">
        <v>3.8503619672709544E-3</v>
      </c>
      <c r="F397" s="5">
        <v>3.638165292197959E-3</v>
      </c>
      <c r="G397" s="3">
        <v>0.28094631213597743</v>
      </c>
      <c r="H397" s="3">
        <v>0.37581236484145247</v>
      </c>
      <c r="I397" s="3">
        <v>0.36079504822268416</v>
      </c>
      <c r="J397" t="s">
        <v>2811</v>
      </c>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row>
    <row r="398" spans="1:65" hidden="1">
      <c r="A398">
        <v>3</v>
      </c>
      <c r="B398" s="131" t="s">
        <v>2465</v>
      </c>
      <c r="C398" s="5">
        <v>1.2352412722551387E-2</v>
      </c>
      <c r="D398" s="5">
        <v>1.1560564798775097E-2</v>
      </c>
      <c r="E398" s="5">
        <v>1.0251368502986136E-2</v>
      </c>
      <c r="F398" s="5">
        <v>1.00847203911969E-2</v>
      </c>
      <c r="G398" s="3">
        <v>1.0001264743058527</v>
      </c>
      <c r="H398" s="3">
        <v>1.0005789254923025</v>
      </c>
      <c r="I398" s="3">
        <v>1.0000967211844298</v>
      </c>
      <c r="J398" t="s">
        <v>2811</v>
      </c>
    </row>
    <row r="399" spans="1:65" hidden="1">
      <c r="A399">
        <v>4</v>
      </c>
      <c r="B399" s="131" t="s">
        <v>2466</v>
      </c>
      <c r="C399" s="5">
        <v>1.816205760356171E-2</v>
      </c>
      <c r="D399" s="5">
        <v>3.0802061135690062E-2</v>
      </c>
      <c r="E399" s="5">
        <v>1.5989674826652811E-2</v>
      </c>
      <c r="F399" s="5">
        <v>1.7081980147290121E-2</v>
      </c>
      <c r="G399" s="3">
        <v>2.6647449619637169</v>
      </c>
      <c r="H399" s="3">
        <v>1.5606630131736303</v>
      </c>
      <c r="I399" s="3">
        <v>1.6940115019505078</v>
      </c>
      <c r="J399" t="s">
        <v>2811</v>
      </c>
    </row>
    <row r="400" spans="1:65" hidden="1">
      <c r="A400">
        <v>5</v>
      </c>
      <c r="B400" s="131" t="s">
        <v>2467</v>
      </c>
      <c r="C400" s="5">
        <v>8.3532675354547337E-6</v>
      </c>
      <c r="D400" s="5">
        <v>-7.9234408595960648E-3</v>
      </c>
      <c r="E400" s="5">
        <v>1.8226921778681238E-3</v>
      </c>
      <c r="F400" s="5">
        <v>7.500706644429922E-4</v>
      </c>
      <c r="G400" s="3">
        <v>-0.68547195653610138</v>
      </c>
      <c r="H400" s="3">
        <v>0.17790282149190814</v>
      </c>
      <c r="I400" s="3">
        <v>7.4384135907315199E-2</v>
      </c>
      <c r="J400" t="s">
        <v>2811</v>
      </c>
    </row>
    <row r="401" spans="1:10" hidden="1">
      <c r="A401">
        <v>31</v>
      </c>
      <c r="B401" s="145" t="s">
        <v>2842</v>
      </c>
      <c r="C401" s="5">
        <v>3.253591447027393E-2</v>
      </c>
      <c r="D401" s="5">
        <v>1.6393070879477722E-2</v>
      </c>
      <c r="E401" s="5">
        <v>2.0248143874102009E-2</v>
      </c>
      <c r="F401" s="5">
        <v>2.0608565701383252E-2</v>
      </c>
      <c r="G401" s="3">
        <v>1.4181957773789002</v>
      </c>
      <c r="H401" s="3">
        <v>1.9763084348066322</v>
      </c>
      <c r="I401" s="3">
        <v>2.0437412428666391</v>
      </c>
      <c r="J401" t="s">
        <v>2897</v>
      </c>
    </row>
    <row r="402" spans="1:10" hidden="1">
      <c r="A402">
        <v>21</v>
      </c>
      <c r="B402" s="144" t="s">
        <v>2840</v>
      </c>
      <c r="C402" s="5">
        <v>1.5479600890689893E-2</v>
      </c>
      <c r="D402" s="5">
        <v>1.3468570783249589E-2</v>
      </c>
      <c r="E402" s="5">
        <v>1.2308741894806241E-2</v>
      </c>
      <c r="F402" s="5">
        <v>1.2182995540725994E-2</v>
      </c>
      <c r="G402" s="3">
        <v>1.1651917052372283</v>
      </c>
      <c r="H402" s="3">
        <v>1.2013876718683765</v>
      </c>
      <c r="I402" s="3">
        <v>1.2081816274371215</v>
      </c>
      <c r="J402" t="s">
        <v>2897</v>
      </c>
    </row>
    <row r="403" spans="1:10" hidden="1">
      <c r="A403">
        <v>27</v>
      </c>
      <c r="B403" s="145" t="s">
        <v>2873</v>
      </c>
      <c r="C403" s="5">
        <v>1.6638926560366363E-2</v>
      </c>
      <c r="D403" s="5">
        <v>1.3234529400969475E-2</v>
      </c>
      <c r="E403" s="5">
        <v>1.234525737465697E-2</v>
      </c>
      <c r="F403" s="5">
        <v>1.3836116519382546E-2</v>
      </c>
      <c r="G403" s="3">
        <v>1.1449443395958643</v>
      </c>
      <c r="H403" s="3">
        <v>1.2049517442731716</v>
      </c>
      <c r="I403" s="3">
        <v>1.372120815272095</v>
      </c>
      <c r="J403" t="s">
        <v>2897</v>
      </c>
    </row>
    <row r="404" spans="1:10" hidden="1">
      <c r="A404">
        <v>8</v>
      </c>
      <c r="B404" s="144" t="s">
        <v>2834</v>
      </c>
      <c r="C404" s="5">
        <v>1.4446254420674043E-2</v>
      </c>
      <c r="D404" s="5">
        <v>1.2799280020127979E-2</v>
      </c>
      <c r="E404" s="5">
        <v>1.1640365285014109E-2</v>
      </c>
      <c r="F404" s="5">
        <v>1.1514971712463629E-2</v>
      </c>
      <c r="G404" s="3">
        <v>1.1072900868597928</v>
      </c>
      <c r="H404" s="3">
        <v>1.1361511573625138</v>
      </c>
      <c r="I404" s="3">
        <v>1.1419340355949674</v>
      </c>
      <c r="J404" t="s">
        <v>2897</v>
      </c>
    </row>
    <row r="405" spans="1:10" hidden="1">
      <c r="A405">
        <v>10</v>
      </c>
      <c r="B405" s="144" t="s">
        <v>2836</v>
      </c>
      <c r="C405" s="5">
        <v>1.4182301462541291E-2</v>
      </c>
      <c r="D405" s="5">
        <v>1.2732719105326584E-2</v>
      </c>
      <c r="E405" s="5">
        <v>1.1506248305627187E-2</v>
      </c>
      <c r="F405" s="5">
        <v>1.1347707553403863E-2</v>
      </c>
      <c r="G405" s="3">
        <v>1.1015317753753966</v>
      </c>
      <c r="H405" s="3">
        <v>1.1230607467421025</v>
      </c>
      <c r="I405" s="3">
        <v>1.1253465318706832</v>
      </c>
      <c r="J405" t="s">
        <v>2897</v>
      </c>
    </row>
    <row r="406" spans="1:10" hidden="1">
      <c r="A406">
        <v>9</v>
      </c>
      <c r="B406" s="144" t="s">
        <v>2835</v>
      </c>
      <c r="C406" s="5">
        <v>1.374264618298815E-2</v>
      </c>
      <c r="D406" s="5">
        <v>1.2026854370073226E-2</v>
      </c>
      <c r="E406" s="5">
        <v>1.1092319059718303E-2</v>
      </c>
      <c r="F406" s="5">
        <v>1.1043323140371486E-2</v>
      </c>
      <c r="G406" s="3">
        <v>1.0404660730248874</v>
      </c>
      <c r="H406" s="3">
        <v>1.0826594208136953</v>
      </c>
      <c r="I406" s="3">
        <v>1.0951608805442414</v>
      </c>
      <c r="J406" t="s">
        <v>2897</v>
      </c>
    </row>
    <row r="407" spans="1:10" hidden="1">
      <c r="A407">
        <v>7</v>
      </c>
      <c r="B407" s="144" t="s">
        <v>2861</v>
      </c>
      <c r="C407" s="5">
        <v>1.3356264123927319E-2</v>
      </c>
      <c r="D407" s="5">
        <v>1.1954378450347081E-2</v>
      </c>
      <c r="E407" s="5">
        <v>1.0859056620076579E-2</v>
      </c>
      <c r="F407" s="5">
        <v>1.0816698721649587E-2</v>
      </c>
      <c r="G407" s="3">
        <v>1.0341960432011315</v>
      </c>
      <c r="H407" s="3">
        <v>1.0598919745799127</v>
      </c>
      <c r="I407" s="3">
        <v>1.0726866493001168</v>
      </c>
      <c r="J407" t="s">
        <v>2897</v>
      </c>
    </row>
    <row r="408" spans="1:10" hidden="1">
      <c r="A408">
        <v>15</v>
      </c>
      <c r="B408" s="144" t="s">
        <v>2865</v>
      </c>
      <c r="C408" s="5">
        <v>1.3267516795090195E-2</v>
      </c>
      <c r="D408" s="5">
        <v>1.1841214838032688E-2</v>
      </c>
      <c r="E408" s="5">
        <v>1.0686402023157182E-2</v>
      </c>
      <c r="F408" s="5">
        <v>1.0779483276387003E-2</v>
      </c>
      <c r="G408" s="3">
        <v>1.0244060436142859</v>
      </c>
      <c r="H408" s="3">
        <v>1.0430401219695422</v>
      </c>
      <c r="I408" s="3">
        <v>1.0689960120448669</v>
      </c>
      <c r="J408" t="s">
        <v>2897</v>
      </c>
    </row>
    <row r="409" spans="1:10" hidden="1">
      <c r="A409">
        <v>22</v>
      </c>
      <c r="B409" s="144" t="s">
        <v>2869</v>
      </c>
      <c r="C409" s="5">
        <v>1.2535877565926112E-2</v>
      </c>
      <c r="D409" s="5">
        <v>1.1840158163603842E-2</v>
      </c>
      <c r="E409" s="5">
        <v>1.0598892168235841E-2</v>
      </c>
      <c r="F409" s="5">
        <v>1.0668167489731983E-2</v>
      </c>
      <c r="G409" s="3">
        <v>1.0243146286973328</v>
      </c>
      <c r="H409" s="3">
        <v>1.0344987729212003</v>
      </c>
      <c r="I409" s="3">
        <v>1.057956880672724</v>
      </c>
      <c r="J409" t="s">
        <v>2897</v>
      </c>
    </row>
    <row r="410" spans="1:10" hidden="1">
      <c r="A410">
        <v>30</v>
      </c>
      <c r="B410" s="145" t="s">
        <v>2876</v>
      </c>
      <c r="C410" s="5">
        <v>1.0670838098872926E-2</v>
      </c>
      <c r="D410" s="5">
        <v>1.1796653988805472E-2</v>
      </c>
      <c r="E410" s="5">
        <v>7.6921306708095383E-3</v>
      </c>
      <c r="F410" s="5">
        <v>8.6666421826835371E-3</v>
      </c>
      <c r="G410" s="3">
        <v>1.0205509996951159</v>
      </c>
      <c r="H410" s="3">
        <v>0.75078598911970085</v>
      </c>
      <c r="I410" s="3">
        <v>0.85946660833020683</v>
      </c>
      <c r="J410" t="s">
        <v>2897</v>
      </c>
    </row>
    <row r="411" spans="1:10" hidden="1">
      <c r="A411">
        <v>23</v>
      </c>
      <c r="B411" s="144" t="s">
        <v>2870</v>
      </c>
      <c r="C411" s="5">
        <v>1.4097182979590173E-2</v>
      </c>
      <c r="D411" s="5">
        <v>1.1646932510291697E-2</v>
      </c>
      <c r="E411" s="5">
        <v>1.1551930040000213E-2</v>
      </c>
      <c r="F411" s="5">
        <v>1.1891083600745533E-2</v>
      </c>
      <c r="G411" s="3">
        <v>1.0075983094900742</v>
      </c>
      <c r="H411" s="3">
        <v>1.1275194861465316</v>
      </c>
      <c r="I411" s="3">
        <v>1.1792328650793786</v>
      </c>
      <c r="J411" t="s">
        <v>2897</v>
      </c>
    </row>
    <row r="412" spans="1:10" hidden="1">
      <c r="A412">
        <v>18</v>
      </c>
      <c r="B412" s="144" t="s">
        <v>2838</v>
      </c>
      <c r="C412" s="5">
        <v>1.2457505022201554E-2</v>
      </c>
      <c r="D412" s="5">
        <v>1.1632153470636952E-2</v>
      </c>
      <c r="E412" s="5">
        <v>1.1170304498236083E-2</v>
      </c>
      <c r="F412" s="5">
        <v>1.1123495998847099E-2</v>
      </c>
      <c r="G412" s="3">
        <v>1.0063197466273766</v>
      </c>
      <c r="H412" s="3">
        <v>1.09027114467802</v>
      </c>
      <c r="I412" s="3">
        <v>1.1031115831695155</v>
      </c>
      <c r="J412" t="s">
        <v>2897</v>
      </c>
    </row>
    <row r="413" spans="1:10" hidden="1">
      <c r="A413">
        <v>24</v>
      </c>
      <c r="B413" s="144" t="s">
        <v>2871</v>
      </c>
      <c r="C413" s="5">
        <v>1.1900069485111686E-2</v>
      </c>
      <c r="D413" s="5">
        <v>1.1600762611134074E-2</v>
      </c>
      <c r="E413" s="5">
        <v>1.0499342729767269E-2</v>
      </c>
      <c r="F413" s="5">
        <v>9.5807787312467418E-3</v>
      </c>
      <c r="G413" s="3">
        <v>1.0036040635974808</v>
      </c>
      <c r="H413" s="3">
        <v>1.024782307246668</v>
      </c>
      <c r="I413" s="3">
        <v>0.95012107662175727</v>
      </c>
      <c r="J413" t="s">
        <v>2897</v>
      </c>
    </row>
    <row r="414" spans="1:10" hidden="1">
      <c r="A414">
        <v>6</v>
      </c>
      <c r="B414" s="144" t="s">
        <v>2860</v>
      </c>
      <c r="C414" s="5">
        <v>1.2316846459732522E-2</v>
      </c>
      <c r="D414" s="5">
        <v>1.1524641505318067E-2</v>
      </c>
      <c r="E414" s="5">
        <v>1.0215520749774942E-2</v>
      </c>
      <c r="F414" s="5">
        <v>1.0060141842824555E-2</v>
      </c>
      <c r="G414" s="3">
        <v>1</v>
      </c>
      <c r="H414" s="3">
        <v>1</v>
      </c>
      <c r="I414" s="3">
        <v>1</v>
      </c>
      <c r="J414" t="s">
        <v>2897</v>
      </c>
    </row>
    <row r="415" spans="1:10" hidden="1">
      <c r="A415">
        <v>26</v>
      </c>
      <c r="B415" s="145" t="s">
        <v>2872</v>
      </c>
      <c r="C415" s="5">
        <v>1.2263816576230546E-2</v>
      </c>
      <c r="D415" s="5">
        <v>1.1549634475074955E-2</v>
      </c>
      <c r="E415" s="5">
        <v>1.0215662004199988E-2</v>
      </c>
      <c r="F415" s="5">
        <v>1.0029467476445841E-2</v>
      </c>
      <c r="G415" s="3">
        <v>0.99918087118909116</v>
      </c>
      <c r="H415" s="3">
        <v>0.99709381321893842</v>
      </c>
      <c r="I415" s="3">
        <v>0.99461731702299638</v>
      </c>
      <c r="J415" t="s">
        <v>2897</v>
      </c>
    </row>
    <row r="416" spans="1:10" hidden="1">
      <c r="A416">
        <v>14</v>
      </c>
      <c r="B416" s="144" t="s">
        <v>2837</v>
      </c>
      <c r="C416" s="5">
        <v>1.3733998792732516E-2</v>
      </c>
      <c r="D416" s="5">
        <v>1.1464653356031196E-2</v>
      </c>
      <c r="E416" s="5">
        <v>1.0722626315193828E-2</v>
      </c>
      <c r="F416" s="5">
        <v>1.1186614580319221E-2</v>
      </c>
      <c r="G416" s="3">
        <v>0.99182899276003678</v>
      </c>
      <c r="H416" s="3">
        <v>1.0465757731552536</v>
      </c>
      <c r="I416" s="3">
        <v>1.1093710215998742</v>
      </c>
      <c r="J416" t="s">
        <v>2897</v>
      </c>
    </row>
    <row r="417" spans="1:10" hidden="1">
      <c r="A417">
        <v>11</v>
      </c>
      <c r="B417" s="144" t="s">
        <v>2901</v>
      </c>
      <c r="C417" s="5">
        <v>1.4178264214388836E-2</v>
      </c>
      <c r="D417" s="5">
        <v>1.1411662317367455E-2</v>
      </c>
      <c r="E417" s="5">
        <v>1.0165555119254099E-2</v>
      </c>
      <c r="F417" s="5">
        <v>1.2159342892555047E-2</v>
      </c>
      <c r="G417" s="3">
        <v>0.98724463709999255</v>
      </c>
      <c r="H417" s="3">
        <v>0.99220315953847427</v>
      </c>
      <c r="I417" s="3">
        <v>1.2058360060450064</v>
      </c>
      <c r="J417" t="s">
        <v>2897</v>
      </c>
    </row>
    <row r="418" spans="1:10" hidden="1">
      <c r="A418">
        <v>16</v>
      </c>
      <c r="B418" s="144" t="s">
        <v>2866</v>
      </c>
      <c r="C418" s="5">
        <v>1.260533592834534E-2</v>
      </c>
      <c r="D418" s="5">
        <v>1.1399704219614115E-2</v>
      </c>
      <c r="E418" s="5">
        <v>1.0060376963470841E-2</v>
      </c>
      <c r="F418" s="5">
        <v>1.0231156057846302E-2</v>
      </c>
      <c r="G418" s="3">
        <v>0.98621011929280733</v>
      </c>
      <c r="H418" s="3">
        <v>0.98193730614843955</v>
      </c>
      <c r="I418" s="3">
        <v>1.0146186736431575</v>
      </c>
      <c r="J418" t="s">
        <v>2897</v>
      </c>
    </row>
    <row r="419" spans="1:10" hidden="1">
      <c r="A419">
        <v>17</v>
      </c>
      <c r="B419" s="144" t="s">
        <v>2867</v>
      </c>
      <c r="C419" s="5">
        <v>1.2433285198851785E-2</v>
      </c>
      <c r="D419" s="5">
        <v>1.0993388529661141E-2</v>
      </c>
      <c r="E419" s="5">
        <v>1.0373861001290008E-2</v>
      </c>
      <c r="F419" s="5">
        <v>1.0962665039970565E-2</v>
      </c>
      <c r="G419" s="3">
        <v>0.95105897525087646</v>
      </c>
      <c r="H419" s="3">
        <v>1.0125347353237466</v>
      </c>
      <c r="I419" s="3">
        <v>1.0871620567178177</v>
      </c>
      <c r="J419" t="s">
        <v>2897</v>
      </c>
    </row>
    <row r="420" spans="1:10" hidden="1">
      <c r="A420">
        <v>28</v>
      </c>
      <c r="B420" s="145" t="s">
        <v>2874</v>
      </c>
      <c r="C420" s="5">
        <v>1.2119005676943573E-2</v>
      </c>
      <c r="D420" s="5">
        <v>1.0871645581281841E-2</v>
      </c>
      <c r="E420" s="5">
        <v>9.9875401600733049E-3</v>
      </c>
      <c r="F420" s="5">
        <v>9.9118339505137598E-3</v>
      </c>
      <c r="G420" s="3">
        <v>0.94052676096433152</v>
      </c>
      <c r="H420" s="3">
        <v>0.97482811185320273</v>
      </c>
      <c r="I420" s="3">
        <v>0.98295165857908628</v>
      </c>
      <c r="J420" t="s">
        <v>2897</v>
      </c>
    </row>
    <row r="421" spans="1:10" hidden="1">
      <c r="A421">
        <v>12</v>
      </c>
      <c r="B421" s="144" t="s">
        <v>2863</v>
      </c>
      <c r="C421" s="5">
        <v>1.2848888602132291E-2</v>
      </c>
      <c r="D421" s="5">
        <v>1.0756772097957112E-2</v>
      </c>
      <c r="E421" s="5">
        <v>1.0407194933053754E-2</v>
      </c>
      <c r="F421" s="5">
        <v>1.1014895972841554E-2</v>
      </c>
      <c r="G421" s="3">
        <v>0.93058883718045493</v>
      </c>
      <c r="H421" s="3">
        <v>1.0157882745577411</v>
      </c>
      <c r="I421" s="3">
        <v>1.0923417724345053</v>
      </c>
      <c r="J421" t="s">
        <v>2897</v>
      </c>
    </row>
    <row r="422" spans="1:10" hidden="1">
      <c r="A422">
        <v>29</v>
      </c>
      <c r="B422" s="145" t="s">
        <v>2875</v>
      </c>
      <c r="C422" s="5">
        <v>7.8644852751337258E-3</v>
      </c>
      <c r="D422" s="5">
        <v>1.0525459785586833E-2</v>
      </c>
      <c r="E422" s="5">
        <v>5.9028423885156833E-3</v>
      </c>
      <c r="F422" s="5">
        <v>6.5638924491349115E-3</v>
      </c>
      <c r="G422" s="3">
        <v>0.91057756857367078</v>
      </c>
      <c r="H422" s="3">
        <v>0.57614353563926579</v>
      </c>
      <c r="I422" s="3">
        <v>0.65093795979879954</v>
      </c>
      <c r="J422" t="s">
        <v>2897</v>
      </c>
    </row>
    <row r="423" spans="1:10" hidden="1">
      <c r="A423">
        <v>13</v>
      </c>
      <c r="B423" s="144" t="s">
        <v>2864</v>
      </c>
      <c r="C423" s="5">
        <v>1.2450195340129921E-2</v>
      </c>
      <c r="D423" s="5">
        <v>1.0050645709041017E-2</v>
      </c>
      <c r="E423" s="5">
        <v>1.0157632782108683E-2</v>
      </c>
      <c r="F423" s="5">
        <v>1.0831795219614415E-2</v>
      </c>
      <c r="G423" s="3">
        <v>0.86950049867334278</v>
      </c>
      <c r="H423" s="3">
        <v>0.99142990437883005</v>
      </c>
      <c r="I423" s="3">
        <v>1.0741837615184358</v>
      </c>
      <c r="J423" t="s">
        <v>2897</v>
      </c>
    </row>
    <row r="424" spans="1:10" hidden="1">
      <c r="A424">
        <v>25</v>
      </c>
      <c r="B424" s="144" t="s">
        <v>2841</v>
      </c>
      <c r="C424" s="5">
        <v>1.2732006417907948E-2</v>
      </c>
      <c r="D424" s="5">
        <v>9.5472792434241338E-3</v>
      </c>
      <c r="E424" s="5">
        <v>9.87200456160231E-3</v>
      </c>
      <c r="F424" s="5">
        <v>1.0390342299879896E-2</v>
      </c>
      <c r="G424" s="3">
        <v>0.82595330722517468</v>
      </c>
      <c r="H424" s="3">
        <v>0.96355132622789386</v>
      </c>
      <c r="I424" s="3">
        <v>1.0304050943409924</v>
      </c>
      <c r="J424" t="s">
        <v>2897</v>
      </c>
    </row>
    <row r="425" spans="1:10" hidden="1">
      <c r="A425">
        <v>19</v>
      </c>
      <c r="B425" s="144" t="s">
        <v>2868</v>
      </c>
      <c r="C425" s="5">
        <v>9.9410982113181667E-3</v>
      </c>
      <c r="D425" s="5">
        <v>8.5138935498143553E-3</v>
      </c>
      <c r="E425" s="5">
        <v>8.119499253135265E-3</v>
      </c>
      <c r="F425" s="5">
        <v>8.9695269021101698E-3</v>
      </c>
      <c r="G425" s="3">
        <v>0.7365531431036465</v>
      </c>
      <c r="H425" s="3">
        <v>0.79249905374790963</v>
      </c>
      <c r="I425" s="3">
        <v>0.88950353578531594</v>
      </c>
      <c r="J425" t="s">
        <v>2897</v>
      </c>
    </row>
    <row r="426" spans="1:10" hidden="1">
      <c r="A426">
        <v>20</v>
      </c>
      <c r="B426" s="144" t="s">
        <v>2839</v>
      </c>
      <c r="C426" s="5">
        <v>8.6032008171446073E-3</v>
      </c>
      <c r="D426" s="5">
        <v>6.3259596226217241E-3</v>
      </c>
      <c r="E426" s="5">
        <v>6.1395355566447041E-3</v>
      </c>
      <c r="F426" s="5">
        <v>7.9996383090585876E-3</v>
      </c>
      <c r="G426" s="3">
        <v>0.54727081281047796</v>
      </c>
      <c r="H426" s="3">
        <v>0.59924583615347693</v>
      </c>
      <c r="I426" s="3">
        <v>0.7933201648837509</v>
      </c>
      <c r="J426" t="s">
        <v>2897</v>
      </c>
    </row>
    <row r="427" spans="1:10">
      <c r="A427">
        <v>48</v>
      </c>
      <c r="B427" s="146" t="s">
        <v>2851</v>
      </c>
      <c r="C427" s="5">
        <v>1.5419629055632322E-2</v>
      </c>
      <c r="D427" s="5">
        <v>3.2352784111321364E-2</v>
      </c>
      <c r="E427" s="5">
        <v>1.5811795480292323E-2</v>
      </c>
      <c r="F427" s="5">
        <v>1.676329853501235E-2</v>
      </c>
      <c r="G427" s="3">
        <v>2.7989009594637304</v>
      </c>
      <c r="H427" s="3">
        <v>1.5433012018996715</v>
      </c>
      <c r="I427" s="3">
        <v>1.6624080044634604</v>
      </c>
      <c r="J427" t="s">
        <v>2898</v>
      </c>
    </row>
    <row r="428" spans="1:10">
      <c r="A428">
        <v>43</v>
      </c>
      <c r="B428" s="146" t="s">
        <v>2881</v>
      </c>
      <c r="C428" s="5">
        <v>1.3640267499059666E-2</v>
      </c>
      <c r="D428" s="5">
        <v>1.3462850694201833E-2</v>
      </c>
      <c r="E428" s="5">
        <v>1.1569472472052311E-2</v>
      </c>
      <c r="F428" s="5">
        <v>1.129825373380644E-2</v>
      </c>
      <c r="G428" s="3">
        <v>1.1646968494415448</v>
      </c>
      <c r="H428" s="3">
        <v>1.1292317051354497</v>
      </c>
      <c r="I428" s="3">
        <v>1.120442221100441</v>
      </c>
      <c r="J428" t="s">
        <v>2898</v>
      </c>
    </row>
    <row r="429" spans="1:10">
      <c r="A429">
        <v>38</v>
      </c>
      <c r="B429" s="146" t="s">
        <v>2846</v>
      </c>
      <c r="C429" s="5">
        <v>1.3879072840322415E-2</v>
      </c>
      <c r="D429" s="5">
        <v>1.1725802791642037E-2</v>
      </c>
      <c r="E429" s="5">
        <v>1.0860502655596349E-2</v>
      </c>
      <c r="F429" s="5">
        <v>1.1282687955320725E-2</v>
      </c>
      <c r="G429" s="3">
        <v>1.0144215277140476</v>
      </c>
      <c r="H429" s="3">
        <v>1.0600331140449679</v>
      </c>
      <c r="I429" s="3">
        <v>1.1188985705655352</v>
      </c>
      <c r="J429" t="s">
        <v>2898</v>
      </c>
    </row>
    <row r="430" spans="1:10">
      <c r="A430">
        <v>46</v>
      </c>
      <c r="B430" s="146" t="s">
        <v>2902</v>
      </c>
      <c r="C430" s="5">
        <v>1.3079669720617471E-2</v>
      </c>
      <c r="D430" s="5">
        <v>2.1426562299551977E-2</v>
      </c>
      <c r="E430" s="5">
        <v>9.6928583909263732E-3</v>
      </c>
      <c r="F430" s="5">
        <v>1.1855011537071247E-2</v>
      </c>
      <c r="G430" s="3">
        <v>1.8536527048761637</v>
      </c>
      <c r="H430" s="3">
        <v>0.94606586729538389</v>
      </c>
      <c r="I430" s="3">
        <v>1.175655616409351</v>
      </c>
      <c r="J430" t="s">
        <v>2898</v>
      </c>
    </row>
    <row r="431" spans="1:10">
      <c r="A431">
        <v>40</v>
      </c>
      <c r="B431" s="146" t="s">
        <v>2847</v>
      </c>
      <c r="C431" s="5">
        <v>6.8094612569209456E-3</v>
      </c>
      <c r="D431" s="5">
        <v>7.5944150421949352E-3</v>
      </c>
      <c r="E431" s="5">
        <v>9.2334339518314046E-3</v>
      </c>
      <c r="F431" s="5">
        <v>6.0682931002364882E-3</v>
      </c>
      <c r="G431" s="3">
        <v>0.65700730654358031</v>
      </c>
      <c r="H431" s="3">
        <v>0.90122400920778867</v>
      </c>
      <c r="I431" s="3">
        <v>0.6017896180870046</v>
      </c>
      <c r="J431" t="s">
        <v>2898</v>
      </c>
    </row>
    <row r="432" spans="1:10">
      <c r="A432">
        <v>35</v>
      </c>
      <c r="B432" s="146" t="s">
        <v>2904</v>
      </c>
      <c r="C432" s="5">
        <v>1.1253346623584903E-2</v>
      </c>
      <c r="D432" s="5">
        <v>1.1568670114313617E-2</v>
      </c>
      <c r="E432" s="5">
        <v>9.0730009633011033E-3</v>
      </c>
      <c r="F432" s="5">
        <v>9.3375032995450802E-3</v>
      </c>
      <c r="G432" s="3">
        <v>1.0008276805871874</v>
      </c>
      <c r="H432" s="3">
        <v>0.88556503965358646</v>
      </c>
      <c r="I432" s="3">
        <v>0.92599557267601207</v>
      </c>
      <c r="J432" t="s">
        <v>2898</v>
      </c>
    </row>
    <row r="433" spans="1:10">
      <c r="A433">
        <v>37</v>
      </c>
      <c r="B433" s="146" t="s">
        <v>2903</v>
      </c>
      <c r="C433" s="5">
        <v>1.096857049078781E-2</v>
      </c>
      <c r="D433" s="5">
        <v>1.3470989020976321E-2</v>
      </c>
      <c r="E433" s="5">
        <v>8.6725503067497378E-3</v>
      </c>
      <c r="F433" s="5">
        <v>9.6152362146988413E-3</v>
      </c>
      <c r="G433" s="3">
        <v>1.1654009115877626</v>
      </c>
      <c r="H433" s="3">
        <v>0.84647928368567471</v>
      </c>
      <c r="I433" s="3">
        <v>0.95353820817166057</v>
      </c>
      <c r="J433" t="s">
        <v>2898</v>
      </c>
    </row>
    <row r="434" spans="1:10">
      <c r="A434">
        <v>41</v>
      </c>
      <c r="B434" s="146" t="s">
        <v>2848</v>
      </c>
      <c r="C434" s="5">
        <v>2.1401225950004044E-3</v>
      </c>
      <c r="D434" s="5">
        <v>3.7092796124700289E-3</v>
      </c>
      <c r="E434" s="5">
        <v>8.3561179366860028E-3</v>
      </c>
      <c r="F434" s="5">
        <v>2.1669195163103172E-3</v>
      </c>
      <c r="G434" s="3">
        <v>0.3208968424645911</v>
      </c>
      <c r="H434" s="3">
        <v>0.81559408423770574</v>
      </c>
      <c r="I434" s="3">
        <v>0.21489233407246644</v>
      </c>
      <c r="J434" t="s">
        <v>2898</v>
      </c>
    </row>
    <row r="435" spans="1:10">
      <c r="A435">
        <v>36</v>
      </c>
      <c r="B435" s="146" t="s">
        <v>2844</v>
      </c>
      <c r="C435" s="5">
        <v>1.0247866994447241E-2</v>
      </c>
      <c r="D435" s="5">
        <v>1.1650285951839034E-2</v>
      </c>
      <c r="E435" s="5">
        <v>8.1789801518459271E-3</v>
      </c>
      <c r="F435" s="5">
        <v>8.6068485656780602E-3</v>
      </c>
      <c r="G435" s="3">
        <v>1.0078884221039395</v>
      </c>
      <c r="H435" s="3">
        <v>0.79830465264935324</v>
      </c>
      <c r="I435" s="3">
        <v>0.85353690497748569</v>
      </c>
      <c r="J435" t="s">
        <v>2898</v>
      </c>
    </row>
    <row r="436" spans="1:10">
      <c r="A436">
        <v>42</v>
      </c>
      <c r="B436" s="146" t="s">
        <v>2849</v>
      </c>
      <c r="C436" s="5">
        <v>9.4424840664135701E-3</v>
      </c>
      <c r="D436" s="5">
        <v>1.0529848716333001E-2</v>
      </c>
      <c r="E436" s="5">
        <v>6.8983473931272243E-3</v>
      </c>
      <c r="F436" s="5">
        <v>7.8514752669562871E-3</v>
      </c>
      <c r="G436" s="3">
        <v>0.91095726332989957</v>
      </c>
      <c r="H436" s="3">
        <v>0.67330922893633882</v>
      </c>
      <c r="I436" s="3">
        <v>0.77862690945779311</v>
      </c>
      <c r="J436" t="s">
        <v>2898</v>
      </c>
    </row>
    <row r="437" spans="1:10">
      <c r="A437">
        <v>47</v>
      </c>
      <c r="B437" s="146" t="s">
        <v>2884</v>
      </c>
      <c r="C437" s="5">
        <v>1.0742025738097238E-2</v>
      </c>
      <c r="D437" s="5">
        <v>1.8251971666546796E-2</v>
      </c>
      <c r="E437" s="5">
        <v>6.0036068779512064E-3</v>
      </c>
      <c r="F437" s="5">
        <v>1.0027416301752856E-2</v>
      </c>
      <c r="G437" s="3">
        <v>1.5790128241768866</v>
      </c>
      <c r="H437" s="3">
        <v>0.58597859566445243</v>
      </c>
      <c r="I437" s="3">
        <v>0.99441390304566679</v>
      </c>
      <c r="J437" t="s">
        <v>2898</v>
      </c>
    </row>
    <row r="438" spans="1:10">
      <c r="A438">
        <v>34</v>
      </c>
      <c r="B438" s="146" t="s">
        <v>2878</v>
      </c>
      <c r="C438" s="5">
        <v>6.5179038205913642E-3</v>
      </c>
      <c r="D438" s="5">
        <v>5.9457290397779694E-3</v>
      </c>
      <c r="E438" s="5">
        <v>5.7753680641468019E-3</v>
      </c>
      <c r="F438" s="5">
        <v>6.6299928956508047E-3</v>
      </c>
      <c r="G438" s="3">
        <v>0.51437634105568308</v>
      </c>
      <c r="H438" s="3">
        <v>0.56370147754061106</v>
      </c>
      <c r="I438" s="3">
        <v>0.6574931083071387</v>
      </c>
      <c r="J438" t="s">
        <v>2898</v>
      </c>
    </row>
    <row r="439" spans="1:10">
      <c r="A439">
        <v>32</v>
      </c>
      <c r="B439" s="146" t="s">
        <v>2877</v>
      </c>
      <c r="C439" s="5">
        <v>5.7172740122863885E-3</v>
      </c>
      <c r="D439" s="5">
        <v>2.861054707848032E-3</v>
      </c>
      <c r="E439" s="5">
        <v>3.5695121873255964E-3</v>
      </c>
      <c r="F439" s="5">
        <v>4.7788216613626755E-3</v>
      </c>
      <c r="G439" s="3">
        <v>0.24751529078055043</v>
      </c>
      <c r="H439" s="3">
        <v>0.34840018363260999</v>
      </c>
      <c r="I439" s="3">
        <v>0.47391337481462037</v>
      </c>
      <c r="J439" t="s">
        <v>2898</v>
      </c>
    </row>
    <row r="440" spans="1:10">
      <c r="A440">
        <v>45</v>
      </c>
      <c r="B440" s="146" t="s">
        <v>2883</v>
      </c>
      <c r="C440" s="5">
        <v>5.247506984664696E-3</v>
      </c>
      <c r="D440" s="5">
        <v>8.0490530485208822E-3</v>
      </c>
      <c r="E440" s="5">
        <v>2.9576630308092433E-3</v>
      </c>
      <c r="F440" s="5">
        <v>5.7021536204751033E-3</v>
      </c>
      <c r="G440" s="3">
        <v>0.6963389061900257</v>
      </c>
      <c r="H440" s="3">
        <v>0.28868099868552954</v>
      </c>
      <c r="I440" s="3">
        <v>0.56547974741124718</v>
      </c>
      <c r="J440" t="s">
        <v>2898</v>
      </c>
    </row>
    <row r="441" spans="1:10">
      <c r="A441">
        <v>39</v>
      </c>
      <c r="B441" s="146" t="s">
        <v>2880</v>
      </c>
      <c r="C441" s="5">
        <v>2.704118350621787E-3</v>
      </c>
      <c r="D441" s="5">
        <v>-1.8428019795272421E-3</v>
      </c>
      <c r="E441" s="5">
        <v>2.6076227296925047E-3</v>
      </c>
      <c r="F441" s="5">
        <v>3.3937696391117544E-3</v>
      </c>
      <c r="G441" s="3">
        <v>-0.15942430830228174</v>
      </c>
      <c r="H441" s="3">
        <v>0.25451551646055975</v>
      </c>
      <c r="I441" s="3">
        <v>0.33655845247764021</v>
      </c>
      <c r="J441" t="s">
        <v>2898</v>
      </c>
    </row>
    <row r="442" spans="1:10">
      <c r="A442">
        <v>33</v>
      </c>
      <c r="B442" s="146" t="s">
        <v>2843</v>
      </c>
      <c r="C442" s="5">
        <v>3.6621894422705914E-3</v>
      </c>
      <c r="D442" s="5">
        <v>-7.2495017002704998E-4</v>
      </c>
      <c r="E442" s="5">
        <v>9.5951096632718169E-4</v>
      </c>
      <c r="F442" s="5">
        <v>2.8592836403753541E-3</v>
      </c>
      <c r="G442" s="3">
        <v>-6.2716819655161141E-2</v>
      </c>
      <c r="H442" s="3">
        <v>9.365251589639699E-2</v>
      </c>
      <c r="I442" s="3">
        <v>0.28355374098143799</v>
      </c>
      <c r="J442" t="s">
        <v>2898</v>
      </c>
    </row>
    <row r="443" spans="1:10">
      <c r="A443">
        <v>44</v>
      </c>
      <c r="B443" s="146" t="s">
        <v>2882</v>
      </c>
      <c r="C443" s="5">
        <v>-1.5167009635219664E-3</v>
      </c>
      <c r="D443" s="5">
        <v>3.630578561340414E-3</v>
      </c>
      <c r="E443" s="5">
        <v>-4.1397795488857803E-3</v>
      </c>
      <c r="F443" s="5">
        <v>1.5694267275268015E-3</v>
      </c>
      <c r="G443" s="3">
        <v>0.31408826466925999</v>
      </c>
      <c r="H443" s="3">
        <v>-0.40406080140349682</v>
      </c>
      <c r="I443" s="3">
        <v>0.15563927044609702</v>
      </c>
      <c r="J443" t="s">
        <v>2898</v>
      </c>
    </row>
    <row r="444" spans="1:10" hidden="1">
      <c r="A444">
        <v>49</v>
      </c>
      <c r="B444" s="147" t="s">
        <v>2885</v>
      </c>
      <c r="C444" s="5">
        <v>1.32556376550792E-2</v>
      </c>
      <c r="D444" s="5">
        <v>1.437487212799704E-2</v>
      </c>
      <c r="E444" s="5">
        <v>5.3341695999631344E-3</v>
      </c>
      <c r="F444" s="5">
        <v>1.196950746104064E-2</v>
      </c>
      <c r="G444" s="3">
        <v>1.2435975603453593</v>
      </c>
      <c r="H444" s="3">
        <v>0.52063855524948899</v>
      </c>
      <c r="I444" s="3">
        <v>1.1870101204222461</v>
      </c>
      <c r="J444" t="s">
        <v>2899</v>
      </c>
    </row>
    <row r="445" spans="1:10" hidden="1">
      <c r="A445">
        <v>50</v>
      </c>
      <c r="B445" s="147" t="s">
        <v>2886</v>
      </c>
      <c r="C445" s="5">
        <v>7.7602897049862118E-3</v>
      </c>
      <c r="D445" s="5">
        <v>2.5180596690637325E-2</v>
      </c>
      <c r="E445" s="5">
        <v>4.8892959177091466E-3</v>
      </c>
      <c r="F445" s="5">
        <v>1.1239697839038998E-2</v>
      </c>
      <c r="G445" s="3">
        <v>2.1784213684605689</v>
      </c>
      <c r="H445" s="3">
        <v>0.47721691541283345</v>
      </c>
      <c r="I445" s="3">
        <v>1.1146352620484024</v>
      </c>
      <c r="J445" t="s">
        <v>2899</v>
      </c>
    </row>
    <row r="446" spans="1:10" hidden="1">
      <c r="A446">
        <v>51</v>
      </c>
      <c r="B446" s="147" t="s">
        <v>2853</v>
      </c>
      <c r="C446" s="5">
        <v>8.6734817592910574E-3</v>
      </c>
      <c r="D446" s="5">
        <v>2.6130773371111138E-2</v>
      </c>
      <c r="E446" s="5">
        <v>5.665336234359053E-3</v>
      </c>
      <c r="F446" s="5">
        <v>1.1953523804467014E-2</v>
      </c>
      <c r="G446" s="3">
        <v>2.2606229624095606</v>
      </c>
      <c r="H446" s="3">
        <v>0.55296188409151126</v>
      </c>
      <c r="I446" s="3">
        <v>1.1854250291245465</v>
      </c>
      <c r="J446" t="s">
        <v>2899</v>
      </c>
    </row>
    <row r="447" spans="1:10" hidden="1">
      <c r="A447">
        <v>52</v>
      </c>
      <c r="B447" s="147" t="s">
        <v>2887</v>
      </c>
      <c r="C447" s="5">
        <v>2.1471422651329064E-3</v>
      </c>
      <c r="D447" s="5">
        <v>1.4306366733818798E-2</v>
      </c>
      <c r="E447" s="5">
        <v>9.5300880357940265E-4</v>
      </c>
      <c r="F447" s="5">
        <v>4.3054685714190022E-3</v>
      </c>
      <c r="G447" s="3">
        <v>1.2376710282474053</v>
      </c>
      <c r="H447" s="3">
        <v>9.3017876041859154E-2</v>
      </c>
      <c r="I447" s="3">
        <v>0.42697118357365915</v>
      </c>
      <c r="J447" t="s">
        <v>2899</v>
      </c>
    </row>
    <row r="448" spans="1:10" hidden="1">
      <c r="A448">
        <v>53</v>
      </c>
      <c r="B448" s="147" t="s">
        <v>2888</v>
      </c>
      <c r="C448" s="5">
        <v>7.188323776224248E-3</v>
      </c>
      <c r="D448" s="5">
        <v>1.4836783057588399E-2</v>
      </c>
      <c r="E448" s="5">
        <v>2.132051088560516E-3</v>
      </c>
      <c r="F448" s="5">
        <v>8.3576839027312833E-3</v>
      </c>
      <c r="G448" s="3">
        <v>1.2835583544325557</v>
      </c>
      <c r="H448" s="3">
        <v>0.20809762000704271</v>
      </c>
      <c r="I448" s="3">
        <v>0.82882736888904684</v>
      </c>
      <c r="J448" t="s">
        <v>2899</v>
      </c>
    </row>
    <row r="449" spans="1:10" hidden="1">
      <c r="A449">
        <v>54</v>
      </c>
      <c r="B449" s="147" t="s">
        <v>2854</v>
      </c>
      <c r="C449" s="5">
        <v>1.6795038496090653E-2</v>
      </c>
      <c r="D449" s="5">
        <v>3.3828557438747353E-2</v>
      </c>
      <c r="E449" s="5">
        <v>1.1878891146380965E-2</v>
      </c>
      <c r="F449" s="5">
        <v>1.599328116366916E-2</v>
      </c>
      <c r="G449" s="3">
        <v>2.9265729201787947</v>
      </c>
      <c r="H449" s="3">
        <v>1.1594323368459216</v>
      </c>
      <c r="I449" s="3">
        <v>1.5860457635224421</v>
      </c>
      <c r="J449" t="s">
        <v>2899</v>
      </c>
    </row>
    <row r="450" spans="1:10" hidden="1">
      <c r="A450">
        <v>55</v>
      </c>
      <c r="B450" s="147" t="s">
        <v>2855</v>
      </c>
      <c r="C450" s="5">
        <v>1.7990625973024255E-2</v>
      </c>
      <c r="D450" s="5">
        <v>3.1838730489688327E-2</v>
      </c>
      <c r="E450" s="5">
        <v>1.1999584722403256E-2</v>
      </c>
      <c r="F450" s="5">
        <v>1.5539764218488239E-2</v>
      </c>
      <c r="G450" s="3">
        <v>2.7544292017981813</v>
      </c>
      <c r="H450" s="3">
        <v>1.1712125639029267</v>
      </c>
      <c r="I450" s="3">
        <v>1.5410707129228303</v>
      </c>
      <c r="J450" t="s">
        <v>2899</v>
      </c>
    </row>
    <row r="451" spans="1:10" hidden="1">
      <c r="A451">
        <v>56</v>
      </c>
      <c r="B451" s="147" t="s">
        <v>2856</v>
      </c>
      <c r="C451" s="5">
        <v>2.609117321523402E-2</v>
      </c>
      <c r="D451" s="5">
        <v>4.5973361886139763E-2</v>
      </c>
      <c r="E451" s="5">
        <v>1.7612541670128046E-2</v>
      </c>
      <c r="F451" s="5">
        <v>1.8252993805934148E-2</v>
      </c>
      <c r="G451" s="3">
        <v>3.9772430789924527</v>
      </c>
      <c r="H451" s="3">
        <v>1.7190619978544106</v>
      </c>
      <c r="I451" s="3">
        <v>1.8101403458889445</v>
      </c>
      <c r="J451" t="s">
        <v>2899</v>
      </c>
    </row>
    <row r="452" spans="1:10" hidden="1">
      <c r="A452">
        <v>57</v>
      </c>
      <c r="B452" s="147" t="s">
        <v>2889</v>
      </c>
      <c r="C452" s="5">
        <v>3.7107222781040949E-3</v>
      </c>
      <c r="D452" s="5">
        <v>2.7952120430107419E-2</v>
      </c>
      <c r="E452" s="5">
        <v>7.7204539530157934E-3</v>
      </c>
      <c r="F452" s="5">
        <v>7.7618750703478678E-3</v>
      </c>
      <c r="G452" s="3">
        <v>2.4181911646823671</v>
      </c>
      <c r="H452" s="3">
        <v>0.75355046678608217</v>
      </c>
      <c r="I452" s="3">
        <v>0.76974130238396865</v>
      </c>
      <c r="J452" t="s">
        <v>2899</v>
      </c>
    </row>
    <row r="453" spans="1:10" hidden="1">
      <c r="A453">
        <v>58</v>
      </c>
      <c r="B453" s="147" t="s">
        <v>2890</v>
      </c>
      <c r="C453" s="5">
        <v>2.2842768332833163E-2</v>
      </c>
      <c r="D453" s="5">
        <v>2.6981976783148065E-2</v>
      </c>
      <c r="E453" s="5">
        <v>1.2903724373183989E-2</v>
      </c>
      <c r="F453" s="5">
        <v>1.9136040323594949E-2</v>
      </c>
      <c r="G453" s="3">
        <v>2.334262190441724</v>
      </c>
      <c r="H453" s="3">
        <v>1.2594605943985284</v>
      </c>
      <c r="I453" s="3">
        <v>1.8977116312303601</v>
      </c>
      <c r="J453" t="s">
        <v>2899</v>
      </c>
    </row>
    <row r="454" spans="1:10" hidden="1">
      <c r="A454">
        <v>59</v>
      </c>
      <c r="B454" s="147" t="s">
        <v>2891</v>
      </c>
      <c r="C454" s="5">
        <v>1.5429753965684467E-2</v>
      </c>
      <c r="D454" s="5">
        <v>1.1370499154356839E-2</v>
      </c>
      <c r="E454" s="5">
        <v>7.1359872505096789E-3</v>
      </c>
      <c r="F454" s="5">
        <v>1.3244162171697216E-2</v>
      </c>
      <c r="G454" s="3">
        <v>0.98368353348527593</v>
      </c>
      <c r="H454" s="3">
        <v>0.69650393051053527</v>
      </c>
      <c r="I454" s="3">
        <v>1.3134169961034701</v>
      </c>
      <c r="J454" t="s">
        <v>2899</v>
      </c>
    </row>
    <row r="455" spans="1:10" hidden="1">
      <c r="A455">
        <v>60</v>
      </c>
      <c r="B455" s="147" t="s">
        <v>2858</v>
      </c>
      <c r="C455" s="5">
        <v>7.6088864954650948E-3</v>
      </c>
      <c r="D455" s="5">
        <v>2.7807869827116249E-2</v>
      </c>
      <c r="E455" s="5">
        <v>-1.4645947695255401E-3</v>
      </c>
      <c r="F455" s="5">
        <v>8.3431714251269717E-3</v>
      </c>
      <c r="G455" s="3">
        <v>2.4057117703363975</v>
      </c>
      <c r="H455" s="3">
        <v>-0.14295092995112221</v>
      </c>
      <c r="I455" s="3">
        <v>0.82738817368032258</v>
      </c>
      <c r="J455" t="s">
        <v>2899</v>
      </c>
    </row>
    <row r="456" spans="1:10" hidden="1">
      <c r="A456">
        <v>61</v>
      </c>
      <c r="B456" s="147" t="s">
        <v>2859</v>
      </c>
      <c r="C456" s="5">
        <v>9.0988773719016258E-3</v>
      </c>
      <c r="D456" s="5">
        <v>2.4643114383256837E-2</v>
      </c>
      <c r="E456" s="5">
        <v>7.2287865120737038E-3</v>
      </c>
      <c r="F456" s="5">
        <v>1.1011257691937448E-2</v>
      </c>
      <c r="G456" s="3">
        <v>2.1319227505782337</v>
      </c>
      <c r="H456" s="3">
        <v>0.70556154905143198</v>
      </c>
      <c r="I456" s="3">
        <v>1.091980965921107</v>
      </c>
      <c r="J456" t="s">
        <v>2899</v>
      </c>
    </row>
    <row r="457" spans="1:10" hidden="1">
      <c r="A457">
        <v>62</v>
      </c>
      <c r="B457" s="148" t="s">
        <v>2857</v>
      </c>
      <c r="C457" s="5">
        <v>3.1869306715923695E-2</v>
      </c>
      <c r="D457" s="5">
        <v>3.700669058852446E-2</v>
      </c>
      <c r="E457" s="5">
        <v>2.2187897856769778E-2</v>
      </c>
      <c r="F457" s="5">
        <v>2.3058839565743172E-2</v>
      </c>
      <c r="G457" s="3">
        <v>3.2015192707496523</v>
      </c>
      <c r="H457" s="3">
        <v>2.165637006414586</v>
      </c>
      <c r="I457" s="3">
        <v>2.2867336871479247</v>
      </c>
      <c r="J457" t="s">
        <v>2899</v>
      </c>
    </row>
    <row r="458" spans="1:10" hidden="1">
      <c r="A458" s="131" t="s">
        <v>2467</v>
      </c>
      <c r="B458" s="5">
        <v>5.8584725916230301E-3</v>
      </c>
      <c r="C458" s="5">
        <v>-7.5988341666666645E-3</v>
      </c>
      <c r="D458" s="5">
        <v>2.3489791666666654E-3</v>
      </c>
      <c r="E458" s="5">
        <v>1.2027438888888883E-3</v>
      </c>
      <c r="F458">
        <v>5</v>
      </c>
      <c r="G458" s="3" t="s">
        <v>2811</v>
      </c>
    </row>
  </sheetData>
  <autoFilter ref="A395:J458" xr:uid="{B06573A5-EBBE-2346-86B2-9C4D917FBA18}">
    <filterColumn colId="9">
      <filters>
        <filter val="Meio"/>
      </filters>
    </filterColumn>
    <sortState xmlns:xlrd2="http://schemas.microsoft.com/office/spreadsheetml/2017/richdata2" ref="A427:J443">
      <sortCondition descending="1" ref="H395:H458"/>
    </sortState>
  </autoFilter>
  <mergeCells count="4">
    <mergeCell ref="C1:G1"/>
    <mergeCell ref="H1:AB1"/>
    <mergeCell ref="AC1:AZ1"/>
    <mergeCell ref="BA1:BM1"/>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87AAA-CF00-3848-89D8-593544760947}">
  <dimension ref="A1:BQ79"/>
  <sheetViews>
    <sheetView workbookViewId="0">
      <selection activeCell="B2" sqref="B2:B40"/>
    </sheetView>
  </sheetViews>
  <sheetFormatPr baseColWidth="10" defaultRowHeight="15"/>
  <cols>
    <col min="9" max="9" width="13.1640625" customWidth="1"/>
  </cols>
  <sheetData>
    <row r="1" spans="1:69">
      <c r="A1" t="s">
        <v>240</v>
      </c>
      <c r="B1" s="15" t="s">
        <v>2452</v>
      </c>
      <c r="C1" s="6" t="s">
        <v>2457</v>
      </c>
      <c r="D1" s="6" t="s">
        <v>1928</v>
      </c>
      <c r="E1" s="6" t="s">
        <v>2456</v>
      </c>
      <c r="F1" s="6" t="s">
        <v>1930</v>
      </c>
      <c r="G1" s="6" t="s">
        <v>1931</v>
      </c>
      <c r="H1" s="6" t="s">
        <v>1932</v>
      </c>
      <c r="I1" s="6" t="s">
        <v>2455</v>
      </c>
      <c r="J1" s="6" t="s">
        <v>1934</v>
      </c>
      <c r="K1" s="6" t="s">
        <v>2269</v>
      </c>
      <c r="L1" s="6" t="s">
        <v>506</v>
      </c>
      <c r="M1" s="6" t="s">
        <v>2273</v>
      </c>
      <c r="N1" s="6" t="s">
        <v>2453</v>
      </c>
      <c r="O1" s="6" t="s">
        <v>2454</v>
      </c>
      <c r="P1" s="6" t="s">
        <v>1979</v>
      </c>
      <c r="Q1" s="6" t="s">
        <v>1867</v>
      </c>
      <c r="R1" s="6" t="s">
        <v>2458</v>
      </c>
      <c r="S1" s="6" t="s">
        <v>1981</v>
      </c>
      <c r="T1" s="6" t="s">
        <v>1983</v>
      </c>
      <c r="U1" s="15" t="s">
        <v>1984</v>
      </c>
      <c r="V1" s="6" t="s">
        <v>1997</v>
      </c>
      <c r="W1" s="6" t="s">
        <v>1935</v>
      </c>
      <c r="X1" s="6" t="s">
        <v>1937</v>
      </c>
      <c r="Y1" s="6" t="s">
        <v>1939</v>
      </c>
      <c r="Z1" s="6" t="s">
        <v>1940</v>
      </c>
      <c r="AA1" s="6" t="s">
        <v>2459</v>
      </c>
      <c r="AB1" s="6" t="s">
        <v>1942</v>
      </c>
      <c r="AC1" s="6" t="s">
        <v>2460</v>
      </c>
      <c r="AD1" s="6" t="s">
        <v>2461</v>
      </c>
      <c r="AE1" s="6" t="s">
        <v>1945</v>
      </c>
      <c r="AF1" s="6" t="s">
        <v>1946</v>
      </c>
      <c r="AG1" s="6" t="s">
        <v>1947</v>
      </c>
      <c r="AH1" s="6" t="s">
        <v>1948</v>
      </c>
      <c r="AI1" s="6" t="s">
        <v>1949</v>
      </c>
      <c r="AJ1" s="6" t="s">
        <v>1950</v>
      </c>
      <c r="AK1" s="6" t="s">
        <v>1951</v>
      </c>
      <c r="AL1" s="6" t="s">
        <v>1952</v>
      </c>
      <c r="AM1" s="6" t="s">
        <v>1953</v>
      </c>
      <c r="AN1" s="6" t="s">
        <v>1954</v>
      </c>
      <c r="AO1" s="6" t="s">
        <v>1957</v>
      </c>
      <c r="AP1" s="6" t="s">
        <v>1958</v>
      </c>
      <c r="AQ1" s="6" t="s">
        <v>1959</v>
      </c>
      <c r="AR1" s="6" t="s">
        <v>1960</v>
      </c>
      <c r="AS1" s="6" t="s">
        <v>1961</v>
      </c>
      <c r="AT1" s="6" t="s">
        <v>1962</v>
      </c>
      <c r="AU1" s="6" t="s">
        <v>1963</v>
      </c>
      <c r="AV1" s="6" t="s">
        <v>1964</v>
      </c>
      <c r="AW1" s="6" t="s">
        <v>1965</v>
      </c>
      <c r="AX1" s="6" t="s">
        <v>1966</v>
      </c>
      <c r="AY1" s="6" t="s">
        <v>1967</v>
      </c>
      <c r="AZ1" s="6" t="s">
        <v>1968</v>
      </c>
      <c r="BA1" s="6" t="s">
        <v>1969</v>
      </c>
      <c r="BB1" s="6" t="s">
        <v>1970</v>
      </c>
      <c r="BC1" s="6" t="s">
        <v>1971</v>
      </c>
      <c r="BD1" s="6" t="s">
        <v>1972</v>
      </c>
      <c r="BE1" s="6" t="s">
        <v>2093</v>
      </c>
      <c r="BF1" s="6" t="s">
        <v>1973</v>
      </c>
      <c r="BG1" s="6" t="s">
        <v>1974</v>
      </c>
      <c r="BH1" s="6" t="s">
        <v>1975</v>
      </c>
      <c r="BI1" s="6" t="s">
        <v>2002</v>
      </c>
      <c r="BJ1" s="6" t="s">
        <v>2003</v>
      </c>
      <c r="BK1" s="6" t="s">
        <v>2005</v>
      </c>
      <c r="BL1" s="6" t="s">
        <v>1454</v>
      </c>
      <c r="BM1" s="6" t="s">
        <v>1602</v>
      </c>
      <c r="BN1" s="6" t="s">
        <v>1452</v>
      </c>
      <c r="BO1" s="6" t="s">
        <v>2280</v>
      </c>
      <c r="BP1" s="6" t="s">
        <v>2285</v>
      </c>
      <c r="BQ1" s="6" t="s">
        <v>2288</v>
      </c>
    </row>
    <row r="2" spans="1:69">
      <c r="A2" s="118">
        <v>44927</v>
      </c>
      <c r="B2" s="62">
        <v>-1.17E-2</v>
      </c>
      <c r="C2" s="62">
        <v>-1.5599999999999999E-2</v>
      </c>
      <c r="D2" s="62">
        <v>0</v>
      </c>
      <c r="E2" s="62">
        <v>-5.8999999999999999E-3</v>
      </c>
      <c r="F2" s="62">
        <v>1E-4</v>
      </c>
      <c r="G2" s="62">
        <v>9.9000000000000008E-3</v>
      </c>
      <c r="H2" s="62">
        <v>-4.7000000000000002E-3</v>
      </c>
      <c r="I2" s="62">
        <v>1.09E-2</v>
      </c>
      <c r="J2" s="62">
        <v>1.12E-2</v>
      </c>
      <c r="K2" s="5">
        <f>J2*0.99</f>
        <v>1.1088000000000001E-2</v>
      </c>
      <c r="L2" s="62">
        <f t="shared" ref="L2:L9" si="0">J2</f>
        <v>1.12E-2</v>
      </c>
      <c r="M2" s="62">
        <v>6.4999999999999997E-3</v>
      </c>
      <c r="N2" s="62">
        <v>1.2699999999999999E-2</v>
      </c>
      <c r="O2" s="62">
        <f>J2</f>
        <v>1.12E-2</v>
      </c>
      <c r="P2" s="62">
        <v>1.6E-2</v>
      </c>
      <c r="Q2" s="62">
        <v>1.18E-2</v>
      </c>
      <c r="R2" s="62">
        <v>4.0000000000000001E-3</v>
      </c>
      <c r="S2" s="62">
        <v>2.0000000000000001E-4</v>
      </c>
      <c r="T2" s="62">
        <v>5.0000000000000001E-3</v>
      </c>
      <c r="U2" s="62">
        <v>2.2000000000000001E-3</v>
      </c>
      <c r="V2" s="62">
        <v>8.2000000000000007E-3</v>
      </c>
      <c r="W2" s="62">
        <v>2.0500000000000001E-2</v>
      </c>
      <c r="X2" s="62">
        <v>1.41E-2</v>
      </c>
      <c r="Y2" s="62">
        <v>1.4E-2</v>
      </c>
      <c r="Z2" s="62">
        <v>1.8499999999999999E-2</v>
      </c>
      <c r="AA2" s="62">
        <v>2.47E-2</v>
      </c>
      <c r="AB2" s="62">
        <v>-1.4E-3</v>
      </c>
      <c r="AC2" s="62">
        <v>1.11E-2</v>
      </c>
    </row>
    <row r="3" spans="1:69">
      <c r="A3" s="118">
        <v>44958</v>
      </c>
      <c r="B3" s="62">
        <v>3.7000000000000002E-3</v>
      </c>
      <c r="C3" s="62">
        <v>3.5999999999999999E-3</v>
      </c>
      <c r="D3" s="62">
        <v>-1E-4</v>
      </c>
      <c r="E3" s="62">
        <v>1.5E-3</v>
      </c>
      <c r="F3" s="62">
        <v>2.18E-2</v>
      </c>
      <c r="G3" s="62">
        <v>-3.0000000000000001E-3</v>
      </c>
      <c r="H3" s="62">
        <v>3.8E-3</v>
      </c>
      <c r="I3" s="62">
        <v>1.0200000000000001E-2</v>
      </c>
      <c r="J3" s="62">
        <v>9.1999999999999998E-3</v>
      </c>
      <c r="K3" s="5">
        <f t="shared" ref="K3:K40" si="1">J3*0.99</f>
        <v>9.1079999999999998E-3</v>
      </c>
      <c r="L3" s="62">
        <f t="shared" si="0"/>
        <v>9.1999999999999998E-3</v>
      </c>
      <c r="M3" s="62">
        <v>3.8999999999999998E-3</v>
      </c>
      <c r="N3" s="62">
        <v>-5.4999999999999997E-3</v>
      </c>
      <c r="O3" s="62">
        <f t="shared" ref="O3:O6" si="2">J3</f>
        <v>9.1999999999999998E-3</v>
      </c>
      <c r="P3" s="62">
        <v>1.4200000000000001E-2</v>
      </c>
      <c r="Q3" s="62">
        <v>2.69E-2</v>
      </c>
      <c r="R3" s="62">
        <v>-8.3000000000000001E-3</v>
      </c>
      <c r="S3" s="62">
        <v>2.2499999999999999E-2</v>
      </c>
      <c r="T3" s="62">
        <v>-5.5999999999999999E-3</v>
      </c>
      <c r="U3" s="62">
        <v>1.1599999999999999E-2</v>
      </c>
      <c r="V3" s="62">
        <v>8.3000000000000001E-3</v>
      </c>
      <c r="W3" s="62">
        <v>1.1299999999999999E-2</v>
      </c>
      <c r="X3" s="62">
        <v>-1.5599999999999999E-2</v>
      </c>
      <c r="Y3" s="62">
        <v>8.5000000000000006E-3</v>
      </c>
      <c r="Z3" s="62">
        <v>-1.1000000000000001E-3</v>
      </c>
      <c r="AA3" s="62">
        <v>-7.6E-3</v>
      </c>
      <c r="AB3" s="62">
        <v>2.2800000000000001E-2</v>
      </c>
      <c r="AC3" s="62">
        <v>6.1000000000000004E-3</v>
      </c>
    </row>
    <row r="4" spans="1:69">
      <c r="A4" s="118">
        <v>44986</v>
      </c>
      <c r="B4" s="62">
        <v>1.0999999999999999E-2</v>
      </c>
      <c r="C4" s="62">
        <v>0.01</v>
      </c>
      <c r="D4" s="62">
        <v>6.3E-3</v>
      </c>
      <c r="E4" s="62">
        <v>6.8999999999999999E-3</v>
      </c>
      <c r="F4" s="62">
        <v>1.6400000000000001E-2</v>
      </c>
      <c r="G4" s="62">
        <v>5.0000000000000001E-3</v>
      </c>
      <c r="H4" s="62">
        <v>8.8999999999999999E-3</v>
      </c>
      <c r="I4" s="62">
        <v>1.38E-2</v>
      </c>
      <c r="J4" s="62">
        <v>1.17E-2</v>
      </c>
      <c r="K4" s="5">
        <f t="shared" si="1"/>
        <v>1.1583E-2</v>
      </c>
      <c r="L4" s="62">
        <f t="shared" si="0"/>
        <v>1.17E-2</v>
      </c>
      <c r="M4" s="62">
        <v>5.7000000000000002E-3</v>
      </c>
      <c r="N4" s="62">
        <v>3.0999999999999999E-3</v>
      </c>
      <c r="O4" s="62">
        <f t="shared" si="2"/>
        <v>1.17E-2</v>
      </c>
      <c r="P4" s="62">
        <v>1.5299999999999999E-2</v>
      </c>
      <c r="Q4" s="62">
        <v>9.7999999999999997E-3</v>
      </c>
      <c r="R4" s="62">
        <v>8.2000000000000007E-3</v>
      </c>
      <c r="S4" s="62">
        <v>2.1000000000000001E-2</v>
      </c>
      <c r="T4" s="62">
        <v>1.09E-2</v>
      </c>
      <c r="U4" s="62">
        <v>3.4500000000000003E-2</v>
      </c>
      <c r="V4" s="62">
        <v>2.0899999999999998E-2</v>
      </c>
      <c r="W4" s="62">
        <v>-1.9E-3</v>
      </c>
      <c r="X4" s="62">
        <v>-1.4800000000000001E-2</v>
      </c>
      <c r="Y4" s="62">
        <v>1.3899999999999999E-2</v>
      </c>
      <c r="Z4" s="62">
        <v>1.09E-2</v>
      </c>
      <c r="AA4" s="62">
        <v>1.1299999999999999E-2</v>
      </c>
      <c r="AB4" s="62">
        <v>-9.4999999999999998E-3</v>
      </c>
      <c r="AC4" s="62">
        <v>1.14E-2</v>
      </c>
    </row>
    <row r="5" spans="1:69">
      <c r="A5" s="118">
        <v>45017</v>
      </c>
      <c r="B5" s="62">
        <v>9.5999999999999992E-3</v>
      </c>
      <c r="C5" s="62">
        <v>1.04E-2</v>
      </c>
      <c r="D5" s="62">
        <v>7.0000000000000001E-3</v>
      </c>
      <c r="E5" s="62">
        <v>0.01</v>
      </c>
      <c r="F5" s="62">
        <v>8.5000000000000006E-3</v>
      </c>
      <c r="G5" s="62">
        <v>9.9000000000000008E-3</v>
      </c>
      <c r="H5" s="62">
        <v>8.0000000000000002E-3</v>
      </c>
      <c r="I5" s="62">
        <v>1.0800000000000001E-2</v>
      </c>
      <c r="J5" s="62">
        <v>9.1999999999999998E-3</v>
      </c>
      <c r="K5" s="5">
        <f t="shared" si="1"/>
        <v>9.1079999999999998E-3</v>
      </c>
      <c r="L5" s="62">
        <f t="shared" si="0"/>
        <v>9.1999999999999998E-3</v>
      </c>
      <c r="M5" s="62">
        <v>9.9000000000000008E-3</v>
      </c>
      <c r="N5" s="62">
        <v>1.09E-2</v>
      </c>
      <c r="O5" s="62">
        <f t="shared" si="2"/>
        <v>9.1999999999999998E-3</v>
      </c>
      <c r="P5" s="62">
        <v>8.6E-3</v>
      </c>
      <c r="Q5" s="62">
        <v>7.3000000000000001E-3</v>
      </c>
      <c r="R5" s="62">
        <v>3.8E-3</v>
      </c>
      <c r="S5" s="62">
        <v>2.29E-2</v>
      </c>
      <c r="T5" s="62">
        <v>6.1000000000000004E-3</v>
      </c>
      <c r="U5" s="62">
        <v>3.3000000000000002E-2</v>
      </c>
      <c r="V5" s="62">
        <v>1.0699999999999999E-2</v>
      </c>
      <c r="W5" s="62">
        <v>2.2000000000000001E-3</v>
      </c>
      <c r="X5" s="62">
        <v>1.29E-2</v>
      </c>
      <c r="Y5" s="62">
        <v>1.34E-2</v>
      </c>
      <c r="Z5" s="62">
        <v>1.9E-3</v>
      </c>
      <c r="AA5" s="62">
        <v>-2.8999999999999998E-3</v>
      </c>
      <c r="AB5" s="62">
        <v>8.3000000000000001E-3</v>
      </c>
      <c r="AC5" s="62">
        <v>0.01</v>
      </c>
    </row>
    <row r="6" spans="1:69">
      <c r="A6" s="118">
        <v>45047</v>
      </c>
      <c r="B6" s="62">
        <v>1.46E-2</v>
      </c>
      <c r="C6" s="62">
        <v>1.37E-2</v>
      </c>
      <c r="D6" s="62">
        <v>1.26E-2</v>
      </c>
      <c r="E6" s="62">
        <v>1.9800000000000002E-2</v>
      </c>
      <c r="F6" s="62">
        <v>1.89E-2</v>
      </c>
      <c r="G6" s="62">
        <v>1.43E-2</v>
      </c>
      <c r="H6" s="62">
        <v>1.18E-2</v>
      </c>
      <c r="I6" s="62">
        <v>1.38E-2</v>
      </c>
      <c r="J6" s="62">
        <v>1.12E-2</v>
      </c>
      <c r="K6" s="5">
        <f t="shared" si="1"/>
        <v>1.1088000000000001E-2</v>
      </c>
      <c r="L6" s="62">
        <f t="shared" si="0"/>
        <v>1.12E-2</v>
      </c>
      <c r="M6" s="62">
        <v>8.3000000000000001E-3</v>
      </c>
      <c r="N6" s="62">
        <v>1.24E-2</v>
      </c>
      <c r="O6" s="62">
        <f t="shared" si="2"/>
        <v>1.12E-2</v>
      </c>
      <c r="P6" s="62">
        <v>3.8E-3</v>
      </c>
      <c r="Q6" s="62">
        <v>1.9400000000000001E-2</v>
      </c>
      <c r="R6" s="62">
        <v>2.86E-2</v>
      </c>
      <c r="S6" s="62">
        <v>2.4E-2</v>
      </c>
      <c r="T6" s="62">
        <v>2.5899999999999999E-2</v>
      </c>
      <c r="U6" s="62">
        <v>3.9100000000000003E-2</v>
      </c>
      <c r="V6" s="62">
        <v>2.1399999999999999E-2</v>
      </c>
      <c r="W6" s="62">
        <v>9.9000000000000008E-3</v>
      </c>
      <c r="X6" s="62">
        <v>8.9999999999999998E-4</v>
      </c>
      <c r="Y6" s="62">
        <v>1.32E-2</v>
      </c>
      <c r="Z6" s="62">
        <v>-1.6999999999999999E-3</v>
      </c>
      <c r="AA6" s="62">
        <v>-1.04E-2</v>
      </c>
      <c r="AB6" s="62">
        <v>2.06E-2</v>
      </c>
      <c r="AC6" s="62">
        <v>1.4200000000000001E-2</v>
      </c>
    </row>
    <row r="7" spans="1:69">
      <c r="A7" s="118">
        <v>45078</v>
      </c>
      <c r="B7" s="62">
        <v>1.3899999999999999E-2</v>
      </c>
      <c r="C7" s="62">
        <v>1.4999999999999999E-2</v>
      </c>
      <c r="D7" s="62">
        <v>1.5100000000000001E-2</v>
      </c>
      <c r="E7" s="62">
        <v>2.01E-2</v>
      </c>
      <c r="F7" s="62">
        <v>1.4999999999999999E-2</v>
      </c>
      <c r="G7" s="62">
        <v>1.29E-2</v>
      </c>
      <c r="H7" s="62">
        <v>1.3899999999999999E-2</v>
      </c>
      <c r="I7" s="62">
        <v>1.32E-2</v>
      </c>
      <c r="J7" s="62">
        <v>1.0699999999999999E-2</v>
      </c>
      <c r="K7" s="5">
        <f t="shared" si="1"/>
        <v>1.0593E-2</v>
      </c>
      <c r="L7" s="62">
        <f t="shared" si="0"/>
        <v>1.0699999999999999E-2</v>
      </c>
      <c r="M7" s="62">
        <v>8.0999999999999996E-3</v>
      </c>
      <c r="N7" s="62">
        <v>1.2999999999999999E-2</v>
      </c>
      <c r="O7" s="62">
        <v>1.2E-2</v>
      </c>
      <c r="P7" s="62">
        <v>1.0699999999999999E-2</v>
      </c>
      <c r="Q7" s="62">
        <v>1.0999999999999999E-2</v>
      </c>
      <c r="R7" s="62">
        <v>2.2700000000000001E-2</v>
      </c>
      <c r="S7" s="62">
        <v>1.89E-2</v>
      </c>
      <c r="T7" s="62">
        <v>2.0899999999999998E-2</v>
      </c>
      <c r="U7" s="62">
        <v>2.8799999999999999E-2</v>
      </c>
      <c r="V7" s="62">
        <v>2.0899999999999998E-2</v>
      </c>
      <c r="W7" s="62">
        <v>-1E-4</v>
      </c>
      <c r="X7" s="62">
        <v>2.2100000000000002E-2</v>
      </c>
      <c r="Y7" s="62">
        <v>1.7299999999999999E-2</v>
      </c>
      <c r="Z7" s="62">
        <v>-2.3E-3</v>
      </c>
      <c r="AA7" s="62">
        <v>-1.24E-2</v>
      </c>
      <c r="AB7" s="62">
        <v>2.5000000000000001E-3</v>
      </c>
      <c r="AC7" s="62">
        <v>1.24E-2</v>
      </c>
    </row>
    <row r="8" spans="1:69">
      <c r="A8" s="118">
        <v>45108</v>
      </c>
      <c r="B8" s="62">
        <v>1.37E-2</v>
      </c>
      <c r="C8" s="62">
        <v>1.2500000000000001E-2</v>
      </c>
      <c r="D8" s="62">
        <v>1.55E-2</v>
      </c>
      <c r="E8" s="62">
        <v>1.52E-2</v>
      </c>
      <c r="F8" s="62">
        <v>1.8599999999999998E-2</v>
      </c>
      <c r="G8" s="62">
        <v>1.2200000000000001E-2</v>
      </c>
      <c r="H8" s="62">
        <v>1.35E-2</v>
      </c>
      <c r="I8" s="62">
        <v>1.26E-2</v>
      </c>
      <c r="J8" s="62">
        <v>1.0699999999999999E-2</v>
      </c>
      <c r="K8" s="5">
        <f t="shared" si="1"/>
        <v>1.0593E-2</v>
      </c>
      <c r="L8" s="62">
        <f t="shared" si="0"/>
        <v>1.0699999999999999E-2</v>
      </c>
      <c r="M8" s="62">
        <v>1.3599999999999999E-2</v>
      </c>
      <c r="N8" s="62">
        <v>1.2800000000000001E-2</v>
      </c>
      <c r="O8" s="62">
        <v>1.29E-2</v>
      </c>
      <c r="P8" s="62">
        <v>1.11E-2</v>
      </c>
      <c r="Q8" s="62">
        <v>1.6799999999999999E-2</v>
      </c>
      <c r="R8" s="62">
        <v>2.18E-2</v>
      </c>
      <c r="S8" s="62">
        <v>1.49E-2</v>
      </c>
      <c r="T8" s="62">
        <v>1.8800000000000001E-2</v>
      </c>
      <c r="U8" s="62">
        <v>1.6E-2</v>
      </c>
      <c r="V8" s="62">
        <v>7.9000000000000008E-3</v>
      </c>
      <c r="W8" s="62">
        <v>1.09E-2</v>
      </c>
      <c r="X8" s="62">
        <v>1.09E-2</v>
      </c>
      <c r="Y8" s="62">
        <v>1.17E-2</v>
      </c>
      <c r="Z8" s="62">
        <v>2.2599999999999999E-2</v>
      </c>
      <c r="AA8" s="62">
        <v>3.3000000000000002E-2</v>
      </c>
      <c r="AB8" s="62">
        <v>1.4800000000000001E-2</v>
      </c>
      <c r="AC8" s="62">
        <v>1.35E-2</v>
      </c>
    </row>
    <row r="9" spans="1:69">
      <c r="A9" s="118">
        <v>45139</v>
      </c>
      <c r="B9" s="62">
        <v>1.67E-2</v>
      </c>
      <c r="C9" s="62">
        <v>1.5599999999999999E-2</v>
      </c>
      <c r="D9" s="62">
        <v>1.14E-2</v>
      </c>
      <c r="E9" s="62">
        <v>8.9999999999999993E-3</v>
      </c>
      <c r="F9" s="62">
        <v>-5.0000000000000001E-3</v>
      </c>
      <c r="G9" s="62">
        <v>1.54E-2</v>
      </c>
      <c r="H9" s="62">
        <v>1.61E-2</v>
      </c>
      <c r="I9" s="62">
        <v>1.32E-2</v>
      </c>
      <c r="J9" s="62">
        <v>1.14E-2</v>
      </c>
      <c r="K9" s="5">
        <f t="shared" si="1"/>
        <v>1.1286000000000001E-2</v>
      </c>
      <c r="L9" s="62">
        <f t="shared" si="0"/>
        <v>1.14E-2</v>
      </c>
      <c r="M9" s="62">
        <v>1.35E-2</v>
      </c>
      <c r="N9" s="62">
        <v>1.61E-2</v>
      </c>
      <c r="O9" s="62">
        <v>1.41E-2</v>
      </c>
      <c r="P9" s="62">
        <v>6.0000000000000001E-3</v>
      </c>
      <c r="Q9" s="62">
        <v>1.12E-2</v>
      </c>
      <c r="R9" s="62">
        <v>1.9300000000000001E-2</v>
      </c>
      <c r="S9" s="62">
        <v>-7.4999999999999997E-3</v>
      </c>
      <c r="T9" s="62">
        <v>1.38E-2</v>
      </c>
      <c r="U9" s="62">
        <v>-9.7999999999999997E-3</v>
      </c>
      <c r="V9" s="62">
        <v>7.1999999999999998E-3</v>
      </c>
      <c r="W9" s="62">
        <v>5.0000000000000001E-3</v>
      </c>
      <c r="X9" s="62">
        <v>-9.9000000000000008E-3</v>
      </c>
      <c r="Y9" s="62">
        <v>1.5699999999999999E-2</v>
      </c>
      <c r="Z9" s="62">
        <v>2.5000000000000001E-3</v>
      </c>
      <c r="AA9" s="62">
        <v>-2.7000000000000001E-3</v>
      </c>
      <c r="AB9" s="62">
        <v>5.4999999999999997E-3</v>
      </c>
      <c r="AC9" s="62">
        <v>1.6299999999999999E-2</v>
      </c>
    </row>
    <row r="10" spans="1:69">
      <c r="A10" s="118">
        <v>45170</v>
      </c>
      <c r="B10" s="62">
        <v>1.21E-2</v>
      </c>
      <c r="C10" s="62">
        <v>1.17E-2</v>
      </c>
      <c r="D10" s="62">
        <v>8.6999999999999994E-3</v>
      </c>
      <c r="E10" s="62">
        <v>6.7999999999999996E-3</v>
      </c>
      <c r="F10" s="62">
        <v>6.0000000000000001E-3</v>
      </c>
      <c r="G10" s="62">
        <v>1.32E-2</v>
      </c>
      <c r="H10" s="62">
        <v>1.1900000000000001E-2</v>
      </c>
      <c r="I10" s="62">
        <v>1.1299999999999999E-2</v>
      </c>
      <c r="J10" s="62">
        <v>9.7000000000000003E-3</v>
      </c>
      <c r="K10" s="5">
        <f t="shared" si="1"/>
        <v>9.6030000000000004E-3</v>
      </c>
      <c r="L10" s="62">
        <f>J10</f>
        <v>9.7000000000000003E-3</v>
      </c>
      <c r="M10" s="62">
        <v>1.35E-2</v>
      </c>
      <c r="N10" s="62">
        <v>1.37E-2</v>
      </c>
      <c r="O10" s="62">
        <v>1.2E-2</v>
      </c>
      <c r="P10" s="62">
        <v>1.1999999999999999E-3</v>
      </c>
      <c r="Q10" s="62">
        <v>1.7500000000000002E-2</v>
      </c>
      <c r="R10" s="62">
        <v>1.0200000000000001E-2</v>
      </c>
      <c r="S10" s="62">
        <v>-8.3000000000000001E-3</v>
      </c>
      <c r="T10" s="62">
        <v>1.06E-2</v>
      </c>
      <c r="U10" s="62">
        <v>-2.18E-2</v>
      </c>
      <c r="V10" s="62">
        <v>1.4E-3</v>
      </c>
      <c r="W10" s="62">
        <v>-9.4000000000000004E-3</v>
      </c>
      <c r="X10" s="62">
        <v>-1.6899999999999998E-2</v>
      </c>
      <c r="Y10" s="62">
        <v>1.47E-2</v>
      </c>
      <c r="Z10" s="62">
        <v>2.5000000000000001E-3</v>
      </c>
      <c r="AA10" s="62">
        <v>-2E-3</v>
      </c>
      <c r="AB10" s="62">
        <v>2.23E-2</v>
      </c>
      <c r="AC10" s="62">
        <v>1.21E-2</v>
      </c>
    </row>
    <row r="11" spans="1:69">
      <c r="A11" s="118">
        <v>45200</v>
      </c>
      <c r="B11" s="62">
        <v>8.5000000000000006E-3</v>
      </c>
      <c r="C11" s="62">
        <v>3.8999999999999998E-3</v>
      </c>
      <c r="D11" s="62">
        <v>6.7000000000000002E-3</v>
      </c>
      <c r="E11" s="62">
        <v>-8.9999999999999998E-4</v>
      </c>
      <c r="F11" s="62">
        <v>2.9999999999999997E-4</v>
      </c>
      <c r="G11" s="62">
        <v>1.1599999999999999E-2</v>
      </c>
      <c r="H11" s="62">
        <v>1.14E-2</v>
      </c>
      <c r="I11" s="62">
        <v>5.0000000000000001E-3</v>
      </c>
      <c r="J11" s="62">
        <v>0.01</v>
      </c>
      <c r="K11" s="5">
        <f t="shared" si="1"/>
        <v>9.9000000000000008E-3</v>
      </c>
      <c r="L11" s="62">
        <v>1.34E-2</v>
      </c>
      <c r="M11" s="62">
        <v>9.9000000000000008E-3</v>
      </c>
      <c r="N11" s="62">
        <v>1.09E-2</v>
      </c>
      <c r="O11" s="62">
        <v>1.2200000000000001E-2</v>
      </c>
      <c r="P11" s="62">
        <v>-3.2000000000000002E-3</v>
      </c>
      <c r="Q11" s="62">
        <v>1.6000000000000001E-3</v>
      </c>
      <c r="R11" s="62">
        <v>1.23E-2</v>
      </c>
      <c r="S11" s="62">
        <v>-1.06E-2</v>
      </c>
      <c r="T11" s="62">
        <v>1.1900000000000001E-2</v>
      </c>
      <c r="U11" s="62">
        <v>-1.14E-2</v>
      </c>
      <c r="V11" s="62">
        <v>3.3999999999999998E-3</v>
      </c>
      <c r="W11" s="62">
        <v>-1.03E-2</v>
      </c>
      <c r="X11" s="62">
        <v>-8.8000000000000005E-3</v>
      </c>
      <c r="Y11" s="62">
        <v>1.23E-2</v>
      </c>
      <c r="Z11" s="62">
        <v>-3.5000000000000001E-3</v>
      </c>
      <c r="AA11" s="62">
        <v>-1.2699999999999999E-2</v>
      </c>
      <c r="AB11" s="62">
        <v>1.1900000000000001E-2</v>
      </c>
      <c r="AC11" s="62">
        <v>1.14E-2</v>
      </c>
    </row>
    <row r="12" spans="1:69">
      <c r="A12" s="118">
        <v>45231</v>
      </c>
      <c r="B12" s="62">
        <v>1.2E-2</v>
      </c>
      <c r="C12" s="62">
        <v>8.0000000000000002E-3</v>
      </c>
      <c r="D12" s="62">
        <v>8.0000000000000002E-3</v>
      </c>
      <c r="E12" s="62">
        <v>1.04E-2</v>
      </c>
      <c r="F12" s="62">
        <v>3.8999999999999998E-3</v>
      </c>
      <c r="G12" s="62">
        <v>1.17E-2</v>
      </c>
      <c r="H12" s="62">
        <v>1.2500000000000001E-2</v>
      </c>
      <c r="I12" s="62">
        <v>1.2E-2</v>
      </c>
      <c r="J12" s="62">
        <v>9.1999999999999998E-3</v>
      </c>
      <c r="K12" s="5">
        <f t="shared" si="1"/>
        <v>9.1079999999999998E-3</v>
      </c>
      <c r="L12" s="62">
        <v>1.09E-2</v>
      </c>
      <c r="M12" s="62">
        <v>2.3999999999999998E-3</v>
      </c>
      <c r="N12" s="62">
        <v>1.24E-2</v>
      </c>
      <c r="O12" s="62">
        <v>1.14E-2</v>
      </c>
      <c r="P12" s="62">
        <v>1.78E-2</v>
      </c>
      <c r="Q12" s="62">
        <v>8.8000000000000005E-3</v>
      </c>
      <c r="R12" s="62">
        <v>8.0000000000000002E-3</v>
      </c>
      <c r="S12" s="62">
        <v>2.9700000000000001E-2</v>
      </c>
      <c r="T12" s="62">
        <v>9.9000000000000008E-3</v>
      </c>
      <c r="U12" s="62">
        <v>3.9800000000000002E-2</v>
      </c>
      <c r="V12" s="62">
        <v>2.4299999999999999E-2</v>
      </c>
      <c r="W12" s="62">
        <v>4.2299999999999997E-2</v>
      </c>
      <c r="X12" s="62">
        <v>2.6499999999999999E-2</v>
      </c>
      <c r="Y12" s="62">
        <v>1.3899999999999999E-2</v>
      </c>
      <c r="Z12" s="62">
        <v>4.1099999999999998E-2</v>
      </c>
      <c r="AA12" s="62">
        <v>6.4699999999999994E-2</v>
      </c>
      <c r="AB12" s="62">
        <v>1.2999999999999999E-3</v>
      </c>
      <c r="AC12" s="62">
        <v>1.1299999999999999E-2</v>
      </c>
    </row>
    <row r="13" spans="1:69">
      <c r="A13" s="118">
        <v>45261</v>
      </c>
      <c r="B13" s="62">
        <v>1.0999999999999999E-2</v>
      </c>
      <c r="C13" s="62">
        <v>6.1000000000000004E-3</v>
      </c>
      <c r="D13" s="62">
        <v>8.2000000000000007E-3</v>
      </c>
      <c r="E13" s="62">
        <v>1.1599999999999999E-2</v>
      </c>
      <c r="F13" s="62">
        <v>1.6199999999999999E-2</v>
      </c>
      <c r="G13" s="62">
        <v>7.4999999999999997E-3</v>
      </c>
      <c r="H13" s="62">
        <v>1.0800000000000001E-2</v>
      </c>
      <c r="I13" s="62">
        <v>1.18E-2</v>
      </c>
      <c r="J13" s="62">
        <v>8.8999999999999999E-3</v>
      </c>
      <c r="K13" s="5">
        <f t="shared" si="1"/>
        <v>8.8109999999999994E-3</v>
      </c>
      <c r="L13" s="62">
        <v>1.09E-2</v>
      </c>
      <c r="M13" s="62">
        <v>1.4200000000000001E-2</v>
      </c>
      <c r="N13" s="62">
        <v>8.2000000000000007E-3</v>
      </c>
      <c r="O13" s="62">
        <v>1.12E-2</v>
      </c>
      <c r="P13" s="62">
        <v>1.3299999999999999E-2</v>
      </c>
      <c r="Q13" s="62">
        <v>2.1700000000000001E-2</v>
      </c>
      <c r="R13" s="62">
        <v>1.04E-2</v>
      </c>
      <c r="S13" s="62">
        <v>2.8400000000000002E-2</v>
      </c>
      <c r="T13" s="62">
        <v>1.0999999999999999E-2</v>
      </c>
      <c r="U13" s="62">
        <v>3.3500000000000002E-2</v>
      </c>
      <c r="V13" s="62">
        <v>1.4500000000000001E-2</v>
      </c>
      <c r="W13" s="62">
        <v>2.4199999999999999E-2</v>
      </c>
      <c r="X13" s="62">
        <v>4.5400000000000003E-2</v>
      </c>
      <c r="Y13" s="62">
        <v>1.0800000000000001E-2</v>
      </c>
      <c r="Z13" s="62">
        <v>1.7000000000000001E-2</v>
      </c>
      <c r="AA13" s="62">
        <v>2.2200000000000001E-2</v>
      </c>
      <c r="AB13" s="62">
        <v>2.7300000000000001E-2</v>
      </c>
      <c r="AC13" s="62">
        <v>1.0500000000000001E-2</v>
      </c>
    </row>
    <row r="14" spans="1:69">
      <c r="A14" s="118">
        <v>45292</v>
      </c>
      <c r="B14" s="62">
        <v>1.2999999999999999E-2</v>
      </c>
      <c r="C14" s="62">
        <v>1.14E-2</v>
      </c>
      <c r="D14" s="62">
        <v>1.35E-2</v>
      </c>
      <c r="E14" s="62">
        <v>1.4200000000000001E-2</v>
      </c>
      <c r="F14" s="62">
        <v>-4.1999999999999997E-3</v>
      </c>
      <c r="G14" s="62">
        <v>1.3899999999999999E-2</v>
      </c>
      <c r="H14" s="62">
        <v>1.3899999999999999E-2</v>
      </c>
      <c r="I14" s="62">
        <v>1.14E-2</v>
      </c>
      <c r="J14" s="62">
        <v>9.7000000000000003E-3</v>
      </c>
      <c r="K14" s="5">
        <f t="shared" si="1"/>
        <v>9.6030000000000004E-3</v>
      </c>
      <c r="L14" s="62">
        <v>1.18E-2</v>
      </c>
      <c r="M14" s="62">
        <v>1.2699999999999999E-2</v>
      </c>
      <c r="N14" s="62">
        <v>1.43E-2</v>
      </c>
      <c r="O14" s="62">
        <v>1.21E-2</v>
      </c>
      <c r="P14" s="62">
        <v>7.1999999999999998E-3</v>
      </c>
      <c r="Q14" s="62">
        <v>6.4000000000000003E-3</v>
      </c>
      <c r="R14" s="62">
        <v>1.8700000000000001E-2</v>
      </c>
      <c r="S14" s="62">
        <v>-6.4999999999999997E-3</v>
      </c>
      <c r="T14" s="62">
        <v>1.5299999999999999E-2</v>
      </c>
      <c r="U14" s="62">
        <v>-1.0999999999999999E-2</v>
      </c>
      <c r="V14" s="62">
        <v>6.1999999999999998E-3</v>
      </c>
      <c r="W14" s="62">
        <v>-4.3E-3</v>
      </c>
      <c r="X14" s="62">
        <v>-1.6500000000000001E-2</v>
      </c>
      <c r="Y14" s="62">
        <v>1.6199999999999999E-2</v>
      </c>
      <c r="Z14" s="62">
        <v>1.5E-3</v>
      </c>
      <c r="AA14" s="62">
        <v>-3.3999999999999998E-3</v>
      </c>
      <c r="AB14" s="62">
        <v>2.0999999999999999E-3</v>
      </c>
      <c r="AC14" s="62">
        <v>1.18E-2</v>
      </c>
    </row>
    <row r="15" spans="1:69">
      <c r="A15" s="118">
        <v>45323</v>
      </c>
      <c r="B15" s="62">
        <v>1.0800000000000001E-2</v>
      </c>
      <c r="C15" s="62">
        <v>1.17E-2</v>
      </c>
      <c r="D15" s="62">
        <v>1.0999999999999999E-2</v>
      </c>
      <c r="E15" s="62">
        <v>1.2699999999999999E-2</v>
      </c>
      <c r="F15" s="62">
        <v>8.3000000000000001E-3</v>
      </c>
      <c r="G15" s="62">
        <v>1.2200000000000001E-2</v>
      </c>
      <c r="H15" s="62">
        <v>1.12E-2</v>
      </c>
      <c r="I15" s="62">
        <v>1.01E-2</v>
      </c>
      <c r="J15" s="62">
        <v>8.0000000000000002E-3</v>
      </c>
      <c r="K15" s="5">
        <f t="shared" si="1"/>
        <v>7.92E-3</v>
      </c>
      <c r="L15" s="62">
        <v>9.2999999999999992E-3</v>
      </c>
      <c r="M15" s="62">
        <v>1.2200000000000001E-2</v>
      </c>
      <c r="N15" s="62">
        <v>1.32E-2</v>
      </c>
      <c r="O15" s="62">
        <v>1.0200000000000001E-2</v>
      </c>
      <c r="P15" s="62">
        <v>6.8999999999999999E-3</v>
      </c>
      <c r="Q15" s="62">
        <v>3.0000000000000001E-3</v>
      </c>
      <c r="R15" s="62">
        <v>2.6700000000000002E-2</v>
      </c>
      <c r="S15" s="62">
        <v>1.5299999999999999E-2</v>
      </c>
      <c r="T15" s="62">
        <v>2.2700000000000001E-2</v>
      </c>
      <c r="U15" s="62">
        <v>4.1000000000000003E-3</v>
      </c>
      <c r="V15" s="62">
        <v>4.3E-3</v>
      </c>
      <c r="W15" s="62">
        <v>-6.9999999999999999E-4</v>
      </c>
      <c r="X15" s="62">
        <v>7.7000000000000002E-3</v>
      </c>
      <c r="Y15" s="62">
        <v>1.55E-2</v>
      </c>
      <c r="Z15" s="62">
        <v>5.1999999999999998E-3</v>
      </c>
      <c r="AA15" s="62">
        <v>3.5999999999999999E-3</v>
      </c>
      <c r="AB15" s="62">
        <v>4.3E-3</v>
      </c>
      <c r="AC15" s="62">
        <v>1.0999999999999999E-2</v>
      </c>
    </row>
    <row r="16" spans="1:69">
      <c r="A16" s="118">
        <v>45352</v>
      </c>
      <c r="B16" s="62">
        <v>1.0999999999999999E-2</v>
      </c>
      <c r="C16" s="62">
        <v>1.2500000000000001E-2</v>
      </c>
      <c r="D16" s="62">
        <v>1.0500000000000001E-2</v>
      </c>
      <c r="E16" s="62">
        <v>1.2E-2</v>
      </c>
      <c r="F16" s="62">
        <v>6.7000000000000002E-3</v>
      </c>
      <c r="G16" s="62">
        <v>1.2E-2</v>
      </c>
      <c r="H16" s="62">
        <v>1.12E-2</v>
      </c>
      <c r="I16" s="62">
        <v>0.01</v>
      </c>
      <c r="J16" s="62">
        <v>8.3000000000000001E-3</v>
      </c>
      <c r="K16" s="5">
        <f t="shared" si="1"/>
        <v>8.2170000000000003E-3</v>
      </c>
      <c r="L16" s="62">
        <v>9.4999999999999998E-3</v>
      </c>
      <c r="M16" s="62">
        <v>1.15E-2</v>
      </c>
      <c r="N16" s="62">
        <v>1.26E-2</v>
      </c>
      <c r="O16" s="62">
        <v>1.06E-2</v>
      </c>
      <c r="P16" s="62">
        <v>7.0000000000000001E-3</v>
      </c>
      <c r="Q16" s="62">
        <v>1.18E-2</v>
      </c>
      <c r="R16" s="62">
        <v>1.1599999999999999E-2</v>
      </c>
      <c r="S16" s="62">
        <v>-8.0999999999999996E-3</v>
      </c>
      <c r="T16" s="62">
        <v>1.09E-2</v>
      </c>
      <c r="U16" s="62">
        <v>-7.1999999999999998E-3</v>
      </c>
      <c r="V16" s="62">
        <v>5.1000000000000004E-3</v>
      </c>
      <c r="W16" s="62">
        <v>1.77E-2</v>
      </c>
      <c r="X16" s="62">
        <v>7.7999999999999996E-3</v>
      </c>
      <c r="Y16" s="62">
        <v>1.3299999999999999E-2</v>
      </c>
      <c r="Z16" s="62">
        <v>2.69E-2</v>
      </c>
      <c r="AA16" s="62">
        <v>4.02E-2</v>
      </c>
      <c r="AB16" s="62">
        <v>1.72E-2</v>
      </c>
      <c r="AC16" s="62">
        <v>1.09E-2</v>
      </c>
    </row>
    <row r="17" spans="1:29">
      <c r="A17" s="118">
        <v>45383</v>
      </c>
      <c r="B17" s="62">
        <v>1.03E-2</v>
      </c>
      <c r="C17" s="62">
        <v>1.1599999999999999E-2</v>
      </c>
      <c r="D17" s="62">
        <v>7.1999999999999998E-3</v>
      </c>
      <c r="E17" s="62">
        <v>6.1999999999999998E-3</v>
      </c>
      <c r="F17" s="62">
        <v>1.9300000000000001E-2</v>
      </c>
      <c r="G17" s="62">
        <v>0.01</v>
      </c>
      <c r="H17" s="62">
        <v>1.03E-2</v>
      </c>
      <c r="I17" s="62">
        <v>1.17E-2</v>
      </c>
      <c r="J17" s="62">
        <v>8.8999999999999999E-3</v>
      </c>
      <c r="K17" s="5">
        <f t="shared" si="1"/>
        <v>8.8109999999999994E-3</v>
      </c>
      <c r="L17" s="62">
        <v>9.9000000000000008E-3</v>
      </c>
      <c r="M17" s="62">
        <v>6.7000000000000002E-3</v>
      </c>
      <c r="N17" s="62">
        <v>9.7000000000000003E-3</v>
      </c>
      <c r="O17" s="62">
        <v>1.15E-2</v>
      </c>
      <c r="P17" s="62">
        <v>-2.7000000000000001E-3</v>
      </c>
      <c r="Q17" s="62">
        <v>-1.24E-2</v>
      </c>
      <c r="R17" s="62">
        <v>7.7999999999999996E-3</v>
      </c>
      <c r="S17" s="62">
        <v>-1.2999999999999999E-2</v>
      </c>
      <c r="T17" s="62">
        <v>9.4000000000000004E-3</v>
      </c>
      <c r="U17" s="62">
        <v>-2.7E-2</v>
      </c>
      <c r="V17" s="62">
        <v>-5.7000000000000002E-3</v>
      </c>
      <c r="W17" s="62">
        <v>-2.1499999999999998E-2</v>
      </c>
      <c r="X17" s="62">
        <v>-3.8100000000000002E-2</v>
      </c>
      <c r="Y17" s="62">
        <v>1.2999999999999999E-2</v>
      </c>
      <c r="Z17" s="62">
        <v>-4.0800000000000003E-2</v>
      </c>
      <c r="AA17" s="62">
        <v>-7.2900000000000006E-2</v>
      </c>
      <c r="AB17" s="62">
        <v>-2.35E-2</v>
      </c>
      <c r="AC17" s="62">
        <v>9.9000000000000008E-3</v>
      </c>
    </row>
    <row r="18" spans="1:29">
      <c r="A18" s="118">
        <v>45413</v>
      </c>
      <c r="B18" s="62">
        <v>8.9999999999999993E-3</v>
      </c>
      <c r="C18" s="62">
        <v>8.6E-3</v>
      </c>
      <c r="D18" s="62">
        <v>3.8E-3</v>
      </c>
      <c r="E18" s="62">
        <v>2.0999999999999999E-3</v>
      </c>
      <c r="F18" s="62">
        <v>-3.3E-3</v>
      </c>
      <c r="G18" s="62">
        <v>9.4000000000000004E-3</v>
      </c>
      <c r="H18" s="62">
        <v>1.2200000000000001E-2</v>
      </c>
      <c r="I18" s="62">
        <v>9.7000000000000003E-3</v>
      </c>
      <c r="J18" s="62">
        <v>8.3000000000000001E-3</v>
      </c>
      <c r="K18" s="5">
        <f t="shared" si="1"/>
        <v>8.2170000000000003E-3</v>
      </c>
      <c r="L18" s="62">
        <v>1.03E-2</v>
      </c>
      <c r="M18" s="62">
        <v>1.03E-2</v>
      </c>
      <c r="N18" s="62">
        <v>1.04E-2</v>
      </c>
      <c r="O18" s="62">
        <v>1.0200000000000001E-2</v>
      </c>
      <c r="P18" s="62">
        <v>1.06E-2</v>
      </c>
      <c r="Q18" s="62">
        <v>5.4000000000000003E-3</v>
      </c>
      <c r="R18" s="62">
        <v>9.4999999999999998E-3</v>
      </c>
      <c r="S18" s="62">
        <v>1.03E-2</v>
      </c>
      <c r="T18" s="62">
        <v>8.3000000000000001E-3</v>
      </c>
      <c r="U18" s="62">
        <v>1.09E-2</v>
      </c>
      <c r="V18" s="62">
        <v>6.3E-3</v>
      </c>
      <c r="W18" s="62">
        <v>-1.1000000000000001E-3</v>
      </c>
      <c r="X18" s="62">
        <v>1.0800000000000001E-2</v>
      </c>
      <c r="Y18" s="62">
        <v>9.1999999999999998E-3</v>
      </c>
      <c r="Z18" s="62">
        <v>1.6500000000000001E-2</v>
      </c>
      <c r="AA18" s="62">
        <v>2.3099999999999999E-2</v>
      </c>
      <c r="AB18" s="62">
        <v>5.1000000000000004E-3</v>
      </c>
      <c r="AC18" s="62">
        <v>9.4000000000000004E-3</v>
      </c>
    </row>
    <row r="19" spans="1:29">
      <c r="A19" s="118">
        <v>45444</v>
      </c>
      <c r="B19" s="62">
        <v>8.8999999999999999E-3</v>
      </c>
      <c r="C19" s="62">
        <v>9.7999999999999997E-3</v>
      </c>
      <c r="D19" s="62">
        <v>7.7999999999999996E-3</v>
      </c>
      <c r="E19" s="62">
        <v>5.7999999999999996E-3</v>
      </c>
      <c r="F19" s="62">
        <v>8.0000000000000002E-3</v>
      </c>
      <c r="G19" s="62">
        <v>9.7000000000000003E-3</v>
      </c>
      <c r="H19" s="62">
        <v>9.7000000000000003E-3</v>
      </c>
      <c r="I19" s="62">
        <v>9.2999999999999992E-3</v>
      </c>
      <c r="J19" s="62">
        <v>7.9000000000000008E-3</v>
      </c>
      <c r="K19" s="5">
        <f t="shared" si="1"/>
        <v>7.8209999999999998E-3</v>
      </c>
      <c r="L19" s="62">
        <v>9.1000000000000004E-3</v>
      </c>
      <c r="M19" s="62">
        <v>8.6E-3</v>
      </c>
      <c r="N19" s="62">
        <v>9.7999999999999997E-3</v>
      </c>
      <c r="O19" s="62">
        <v>9.7999999999999997E-3</v>
      </c>
      <c r="P19" s="62">
        <v>3.2000000000000002E-3</v>
      </c>
      <c r="Q19" s="62">
        <v>2.9999999999999997E-4</v>
      </c>
      <c r="R19" s="62">
        <v>1.1299999999999999E-2</v>
      </c>
      <c r="S19" s="62">
        <v>-7.7000000000000002E-3</v>
      </c>
      <c r="T19" s="62">
        <v>1.0800000000000001E-2</v>
      </c>
      <c r="U19" s="62">
        <v>-1.77E-2</v>
      </c>
      <c r="V19" s="62">
        <v>-3.3E-3</v>
      </c>
      <c r="W19" s="62">
        <v>1.8599999999999998E-2</v>
      </c>
      <c r="X19" s="62">
        <v>-2.5000000000000001E-3</v>
      </c>
      <c r="Y19" s="62">
        <v>1.5800000000000002E-2</v>
      </c>
      <c r="Z19" s="62">
        <v>1.43E-2</v>
      </c>
      <c r="AA19" s="62">
        <v>2.1600000000000001E-2</v>
      </c>
      <c r="AB19" s="62">
        <v>4.1999999999999997E-3</v>
      </c>
      <c r="AC19" s="62">
        <v>0.01</v>
      </c>
    </row>
    <row r="20" spans="1:29">
      <c r="A20" s="118">
        <v>45474</v>
      </c>
      <c r="B20" s="62">
        <v>1.0699999999999999E-2</v>
      </c>
      <c r="C20" s="62">
        <v>1.2E-2</v>
      </c>
      <c r="D20" s="62">
        <v>7.1999999999999998E-3</v>
      </c>
      <c r="E20" s="62">
        <v>5.1999999999999998E-3</v>
      </c>
      <c r="F20" s="62">
        <v>3.8E-3</v>
      </c>
      <c r="G20" s="62">
        <v>1.1900000000000001E-2</v>
      </c>
      <c r="H20" s="62">
        <v>1.14E-2</v>
      </c>
      <c r="I20" s="62">
        <v>1.15E-2</v>
      </c>
      <c r="J20" s="62">
        <v>9.1000000000000004E-3</v>
      </c>
      <c r="K20" s="5">
        <f t="shared" si="1"/>
        <v>9.0089999999999996E-3</v>
      </c>
      <c r="L20" s="62">
        <v>0.01</v>
      </c>
      <c r="M20" s="62">
        <v>9.4999999999999998E-3</v>
      </c>
      <c r="N20" s="62">
        <v>1.24E-2</v>
      </c>
      <c r="O20" s="62">
        <v>1.24E-2</v>
      </c>
      <c r="P20" s="62">
        <v>8.3000000000000001E-3</v>
      </c>
      <c r="Q20" s="62">
        <v>1.4999999999999999E-2</v>
      </c>
      <c r="R20" s="62">
        <v>1.52E-2</v>
      </c>
      <c r="S20" s="62">
        <v>1.6199999999999999E-2</v>
      </c>
      <c r="T20" s="62">
        <v>1.26E-2</v>
      </c>
      <c r="U20" s="62">
        <v>2.2700000000000001E-2</v>
      </c>
      <c r="V20" s="62">
        <v>1.2999999999999999E-2</v>
      </c>
      <c r="W20" s="62">
        <v>1.5100000000000001E-2</v>
      </c>
      <c r="X20" s="62">
        <v>5.3E-3</v>
      </c>
      <c r="Y20" s="62">
        <v>1.46E-2</v>
      </c>
      <c r="Z20" s="62">
        <v>9.4999999999999998E-3</v>
      </c>
      <c r="AA20" s="62">
        <v>9.1000000000000004E-3</v>
      </c>
      <c r="AB20" s="62">
        <v>2.7E-2</v>
      </c>
      <c r="AC20" s="62">
        <v>1.0699999999999999E-2</v>
      </c>
    </row>
    <row r="21" spans="1:29">
      <c r="A21" s="118">
        <v>45505</v>
      </c>
      <c r="B21" s="62">
        <v>1.0200000000000001E-2</v>
      </c>
      <c r="C21" s="62">
        <v>1.03E-2</v>
      </c>
      <c r="D21" s="62">
        <v>1.1299999999999999E-2</v>
      </c>
      <c r="E21" s="62">
        <v>1.32E-2</v>
      </c>
      <c r="F21" s="62">
        <v>8.5000000000000006E-3</v>
      </c>
      <c r="G21" s="62">
        <v>1.0800000000000001E-2</v>
      </c>
      <c r="H21" s="62">
        <v>1.0800000000000001E-2</v>
      </c>
      <c r="I21" s="62">
        <v>1.0800000000000001E-2</v>
      </c>
      <c r="J21" s="62">
        <v>8.6999999999999994E-3</v>
      </c>
      <c r="K21" s="5">
        <f t="shared" si="1"/>
        <v>8.6129999999999991E-3</v>
      </c>
      <c r="L21" s="62">
        <v>1.03E-2</v>
      </c>
      <c r="M21" s="62">
        <v>9.2999999999999992E-3</v>
      </c>
      <c r="N21" s="62">
        <v>1.0699999999999999E-2</v>
      </c>
      <c r="O21" s="62">
        <v>1.0999999999999999E-2</v>
      </c>
      <c r="P21" s="62">
        <v>5.1999999999999998E-3</v>
      </c>
      <c r="Q21" s="62">
        <v>4.4999999999999997E-3</v>
      </c>
      <c r="R21" s="62">
        <v>1.4E-2</v>
      </c>
      <c r="S21" s="62">
        <v>1.6500000000000001E-2</v>
      </c>
      <c r="T21" s="62">
        <v>1.1299999999999999E-2</v>
      </c>
      <c r="U21" s="62">
        <v>1.1599999999999999E-2</v>
      </c>
      <c r="V21" s="62">
        <v>6.1999999999999998E-3</v>
      </c>
      <c r="W21" s="62">
        <v>-4.0000000000000002E-4</v>
      </c>
      <c r="X21" s="62">
        <v>7.4999999999999997E-3</v>
      </c>
      <c r="Y21" s="62">
        <v>7.4999999999999997E-3</v>
      </c>
      <c r="Z21" s="62">
        <v>3.0200000000000001E-2</v>
      </c>
      <c r="AA21" s="62">
        <v>4.3799999999999999E-2</v>
      </c>
      <c r="AB21" s="62">
        <v>6.1000000000000004E-3</v>
      </c>
      <c r="AC21" s="62">
        <v>1.1599999999999999E-2</v>
      </c>
    </row>
    <row r="22" spans="1:29">
      <c r="A22" s="118">
        <v>45536</v>
      </c>
      <c r="B22" s="62">
        <v>9.5999999999999992E-3</v>
      </c>
      <c r="C22" s="62">
        <v>9.2999999999999992E-3</v>
      </c>
      <c r="D22" s="62">
        <v>3.5999999999999999E-3</v>
      </c>
      <c r="E22" s="62">
        <v>-2.3999999999999998E-3</v>
      </c>
      <c r="F22" s="62">
        <v>1.5299999999999999E-2</v>
      </c>
      <c r="G22" s="62">
        <v>1.03E-2</v>
      </c>
      <c r="H22" s="62">
        <v>1.12E-2</v>
      </c>
      <c r="I22" s="62">
        <v>1.04E-2</v>
      </c>
      <c r="J22" s="62">
        <v>8.3999999999999995E-3</v>
      </c>
      <c r="K22" s="5">
        <f t="shared" si="1"/>
        <v>8.3159999999999987E-3</v>
      </c>
      <c r="L22" s="62">
        <v>9.2999999999999992E-3</v>
      </c>
      <c r="M22" s="62">
        <v>1.1299999999999999E-2</v>
      </c>
      <c r="N22" s="62">
        <v>9.2999999999999992E-3</v>
      </c>
      <c r="O22" s="62">
        <v>1.06E-2</v>
      </c>
      <c r="P22" s="62">
        <v>5.1999999999999998E-3</v>
      </c>
      <c r="Q22" s="62">
        <v>1.1299999999999999E-2</v>
      </c>
      <c r="R22" s="62">
        <v>1.5100000000000001E-2</v>
      </c>
      <c r="S22" s="62">
        <v>-1.4999999999999999E-2</v>
      </c>
      <c r="T22" s="62">
        <v>1.2999999999999999E-2</v>
      </c>
      <c r="U22" s="62">
        <v>-1.4500000000000001E-2</v>
      </c>
      <c r="V22" s="62">
        <v>3.0999999999999999E-3</v>
      </c>
      <c r="W22" s="62">
        <v>1.9099999999999999E-2</v>
      </c>
      <c r="X22" s="62">
        <v>5.1999999999999998E-3</v>
      </c>
      <c r="Y22" s="62">
        <v>2.0799999999999999E-2</v>
      </c>
      <c r="Z22" s="62">
        <v>2.1000000000000001E-2</v>
      </c>
      <c r="AA22" s="62">
        <v>3.1600000000000003E-2</v>
      </c>
      <c r="AB22" s="62">
        <v>1.54E-2</v>
      </c>
      <c r="AC22" s="62">
        <v>8.8999999999999999E-3</v>
      </c>
    </row>
    <row r="23" spans="1:29">
      <c r="A23" s="118">
        <v>45566</v>
      </c>
      <c r="B23" s="62">
        <v>1.0500000000000001E-2</v>
      </c>
      <c r="C23" s="62">
        <v>1.34E-2</v>
      </c>
      <c r="D23" s="62">
        <v>6.8999999999999999E-3</v>
      </c>
      <c r="E23" s="62">
        <v>4.4999999999999997E-3</v>
      </c>
      <c r="F23" s="62">
        <v>2.46E-2</v>
      </c>
      <c r="G23" s="62">
        <v>9.7999999999999997E-3</v>
      </c>
      <c r="H23" s="62">
        <v>9.2999999999999992E-3</v>
      </c>
      <c r="I23" s="62">
        <v>9.7999999999999997E-3</v>
      </c>
      <c r="J23" s="62">
        <v>9.2999999999999992E-3</v>
      </c>
      <c r="K23" s="5">
        <f t="shared" si="1"/>
        <v>9.2069999999999999E-3</v>
      </c>
      <c r="L23" s="62">
        <v>9.5999999999999992E-3</v>
      </c>
      <c r="M23" s="62">
        <v>7.7999999999999996E-3</v>
      </c>
      <c r="N23" s="62">
        <v>1.0200000000000001E-2</v>
      </c>
      <c r="O23" s="62">
        <v>1.1599999999999999E-2</v>
      </c>
      <c r="P23" s="62">
        <v>7.3000000000000001E-3</v>
      </c>
      <c r="Q23" s="62">
        <v>6.4000000000000003E-3</v>
      </c>
      <c r="R23" s="62">
        <v>7.9000000000000008E-3</v>
      </c>
      <c r="S23" s="62">
        <v>-1.01E-2</v>
      </c>
      <c r="T23" s="62">
        <v>9.7999999999999997E-3</v>
      </c>
      <c r="U23" s="62">
        <v>-1.9400000000000001E-2</v>
      </c>
      <c r="V23" s="62">
        <v>1.8E-3</v>
      </c>
      <c r="W23" s="62">
        <v>5.5999999999999999E-3</v>
      </c>
      <c r="X23" s="62">
        <v>2E-3</v>
      </c>
      <c r="Y23" s="62">
        <v>0.01</v>
      </c>
      <c r="Z23" s="62">
        <v>6.0000000000000001E-3</v>
      </c>
      <c r="AA23" s="62">
        <v>4.5999999999999999E-3</v>
      </c>
      <c r="AB23" s="62">
        <v>4.7999999999999996E-3</v>
      </c>
      <c r="AC23" s="62">
        <v>1.04E-2</v>
      </c>
    </row>
    <row r="24" spans="1:29">
      <c r="A24" s="118">
        <v>45597</v>
      </c>
      <c r="B24" s="62">
        <v>8.5000000000000006E-3</v>
      </c>
      <c r="C24" s="62">
        <v>9.7999999999999997E-3</v>
      </c>
      <c r="D24" s="62">
        <v>1.0200000000000001E-2</v>
      </c>
      <c r="E24" s="62">
        <v>8.0000000000000002E-3</v>
      </c>
      <c r="F24" s="62">
        <v>1.83E-2</v>
      </c>
      <c r="G24" s="62">
        <v>8.6999999999999994E-3</v>
      </c>
      <c r="H24" s="62">
        <v>8.3000000000000001E-3</v>
      </c>
      <c r="I24" s="62">
        <v>8.3000000000000001E-3</v>
      </c>
      <c r="J24" s="62">
        <v>7.9000000000000008E-3</v>
      </c>
      <c r="K24" s="5">
        <f t="shared" si="1"/>
        <v>7.8209999999999998E-3</v>
      </c>
      <c r="L24" s="62">
        <v>8.3000000000000001E-3</v>
      </c>
      <c r="M24" s="62">
        <v>9.1999999999999998E-3</v>
      </c>
      <c r="N24" s="62">
        <v>8.8000000000000005E-3</v>
      </c>
      <c r="O24" s="62">
        <v>9.7999999999999997E-3</v>
      </c>
      <c r="P24" s="62">
        <v>2.5999999999999999E-3</v>
      </c>
      <c r="Q24" s="62">
        <v>1.7399999999999999E-2</v>
      </c>
      <c r="R24" s="62">
        <v>6.7999999999999996E-3</v>
      </c>
      <c r="S24" s="62">
        <v>1.77E-2</v>
      </c>
      <c r="T24" s="62">
        <v>5.4000000000000003E-3</v>
      </c>
      <c r="U24" s="62">
        <v>-4.0000000000000001E-3</v>
      </c>
      <c r="V24" s="62">
        <v>-5.4999999999999997E-3</v>
      </c>
      <c r="W24" s="62">
        <v>8.0999999999999996E-3</v>
      </c>
      <c r="X24" s="62">
        <v>0.03</v>
      </c>
      <c r="Y24" s="62">
        <v>1.2E-2</v>
      </c>
      <c r="Z24" s="62">
        <v>1.04E-2</v>
      </c>
      <c r="AA24" s="62">
        <v>1.35E-2</v>
      </c>
      <c r="AB24" s="62">
        <v>3.5099999999999999E-2</v>
      </c>
      <c r="AC24" s="62">
        <v>8.0000000000000002E-3</v>
      </c>
    </row>
    <row r="25" spans="1:29">
      <c r="A25" s="118">
        <v>45627</v>
      </c>
      <c r="B25" s="62">
        <v>8.3999999999999995E-3</v>
      </c>
      <c r="C25" s="62">
        <v>0.01</v>
      </c>
      <c r="D25" s="62">
        <v>6.9999999999999999E-4</v>
      </c>
      <c r="E25" s="62">
        <v>-2.9999999999999997E-4</v>
      </c>
      <c r="F25" s="62">
        <v>1.52E-2</v>
      </c>
      <c r="G25" s="62">
        <v>7.6E-3</v>
      </c>
      <c r="H25" s="62">
        <v>4.7000000000000002E-3</v>
      </c>
      <c r="I25" s="62">
        <v>0.01</v>
      </c>
      <c r="J25" s="62">
        <v>9.2999999999999992E-3</v>
      </c>
      <c r="K25" s="5">
        <f t="shared" si="1"/>
        <v>9.2069999999999999E-3</v>
      </c>
      <c r="L25" s="62">
        <v>9.2999999999999992E-3</v>
      </c>
      <c r="M25" s="62">
        <v>5.7000000000000002E-3</v>
      </c>
      <c r="N25" s="62">
        <v>8.0999999999999996E-3</v>
      </c>
      <c r="O25" s="62">
        <v>1.1299999999999999E-2</v>
      </c>
      <c r="P25" s="62">
        <v>-1.2999999999999999E-3</v>
      </c>
      <c r="Q25" s="62">
        <v>2.2000000000000001E-3</v>
      </c>
      <c r="R25" s="62">
        <v>8.5000000000000006E-3</v>
      </c>
      <c r="S25" s="62">
        <v>-4.0899999999999999E-2</v>
      </c>
      <c r="T25" s="62">
        <v>0.01</v>
      </c>
      <c r="U25" s="62">
        <v>-3.2599999999999997E-2</v>
      </c>
      <c r="V25" s="62">
        <v>-1.7100000000000001E-2</v>
      </c>
      <c r="W25" s="62">
        <v>1.84E-2</v>
      </c>
      <c r="X25" s="62">
        <v>2.0500000000000001E-2</v>
      </c>
      <c r="Y25" s="62">
        <v>1.3299999999999999E-2</v>
      </c>
      <c r="Z25" s="62">
        <v>-4.7000000000000002E-3</v>
      </c>
      <c r="AA25" s="62">
        <v>-1.0999999999999999E-2</v>
      </c>
      <c r="AB25" s="62">
        <v>2E-3</v>
      </c>
      <c r="AC25" s="62">
        <v>4.5999999999999999E-3</v>
      </c>
    </row>
    <row r="26" spans="1:29">
      <c r="A26" s="118">
        <v>45658</v>
      </c>
      <c r="B26" s="62">
        <v>1.15E-2</v>
      </c>
      <c r="C26" s="62">
        <v>1.23E-2</v>
      </c>
      <c r="D26" s="62">
        <v>6.7999999999999996E-3</v>
      </c>
      <c r="E26" s="62">
        <v>6.0000000000000001E-3</v>
      </c>
      <c r="F26" s="62">
        <v>1E-4</v>
      </c>
      <c r="G26" s="62">
        <v>1.06E-2</v>
      </c>
      <c r="H26" s="62">
        <v>1.1900000000000001E-2</v>
      </c>
      <c r="I26" s="62">
        <v>1.21E-2</v>
      </c>
      <c r="J26" s="62">
        <v>1.01E-2</v>
      </c>
      <c r="K26" s="5">
        <f t="shared" si="1"/>
        <v>9.9989999999999992E-3</v>
      </c>
      <c r="L26" s="62">
        <v>1.0699999999999999E-2</v>
      </c>
      <c r="M26" s="62">
        <v>1.12E-2</v>
      </c>
      <c r="N26" s="62">
        <v>1.0200000000000001E-2</v>
      </c>
      <c r="O26" s="62">
        <v>1.2200000000000001E-2</v>
      </c>
      <c r="P26" s="62">
        <v>1.7299999999999999E-2</v>
      </c>
      <c r="Q26" s="62">
        <v>1.35E-2</v>
      </c>
      <c r="R26" s="62">
        <v>5.7999999999999996E-3</v>
      </c>
      <c r="S26" s="62">
        <v>1.1299999999999999E-2</v>
      </c>
      <c r="T26" s="62">
        <v>7.6E-3</v>
      </c>
      <c r="U26" s="62">
        <v>-1.8E-3</v>
      </c>
      <c r="V26" s="62">
        <v>2.53E-2</v>
      </c>
      <c r="W26" s="62">
        <v>3.7000000000000002E-3</v>
      </c>
      <c r="X26" s="62">
        <v>-5.0000000000000001E-4</v>
      </c>
      <c r="Y26" s="62">
        <v>1.03E-2</v>
      </c>
      <c r="Z26" s="62">
        <v>-5.9999999999999995E-4</v>
      </c>
      <c r="AA26" s="62">
        <v>-1.21E-2</v>
      </c>
      <c r="AB26" s="62">
        <v>3.8999999999999998E-3</v>
      </c>
      <c r="AC26" s="62">
        <v>1.26E-2</v>
      </c>
    </row>
    <row r="27" spans="1:29">
      <c r="A27" s="118">
        <v>45689</v>
      </c>
      <c r="B27" s="62">
        <v>1.04E-2</v>
      </c>
      <c r="C27" s="62">
        <v>1.0999999999999999E-2</v>
      </c>
      <c r="D27" s="62">
        <v>1.47E-2</v>
      </c>
      <c r="E27" s="62">
        <v>1.3599999999999999E-2</v>
      </c>
      <c r="F27" s="62">
        <v>1.12E-2</v>
      </c>
      <c r="G27" s="62">
        <v>1.09E-2</v>
      </c>
      <c r="H27" s="62">
        <v>1.2E-2</v>
      </c>
      <c r="I27" s="62">
        <v>1.0999999999999999E-2</v>
      </c>
      <c r="J27" s="62">
        <v>9.9000000000000008E-3</v>
      </c>
      <c r="K27" s="5">
        <f t="shared" si="1"/>
        <v>9.8010000000000007E-3</v>
      </c>
      <c r="L27" s="62">
        <v>1.0200000000000001E-2</v>
      </c>
      <c r="M27" s="62">
        <v>1.2E-2</v>
      </c>
      <c r="N27" s="62">
        <v>1.1599999999999999E-2</v>
      </c>
      <c r="O27" s="62">
        <v>1.18E-2</v>
      </c>
      <c r="P27" s="62">
        <v>7.4000000000000003E-3</v>
      </c>
      <c r="Q27" s="62">
        <v>1.6000000000000001E-3</v>
      </c>
      <c r="R27" s="62">
        <v>1.55E-2</v>
      </c>
      <c r="S27" s="62">
        <v>2.7000000000000001E-3</v>
      </c>
      <c r="T27" s="62">
        <v>1.41E-2</v>
      </c>
      <c r="U27" s="62">
        <v>1.1000000000000001E-3</v>
      </c>
      <c r="V27" s="62">
        <v>5.8999999999999999E-3</v>
      </c>
      <c r="W27" s="62">
        <v>6.9999999999999999E-4</v>
      </c>
      <c r="X27" s="62">
        <v>9.2999999999999992E-3</v>
      </c>
      <c r="Y27" s="62">
        <v>1.18E-2</v>
      </c>
      <c r="Z27" s="62">
        <v>3.0000000000000001E-3</v>
      </c>
      <c r="AA27" s="62">
        <v>-2E-3</v>
      </c>
      <c r="AB27" s="62">
        <v>-1.06E-2</v>
      </c>
      <c r="AC27" s="62">
        <v>1.2699999999999999E-2</v>
      </c>
    </row>
    <row r="28" spans="1:29">
      <c r="A28" s="118">
        <v>45717</v>
      </c>
      <c r="B28" s="62">
        <v>9.1999999999999998E-3</v>
      </c>
      <c r="C28" s="62">
        <v>1.03E-2</v>
      </c>
      <c r="D28" s="62">
        <v>1.26E-2</v>
      </c>
      <c r="E28" s="62">
        <v>9.5999999999999992E-3</v>
      </c>
      <c r="F28" s="62">
        <v>-8.0000000000000002E-3</v>
      </c>
      <c r="G28" s="62">
        <v>1.0999999999999999E-2</v>
      </c>
      <c r="H28" s="62">
        <v>1.14E-2</v>
      </c>
      <c r="I28" s="62">
        <v>1.12E-2</v>
      </c>
      <c r="J28" s="62">
        <v>9.5999999999999992E-3</v>
      </c>
      <c r="K28" s="5">
        <f t="shared" si="1"/>
        <v>9.5039999999999986E-3</v>
      </c>
      <c r="L28" s="62">
        <v>1.01E-2</v>
      </c>
      <c r="M28" s="62">
        <v>1.0800000000000001E-2</v>
      </c>
      <c r="N28" s="62">
        <v>1.0999999999999999E-2</v>
      </c>
      <c r="O28" s="62">
        <v>1.15E-2</v>
      </c>
      <c r="P28" s="62">
        <v>3.5000000000000001E-3</v>
      </c>
      <c r="Q28" s="62">
        <v>-2.5999999999999999E-3</v>
      </c>
      <c r="R28" s="62">
        <v>1.2200000000000001E-2</v>
      </c>
      <c r="S28" s="62">
        <v>1.89E-2</v>
      </c>
      <c r="T28" s="62">
        <v>1.14E-2</v>
      </c>
      <c r="U28" s="62">
        <v>2.52E-2</v>
      </c>
      <c r="V28" s="62">
        <v>1.3599999999999999E-2</v>
      </c>
      <c r="W28" s="62">
        <v>-1.43E-2</v>
      </c>
      <c r="X28" s="62">
        <v>-5.0000000000000001E-4</v>
      </c>
      <c r="Y28" s="62">
        <v>1.43E-2</v>
      </c>
      <c r="Z28" s="62">
        <v>1.0699999999999999E-2</v>
      </c>
      <c r="AA28" s="62">
        <v>1.2999999999999999E-2</v>
      </c>
      <c r="AB28" s="62">
        <v>-2.1499999999999998E-2</v>
      </c>
      <c r="AC28" s="62">
        <v>1.0999999999999999E-2</v>
      </c>
    </row>
    <row r="29" spans="1:29">
      <c r="A29" s="118">
        <v>45748</v>
      </c>
      <c r="B29" s="62">
        <v>1.0200000000000001E-2</v>
      </c>
      <c r="C29" s="62">
        <v>1.3899999999999999E-2</v>
      </c>
      <c r="D29" s="62">
        <v>1.03E-2</v>
      </c>
      <c r="E29" s="62">
        <v>1.5800000000000002E-2</v>
      </c>
      <c r="F29" s="62">
        <v>3.3700000000000001E-2</v>
      </c>
      <c r="G29" s="62">
        <v>1.09E-2</v>
      </c>
      <c r="H29" s="62">
        <v>1.12E-2</v>
      </c>
      <c r="I29" s="62">
        <v>1.24E-2</v>
      </c>
      <c r="J29" s="62">
        <v>1.06E-2</v>
      </c>
      <c r="K29" s="5">
        <f t="shared" si="1"/>
        <v>1.0494E-2</v>
      </c>
      <c r="L29" s="62">
        <v>1.0999999999999999E-2</v>
      </c>
      <c r="M29" s="62">
        <v>8.9999999999999993E-3</v>
      </c>
      <c r="N29" s="62">
        <v>8.5000000000000006E-3</v>
      </c>
      <c r="O29" s="62">
        <v>1.2800000000000001E-2</v>
      </c>
      <c r="P29" s="62">
        <v>1.7899999999999999E-2</v>
      </c>
      <c r="Q29" s="62">
        <v>1.5100000000000001E-2</v>
      </c>
      <c r="R29" s="62">
        <v>6.0000000000000001E-3</v>
      </c>
      <c r="S29" s="62">
        <v>2.0500000000000001E-2</v>
      </c>
      <c r="T29" s="62">
        <v>9.1999999999999998E-3</v>
      </c>
      <c r="U29" s="62">
        <v>2.7099999999999999E-2</v>
      </c>
      <c r="V29" s="62">
        <v>2.93E-2</v>
      </c>
      <c r="W29" s="62">
        <v>5.7999999999999996E-3</v>
      </c>
      <c r="X29" s="62">
        <v>3.5400000000000001E-2</v>
      </c>
      <c r="Y29" s="62">
        <v>2.0000000000000001E-4</v>
      </c>
      <c r="Z29" s="62">
        <v>1.72E-2</v>
      </c>
      <c r="AA29" s="62">
        <v>2.2800000000000001E-2</v>
      </c>
      <c r="AB29" s="62">
        <v>2.63E-2</v>
      </c>
      <c r="AC29" s="62">
        <v>1.15E-2</v>
      </c>
    </row>
    <row r="30" spans="1:29">
      <c r="A30" s="118">
        <v>45778</v>
      </c>
      <c r="B30" s="62">
        <v>1.2E-2</v>
      </c>
      <c r="C30" s="62">
        <v>1.2999999999999999E-2</v>
      </c>
      <c r="D30" s="62">
        <v>1.12E-2</v>
      </c>
      <c r="E30" s="62">
        <v>8.6E-3</v>
      </c>
      <c r="F30" s="62">
        <v>2.5999999999999999E-3</v>
      </c>
      <c r="G30" s="62">
        <v>1.0200000000000001E-2</v>
      </c>
      <c r="H30" s="62">
        <v>1.2800000000000001E-2</v>
      </c>
      <c r="I30" s="62">
        <v>1.3299999999999999E-2</v>
      </c>
      <c r="J30" s="62">
        <v>1.14E-2</v>
      </c>
      <c r="K30" s="5">
        <f t="shared" si="1"/>
        <v>1.1286000000000001E-2</v>
      </c>
      <c r="L30" s="62">
        <v>1.2E-2</v>
      </c>
      <c r="M30" s="62">
        <v>1.1599999999999999E-2</v>
      </c>
      <c r="N30" s="62">
        <v>1.11E-2</v>
      </c>
      <c r="O30" s="62">
        <v>1.34E-2</v>
      </c>
      <c r="P30" s="62">
        <v>7.1000000000000004E-3</v>
      </c>
      <c r="Q30" s="62">
        <v>8.6999999999999994E-3</v>
      </c>
      <c r="R30" s="62">
        <v>1.6400000000000001E-2</v>
      </c>
      <c r="S30" s="62">
        <v>1.7500000000000002E-2</v>
      </c>
      <c r="T30" s="62">
        <v>1.3599999999999999E-2</v>
      </c>
      <c r="U30" s="62">
        <v>2.47E-2</v>
      </c>
      <c r="V30" s="62">
        <v>9.5999999999999992E-3</v>
      </c>
      <c r="W30" s="62">
        <v>-8.0999999999999996E-3</v>
      </c>
      <c r="X30" s="62">
        <v>-8.3999999999999995E-3</v>
      </c>
      <c r="Y30" s="62">
        <v>1.0800000000000001E-2</v>
      </c>
      <c r="Z30" s="62">
        <v>2.7699999999999999E-2</v>
      </c>
      <c r="AA30" s="62">
        <v>3.9399999999999998E-2</v>
      </c>
      <c r="AB30" s="62">
        <v>4.1000000000000002E-2</v>
      </c>
      <c r="AC30" s="62">
        <v>1.2800000000000001E-2</v>
      </c>
    </row>
    <row r="31" spans="1:29">
      <c r="A31" s="118">
        <v>45809</v>
      </c>
      <c r="B31" s="62">
        <v>6.4999999999999997E-3</v>
      </c>
      <c r="C31" s="62">
        <v>6.4999999999999997E-3</v>
      </c>
      <c r="D31" s="62">
        <v>5.4999999999999997E-3</v>
      </c>
      <c r="E31" s="62">
        <v>2.8999999999999998E-3</v>
      </c>
      <c r="F31" s="62">
        <v>2.3099999999999999E-2</v>
      </c>
      <c r="G31" s="62">
        <v>1.04E-2</v>
      </c>
      <c r="H31" s="62">
        <v>1.1599999999999999E-2</v>
      </c>
      <c r="I31" s="62">
        <v>1.2500000000000001E-2</v>
      </c>
      <c r="J31" s="62">
        <v>1.0999999999999999E-2</v>
      </c>
      <c r="K31" s="5">
        <f t="shared" si="1"/>
        <v>1.0889999999999999E-2</v>
      </c>
      <c r="L31" s="62">
        <v>1.34E-2</v>
      </c>
      <c r="M31" s="62">
        <v>1.2500000000000001E-2</v>
      </c>
      <c r="N31" s="62">
        <v>1.26E-2</v>
      </c>
      <c r="O31" s="62">
        <v>1.2800000000000001E-2</v>
      </c>
      <c r="P31" s="62">
        <v>3.0999999999999999E-3</v>
      </c>
      <c r="Q31" s="62">
        <v>2.3999999999999998E-3</v>
      </c>
      <c r="R31" s="62">
        <v>1.6500000000000001E-2</v>
      </c>
      <c r="S31" s="62">
        <v>1.0800000000000001E-2</v>
      </c>
      <c r="T31" s="62">
        <v>1.6899999999999998E-2</v>
      </c>
      <c r="U31" s="62">
        <v>1.46E-2</v>
      </c>
      <c r="V31" s="62">
        <v>1.7500000000000002E-2</v>
      </c>
      <c r="W31" s="62">
        <v>2.1499999999999998E-2</v>
      </c>
      <c r="X31" s="62">
        <v>1.8700000000000001E-2</v>
      </c>
      <c r="Y31" s="62">
        <v>5.3E-3</v>
      </c>
      <c r="Z31" s="62">
        <v>1.8700000000000001E-2</v>
      </c>
      <c r="AA31" s="62">
        <v>2.6700000000000002E-2</v>
      </c>
      <c r="AB31" s="62">
        <v>2.1299999999999999E-2</v>
      </c>
      <c r="AC31" s="62">
        <v>1.21E-2</v>
      </c>
    </row>
    <row r="32" spans="1:29">
      <c r="A32" s="118">
        <v>45839</v>
      </c>
      <c r="B32" s="62">
        <v>1.8499999999999999E-2</v>
      </c>
      <c r="C32" s="62">
        <v>1.83E-2</v>
      </c>
      <c r="D32" s="62">
        <v>1.54E-2</v>
      </c>
      <c r="E32" s="62">
        <v>1.72E-2</v>
      </c>
      <c r="F32" s="62">
        <v>-3.5000000000000001E-3</v>
      </c>
      <c r="G32" s="62">
        <v>1.3599999999999999E-2</v>
      </c>
      <c r="H32" s="62">
        <v>1.38E-2</v>
      </c>
      <c r="I32" s="62">
        <v>1.4800000000000001E-2</v>
      </c>
      <c r="J32" s="62">
        <v>1.2800000000000001E-2</v>
      </c>
      <c r="K32" s="5">
        <f t="shared" si="1"/>
        <v>1.2672000000000001E-2</v>
      </c>
      <c r="L32" s="62">
        <v>1.3599999999999999E-2</v>
      </c>
      <c r="M32" s="62">
        <v>1.54E-2</v>
      </c>
      <c r="N32" s="62">
        <v>1.5699999999999999E-2</v>
      </c>
      <c r="O32" s="62">
        <v>1.4800000000000001E-2</v>
      </c>
      <c r="P32" s="62">
        <v>3.0000000000000001E-3</v>
      </c>
      <c r="Q32" s="62">
        <v>8.3000000000000001E-3</v>
      </c>
      <c r="R32" s="62">
        <v>2.0500000000000001E-2</v>
      </c>
      <c r="S32" s="62">
        <v>-8.6999999999999994E-3</v>
      </c>
      <c r="T32" s="62">
        <v>1.55E-2</v>
      </c>
      <c r="U32" s="62">
        <v>-1.5699999999999999E-2</v>
      </c>
      <c r="V32" s="62">
        <v>2.5999999999999999E-3</v>
      </c>
      <c r="W32" s="62">
        <v>-1.6899999999999998E-2</v>
      </c>
      <c r="X32" s="62">
        <v>-1.38E-2</v>
      </c>
      <c r="Y32" s="62">
        <v>1.9400000000000001E-2</v>
      </c>
      <c r="Z32" s="62">
        <v>5.7999999999999996E-3</v>
      </c>
      <c r="AA32" s="62">
        <v>4.7999999999999996E-3</v>
      </c>
      <c r="AB32" s="62">
        <v>8.6E-3</v>
      </c>
      <c r="AC32" s="62">
        <v>1.4E-2</v>
      </c>
    </row>
    <row r="33" spans="1:29">
      <c r="A33" s="118">
        <v>45870</v>
      </c>
      <c r="B33" s="62">
        <v>1.06E-2</v>
      </c>
      <c r="C33" s="62">
        <v>1.2800000000000001E-2</v>
      </c>
      <c r="D33" s="62">
        <v>9.1999999999999998E-3</v>
      </c>
      <c r="E33" s="62">
        <v>6.7000000000000002E-3</v>
      </c>
      <c r="F33" s="62">
        <v>1.7399999999999999E-2</v>
      </c>
      <c r="G33" s="62">
        <v>9.9000000000000008E-3</v>
      </c>
      <c r="H33" s="62">
        <v>1.14E-2</v>
      </c>
      <c r="I33" s="62">
        <v>1.34E-2</v>
      </c>
      <c r="J33" s="62">
        <v>1.1599999999999999E-2</v>
      </c>
      <c r="K33" s="5">
        <f t="shared" si="1"/>
        <v>1.1483999999999999E-2</v>
      </c>
      <c r="L33" s="62">
        <v>1.23E-2</v>
      </c>
      <c r="M33" s="62">
        <v>1.24E-2</v>
      </c>
      <c r="N33" s="62">
        <v>1.17E-2</v>
      </c>
      <c r="O33" s="62">
        <v>1.3599999999999999E-2</v>
      </c>
      <c r="P33" s="62">
        <v>1.12E-2</v>
      </c>
      <c r="Q33" s="62">
        <v>1.1900000000000001E-2</v>
      </c>
      <c r="R33" s="62">
        <v>1.7600000000000001E-2</v>
      </c>
      <c r="S33" s="62">
        <v>9.9000000000000008E-3</v>
      </c>
      <c r="T33" s="62">
        <v>1.77E-2</v>
      </c>
      <c r="U33" s="62">
        <v>8.0999999999999996E-3</v>
      </c>
      <c r="V33" s="62">
        <v>1.6199999999999999E-2</v>
      </c>
      <c r="W33" s="62">
        <v>1.77E-2</v>
      </c>
      <c r="X33" s="62">
        <v>2.81E-2</v>
      </c>
      <c r="Y33" s="62">
        <v>1.3299999999999999E-2</v>
      </c>
      <c r="Z33" s="62">
        <v>2.0799999999999999E-2</v>
      </c>
      <c r="AA33" s="62">
        <v>2.64E-2</v>
      </c>
      <c r="AB33" s="62">
        <v>2.3E-3</v>
      </c>
      <c r="AC33" s="62">
        <v>1.0699999999999999E-2</v>
      </c>
    </row>
    <row r="34" spans="1:29">
      <c r="A34" s="118">
        <v>45901</v>
      </c>
      <c r="B34" s="62">
        <v>1.3599999999999999E-2</v>
      </c>
      <c r="C34" s="62">
        <v>9.2999999999999992E-3</v>
      </c>
      <c r="D34" s="62">
        <v>1.1299999999999999E-2</v>
      </c>
      <c r="E34" s="62">
        <v>1.0800000000000001E-2</v>
      </c>
      <c r="F34" s="62">
        <v>1.66E-2</v>
      </c>
      <c r="G34" s="62">
        <v>8.8999999999999999E-3</v>
      </c>
      <c r="H34" s="62">
        <v>8.6999999999999994E-3</v>
      </c>
      <c r="I34" s="62">
        <v>1.2800000000000001E-2</v>
      </c>
      <c r="J34" s="62">
        <v>1.2200000000000001E-2</v>
      </c>
      <c r="K34" s="5">
        <f t="shared" si="1"/>
        <v>1.2078E-2</v>
      </c>
      <c r="L34" s="62">
        <v>1.1900000000000001E-2</v>
      </c>
      <c r="M34" s="62">
        <v>1.41E-2</v>
      </c>
      <c r="N34" s="62">
        <v>1.3299999999999999E-2</v>
      </c>
      <c r="O34" s="62">
        <v>1.43E-2</v>
      </c>
      <c r="P34" s="62">
        <v>6.4999999999999997E-3</v>
      </c>
      <c r="Q34" s="62">
        <v>0.01</v>
      </c>
      <c r="R34" s="62">
        <v>3.1600000000000003E-2</v>
      </c>
      <c r="S34" s="62">
        <v>4.8999999999999998E-3</v>
      </c>
      <c r="T34" s="62">
        <v>2.8799999999999999E-2</v>
      </c>
      <c r="U34" s="62">
        <v>6.7000000000000002E-3</v>
      </c>
      <c r="V34" s="62">
        <v>1.2200000000000001E-2</v>
      </c>
      <c r="W34" s="62">
        <v>7.1999999999999998E-3</v>
      </c>
      <c r="X34" s="62">
        <v>1.3299999999999999E-2</v>
      </c>
      <c r="Y34" s="62">
        <v>1.1599999999999999E-2</v>
      </c>
      <c r="Z34" s="62">
        <v>8.3000000000000001E-3</v>
      </c>
      <c r="AA34" s="62">
        <v>6.1999999999999998E-3</v>
      </c>
      <c r="AB34" s="62">
        <v>2.8199999999999999E-2</v>
      </c>
      <c r="AC34" s="62">
        <v>1.38E-2</v>
      </c>
    </row>
    <row r="35" spans="1:29">
      <c r="A35" s="118">
        <v>45931</v>
      </c>
      <c r="B35" s="62">
        <v>1.0500000000000001E-2</v>
      </c>
      <c r="C35" s="62">
        <v>1.1599999999999999E-2</v>
      </c>
      <c r="D35" s="62">
        <v>8.2000000000000007E-3</v>
      </c>
      <c r="E35" s="62">
        <v>1.04E-2</v>
      </c>
      <c r="F35" s="62">
        <v>7.7999999999999996E-3</v>
      </c>
      <c r="G35" s="62">
        <v>1.14E-2</v>
      </c>
      <c r="H35" s="62">
        <v>9.2999999999999992E-3</v>
      </c>
      <c r="I35" s="62">
        <v>1.32E-2</v>
      </c>
      <c r="J35" s="62">
        <v>1.2800000000000001E-2</v>
      </c>
      <c r="K35" s="5">
        <f t="shared" si="1"/>
        <v>1.2672000000000001E-2</v>
      </c>
      <c r="L35" s="62">
        <v>1.2800000000000001E-2</v>
      </c>
      <c r="M35" s="62">
        <v>1.2699999999999999E-2</v>
      </c>
      <c r="N35" s="62">
        <v>1.06E-2</v>
      </c>
      <c r="O35" s="62">
        <v>1.49E-2</v>
      </c>
      <c r="P35" s="62">
        <v>1.01E-2</v>
      </c>
      <c r="Q35" s="62">
        <v>1.0500000000000001E-2</v>
      </c>
      <c r="R35" s="62">
        <v>-3.8999999999999998E-3</v>
      </c>
      <c r="S35" s="62">
        <v>9.4999999999999998E-3</v>
      </c>
      <c r="T35" s="62">
        <v>-4.8999999999999998E-3</v>
      </c>
      <c r="U35" s="62">
        <v>1.9E-3</v>
      </c>
      <c r="V35" s="62">
        <v>1.3299999999999999E-2</v>
      </c>
      <c r="W35" s="62">
        <v>4.7999999999999996E-3</v>
      </c>
      <c r="X35" s="62">
        <v>1.9199999999999998E-2</v>
      </c>
      <c r="Y35" s="62">
        <v>1.1299999999999999E-2</v>
      </c>
      <c r="Z35" s="62">
        <v>5.1000000000000004E-3</v>
      </c>
      <c r="AA35" s="62">
        <v>1.6999999999999999E-3</v>
      </c>
      <c r="AB35" s="62">
        <v>2.1700000000000001E-2</v>
      </c>
      <c r="AC35" s="62">
        <v>1.23E-2</v>
      </c>
    </row>
    <row r="36" spans="1:29">
      <c r="A36" s="118">
        <v>45962</v>
      </c>
      <c r="B36" s="62">
        <v>1.35E-2</v>
      </c>
      <c r="C36" s="62">
        <v>1.23E-2</v>
      </c>
      <c r="D36" s="62">
        <v>9.7000000000000003E-3</v>
      </c>
      <c r="E36" s="62">
        <v>6.1999999999999998E-3</v>
      </c>
      <c r="F36" s="62">
        <v>1.8599999999999998E-2</v>
      </c>
      <c r="G36" s="62">
        <v>1.2699999999999999E-2</v>
      </c>
      <c r="H36" s="62">
        <v>1.17E-2</v>
      </c>
      <c r="I36" s="62">
        <v>1.1299999999999999E-2</v>
      </c>
      <c r="J36" s="62">
        <v>1.0500000000000001E-2</v>
      </c>
      <c r="K36" s="5">
        <f t="shared" si="1"/>
        <v>1.0395E-2</v>
      </c>
      <c r="L36" s="62">
        <v>1.0500000000000001E-2</v>
      </c>
      <c r="M36" s="62">
        <v>1.09E-2</v>
      </c>
      <c r="N36" s="62">
        <v>1.3299999999999999E-2</v>
      </c>
      <c r="O36" s="62">
        <v>1.2200000000000001E-2</v>
      </c>
      <c r="P36" s="62">
        <v>1.0500000000000001E-2</v>
      </c>
      <c r="Q36" s="62">
        <v>1.0200000000000001E-2</v>
      </c>
      <c r="R36" s="62">
        <v>8.3000000000000001E-3</v>
      </c>
      <c r="S36" s="62">
        <v>2.1899999999999999E-2</v>
      </c>
      <c r="T36" s="62">
        <v>7.1000000000000004E-3</v>
      </c>
      <c r="U36" s="62">
        <v>3.44E-2</v>
      </c>
      <c r="V36" s="62">
        <v>1.6299999999999999E-2</v>
      </c>
      <c r="W36" s="62">
        <v>2E-3</v>
      </c>
      <c r="X36" s="62">
        <v>1.61E-2</v>
      </c>
      <c r="Y36" s="62">
        <v>2.9399999999999999E-2</v>
      </c>
      <c r="Z36" s="62">
        <v>5.1999999999999998E-3</v>
      </c>
      <c r="AA36" s="62">
        <v>-1.1999999999999999E-3</v>
      </c>
      <c r="AB36" s="62">
        <v>1.43E-2</v>
      </c>
      <c r="AC36" s="62">
        <v>1.0200000000000001E-2</v>
      </c>
    </row>
    <row r="37" spans="1:29">
      <c r="A37" s="118">
        <v>45992</v>
      </c>
      <c r="B37" s="62">
        <v>1.14E-2</v>
      </c>
      <c r="C37" s="62">
        <v>1.06E-2</v>
      </c>
      <c r="D37" s="62">
        <v>7.9000000000000008E-3</v>
      </c>
      <c r="E37" s="62">
        <v>5.7000000000000002E-3</v>
      </c>
      <c r="F37" s="62">
        <v>4.0000000000000001E-3</v>
      </c>
      <c r="G37" s="62">
        <v>1.2200000000000001E-2</v>
      </c>
      <c r="H37" s="62">
        <v>1.24E-2</v>
      </c>
      <c r="I37" s="62">
        <v>1.47E-2</v>
      </c>
      <c r="J37" s="62">
        <v>1.2200000000000001E-2</v>
      </c>
      <c r="K37" s="5">
        <f t="shared" si="1"/>
        <v>1.2078E-2</v>
      </c>
      <c r="L37" s="62">
        <v>1.23E-2</v>
      </c>
      <c r="M37" s="62">
        <v>1.2E-2</v>
      </c>
      <c r="N37" s="62">
        <v>1.2800000000000001E-2</v>
      </c>
      <c r="O37" s="62">
        <v>1.4E-2</v>
      </c>
      <c r="P37" s="62">
        <v>9.1000000000000004E-3</v>
      </c>
      <c r="Q37" s="62">
        <v>5.1000000000000004E-3</v>
      </c>
      <c r="R37" s="62">
        <v>8.2000000000000007E-3</v>
      </c>
      <c r="S37" s="62">
        <v>2.3E-3</v>
      </c>
      <c r="T37" s="62">
        <v>7.4999999999999997E-3</v>
      </c>
      <c r="U37" s="62">
        <v>-3.3999999999999998E-3</v>
      </c>
      <c r="V37" s="62">
        <v>2.7000000000000001E-3</v>
      </c>
      <c r="W37" s="62">
        <v>7.7000000000000002E-3</v>
      </c>
      <c r="X37" s="62">
        <v>-8.8999999999999999E-3</v>
      </c>
      <c r="Y37" s="62">
        <v>1.0999999999999999E-2</v>
      </c>
      <c r="Z37" s="62">
        <v>4.2799999999999998E-2</v>
      </c>
      <c r="AA37" s="62">
        <v>6.54E-2</v>
      </c>
      <c r="AB37" s="62">
        <v>9.7999999999999997E-3</v>
      </c>
      <c r="AC37" s="62">
        <v>1.2500000000000001E-2</v>
      </c>
    </row>
    <row r="38" spans="1:29">
      <c r="A38" s="118">
        <v>46023</v>
      </c>
      <c r="B38" s="62">
        <v>1.26E-2</v>
      </c>
      <c r="C38" s="62">
        <v>1.5699999999999999E-2</v>
      </c>
      <c r="D38" s="62">
        <v>1.4800000000000001E-2</v>
      </c>
      <c r="E38" s="62">
        <v>1.2999999999999999E-2</v>
      </c>
      <c r="F38" s="62">
        <v>1.9400000000000001E-2</v>
      </c>
      <c r="G38" s="62">
        <v>1.2800000000000001E-2</v>
      </c>
      <c r="H38" s="62">
        <v>1.2699999999999999E-2</v>
      </c>
      <c r="I38" s="62">
        <v>1.3100000000000001E-2</v>
      </c>
      <c r="J38" s="62">
        <v>1.1599999999999999E-2</v>
      </c>
      <c r="K38" s="5">
        <f t="shared" si="1"/>
        <v>1.1483999999999999E-2</v>
      </c>
      <c r="L38" s="62">
        <v>1.2E-2</v>
      </c>
      <c r="M38" s="62">
        <v>1.34E-2</v>
      </c>
      <c r="N38" s="62">
        <v>1.35E-2</v>
      </c>
      <c r="O38" s="62">
        <v>1.35E-2</v>
      </c>
      <c r="P38" s="62">
        <v>1.21E-2</v>
      </c>
      <c r="Q38" s="62">
        <v>1.6400000000000001E-2</v>
      </c>
      <c r="R38" s="62">
        <v>3.1199999999999999E-2</v>
      </c>
      <c r="S38" s="62">
        <v>1.09E-2</v>
      </c>
      <c r="T38" s="62">
        <v>3.0800000000000001E-2</v>
      </c>
      <c r="U38" s="62">
        <v>8.5000000000000006E-3</v>
      </c>
      <c r="V38" s="62">
        <v>1.9199999999999998E-2</v>
      </c>
      <c r="W38" s="62">
        <v>3.2000000000000002E-3</v>
      </c>
      <c r="X38" s="62">
        <v>5.0700000000000002E-2</v>
      </c>
      <c r="Y38" s="62">
        <v>2.06E-2</v>
      </c>
      <c r="Z38" s="62">
        <v>2.4299999999999999E-2</v>
      </c>
      <c r="AA38" s="62">
        <v>3.2500000000000001E-2</v>
      </c>
      <c r="AB38" s="62">
        <v>1.9199999999999998E-2</v>
      </c>
      <c r="AC38" s="62">
        <v>1.2200000000000001E-2</v>
      </c>
    </row>
    <row r="39" spans="1:29">
      <c r="A39" s="118">
        <v>46054</v>
      </c>
      <c r="B39" s="62">
        <v>7.6E-3</v>
      </c>
      <c r="C39" s="62">
        <v>8.3000000000000001E-3</v>
      </c>
      <c r="D39" s="62">
        <v>5.4999999999999997E-3</v>
      </c>
      <c r="E39" s="62">
        <v>2.5000000000000001E-3</v>
      </c>
      <c r="F39" s="62">
        <v>1.72E-2</v>
      </c>
      <c r="G39" s="62">
        <v>8.2000000000000007E-3</v>
      </c>
      <c r="H39" s="62">
        <v>6.3E-3</v>
      </c>
      <c r="I39" s="62">
        <v>1.06E-2</v>
      </c>
      <c r="J39" s="62">
        <v>0.01</v>
      </c>
      <c r="K39" s="5">
        <f t="shared" si="1"/>
        <v>9.9000000000000008E-3</v>
      </c>
      <c r="L39" s="62">
        <v>1.01E-2</v>
      </c>
      <c r="M39" s="62">
        <v>8.6999999999999994E-3</v>
      </c>
      <c r="N39" s="62">
        <v>8.8999999999999999E-3</v>
      </c>
      <c r="O39" s="62">
        <v>1.17E-2</v>
      </c>
      <c r="P39" s="62">
        <v>1.24E-2</v>
      </c>
      <c r="Q39" s="62">
        <v>7.7999999999999996E-3</v>
      </c>
      <c r="R39" s="62">
        <v>4.4000000000000003E-3</v>
      </c>
      <c r="S39" s="62">
        <v>1.7299999999999999E-2</v>
      </c>
      <c r="T39" s="62">
        <v>2.7000000000000001E-3</v>
      </c>
      <c r="U39" s="62">
        <v>2.4799999999999999E-2</v>
      </c>
      <c r="V39" s="62">
        <v>9.1999999999999998E-3</v>
      </c>
      <c r="W39" s="62">
        <v>1.8499999999999999E-2</v>
      </c>
      <c r="X39" s="62">
        <v>1.89E-2</v>
      </c>
      <c r="Y39" s="62">
        <v>8.6999999999999994E-3</v>
      </c>
      <c r="Z39" s="62">
        <v>3.1300000000000001E-2</v>
      </c>
      <c r="AA39" s="62">
        <v>4.7E-2</v>
      </c>
      <c r="AB39" s="62">
        <v>4.7000000000000002E-3</v>
      </c>
      <c r="AC39" s="62">
        <v>8.8999999999999999E-3</v>
      </c>
    </row>
    <row r="40" spans="1:29">
      <c r="A40" s="118">
        <v>46082</v>
      </c>
      <c r="B40" s="62">
        <v>6.6E-3</v>
      </c>
      <c r="C40" s="62">
        <v>8.0999999999999996E-3</v>
      </c>
      <c r="D40" s="62">
        <v>-9.2999999999999992E-3</v>
      </c>
      <c r="E40" s="62">
        <v>-2.5499999999999998E-2</v>
      </c>
      <c r="F40" s="62">
        <v>-1.34E-2</v>
      </c>
      <c r="G40" s="62">
        <v>1.01E-2</v>
      </c>
      <c r="H40" s="62">
        <v>8.9999999999999998E-4</v>
      </c>
      <c r="I40" s="62">
        <v>1.35E-2</v>
      </c>
      <c r="J40" s="62">
        <v>1.21E-2</v>
      </c>
      <c r="K40" s="5">
        <f t="shared" si="1"/>
        <v>1.1979E-2</v>
      </c>
      <c r="L40" s="62">
        <v>1.2200000000000001E-2</v>
      </c>
      <c r="M40" s="62">
        <v>9.7999999999999997E-3</v>
      </c>
      <c r="N40" s="62">
        <v>7.1000000000000004E-3</v>
      </c>
      <c r="O40" s="62">
        <v>1.43E-2</v>
      </c>
      <c r="P40" s="62">
        <v>1.35E-2</v>
      </c>
      <c r="Q40" s="62">
        <v>6.8999999999999999E-3</v>
      </c>
      <c r="R40" s="62">
        <v>-4.5999999999999999E-3</v>
      </c>
      <c r="S40" s="62">
        <v>-2.9999999999999997E-4</v>
      </c>
      <c r="T40" s="62">
        <v>-5.5999999999999999E-3</v>
      </c>
      <c r="U40" s="62">
        <v>-9.4999999999999998E-3</v>
      </c>
      <c r="V40" s="62">
        <v>-6.4000000000000003E-3</v>
      </c>
      <c r="W40" s="62">
        <v>-2.8199999999999999E-2</v>
      </c>
      <c r="X40" s="62">
        <v>-0.1089</v>
      </c>
      <c r="Y40" s="62">
        <v>-2.47E-2</v>
      </c>
      <c r="Z40" s="62">
        <v>-6.4600000000000005E-2</v>
      </c>
      <c r="AA40" s="62">
        <v>-0.1193</v>
      </c>
      <c r="AB40" s="62">
        <v>-3.4200000000000001E-2</v>
      </c>
      <c r="AC40" s="62">
        <v>9.1999999999999998E-3</v>
      </c>
    </row>
    <row r="41" spans="1:29">
      <c r="C41" s="62"/>
      <c r="D41" s="62"/>
      <c r="E41" s="62"/>
      <c r="F41" s="62"/>
      <c r="G41" s="62"/>
    </row>
    <row r="43" spans="1:29">
      <c r="F43" s="119"/>
    </row>
    <row r="44" spans="1:29">
      <c r="F44" s="119"/>
    </row>
    <row r="45" spans="1:29">
      <c r="F45" s="119"/>
    </row>
    <row r="46" spans="1:29">
      <c r="F46" s="119"/>
    </row>
    <row r="47" spans="1:29">
      <c r="F47" s="119"/>
    </row>
    <row r="48" spans="1:29">
      <c r="F48" s="119"/>
    </row>
    <row r="49" spans="6:6">
      <c r="F49" s="119"/>
    </row>
    <row r="69" spans="2:7">
      <c r="G69" s="14"/>
    </row>
    <row r="79" spans="2:7">
      <c r="B79" s="6"/>
    </row>
  </sheetData>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89D42-6B72-9E4F-AFC6-963A8255D9B0}">
  <dimension ref="A1:H271"/>
  <sheetViews>
    <sheetView topLeftCell="A187" workbookViewId="0">
      <selection activeCell="A209" sqref="A209:B271"/>
    </sheetView>
  </sheetViews>
  <sheetFormatPr baseColWidth="10" defaultRowHeight="15"/>
  <cols>
    <col min="1" max="1" width="85.5" bestFit="1" customWidth="1"/>
  </cols>
  <sheetData>
    <row r="1" spans="1:5">
      <c r="A1" s="56" t="s">
        <v>1412</v>
      </c>
      <c r="B1" s="6" t="s">
        <v>3</v>
      </c>
      <c r="C1" t="s">
        <v>2098</v>
      </c>
    </row>
    <row r="2" spans="1:5">
      <c r="A2" s="72" t="s">
        <v>62</v>
      </c>
      <c r="B2" s="72" t="s">
        <v>521</v>
      </c>
      <c r="C2" s="14" t="s">
        <v>241</v>
      </c>
      <c r="D2" s="14" t="s">
        <v>2042</v>
      </c>
      <c r="E2" s="14" t="s">
        <v>2098</v>
      </c>
    </row>
    <row r="3" spans="1:5">
      <c r="A3" s="72" t="s">
        <v>1454</v>
      </c>
      <c r="B3" s="74">
        <v>0.5</v>
      </c>
      <c r="C3" s="15" t="s">
        <v>1412</v>
      </c>
      <c r="D3" s="15" t="s">
        <v>1454</v>
      </c>
      <c r="E3" s="11" t="s">
        <v>2099</v>
      </c>
    </row>
    <row r="4" spans="1:5">
      <c r="A4" s="72" t="s">
        <v>2194</v>
      </c>
      <c r="B4" s="74">
        <v>0.04</v>
      </c>
      <c r="C4" s="15" t="s">
        <v>1412</v>
      </c>
      <c r="D4" s="15" t="s">
        <v>1447</v>
      </c>
      <c r="E4" s="11" t="s">
        <v>2100</v>
      </c>
    </row>
    <row r="5" spans="1:5">
      <c r="A5" s="75" t="s">
        <v>410</v>
      </c>
      <c r="B5" s="74">
        <v>0.04</v>
      </c>
      <c r="C5" s="15" t="s">
        <v>1412</v>
      </c>
      <c r="D5" s="15" t="s">
        <v>410</v>
      </c>
      <c r="E5" s="11" t="s">
        <v>2101</v>
      </c>
    </row>
    <row r="6" spans="1:5">
      <c r="A6" s="72" t="s">
        <v>2195</v>
      </c>
      <c r="B6" s="74">
        <v>7.4999999999999997E-2</v>
      </c>
      <c r="C6" s="15" t="s">
        <v>1412</v>
      </c>
      <c r="D6" s="15" t="s">
        <v>1466</v>
      </c>
      <c r="E6" s="90" t="s">
        <v>2102</v>
      </c>
    </row>
    <row r="7" spans="1:5">
      <c r="A7" s="72" t="s">
        <v>1455</v>
      </c>
      <c r="B7" s="74">
        <v>0.08</v>
      </c>
      <c r="C7" s="15" t="s">
        <v>1412</v>
      </c>
      <c r="D7" s="15" t="s">
        <v>1455</v>
      </c>
      <c r="E7" s="11" t="s">
        <v>2103</v>
      </c>
    </row>
    <row r="8" spans="1:5">
      <c r="A8" s="72" t="s">
        <v>1450</v>
      </c>
      <c r="B8" s="74">
        <v>0.08</v>
      </c>
      <c r="C8" s="15" t="s">
        <v>1412</v>
      </c>
      <c r="D8" s="15" t="s">
        <v>1450</v>
      </c>
      <c r="E8" s="11" t="s">
        <v>2104</v>
      </c>
    </row>
    <row r="9" spans="1:5">
      <c r="A9" s="72" t="s">
        <v>1452</v>
      </c>
      <c r="B9" s="74">
        <v>0.08</v>
      </c>
      <c r="C9" s="15" t="s">
        <v>1412</v>
      </c>
      <c r="D9" s="15" t="s">
        <v>1452</v>
      </c>
      <c r="E9" s="11" t="s">
        <v>2100</v>
      </c>
    </row>
    <row r="10" spans="1:5">
      <c r="A10" s="72" t="s">
        <v>2097</v>
      </c>
      <c r="B10" s="74">
        <v>0.04</v>
      </c>
      <c r="C10" s="15" t="s">
        <v>1412</v>
      </c>
      <c r="D10" s="15" t="s">
        <v>2097</v>
      </c>
      <c r="E10" s="11" t="s">
        <v>2099</v>
      </c>
    </row>
    <row r="12" spans="1:5">
      <c r="A12" t="s">
        <v>1433</v>
      </c>
    </row>
    <row r="13" spans="1:5">
      <c r="A13" s="83" t="s">
        <v>2042</v>
      </c>
      <c r="B13" s="83" t="s">
        <v>3</v>
      </c>
    </row>
    <row r="14" spans="1:5">
      <c r="A14" s="82" t="s">
        <v>1454</v>
      </c>
      <c r="B14" s="84">
        <v>0.18</v>
      </c>
      <c r="C14" s="15" t="s">
        <v>1433</v>
      </c>
      <c r="D14" s="15" t="s">
        <v>1454</v>
      </c>
      <c r="E14" s="11" t="s">
        <v>2099</v>
      </c>
    </row>
    <row r="15" spans="1:5">
      <c r="A15" s="82" t="s">
        <v>2058</v>
      </c>
      <c r="B15" s="84">
        <v>0.03</v>
      </c>
      <c r="C15" s="15" t="s">
        <v>1433</v>
      </c>
      <c r="D15" s="15" t="s">
        <v>2058</v>
      </c>
      <c r="E15" s="11" t="s">
        <v>2099</v>
      </c>
    </row>
    <row r="16" spans="1:5">
      <c r="A16" s="82" t="s">
        <v>1455</v>
      </c>
      <c r="B16" s="84">
        <v>0.06</v>
      </c>
      <c r="C16" s="15" t="s">
        <v>1433</v>
      </c>
      <c r="D16" s="15" t="s">
        <v>1455</v>
      </c>
      <c r="E16" s="11" t="s">
        <v>2103</v>
      </c>
    </row>
    <row r="17" spans="1:5">
      <c r="A17" s="82" t="s">
        <v>1450</v>
      </c>
      <c r="B17" s="84">
        <v>0.06</v>
      </c>
      <c r="C17" s="15" t="s">
        <v>1433</v>
      </c>
      <c r="D17" s="15" t="s">
        <v>1450</v>
      </c>
      <c r="E17" s="11" t="s">
        <v>2104</v>
      </c>
    </row>
    <row r="18" spans="1:5">
      <c r="A18" s="82" t="s">
        <v>2054</v>
      </c>
      <c r="B18" s="84">
        <v>0.06</v>
      </c>
      <c r="C18" s="15" t="s">
        <v>1433</v>
      </c>
      <c r="D18" s="15" t="s">
        <v>2054</v>
      </c>
      <c r="E18" s="11" t="s">
        <v>2105</v>
      </c>
    </row>
    <row r="19" spans="1:5">
      <c r="A19" s="82" t="s">
        <v>2045</v>
      </c>
      <c r="B19" s="84">
        <v>0.09</v>
      </c>
      <c r="C19" s="15" t="s">
        <v>1433</v>
      </c>
      <c r="D19" s="15" t="s">
        <v>2045</v>
      </c>
      <c r="E19" s="11" t="s">
        <v>2106</v>
      </c>
    </row>
    <row r="20" spans="1:5">
      <c r="A20" s="82" t="s">
        <v>2005</v>
      </c>
      <c r="B20" s="84">
        <v>0.05</v>
      </c>
      <c r="C20" s="15" t="s">
        <v>1433</v>
      </c>
      <c r="D20" s="15" t="s">
        <v>2005</v>
      </c>
      <c r="E20" s="11" t="s">
        <v>2107</v>
      </c>
    </row>
    <row r="21" spans="1:5">
      <c r="A21" s="82" t="s">
        <v>2006</v>
      </c>
      <c r="B21" s="84">
        <v>7.0000000000000007E-2</v>
      </c>
      <c r="C21" s="15" t="s">
        <v>1433</v>
      </c>
      <c r="D21" s="15" t="s">
        <v>2006</v>
      </c>
      <c r="E21" s="11" t="s">
        <v>2108</v>
      </c>
    </row>
    <row r="22" spans="1:5">
      <c r="A22" s="82" t="s">
        <v>1606</v>
      </c>
      <c r="B22" s="84">
        <v>0.04</v>
      </c>
      <c r="C22" s="15" t="s">
        <v>1433</v>
      </c>
      <c r="D22" s="15" t="s">
        <v>1606</v>
      </c>
      <c r="E22" s="11" t="s">
        <v>2109</v>
      </c>
    </row>
    <row r="23" spans="1:5">
      <c r="A23" s="82" t="s">
        <v>2007</v>
      </c>
      <c r="B23" s="84">
        <v>7.0000000000000007E-2</v>
      </c>
      <c r="C23" s="15" t="s">
        <v>1433</v>
      </c>
      <c r="D23" s="15" t="s">
        <v>2007</v>
      </c>
      <c r="E23" s="11" t="s">
        <v>2110</v>
      </c>
    </row>
    <row r="24" spans="1:5">
      <c r="A24" s="82" t="s">
        <v>1635</v>
      </c>
      <c r="B24" s="84">
        <v>0.05</v>
      </c>
      <c r="C24" s="15" t="s">
        <v>1433</v>
      </c>
      <c r="D24" s="15" t="s">
        <v>1635</v>
      </c>
      <c r="E24" s="11" t="s">
        <v>2111</v>
      </c>
    </row>
    <row r="25" spans="1:5">
      <c r="A25" s="82" t="s">
        <v>1632</v>
      </c>
      <c r="B25" s="84">
        <v>0.04</v>
      </c>
      <c r="C25" s="15" t="s">
        <v>1433</v>
      </c>
      <c r="D25" s="15" t="s">
        <v>1632</v>
      </c>
      <c r="E25" s="11" t="s">
        <v>2112</v>
      </c>
    </row>
    <row r="26" spans="1:5">
      <c r="A26" s="82" t="s">
        <v>1631</v>
      </c>
      <c r="B26" s="84">
        <v>0.04</v>
      </c>
      <c r="C26" s="15" t="s">
        <v>1433</v>
      </c>
      <c r="D26" s="15" t="s">
        <v>1631</v>
      </c>
      <c r="E26" s="11" t="s">
        <v>2113</v>
      </c>
    </row>
    <row r="27" spans="1:5">
      <c r="A27" s="82" t="s">
        <v>2048</v>
      </c>
      <c r="B27" s="84">
        <v>0.06</v>
      </c>
      <c r="C27" s="15" t="s">
        <v>1433</v>
      </c>
      <c r="D27" s="15" t="s">
        <v>2048</v>
      </c>
      <c r="E27" s="11" t="s">
        <v>2114</v>
      </c>
    </row>
    <row r="28" spans="1:5">
      <c r="A28" s="82" t="s">
        <v>2003</v>
      </c>
      <c r="B28" s="84">
        <v>0.03</v>
      </c>
      <c r="C28" s="15" t="s">
        <v>1433</v>
      </c>
      <c r="D28" s="15" t="s">
        <v>2003</v>
      </c>
      <c r="E28" s="11" t="s">
        <v>2115</v>
      </c>
    </row>
    <row r="29" spans="1:5">
      <c r="A29" s="82" t="s">
        <v>2053</v>
      </c>
      <c r="B29" s="84">
        <v>0.04</v>
      </c>
      <c r="C29" s="15" t="s">
        <v>1433</v>
      </c>
      <c r="D29" s="15" t="s">
        <v>2053</v>
      </c>
      <c r="E29" s="11" t="s">
        <v>2116</v>
      </c>
    </row>
    <row r="30" spans="1:5">
      <c r="A30" s="82" t="s">
        <v>1694</v>
      </c>
      <c r="B30" s="84">
        <v>0.03</v>
      </c>
      <c r="C30" s="15" t="s">
        <v>1433</v>
      </c>
      <c r="D30" s="15" t="s">
        <v>1694</v>
      </c>
      <c r="E30" s="11" t="s">
        <v>2117</v>
      </c>
    </row>
    <row r="32" spans="1:5">
      <c r="A32" t="s">
        <v>1434</v>
      </c>
    </row>
    <row r="33" spans="1:5">
      <c r="A33" s="87" t="s">
        <v>2042</v>
      </c>
      <c r="B33" s="87" t="s">
        <v>3</v>
      </c>
    </row>
    <row r="34" spans="1:5">
      <c r="A34" s="86" t="s">
        <v>1454</v>
      </c>
      <c r="B34" s="88">
        <v>0.04</v>
      </c>
      <c r="C34" s="15" t="s">
        <v>1434</v>
      </c>
      <c r="D34" s="15" t="s">
        <v>1454</v>
      </c>
      <c r="E34" s="11" t="s">
        <v>2099</v>
      </c>
    </row>
    <row r="35" spans="1:5">
      <c r="A35" s="87" t="s">
        <v>1420</v>
      </c>
      <c r="B35" s="88">
        <v>0.03</v>
      </c>
      <c r="C35" s="15" t="s">
        <v>1434</v>
      </c>
      <c r="D35" s="15" t="s">
        <v>1420</v>
      </c>
      <c r="E35" s="11" t="s">
        <v>2118</v>
      </c>
    </row>
    <row r="36" spans="1:5">
      <c r="A36" s="87" t="s">
        <v>1423</v>
      </c>
      <c r="B36" s="88">
        <v>0.04</v>
      </c>
      <c r="C36" s="15" t="s">
        <v>1434</v>
      </c>
      <c r="D36" s="15" t="s">
        <v>1423</v>
      </c>
      <c r="E36" s="11" t="s">
        <v>2103</v>
      </c>
    </row>
    <row r="37" spans="1:5">
      <c r="A37" s="87" t="s">
        <v>1599</v>
      </c>
      <c r="B37" s="88">
        <v>0.03</v>
      </c>
      <c r="C37" s="15" t="s">
        <v>1434</v>
      </c>
      <c r="D37" s="15" t="s">
        <v>1599</v>
      </c>
      <c r="E37" s="11" t="s">
        <v>2104</v>
      </c>
    </row>
    <row r="38" spans="1:5">
      <c r="A38" s="87" t="s">
        <v>1602</v>
      </c>
      <c r="B38" s="88">
        <v>0.03</v>
      </c>
      <c r="C38" s="15" t="s">
        <v>1434</v>
      </c>
      <c r="D38" s="15" t="s">
        <v>1602</v>
      </c>
      <c r="E38" s="11" t="s">
        <v>2119</v>
      </c>
    </row>
    <row r="39" spans="1:5">
      <c r="A39" s="87" t="s">
        <v>1978</v>
      </c>
      <c r="B39" s="88">
        <v>0.06</v>
      </c>
      <c r="C39" s="15" t="s">
        <v>1434</v>
      </c>
      <c r="D39" s="15" t="s">
        <v>1978</v>
      </c>
      <c r="E39" s="11" t="s">
        <v>2120</v>
      </c>
    </row>
    <row r="40" spans="1:5">
      <c r="A40" s="87" t="s">
        <v>1977</v>
      </c>
      <c r="B40" s="88">
        <v>0.05</v>
      </c>
      <c r="C40" s="15" t="s">
        <v>1434</v>
      </c>
      <c r="D40" s="15" t="s">
        <v>1977</v>
      </c>
      <c r="E40" s="11" t="s">
        <v>2106</v>
      </c>
    </row>
    <row r="41" spans="1:5">
      <c r="A41" s="87" t="s">
        <v>2196</v>
      </c>
      <c r="B41" s="88">
        <v>0.05</v>
      </c>
      <c r="C41" s="15" t="s">
        <v>1434</v>
      </c>
      <c r="D41" s="15" t="s">
        <v>1867</v>
      </c>
      <c r="E41" s="11" t="s">
        <v>2100</v>
      </c>
    </row>
    <row r="42" spans="1:5">
      <c r="A42" s="87" t="s">
        <v>1980</v>
      </c>
      <c r="B42" s="88">
        <v>0.04</v>
      </c>
      <c r="C42" s="15" t="s">
        <v>1434</v>
      </c>
      <c r="D42" s="15" t="s">
        <v>1980</v>
      </c>
      <c r="E42" s="11" t="s">
        <v>2105</v>
      </c>
    </row>
    <row r="43" spans="1:5">
      <c r="A43" s="87" t="s">
        <v>1997</v>
      </c>
      <c r="B43" s="88">
        <v>0.06</v>
      </c>
      <c r="C43" s="15" t="s">
        <v>1434</v>
      </c>
      <c r="D43" s="15" t="s">
        <v>1997</v>
      </c>
      <c r="E43" s="11" t="s">
        <v>2121</v>
      </c>
    </row>
    <row r="44" spans="1:5">
      <c r="A44" s="89" t="s">
        <v>2094</v>
      </c>
      <c r="B44" s="88">
        <v>0.02</v>
      </c>
      <c r="C44" s="15" t="s">
        <v>1434</v>
      </c>
      <c r="D44" s="15" t="s">
        <v>2094</v>
      </c>
      <c r="E44" s="11" t="s">
        <v>2099</v>
      </c>
    </row>
    <row r="45" spans="1:5">
      <c r="A45" s="87" t="s">
        <v>402</v>
      </c>
      <c r="B45" s="88">
        <v>0.04</v>
      </c>
      <c r="C45" s="15" t="s">
        <v>1434</v>
      </c>
      <c r="D45" s="15" t="s">
        <v>402</v>
      </c>
      <c r="E45" s="11" t="s">
        <v>2122</v>
      </c>
    </row>
    <row r="46" spans="1:5">
      <c r="A46" s="87" t="s">
        <v>1606</v>
      </c>
      <c r="B46" s="88">
        <v>0.04</v>
      </c>
      <c r="C46" s="15" t="s">
        <v>1434</v>
      </c>
      <c r="D46" s="15" t="s">
        <v>1606</v>
      </c>
      <c r="E46" s="11" t="s">
        <v>2109</v>
      </c>
    </row>
    <row r="47" spans="1:5">
      <c r="A47" s="87" t="s">
        <v>1610</v>
      </c>
      <c r="B47" s="88">
        <v>0.04</v>
      </c>
      <c r="C47" s="15" t="s">
        <v>1434</v>
      </c>
      <c r="D47" s="15" t="s">
        <v>1610</v>
      </c>
      <c r="E47" s="11" t="s">
        <v>2110</v>
      </c>
    </row>
    <row r="48" spans="1:5">
      <c r="A48" s="87" t="s">
        <v>387</v>
      </c>
      <c r="B48" s="88">
        <v>0.04</v>
      </c>
      <c r="C48" s="15" t="s">
        <v>1434</v>
      </c>
      <c r="D48" s="15" t="s">
        <v>387</v>
      </c>
      <c r="E48" s="11" t="s">
        <v>2123</v>
      </c>
    </row>
    <row r="49" spans="1:5">
      <c r="A49" s="87" t="s">
        <v>1417</v>
      </c>
      <c r="B49" s="88">
        <v>0.03</v>
      </c>
      <c r="C49" s="15" t="s">
        <v>1434</v>
      </c>
      <c r="D49" s="15" t="s">
        <v>1417</v>
      </c>
      <c r="E49" s="11" t="s">
        <v>2103</v>
      </c>
    </row>
    <row r="50" spans="1:5">
      <c r="A50" s="87" t="s">
        <v>1635</v>
      </c>
      <c r="B50" s="88">
        <v>0.03</v>
      </c>
      <c r="C50" s="15" t="s">
        <v>1434</v>
      </c>
      <c r="D50" s="15" t="s">
        <v>1635</v>
      </c>
      <c r="E50" s="11" t="s">
        <v>2111</v>
      </c>
    </row>
    <row r="51" spans="1:5">
      <c r="A51" s="87" t="s">
        <v>1631</v>
      </c>
      <c r="B51" s="88">
        <v>0.03</v>
      </c>
      <c r="C51" s="15" t="s">
        <v>1434</v>
      </c>
      <c r="D51" s="15" t="s">
        <v>1631</v>
      </c>
      <c r="E51" s="11" t="s">
        <v>2113</v>
      </c>
    </row>
    <row r="52" spans="1:5">
      <c r="A52" s="87" t="s">
        <v>1643</v>
      </c>
      <c r="B52" s="88">
        <v>0.04</v>
      </c>
      <c r="C52" s="15" t="s">
        <v>1434</v>
      </c>
      <c r="D52" s="15" t="s">
        <v>1643</v>
      </c>
      <c r="E52" s="11" t="s">
        <v>2124</v>
      </c>
    </row>
    <row r="53" spans="1:5">
      <c r="A53" s="87" t="s">
        <v>1724</v>
      </c>
      <c r="B53" s="88">
        <v>0.04</v>
      </c>
      <c r="C53" s="15" t="s">
        <v>1434</v>
      </c>
      <c r="D53" s="15" t="s">
        <v>1724</v>
      </c>
      <c r="E53" s="11" t="s">
        <v>2125</v>
      </c>
    </row>
    <row r="54" spans="1:5">
      <c r="A54" s="89" t="s">
        <v>2093</v>
      </c>
      <c r="B54" s="88">
        <v>0.04</v>
      </c>
      <c r="C54" s="15" t="s">
        <v>1434</v>
      </c>
      <c r="D54" s="15" t="s">
        <v>2093</v>
      </c>
      <c r="E54" s="11" t="s">
        <v>2126</v>
      </c>
    </row>
    <row r="55" spans="1:5">
      <c r="A55" s="87" t="s">
        <v>2002</v>
      </c>
      <c r="B55" s="88">
        <v>0.06</v>
      </c>
      <c r="C55" s="15" t="s">
        <v>1434</v>
      </c>
      <c r="D55" s="15" t="s">
        <v>2002</v>
      </c>
      <c r="E55" s="11" t="s">
        <v>2114</v>
      </c>
    </row>
    <row r="56" spans="1:5">
      <c r="A56" s="87" t="s">
        <v>2003</v>
      </c>
      <c r="B56" s="88">
        <v>0.03</v>
      </c>
      <c r="C56" s="15" t="s">
        <v>1434</v>
      </c>
      <c r="D56" s="15" t="s">
        <v>2003</v>
      </c>
      <c r="E56" s="11" t="s">
        <v>2115</v>
      </c>
    </row>
    <row r="57" spans="1:5">
      <c r="A57" s="87" t="s">
        <v>2005</v>
      </c>
      <c r="B57" s="88">
        <v>0.03</v>
      </c>
      <c r="C57" s="15" t="s">
        <v>1434</v>
      </c>
      <c r="D57" s="15" t="s">
        <v>2005</v>
      </c>
      <c r="E57" s="11" t="s">
        <v>2107</v>
      </c>
    </row>
    <row r="58" spans="1:5">
      <c r="A58" s="87" t="s">
        <v>2096</v>
      </c>
      <c r="B58" s="88">
        <v>0.04</v>
      </c>
      <c r="C58" s="15" t="s">
        <v>1434</v>
      </c>
      <c r="D58" s="15" t="s">
        <v>2096</v>
      </c>
      <c r="E58" s="11" t="s">
        <v>2127</v>
      </c>
    </row>
    <row r="59" spans="1:5">
      <c r="A59" s="87" t="s">
        <v>1694</v>
      </c>
      <c r="B59" s="88">
        <v>0.03</v>
      </c>
      <c r="C59" s="15" t="s">
        <v>1434</v>
      </c>
      <c r="D59" s="15" t="s">
        <v>1694</v>
      </c>
      <c r="E59" s="11" t="s">
        <v>2117</v>
      </c>
    </row>
    <row r="68" spans="1:4">
      <c r="A68" s="15" t="s">
        <v>2128</v>
      </c>
    </row>
    <row r="69" spans="1:4">
      <c r="A69" s="15" t="s">
        <v>2129</v>
      </c>
    </row>
    <row r="70" spans="1:4">
      <c r="A70" s="14" t="s">
        <v>241</v>
      </c>
      <c r="B70" s="14" t="s">
        <v>2042</v>
      </c>
      <c r="C70" s="14" t="s">
        <v>2130</v>
      </c>
      <c r="D70" s="14" t="s">
        <v>2131</v>
      </c>
    </row>
    <row r="71" spans="1:4">
      <c r="A71" s="14" t="s">
        <v>1412</v>
      </c>
      <c r="B71" s="15" t="s">
        <v>1454</v>
      </c>
      <c r="C71" s="15" t="s">
        <v>2132</v>
      </c>
      <c r="D71" s="11" t="s">
        <v>2133</v>
      </c>
    </row>
    <row r="72" spans="1:4">
      <c r="A72" s="14" t="s">
        <v>1412</v>
      </c>
      <c r="B72" s="15" t="s">
        <v>1447</v>
      </c>
      <c r="C72" s="11" t="s">
        <v>2134</v>
      </c>
      <c r="D72" s="11" t="s">
        <v>2135</v>
      </c>
    </row>
    <row r="73" spans="1:4">
      <c r="A73" s="14" t="s">
        <v>1412</v>
      </c>
      <c r="B73" s="15" t="s">
        <v>410</v>
      </c>
      <c r="C73" s="11" t="s">
        <v>2136</v>
      </c>
      <c r="D73" s="11" t="s">
        <v>2137</v>
      </c>
    </row>
    <row r="74" spans="1:4">
      <c r="A74" s="14" t="s">
        <v>1412</v>
      </c>
      <c r="B74" s="15" t="s">
        <v>1867</v>
      </c>
      <c r="C74" s="11" t="s">
        <v>2138</v>
      </c>
      <c r="D74" s="11" t="s">
        <v>2139</v>
      </c>
    </row>
    <row r="75" spans="1:4">
      <c r="A75" s="14" t="s">
        <v>1412</v>
      </c>
      <c r="B75" s="15" t="s">
        <v>1455</v>
      </c>
      <c r="C75" s="11" t="s">
        <v>2140</v>
      </c>
      <c r="D75" s="11" t="s">
        <v>2141</v>
      </c>
    </row>
    <row r="76" spans="1:4">
      <c r="A76" s="14" t="s">
        <v>1412</v>
      </c>
      <c r="B76" s="15" t="s">
        <v>2142</v>
      </c>
      <c r="C76" s="11" t="s">
        <v>2143</v>
      </c>
      <c r="D76" s="11" t="s">
        <v>2144</v>
      </c>
    </row>
    <row r="77" spans="1:4">
      <c r="A77" s="14" t="s">
        <v>1412</v>
      </c>
      <c r="B77" s="15" t="s">
        <v>1452</v>
      </c>
      <c r="C77" s="11" t="s">
        <v>2145</v>
      </c>
      <c r="D77" s="11" t="s">
        <v>2146</v>
      </c>
    </row>
    <row r="78" spans="1:4">
      <c r="A78" s="14" t="s">
        <v>1412</v>
      </c>
      <c r="B78" s="15" t="s">
        <v>2097</v>
      </c>
      <c r="C78" s="15" t="s">
        <v>2132</v>
      </c>
      <c r="D78" s="11" t="s">
        <v>2147</v>
      </c>
    </row>
    <row r="79" spans="1:4">
      <c r="A79" s="14" t="s">
        <v>1433</v>
      </c>
      <c r="B79" s="15" t="s">
        <v>1454</v>
      </c>
      <c r="C79" s="15" t="s">
        <v>2132</v>
      </c>
      <c r="D79" s="11" t="s">
        <v>2133</v>
      </c>
    </row>
    <row r="80" spans="1:4">
      <c r="A80" s="14" t="s">
        <v>1433</v>
      </c>
      <c r="B80" s="15" t="s">
        <v>2058</v>
      </c>
      <c r="C80" s="15" t="s">
        <v>2132</v>
      </c>
      <c r="D80" s="11" t="s">
        <v>2133</v>
      </c>
    </row>
    <row r="81" spans="1:4">
      <c r="A81" s="14" t="s">
        <v>1433</v>
      </c>
      <c r="B81" s="15" t="s">
        <v>1455</v>
      </c>
      <c r="C81" s="11" t="s">
        <v>2140</v>
      </c>
      <c r="D81" s="11" t="s">
        <v>2141</v>
      </c>
    </row>
    <row r="82" spans="1:4">
      <c r="A82" s="14" t="s">
        <v>1433</v>
      </c>
      <c r="B82" s="15" t="s">
        <v>2142</v>
      </c>
      <c r="C82" s="11" t="s">
        <v>2143</v>
      </c>
      <c r="D82" s="11" t="s">
        <v>2144</v>
      </c>
    </row>
    <row r="83" spans="1:4">
      <c r="A83" s="14" t="s">
        <v>1433</v>
      </c>
      <c r="B83" s="15" t="s">
        <v>2054</v>
      </c>
      <c r="C83" s="11" t="s">
        <v>2148</v>
      </c>
      <c r="D83" s="11" t="s">
        <v>2149</v>
      </c>
    </row>
    <row r="84" spans="1:4">
      <c r="A84" s="14" t="s">
        <v>1433</v>
      </c>
      <c r="B84" s="15" t="s">
        <v>2045</v>
      </c>
      <c r="C84" s="11" t="s">
        <v>2150</v>
      </c>
      <c r="D84" s="11" t="s">
        <v>2151</v>
      </c>
    </row>
    <row r="85" spans="1:4">
      <c r="A85" s="14" t="s">
        <v>1433</v>
      </c>
      <c r="B85" s="15" t="s">
        <v>2005</v>
      </c>
      <c r="C85" s="11" t="s">
        <v>2152</v>
      </c>
      <c r="D85" s="11" t="s">
        <v>2153</v>
      </c>
    </row>
    <row r="86" spans="1:4">
      <c r="A86" s="14" t="s">
        <v>1433</v>
      </c>
      <c r="B86" s="15" t="s">
        <v>2006</v>
      </c>
      <c r="C86" s="11" t="s">
        <v>2154</v>
      </c>
      <c r="D86" s="11" t="s">
        <v>2155</v>
      </c>
    </row>
    <row r="87" spans="1:4">
      <c r="A87" s="14" t="s">
        <v>1433</v>
      </c>
      <c r="B87" s="15" t="s">
        <v>1606</v>
      </c>
      <c r="C87" s="11" t="s">
        <v>2156</v>
      </c>
      <c r="D87" s="11" t="s">
        <v>2157</v>
      </c>
    </row>
    <row r="88" spans="1:4">
      <c r="A88" s="14" t="s">
        <v>1433</v>
      </c>
      <c r="B88" s="15" t="s">
        <v>2007</v>
      </c>
      <c r="C88" s="11" t="s">
        <v>2158</v>
      </c>
      <c r="D88" s="11" t="s">
        <v>2159</v>
      </c>
    </row>
    <row r="89" spans="1:4">
      <c r="A89" s="14" t="s">
        <v>1433</v>
      </c>
      <c r="B89" s="15" t="s">
        <v>1635</v>
      </c>
      <c r="C89" s="11" t="s">
        <v>2160</v>
      </c>
      <c r="D89" s="11" t="s">
        <v>2161</v>
      </c>
    </row>
    <row r="90" spans="1:4">
      <c r="A90" s="14" t="s">
        <v>1433</v>
      </c>
      <c r="B90" s="15" t="s">
        <v>1632</v>
      </c>
      <c r="C90" s="11" t="s">
        <v>2162</v>
      </c>
      <c r="D90" s="11" t="s">
        <v>2163</v>
      </c>
    </row>
    <row r="91" spans="1:4">
      <c r="A91" s="14" t="s">
        <v>1433</v>
      </c>
      <c r="B91" s="15" t="s">
        <v>1631</v>
      </c>
      <c r="C91" s="11" t="s">
        <v>2164</v>
      </c>
      <c r="D91" s="11" t="s">
        <v>2165</v>
      </c>
    </row>
    <row r="92" spans="1:4">
      <c r="A92" s="14" t="s">
        <v>1433</v>
      </c>
      <c r="B92" s="15" t="s">
        <v>2048</v>
      </c>
      <c r="C92" s="11" t="s">
        <v>2166</v>
      </c>
      <c r="D92" s="11" t="s">
        <v>2167</v>
      </c>
    </row>
    <row r="93" spans="1:4">
      <c r="A93" s="14" t="s">
        <v>1433</v>
      </c>
      <c r="B93" s="15" t="s">
        <v>2003</v>
      </c>
      <c r="C93" s="11" t="s">
        <v>2168</v>
      </c>
      <c r="D93" s="11" t="s">
        <v>2169</v>
      </c>
    </row>
    <row r="94" spans="1:4">
      <c r="A94" s="14" t="s">
        <v>1433</v>
      </c>
      <c r="B94" s="15" t="s">
        <v>2053</v>
      </c>
      <c r="C94" s="11" t="s">
        <v>2170</v>
      </c>
      <c r="D94" s="11" t="s">
        <v>2171</v>
      </c>
    </row>
    <row r="95" spans="1:4">
      <c r="A95" s="14" t="s">
        <v>1433</v>
      </c>
      <c r="B95" s="15" t="s">
        <v>1694</v>
      </c>
      <c r="C95" s="11" t="s">
        <v>2172</v>
      </c>
      <c r="D95" s="11" t="s">
        <v>2173</v>
      </c>
    </row>
    <row r="96" spans="1:4">
      <c r="A96" s="14" t="s">
        <v>1434</v>
      </c>
      <c r="B96" s="15" t="s">
        <v>1454</v>
      </c>
      <c r="C96" s="15" t="s">
        <v>2132</v>
      </c>
      <c r="D96" s="11" t="s">
        <v>2133</v>
      </c>
    </row>
    <row r="97" spans="1:4">
      <c r="A97" s="14" t="s">
        <v>1434</v>
      </c>
      <c r="B97" s="15" t="s">
        <v>1420</v>
      </c>
      <c r="C97" s="11" t="s">
        <v>2174</v>
      </c>
      <c r="D97" s="11" t="s">
        <v>2175</v>
      </c>
    </row>
    <row r="98" spans="1:4">
      <c r="A98" s="14" t="s">
        <v>1434</v>
      </c>
      <c r="B98" s="15" t="s">
        <v>1423</v>
      </c>
      <c r="C98" s="11" t="s">
        <v>2140</v>
      </c>
      <c r="D98" s="11" t="s">
        <v>2141</v>
      </c>
    </row>
    <row r="99" spans="1:4">
      <c r="A99" s="14" t="s">
        <v>1434</v>
      </c>
      <c r="B99" s="15" t="s">
        <v>1599</v>
      </c>
      <c r="C99" s="11" t="s">
        <v>2143</v>
      </c>
      <c r="D99" s="11" t="s">
        <v>2144</v>
      </c>
    </row>
    <row r="100" spans="1:4">
      <c r="A100" s="14" t="s">
        <v>1434</v>
      </c>
      <c r="B100" s="15" t="s">
        <v>1602</v>
      </c>
      <c r="C100" s="11" t="s">
        <v>2176</v>
      </c>
      <c r="D100" s="11" t="s">
        <v>2177</v>
      </c>
    </row>
    <row r="101" spans="1:4">
      <c r="A101" s="14" t="s">
        <v>1434</v>
      </c>
      <c r="B101" s="15" t="s">
        <v>1978</v>
      </c>
      <c r="C101" s="11" t="s">
        <v>2150</v>
      </c>
      <c r="D101" s="15" t="s">
        <v>2178</v>
      </c>
    </row>
    <row r="102" spans="1:4">
      <c r="A102" s="14" t="s">
        <v>1434</v>
      </c>
      <c r="B102" s="15" t="s">
        <v>1977</v>
      </c>
      <c r="C102" s="11" t="s">
        <v>2150</v>
      </c>
      <c r="D102" s="11" t="s">
        <v>2151</v>
      </c>
    </row>
    <row r="103" spans="1:4">
      <c r="A103" s="14" t="s">
        <v>1434</v>
      </c>
      <c r="B103" s="15" t="s">
        <v>1867</v>
      </c>
      <c r="C103" s="15" t="s">
        <v>2138</v>
      </c>
      <c r="D103" s="15" t="s">
        <v>2139</v>
      </c>
    </row>
    <row r="104" spans="1:4">
      <c r="A104" s="14" t="s">
        <v>1434</v>
      </c>
      <c r="B104" s="15" t="s">
        <v>1980</v>
      </c>
      <c r="C104" s="15" t="s">
        <v>2148</v>
      </c>
      <c r="D104" s="15" t="s">
        <v>2149</v>
      </c>
    </row>
    <row r="105" spans="1:4">
      <c r="A105" s="14" t="s">
        <v>1434</v>
      </c>
      <c r="B105" s="15" t="s">
        <v>1997</v>
      </c>
      <c r="C105" s="15" t="s">
        <v>2179</v>
      </c>
      <c r="D105" s="15" t="s">
        <v>2180</v>
      </c>
    </row>
    <row r="106" spans="1:4">
      <c r="A106" s="14" t="s">
        <v>1434</v>
      </c>
      <c r="B106" s="15" t="s">
        <v>2094</v>
      </c>
      <c r="C106" s="15" t="s">
        <v>2132</v>
      </c>
      <c r="D106" s="15" t="s">
        <v>2181</v>
      </c>
    </row>
    <row r="107" spans="1:4">
      <c r="A107" s="14" t="s">
        <v>1434</v>
      </c>
      <c r="B107" s="15" t="s">
        <v>402</v>
      </c>
      <c r="C107" s="15" t="s">
        <v>2154</v>
      </c>
      <c r="D107" s="15" t="s">
        <v>2155</v>
      </c>
    </row>
    <row r="108" spans="1:4">
      <c r="A108" s="14" t="s">
        <v>1434</v>
      </c>
      <c r="B108" s="15" t="s">
        <v>1606</v>
      </c>
      <c r="C108" s="15" t="s">
        <v>2156</v>
      </c>
      <c r="D108" s="15" t="s">
        <v>2157</v>
      </c>
    </row>
    <row r="109" spans="1:4">
      <c r="A109" s="14" t="s">
        <v>1434</v>
      </c>
      <c r="B109" s="15" t="s">
        <v>1610</v>
      </c>
      <c r="C109" s="15" t="s">
        <v>2158</v>
      </c>
      <c r="D109" s="15" t="s">
        <v>2159</v>
      </c>
    </row>
    <row r="110" spans="1:4">
      <c r="A110" s="14" t="s">
        <v>1434</v>
      </c>
      <c r="B110" s="15" t="s">
        <v>387</v>
      </c>
      <c r="C110" s="15" t="s">
        <v>2182</v>
      </c>
      <c r="D110" s="15" t="s">
        <v>2183</v>
      </c>
    </row>
    <row r="111" spans="1:4">
      <c r="A111" s="14" t="s">
        <v>1434</v>
      </c>
      <c r="B111" s="15" t="s">
        <v>1417</v>
      </c>
      <c r="C111" s="15" t="s">
        <v>2184</v>
      </c>
      <c r="D111" s="15" t="s">
        <v>2185</v>
      </c>
    </row>
    <row r="112" spans="1:4">
      <c r="A112" s="14" t="s">
        <v>1434</v>
      </c>
      <c r="B112" s="15" t="s">
        <v>1635</v>
      </c>
      <c r="C112" s="15" t="s">
        <v>2160</v>
      </c>
      <c r="D112" s="15" t="s">
        <v>2161</v>
      </c>
    </row>
    <row r="113" spans="1:4">
      <c r="A113" s="14" t="s">
        <v>1434</v>
      </c>
      <c r="B113" s="15" t="s">
        <v>1631</v>
      </c>
      <c r="C113" s="15" t="s">
        <v>2164</v>
      </c>
      <c r="D113" s="15" t="s">
        <v>2165</v>
      </c>
    </row>
    <row r="114" spans="1:4">
      <c r="A114" s="14" t="s">
        <v>1434</v>
      </c>
      <c r="B114" s="15" t="s">
        <v>1643</v>
      </c>
      <c r="C114" s="15" t="s">
        <v>2186</v>
      </c>
      <c r="D114" s="15" t="s">
        <v>2187</v>
      </c>
    </row>
    <row r="115" spans="1:4">
      <c r="A115" s="14" t="s">
        <v>1434</v>
      </c>
      <c r="B115" s="15" t="s">
        <v>1724</v>
      </c>
      <c r="C115" s="15" t="s">
        <v>2188</v>
      </c>
      <c r="D115" s="15" t="s">
        <v>2189</v>
      </c>
    </row>
    <row r="116" spans="1:4">
      <c r="A116" s="14" t="s">
        <v>1434</v>
      </c>
      <c r="B116" s="15" t="s">
        <v>2093</v>
      </c>
      <c r="C116" s="15" t="s">
        <v>2190</v>
      </c>
      <c r="D116" s="15" t="s">
        <v>2191</v>
      </c>
    </row>
    <row r="117" spans="1:4">
      <c r="A117" s="14" t="s">
        <v>1434</v>
      </c>
      <c r="B117" s="15" t="s">
        <v>2002</v>
      </c>
      <c r="C117" s="15" t="s">
        <v>2166</v>
      </c>
      <c r="D117" s="15" t="s">
        <v>2167</v>
      </c>
    </row>
    <row r="118" spans="1:4">
      <c r="A118" s="14" t="s">
        <v>1434</v>
      </c>
      <c r="B118" s="15" t="s">
        <v>2003</v>
      </c>
      <c r="C118" s="15" t="s">
        <v>2168</v>
      </c>
      <c r="D118" s="15" t="s">
        <v>2169</v>
      </c>
    </row>
    <row r="119" spans="1:4">
      <c r="A119" s="14" t="s">
        <v>1434</v>
      </c>
      <c r="B119" s="15" t="s">
        <v>2005</v>
      </c>
      <c r="C119" s="15" t="s">
        <v>2152</v>
      </c>
      <c r="D119" s="15" t="s">
        <v>2153</v>
      </c>
    </row>
    <row r="120" spans="1:4">
      <c r="A120" s="14" t="s">
        <v>1434</v>
      </c>
      <c r="B120" s="15" t="s">
        <v>2096</v>
      </c>
      <c r="C120" s="11" t="s">
        <v>2192</v>
      </c>
      <c r="D120" s="15" t="s">
        <v>2193</v>
      </c>
    </row>
    <row r="121" spans="1:4">
      <c r="A121" s="14" t="s">
        <v>1434</v>
      </c>
      <c r="B121" s="15" t="s">
        <v>1694</v>
      </c>
      <c r="C121" s="15" t="s">
        <v>2172</v>
      </c>
      <c r="D121" s="11" t="s">
        <v>2173</v>
      </c>
    </row>
    <row r="135" spans="1:8">
      <c r="D135" s="14" t="s">
        <v>3031</v>
      </c>
      <c r="E135" s="14" t="s">
        <v>3032</v>
      </c>
      <c r="F135" t="s">
        <v>1849</v>
      </c>
      <c r="G135" t="s">
        <v>3033</v>
      </c>
      <c r="H135" t="s">
        <v>1310</v>
      </c>
    </row>
    <row r="136" spans="1:8">
      <c r="A136" s="121" t="s">
        <v>240</v>
      </c>
      <c r="D136" s="14" t="s">
        <v>240</v>
      </c>
      <c r="E136" s="179">
        <v>46113</v>
      </c>
      <c r="F136" t="s">
        <v>240</v>
      </c>
      <c r="H136" t="s">
        <v>3034</v>
      </c>
    </row>
    <row r="137" spans="1:8">
      <c r="A137" s="122" t="s">
        <v>1494</v>
      </c>
      <c r="B137" t="s">
        <v>1494</v>
      </c>
      <c r="C137" t="s">
        <v>2926</v>
      </c>
      <c r="D137" s="15" t="s">
        <v>1494</v>
      </c>
      <c r="E137" s="62">
        <v>1.09E-2</v>
      </c>
      <c r="F137" t="s">
        <v>1494</v>
      </c>
      <c r="G137" s="3">
        <v>1.09E-2</v>
      </c>
      <c r="H137" t="s">
        <v>236</v>
      </c>
    </row>
    <row r="138" spans="1:8">
      <c r="A138" s="122" t="s">
        <v>2464</v>
      </c>
      <c r="B138" t="s">
        <v>2464</v>
      </c>
      <c r="C138" t="s">
        <v>2927</v>
      </c>
      <c r="D138" s="15" t="s">
        <v>2464</v>
      </c>
      <c r="E138" s="62">
        <v>6.7000000000000002E-3</v>
      </c>
      <c r="F138" t="s">
        <v>2464</v>
      </c>
      <c r="G138" s="3">
        <v>6.7000000000000002E-3</v>
      </c>
      <c r="H138" t="s">
        <v>236</v>
      </c>
    </row>
    <row r="139" spans="1:8">
      <c r="A139" s="122" t="s">
        <v>2465</v>
      </c>
      <c r="B139" t="s">
        <v>2465</v>
      </c>
      <c r="C139" t="s">
        <v>2929</v>
      </c>
      <c r="D139" s="15" t="s">
        <v>2465</v>
      </c>
      <c r="E139" s="62">
        <v>1.09E-2</v>
      </c>
      <c r="F139" t="s">
        <v>2465</v>
      </c>
      <c r="G139" s="3">
        <v>1.09E-2</v>
      </c>
      <c r="H139" t="s">
        <v>236</v>
      </c>
    </row>
    <row r="140" spans="1:8">
      <c r="A140" s="122" t="s">
        <v>2466</v>
      </c>
      <c r="B140" t="s">
        <v>2466</v>
      </c>
      <c r="C140" t="s">
        <v>2991</v>
      </c>
      <c r="D140" s="15" t="s">
        <v>2466</v>
      </c>
      <c r="E140" s="62">
        <v>-1E-3</v>
      </c>
      <c r="F140" t="s">
        <v>2466</v>
      </c>
      <c r="G140" s="3">
        <v>-8.0000000000000004E-4</v>
      </c>
      <c r="H140" t="s">
        <v>236</v>
      </c>
    </row>
    <row r="141" spans="1:8">
      <c r="A141" s="122" t="s">
        <v>2467</v>
      </c>
      <c r="B141" t="s">
        <v>2467</v>
      </c>
      <c r="C141" t="s">
        <v>2928</v>
      </c>
      <c r="D141" s="15" t="s">
        <v>2467</v>
      </c>
      <c r="E141" s="62">
        <v>-4.4200000000000003E-2</v>
      </c>
      <c r="F141" t="s">
        <v>2467</v>
      </c>
      <c r="G141" s="3">
        <v>-4.4200000000000003E-2</v>
      </c>
      <c r="H141" t="s">
        <v>236</v>
      </c>
    </row>
    <row r="142" spans="1:8">
      <c r="A142" s="123" t="s">
        <v>1454</v>
      </c>
      <c r="B142" t="s">
        <v>1454</v>
      </c>
      <c r="C142" t="s">
        <v>2992</v>
      </c>
      <c r="D142" s="15" t="s">
        <v>1454</v>
      </c>
      <c r="E142" s="62">
        <v>1.09E-2</v>
      </c>
      <c r="F142" t="s">
        <v>1454</v>
      </c>
      <c r="G142" s="3">
        <v>1.09E-2</v>
      </c>
      <c r="H142" t="s">
        <v>236</v>
      </c>
    </row>
    <row r="143" spans="1:8">
      <c r="A143" s="123" t="s">
        <v>506</v>
      </c>
      <c r="B143" t="s">
        <v>506</v>
      </c>
      <c r="C143" t="s">
        <v>2930</v>
      </c>
      <c r="D143" s="15" t="s">
        <v>506</v>
      </c>
      <c r="E143" s="62">
        <v>1.0699999999999999E-2</v>
      </c>
      <c r="F143" t="s">
        <v>506</v>
      </c>
      <c r="G143" s="3">
        <v>1.0699999999999999E-2</v>
      </c>
      <c r="H143" t="s">
        <v>236</v>
      </c>
    </row>
    <row r="144" spans="1:8">
      <c r="A144" s="123" t="s">
        <v>2468</v>
      </c>
      <c r="B144" t="s">
        <v>2468</v>
      </c>
      <c r="C144" t="s">
        <v>2993</v>
      </c>
      <c r="D144" s="15" t="s">
        <v>2468</v>
      </c>
      <c r="E144" s="62">
        <v>1.0999999999999999E-2</v>
      </c>
      <c r="F144" t="s">
        <v>2468</v>
      </c>
      <c r="G144" s="3">
        <v>1.04E-2</v>
      </c>
      <c r="H144" t="s">
        <v>236</v>
      </c>
    </row>
    <row r="145" spans="1:8">
      <c r="A145" s="123" t="s">
        <v>2469</v>
      </c>
      <c r="B145" t="s">
        <v>2469</v>
      </c>
      <c r="C145" t="s">
        <v>2993</v>
      </c>
      <c r="D145" s="15" t="s">
        <v>2469</v>
      </c>
      <c r="E145" s="62">
        <v>1.11E-2</v>
      </c>
      <c r="F145" t="s">
        <v>2469</v>
      </c>
      <c r="G145" s="3">
        <v>1.04E-2</v>
      </c>
      <c r="H145" t="s">
        <v>236</v>
      </c>
    </row>
    <row r="146" spans="1:8">
      <c r="A146" s="123" t="s">
        <v>2350</v>
      </c>
      <c r="B146" t="s">
        <v>2350</v>
      </c>
      <c r="C146" t="s">
        <v>2994</v>
      </c>
      <c r="D146" s="15" t="s">
        <v>2350</v>
      </c>
      <c r="E146" s="62">
        <v>1.12E-2</v>
      </c>
      <c r="F146" t="s">
        <v>2350</v>
      </c>
      <c r="G146" s="3">
        <v>1.04E-2</v>
      </c>
      <c r="H146" t="s">
        <v>236</v>
      </c>
    </row>
    <row r="147" spans="1:8">
      <c r="A147" s="123" t="s">
        <v>2900</v>
      </c>
      <c r="B147" t="s">
        <v>2900</v>
      </c>
      <c r="C147" t="s">
        <v>2931</v>
      </c>
      <c r="D147" s="15" t="s">
        <v>2900</v>
      </c>
      <c r="E147" s="62">
        <v>9.1999999999999998E-3</v>
      </c>
      <c r="F147" t="s">
        <v>2900</v>
      </c>
      <c r="G147" s="3">
        <v>-2.7000000000000001E-3</v>
      </c>
      <c r="H147" t="s">
        <v>236</v>
      </c>
    </row>
    <row r="148" spans="1:8">
      <c r="A148" s="123" t="s">
        <v>1423</v>
      </c>
      <c r="B148" t="s">
        <v>1423</v>
      </c>
      <c r="C148" t="s">
        <v>2995</v>
      </c>
      <c r="D148" s="15" t="s">
        <v>1423</v>
      </c>
      <c r="E148" s="62">
        <v>1.14E-2</v>
      </c>
      <c r="F148" t="s">
        <v>1423</v>
      </c>
      <c r="G148" s="3">
        <v>1.1299999999999999E-2</v>
      </c>
      <c r="H148" t="s">
        <v>236</v>
      </c>
    </row>
    <row r="149" spans="1:8">
      <c r="A149" s="123" t="s">
        <v>2471</v>
      </c>
      <c r="B149" t="s">
        <v>2471</v>
      </c>
      <c r="C149" t="s">
        <v>2996</v>
      </c>
      <c r="D149" s="15" t="s">
        <v>2471</v>
      </c>
      <c r="E149" s="62">
        <v>1.21E-2</v>
      </c>
      <c r="F149" t="s">
        <v>2471</v>
      </c>
      <c r="G149" s="3">
        <v>1.0999999999999999E-2</v>
      </c>
      <c r="H149" t="s">
        <v>236</v>
      </c>
    </row>
    <row r="150" spans="1:8">
      <c r="A150" s="123" t="s">
        <v>1452</v>
      </c>
      <c r="B150" t="s">
        <v>1452</v>
      </c>
      <c r="C150" t="s">
        <v>2997</v>
      </c>
      <c r="D150" s="15" t="s">
        <v>1452</v>
      </c>
      <c r="E150" s="62">
        <v>1.09E-2</v>
      </c>
      <c r="F150" t="s">
        <v>1452</v>
      </c>
      <c r="G150" s="3">
        <v>1.09E-2</v>
      </c>
      <c r="H150" t="s">
        <v>236</v>
      </c>
    </row>
    <row r="151" spans="1:8">
      <c r="A151" s="123" t="s">
        <v>2346</v>
      </c>
      <c r="B151" t="s">
        <v>2346</v>
      </c>
      <c r="C151" t="s">
        <v>2932</v>
      </c>
      <c r="D151" s="15" t="s">
        <v>2346</v>
      </c>
      <c r="E151" s="62">
        <v>1.06E-2</v>
      </c>
      <c r="F151" t="s">
        <v>2346</v>
      </c>
      <c r="G151" s="3">
        <v>7.7999999999999996E-3</v>
      </c>
      <c r="H151" t="s">
        <v>236</v>
      </c>
    </row>
    <row r="152" spans="1:8">
      <c r="A152" s="123" t="s">
        <v>2347</v>
      </c>
      <c r="B152" t="s">
        <v>2347</v>
      </c>
      <c r="C152" t="s">
        <v>2998</v>
      </c>
      <c r="D152" s="15" t="s">
        <v>2347</v>
      </c>
      <c r="E152" s="62">
        <v>1.0800000000000001E-2</v>
      </c>
      <c r="F152" t="s">
        <v>2347</v>
      </c>
      <c r="G152" s="3">
        <v>1.14E-2</v>
      </c>
      <c r="H152" t="s">
        <v>236</v>
      </c>
    </row>
    <row r="153" spans="1:8">
      <c r="A153" s="123" t="s">
        <v>2348</v>
      </c>
      <c r="B153" t="s">
        <v>2348</v>
      </c>
      <c r="C153" t="s">
        <v>2999</v>
      </c>
      <c r="D153" s="15" t="s">
        <v>2348</v>
      </c>
      <c r="E153" s="62">
        <v>1.1299999999999999E-2</v>
      </c>
      <c r="F153" t="s">
        <v>2348</v>
      </c>
      <c r="G153" s="3">
        <v>9.2999999999999992E-3</v>
      </c>
      <c r="H153" t="s">
        <v>236</v>
      </c>
    </row>
    <row r="154" spans="1:8">
      <c r="A154" s="123" t="s">
        <v>2344</v>
      </c>
      <c r="B154" t="s">
        <v>2344</v>
      </c>
      <c r="C154" t="s">
        <v>2939</v>
      </c>
      <c r="D154" s="15" t="s">
        <v>2344</v>
      </c>
      <c r="E154" s="62">
        <v>1.18E-2</v>
      </c>
      <c r="F154" t="s">
        <v>2344</v>
      </c>
      <c r="G154" s="3">
        <v>1.1299999999999999E-2</v>
      </c>
      <c r="H154" t="s">
        <v>236</v>
      </c>
    </row>
    <row r="155" spans="1:8">
      <c r="A155" s="123" t="s">
        <v>2472</v>
      </c>
      <c r="B155" t="s">
        <v>2472</v>
      </c>
      <c r="C155" t="s">
        <v>3000</v>
      </c>
      <c r="D155" s="15" t="s">
        <v>2472</v>
      </c>
      <c r="E155" s="62">
        <v>1.15E-2</v>
      </c>
      <c r="F155" t="s">
        <v>2472</v>
      </c>
      <c r="G155" s="3">
        <v>7.4000000000000003E-3</v>
      </c>
      <c r="H155" t="s">
        <v>236</v>
      </c>
    </row>
    <row r="156" spans="1:8">
      <c r="A156" s="123" t="s">
        <v>2349</v>
      </c>
      <c r="B156" t="s">
        <v>2349</v>
      </c>
      <c r="C156" t="s">
        <v>3001</v>
      </c>
      <c r="D156" s="15" t="s">
        <v>2349</v>
      </c>
      <c r="E156" s="62">
        <v>1.1599999999999999E-2</v>
      </c>
      <c r="F156" t="s">
        <v>2349</v>
      </c>
      <c r="G156" s="3">
        <v>1.6500000000000001E-2</v>
      </c>
      <c r="H156" t="s">
        <v>236</v>
      </c>
    </row>
    <row r="157" spans="1:8">
      <c r="A157" s="123" t="s">
        <v>2345</v>
      </c>
      <c r="B157" t="s">
        <v>2345</v>
      </c>
      <c r="C157" t="s">
        <v>2940</v>
      </c>
      <c r="D157" s="15" t="s">
        <v>2345</v>
      </c>
      <c r="E157" s="62">
        <v>1.2200000000000001E-2</v>
      </c>
      <c r="F157" t="s">
        <v>2345</v>
      </c>
      <c r="G157" s="3">
        <v>1.29E-2</v>
      </c>
      <c r="H157" t="s">
        <v>236</v>
      </c>
    </row>
    <row r="158" spans="1:8">
      <c r="A158" s="123" t="s">
        <v>2340</v>
      </c>
      <c r="B158" t="s">
        <v>2340</v>
      </c>
      <c r="C158" t="s">
        <v>2933</v>
      </c>
      <c r="D158" s="15" t="s">
        <v>2340</v>
      </c>
      <c r="E158" s="62">
        <v>1.14E-2</v>
      </c>
      <c r="F158" t="s">
        <v>2340</v>
      </c>
      <c r="G158" s="3">
        <v>7.7999999999999996E-3</v>
      </c>
      <c r="H158" t="s">
        <v>236</v>
      </c>
    </row>
    <row r="159" spans="1:8">
      <c r="A159" s="123" t="s">
        <v>2274</v>
      </c>
      <c r="B159" t="s">
        <v>2274</v>
      </c>
      <c r="C159" t="s">
        <v>3002</v>
      </c>
      <c r="D159" s="15" t="s">
        <v>2274</v>
      </c>
      <c r="E159" s="62">
        <v>1.17E-2</v>
      </c>
      <c r="F159" t="s">
        <v>2274</v>
      </c>
      <c r="G159" s="3">
        <v>1.2200000000000001E-2</v>
      </c>
      <c r="H159" t="s">
        <v>236</v>
      </c>
    </row>
    <row r="160" spans="1:8">
      <c r="A160" s="123" t="s">
        <v>356</v>
      </c>
      <c r="B160" t="s">
        <v>356</v>
      </c>
      <c r="C160" t="s">
        <v>3003</v>
      </c>
      <c r="D160" s="15" t="s">
        <v>356</v>
      </c>
      <c r="E160" s="62">
        <v>1.2500000000000001E-2</v>
      </c>
      <c r="F160" t="s">
        <v>356</v>
      </c>
      <c r="G160" s="3">
        <v>1.6500000000000001E-2</v>
      </c>
      <c r="H160" t="s">
        <v>236</v>
      </c>
    </row>
    <row r="161" spans="1:8">
      <c r="A161" s="123" t="s">
        <v>2351</v>
      </c>
      <c r="B161" t="s">
        <v>2351</v>
      </c>
      <c r="C161" t="s">
        <v>3004</v>
      </c>
      <c r="D161" s="15" t="s">
        <v>2351</v>
      </c>
      <c r="E161" s="62">
        <v>1.4200000000000001E-2</v>
      </c>
      <c r="F161" t="s">
        <v>2351</v>
      </c>
      <c r="G161" s="3">
        <v>-1.0500000000000001E-2</v>
      </c>
      <c r="H161" t="s">
        <v>236</v>
      </c>
    </row>
    <row r="162" spans="1:8">
      <c r="A162" s="180" t="s">
        <v>2480</v>
      </c>
      <c r="B162" t="s">
        <v>2480</v>
      </c>
      <c r="C162" t="s">
        <v>3015</v>
      </c>
      <c r="D162" s="15" t="s">
        <v>2480</v>
      </c>
      <c r="E162" s="62">
        <v>1.09E-2</v>
      </c>
      <c r="F162" t="s">
        <v>2480</v>
      </c>
      <c r="G162" s="3">
        <v>1.09E-2</v>
      </c>
      <c r="H162" t="s">
        <v>236</v>
      </c>
    </row>
    <row r="163" spans="1:8">
      <c r="A163" s="124" t="s">
        <v>2473</v>
      </c>
      <c r="B163" t="s">
        <v>2473</v>
      </c>
      <c r="C163" t="s">
        <v>3005</v>
      </c>
      <c r="D163" s="15" t="s">
        <v>2473</v>
      </c>
      <c r="E163" s="62">
        <v>1.0999999999999999E-2</v>
      </c>
      <c r="F163" t="s">
        <v>2473</v>
      </c>
      <c r="G163" s="3">
        <v>1.06E-2</v>
      </c>
      <c r="H163" t="s">
        <v>236</v>
      </c>
    </row>
    <row r="164" spans="1:8">
      <c r="A164" s="124" t="s">
        <v>2474</v>
      </c>
      <c r="B164" t="s">
        <v>2474</v>
      </c>
      <c r="C164" t="s">
        <v>2934</v>
      </c>
      <c r="D164" s="15" t="s">
        <v>2474</v>
      </c>
      <c r="E164" s="62">
        <v>1.24E-2</v>
      </c>
      <c r="F164" t="s">
        <v>2474</v>
      </c>
      <c r="G164" s="3">
        <v>-1.0800000000000001E-2</v>
      </c>
      <c r="H164" t="s">
        <v>236</v>
      </c>
    </row>
    <row r="165" spans="1:8">
      <c r="A165" s="124" t="s">
        <v>2475</v>
      </c>
      <c r="B165" t="s">
        <v>2475</v>
      </c>
      <c r="C165" t="s">
        <v>3006</v>
      </c>
      <c r="D165" s="15" t="s">
        <v>2475</v>
      </c>
      <c r="E165" s="62">
        <v>1.1900000000000001E-2</v>
      </c>
      <c r="F165" t="s">
        <v>2475</v>
      </c>
      <c r="G165" s="3">
        <v>-7.6E-3</v>
      </c>
      <c r="H165" t="s">
        <v>236</v>
      </c>
    </row>
    <row r="166" spans="1:8">
      <c r="A166" s="124" t="s">
        <v>2476</v>
      </c>
      <c r="B166" t="s">
        <v>2476</v>
      </c>
      <c r="C166" t="s">
        <v>3007</v>
      </c>
      <c r="D166" s="15" t="s">
        <v>2476</v>
      </c>
      <c r="E166" s="62">
        <v>1.2E-2</v>
      </c>
      <c r="F166" t="s">
        <v>2476</v>
      </c>
      <c r="G166" s="3">
        <v>-2.9999999999999997E-4</v>
      </c>
      <c r="H166" t="s">
        <v>236</v>
      </c>
    </row>
    <row r="167" spans="1:8">
      <c r="A167" s="124" t="s">
        <v>2477</v>
      </c>
      <c r="B167" t="s">
        <v>2477</v>
      </c>
      <c r="C167" t="s">
        <v>2121</v>
      </c>
      <c r="D167" s="15" t="s">
        <v>2477</v>
      </c>
      <c r="E167" s="62">
        <v>8.5000000000000006E-3</v>
      </c>
      <c r="F167" t="s">
        <v>2477</v>
      </c>
      <c r="G167" s="3">
        <v>1.2E-2</v>
      </c>
      <c r="H167" t="s">
        <v>236</v>
      </c>
    </row>
    <row r="168" spans="1:8">
      <c r="A168" s="124" t="s">
        <v>2341</v>
      </c>
      <c r="B168" t="s">
        <v>2341</v>
      </c>
      <c r="C168" t="s">
        <v>3008</v>
      </c>
      <c r="D168" s="15" t="s">
        <v>2341</v>
      </c>
      <c r="E168" s="62">
        <v>1.38E-2</v>
      </c>
      <c r="F168" t="s">
        <v>2341</v>
      </c>
      <c r="G168" s="3">
        <v>-1.7399999999999999E-2</v>
      </c>
      <c r="H168" t="s">
        <v>236</v>
      </c>
    </row>
    <row r="169" spans="1:8">
      <c r="A169" s="124" t="s">
        <v>2478</v>
      </c>
      <c r="B169" t="s">
        <v>2478</v>
      </c>
      <c r="C169" t="s">
        <v>3009</v>
      </c>
      <c r="D169" s="15" t="s">
        <v>2478</v>
      </c>
      <c r="E169" s="62">
        <v>1.55E-2</v>
      </c>
      <c r="F169" t="s">
        <v>2478</v>
      </c>
      <c r="G169" s="3">
        <v>2.8500000000000001E-2</v>
      </c>
      <c r="H169" t="s">
        <v>236</v>
      </c>
    </row>
    <row r="170" spans="1:8">
      <c r="A170" s="124" t="s">
        <v>2479</v>
      </c>
      <c r="B170" t="s">
        <v>2479</v>
      </c>
      <c r="C170" t="s">
        <v>3010</v>
      </c>
      <c r="D170" s="15" t="s">
        <v>2479</v>
      </c>
      <c r="E170" s="62">
        <v>1.72E-2</v>
      </c>
      <c r="F170" t="s">
        <v>2479</v>
      </c>
      <c r="G170" s="3">
        <v>3.73E-2</v>
      </c>
      <c r="H170" t="s">
        <v>236</v>
      </c>
    </row>
    <row r="171" spans="1:8">
      <c r="A171" s="124" t="s">
        <v>1606</v>
      </c>
      <c r="B171" t="s">
        <v>1606</v>
      </c>
      <c r="C171" t="s">
        <v>3011</v>
      </c>
      <c r="D171" s="15" t="s">
        <v>1606</v>
      </c>
      <c r="E171" s="62">
        <v>3.04E-2</v>
      </c>
      <c r="F171" t="s">
        <v>1606</v>
      </c>
      <c r="G171" s="3">
        <v>2.07E-2</v>
      </c>
      <c r="H171" t="s">
        <v>236</v>
      </c>
    </row>
    <row r="172" spans="1:8">
      <c r="A172" s="124" t="s">
        <v>1610</v>
      </c>
      <c r="B172" t="s">
        <v>1610</v>
      </c>
      <c r="C172" t="s">
        <v>3012</v>
      </c>
      <c r="D172" s="15" t="s">
        <v>1610</v>
      </c>
      <c r="E172" s="62">
        <v>9.1000000000000004E-3</v>
      </c>
      <c r="F172" t="s">
        <v>1610</v>
      </c>
      <c r="G172" s="3">
        <v>2.3400000000000001E-2</v>
      </c>
      <c r="H172" t="s">
        <v>236</v>
      </c>
    </row>
    <row r="173" spans="1:8">
      <c r="A173" s="124" t="s">
        <v>1611</v>
      </c>
      <c r="B173" t="s">
        <v>1611</v>
      </c>
      <c r="C173" t="s">
        <v>3013</v>
      </c>
      <c r="D173" s="15" t="s">
        <v>1611</v>
      </c>
      <c r="E173" s="62">
        <v>1.0500000000000001E-2</v>
      </c>
      <c r="F173" t="s">
        <v>1611</v>
      </c>
      <c r="G173" s="3">
        <v>3.1099999999999999E-2</v>
      </c>
      <c r="H173" t="s">
        <v>236</v>
      </c>
    </row>
    <row r="174" spans="1:8">
      <c r="A174" s="124" t="s">
        <v>402</v>
      </c>
      <c r="B174" t="s">
        <v>402</v>
      </c>
      <c r="C174" t="s">
        <v>3014</v>
      </c>
      <c r="D174" s="15" t="s">
        <v>402</v>
      </c>
      <c r="E174" s="62">
        <v>3.7900000000000003E-2</v>
      </c>
      <c r="F174" t="s">
        <v>402</v>
      </c>
      <c r="G174" s="3">
        <v>3.7999999999999999E-2</v>
      </c>
      <c r="H174" t="s">
        <v>236</v>
      </c>
    </row>
    <row r="175" spans="1:8">
      <c r="A175" s="124" t="s">
        <v>1620</v>
      </c>
      <c r="B175" t="s">
        <v>1620</v>
      </c>
      <c r="C175" t="s">
        <v>3016</v>
      </c>
      <c r="D175" s="15" t="s">
        <v>1620</v>
      </c>
      <c r="E175" s="62">
        <v>1.12E-2</v>
      </c>
      <c r="F175" t="s">
        <v>1620</v>
      </c>
      <c r="G175" s="3">
        <v>-1.3899999999999999E-2</v>
      </c>
      <c r="H175" t="s">
        <v>236</v>
      </c>
    </row>
    <row r="176" spans="1:8">
      <c r="A176" s="124" t="s">
        <v>387</v>
      </c>
      <c r="B176" t="s">
        <v>387</v>
      </c>
      <c r="C176" t="s">
        <v>3035</v>
      </c>
      <c r="D176" s="15" t="s">
        <v>387</v>
      </c>
      <c r="E176" s="62">
        <v>1.5100000000000001E-2</v>
      </c>
      <c r="F176" t="s">
        <v>387</v>
      </c>
      <c r="G176" s="3">
        <v>1.52E-2</v>
      </c>
      <c r="H176" t="s">
        <v>236</v>
      </c>
    </row>
    <row r="177" spans="1:8">
      <c r="A177" s="124" t="s">
        <v>1614</v>
      </c>
      <c r="B177" t="s">
        <v>1614</v>
      </c>
      <c r="C177" t="s">
        <v>3017</v>
      </c>
      <c r="D177" s="15" t="s">
        <v>1614</v>
      </c>
      <c r="E177" s="62">
        <v>2.1000000000000001E-2</v>
      </c>
      <c r="F177" t="s">
        <v>1614</v>
      </c>
      <c r="G177" s="3">
        <v>2.0899999999999998E-2</v>
      </c>
      <c r="H177" t="s">
        <v>236</v>
      </c>
    </row>
    <row r="178" spans="1:8">
      <c r="A178" s="124" t="s">
        <v>1613</v>
      </c>
      <c r="B178" t="s">
        <v>1613</v>
      </c>
      <c r="C178" t="s">
        <v>3018</v>
      </c>
      <c r="D178" s="15" t="s">
        <v>1613</v>
      </c>
      <c r="E178" s="62">
        <v>1.6500000000000001E-2</v>
      </c>
      <c r="F178" t="s">
        <v>1613</v>
      </c>
      <c r="G178" s="3">
        <v>3.4500000000000003E-2</v>
      </c>
      <c r="H178" t="s">
        <v>236</v>
      </c>
    </row>
    <row r="179" spans="1:8">
      <c r="A179" s="124" t="s">
        <v>2481</v>
      </c>
      <c r="B179" t="s">
        <v>2481</v>
      </c>
      <c r="C179" t="s">
        <v>3019</v>
      </c>
      <c r="D179" s="15" t="s">
        <v>2481</v>
      </c>
      <c r="E179" s="62">
        <v>1.0200000000000001E-2</v>
      </c>
      <c r="F179" t="s">
        <v>2481</v>
      </c>
      <c r="G179" s="3">
        <v>2.9700000000000001E-2</v>
      </c>
      <c r="H179" t="s">
        <v>236</v>
      </c>
    </row>
    <row r="180" spans="1:8">
      <c r="A180" s="124" t="s">
        <v>2482</v>
      </c>
      <c r="B180" t="s">
        <v>2482</v>
      </c>
      <c r="C180" t="s">
        <v>3020</v>
      </c>
      <c r="D180" s="15" t="s">
        <v>2482</v>
      </c>
      <c r="E180" s="62">
        <v>4.2000000000000003E-2</v>
      </c>
      <c r="F180" t="s">
        <v>2482</v>
      </c>
      <c r="G180" s="3">
        <v>-1.5599999999999999E-2</v>
      </c>
      <c r="H180" t="s">
        <v>236</v>
      </c>
    </row>
    <row r="181" spans="1:8">
      <c r="A181" s="124" t="s">
        <v>1619</v>
      </c>
      <c r="B181" t="s">
        <v>1619</v>
      </c>
      <c r="C181" t="s">
        <v>3021</v>
      </c>
      <c r="D181" s="15" t="s">
        <v>1619</v>
      </c>
      <c r="E181" s="62">
        <v>1.8499999999999999E-2</v>
      </c>
      <c r="F181" t="s">
        <v>1619</v>
      </c>
      <c r="G181" s="3">
        <v>-4.0000000000000002E-4</v>
      </c>
      <c r="H181" t="s">
        <v>236</v>
      </c>
    </row>
    <row r="182" spans="1:8">
      <c r="A182" s="124" t="s">
        <v>1643</v>
      </c>
      <c r="B182" t="s">
        <v>1643</v>
      </c>
      <c r="C182" t="s">
        <v>2936</v>
      </c>
      <c r="D182" s="15" t="s">
        <v>1643</v>
      </c>
      <c r="E182" s="62">
        <v>7.7999999999999996E-3</v>
      </c>
      <c r="F182" t="s">
        <v>1643</v>
      </c>
      <c r="G182" s="3">
        <v>1.1599999999999999E-2</v>
      </c>
      <c r="H182" t="s">
        <v>236</v>
      </c>
    </row>
    <row r="183" spans="1:8">
      <c r="A183" s="124" t="s">
        <v>1724</v>
      </c>
      <c r="B183" t="s">
        <v>1724</v>
      </c>
      <c r="C183" t="s">
        <v>3022</v>
      </c>
      <c r="D183" s="15" t="s">
        <v>1724</v>
      </c>
      <c r="E183" s="62">
        <v>1.2500000000000001E-2</v>
      </c>
      <c r="F183" t="s">
        <v>1724</v>
      </c>
      <c r="G183" s="3">
        <v>-2.76E-2</v>
      </c>
      <c r="H183" t="s">
        <v>236</v>
      </c>
    </row>
    <row r="184" spans="1:8">
      <c r="A184" s="124" t="s">
        <v>1647</v>
      </c>
      <c r="B184" t="s">
        <v>1647</v>
      </c>
      <c r="C184" t="s">
        <v>3036</v>
      </c>
      <c r="D184" s="15" t="s">
        <v>1647</v>
      </c>
      <c r="E184" s="62">
        <v>4.4999999999999997E-3</v>
      </c>
      <c r="F184" t="s">
        <v>1647</v>
      </c>
      <c r="G184" s="3">
        <v>9.74E-2</v>
      </c>
      <c r="H184" t="s">
        <v>236</v>
      </c>
    </row>
    <row r="185" spans="1:8">
      <c r="A185" s="125" t="s">
        <v>2483</v>
      </c>
      <c r="B185" t="s">
        <v>2483</v>
      </c>
      <c r="C185" t="s">
        <v>3023</v>
      </c>
      <c r="D185" s="15" t="s">
        <v>2483</v>
      </c>
      <c r="E185" s="62">
        <v>2E-3</v>
      </c>
      <c r="F185" t="s">
        <v>2483</v>
      </c>
      <c r="G185" s="3">
        <v>3.8100000000000002E-2</v>
      </c>
      <c r="H185" t="s">
        <v>236</v>
      </c>
    </row>
    <row r="186" spans="1:8">
      <c r="A186" s="125" t="s">
        <v>1632</v>
      </c>
      <c r="B186" t="s">
        <v>1632</v>
      </c>
      <c r="C186" t="s">
        <v>3024</v>
      </c>
      <c r="D186" s="15" t="s">
        <v>1632</v>
      </c>
      <c r="E186" s="62">
        <v>1.15E-2</v>
      </c>
      <c r="F186" t="s">
        <v>1632</v>
      </c>
      <c r="G186" s="3">
        <v>-1.35E-2</v>
      </c>
      <c r="H186" t="s">
        <v>236</v>
      </c>
    </row>
    <row r="187" spans="1:8">
      <c r="A187" s="125" t="s">
        <v>2484</v>
      </c>
      <c r="B187" t="s">
        <v>2484</v>
      </c>
      <c r="C187" t="s">
        <v>2112</v>
      </c>
      <c r="D187" s="15" t="s">
        <v>2484</v>
      </c>
      <c r="E187" s="62">
        <v>1.18E-2</v>
      </c>
      <c r="F187" t="s">
        <v>2484</v>
      </c>
      <c r="G187" s="3">
        <v>-1.26E-2</v>
      </c>
      <c r="H187" t="s">
        <v>236</v>
      </c>
    </row>
    <row r="188" spans="1:8">
      <c r="A188" s="125" t="s">
        <v>1285</v>
      </c>
      <c r="B188" t="s">
        <v>1285</v>
      </c>
      <c r="C188" t="s">
        <v>3025</v>
      </c>
      <c r="D188" s="15" t="s">
        <v>1285</v>
      </c>
      <c r="E188" s="62">
        <v>2.5700000000000001E-2</v>
      </c>
      <c r="F188" t="s">
        <v>1285</v>
      </c>
      <c r="G188" s="3">
        <v>-3.5499999999999997E-2</v>
      </c>
      <c r="H188" t="s">
        <v>236</v>
      </c>
    </row>
    <row r="189" spans="1:8">
      <c r="A189" s="125" t="s">
        <v>2485</v>
      </c>
      <c r="B189" t="s">
        <v>2485</v>
      </c>
      <c r="C189" t="s">
        <v>3026</v>
      </c>
      <c r="D189" s="15" t="s">
        <v>2485</v>
      </c>
      <c r="E189" s="62">
        <v>2.6200000000000001E-2</v>
      </c>
      <c r="F189" t="s">
        <v>2485</v>
      </c>
      <c r="G189" s="3">
        <v>-3.61E-2</v>
      </c>
      <c r="H189" t="s">
        <v>236</v>
      </c>
    </row>
    <row r="190" spans="1:8">
      <c r="A190" s="125" t="s">
        <v>1635</v>
      </c>
      <c r="B190" t="s">
        <v>1635</v>
      </c>
      <c r="C190" t="s">
        <v>2942</v>
      </c>
      <c r="D190" s="15" t="s">
        <v>1635</v>
      </c>
      <c r="E190" s="62">
        <v>8.5000000000000006E-3</v>
      </c>
      <c r="F190" t="s">
        <v>1635</v>
      </c>
      <c r="G190" s="3">
        <v>7.0000000000000001E-3</v>
      </c>
      <c r="H190" t="s">
        <v>236</v>
      </c>
    </row>
    <row r="191" spans="1:8">
      <c r="A191" s="125" t="s">
        <v>2817</v>
      </c>
      <c r="B191" t="s">
        <v>2486</v>
      </c>
      <c r="C191" t="s">
        <v>2944</v>
      </c>
      <c r="D191" s="15" t="s">
        <v>2486</v>
      </c>
      <c r="E191" s="62">
        <v>1.4E-2</v>
      </c>
      <c r="F191" t="s">
        <v>2486</v>
      </c>
      <c r="G191" s="3">
        <v>1.8499999999999999E-2</v>
      </c>
      <c r="H191" t="s">
        <v>236</v>
      </c>
    </row>
    <row r="192" spans="1:8">
      <c r="A192" s="125" t="s">
        <v>3037</v>
      </c>
      <c r="B192" t="s">
        <v>2487</v>
      </c>
      <c r="C192" t="s">
        <v>3027</v>
      </c>
      <c r="D192" s="15" t="s">
        <v>2487</v>
      </c>
      <c r="E192" s="62">
        <v>1.4500000000000001E-2</v>
      </c>
      <c r="F192" t="s">
        <v>2487</v>
      </c>
      <c r="G192" s="3">
        <v>1.8100000000000002E-2</v>
      </c>
      <c r="H192" t="s">
        <v>236</v>
      </c>
    </row>
    <row r="193" spans="1:8">
      <c r="A193" s="125" t="s">
        <v>2488</v>
      </c>
      <c r="B193" t="s">
        <v>2488</v>
      </c>
      <c r="C193" t="s">
        <v>2945</v>
      </c>
      <c r="D193" s="15" t="s">
        <v>2488</v>
      </c>
      <c r="E193" s="62">
        <v>-1.0200000000000001E-2</v>
      </c>
      <c r="F193" t="s">
        <v>2488</v>
      </c>
      <c r="G193" s="3">
        <v>-4.2799999999999998E-2</v>
      </c>
      <c r="H193" t="s">
        <v>236</v>
      </c>
    </row>
    <row r="194" spans="1:8">
      <c r="A194" s="125" t="s">
        <v>2489</v>
      </c>
      <c r="B194" t="s">
        <v>2489</v>
      </c>
      <c r="C194" t="s">
        <v>2946</v>
      </c>
      <c r="D194" s="15" t="s">
        <v>2489</v>
      </c>
      <c r="E194" s="62">
        <v>9.4999999999999998E-3</v>
      </c>
      <c r="F194" t="s">
        <v>2489</v>
      </c>
      <c r="G194" s="3">
        <v>-4.2099999999999999E-2</v>
      </c>
      <c r="H194" t="s">
        <v>236</v>
      </c>
    </row>
    <row r="195" spans="1:8">
      <c r="A195" s="125" t="s">
        <v>2490</v>
      </c>
      <c r="B195" t="s">
        <v>2490</v>
      </c>
      <c r="C195" t="s">
        <v>3028</v>
      </c>
      <c r="D195" s="15" t="s">
        <v>2490</v>
      </c>
      <c r="E195" s="62">
        <v>6.0000000000000001E-3</v>
      </c>
      <c r="F195" t="s">
        <v>2490</v>
      </c>
      <c r="G195" s="3">
        <v>6.1499999999999999E-2</v>
      </c>
      <c r="H195" t="s">
        <v>236</v>
      </c>
    </row>
    <row r="196" spans="1:8">
      <c r="A196" s="125" t="s">
        <v>2491</v>
      </c>
      <c r="B196" t="s">
        <v>2491</v>
      </c>
      <c r="C196" t="s">
        <v>3029</v>
      </c>
      <c r="D196" s="15" t="s">
        <v>2491</v>
      </c>
      <c r="E196" s="62">
        <v>-1.4500000000000001E-2</v>
      </c>
      <c r="F196" t="s">
        <v>2491</v>
      </c>
      <c r="G196" s="3">
        <v>-1.4500000000000001E-2</v>
      </c>
      <c r="H196" t="s">
        <v>236</v>
      </c>
    </row>
    <row r="197" spans="1:8">
      <c r="A197" s="125" t="s">
        <v>2492</v>
      </c>
      <c r="B197" t="s">
        <v>2492</v>
      </c>
      <c r="C197" t="s">
        <v>3030</v>
      </c>
      <c r="D197" s="15" t="s">
        <v>2492</v>
      </c>
      <c r="E197" s="62">
        <v>4.0000000000000001E-3</v>
      </c>
      <c r="F197" t="s">
        <v>2492</v>
      </c>
      <c r="G197" s="3">
        <v>-2.8999999999999998E-3</v>
      </c>
      <c r="H197" t="s">
        <v>236</v>
      </c>
    </row>
    <row r="198" spans="1:8">
      <c r="A198" s="125" t="s">
        <v>1646</v>
      </c>
      <c r="B198" t="s">
        <v>1646</v>
      </c>
      <c r="C198" t="s">
        <v>2949</v>
      </c>
      <c r="D198" s="15" t="s">
        <v>1646</v>
      </c>
      <c r="E198" s="62">
        <v>7.4999999999999997E-3</v>
      </c>
      <c r="F198" t="s">
        <v>1646</v>
      </c>
      <c r="G198" s="3">
        <v>1.66E-2</v>
      </c>
      <c r="H198" t="s">
        <v>236</v>
      </c>
    </row>
    <row r="209" spans="1:3">
      <c r="A209" s="121" t="s">
        <v>240</v>
      </c>
      <c r="B209" t="s">
        <v>3038</v>
      </c>
    </row>
    <row r="210" spans="1:3">
      <c r="A210" s="122" t="s">
        <v>1494</v>
      </c>
      <c r="B210" s="3">
        <v>1.09E-2</v>
      </c>
      <c r="C210" t="s">
        <v>2926</v>
      </c>
    </row>
    <row r="211" spans="1:3">
      <c r="A211" s="122" t="s">
        <v>2464</v>
      </c>
      <c r="B211" s="3">
        <v>6.7000000000000002E-3</v>
      </c>
      <c r="C211" t="s">
        <v>2927</v>
      </c>
    </row>
    <row r="212" spans="1:3">
      <c r="A212" s="122" t="s">
        <v>2465</v>
      </c>
      <c r="B212" s="3">
        <v>1.09E-2</v>
      </c>
      <c r="C212" t="s">
        <v>2929</v>
      </c>
    </row>
    <row r="213" spans="1:3">
      <c r="A213" s="122" t="s">
        <v>2466</v>
      </c>
      <c r="B213" s="3">
        <v>-8.0000000000000004E-4</v>
      </c>
      <c r="C213" t="s">
        <v>2991</v>
      </c>
    </row>
    <row r="214" spans="1:3">
      <c r="A214" s="122" t="s">
        <v>2467</v>
      </c>
      <c r="B214" s="3">
        <v>-4.4200000000000003E-2</v>
      </c>
      <c r="C214" t="s">
        <v>2928</v>
      </c>
    </row>
    <row r="215" spans="1:3">
      <c r="A215" s="123" t="s">
        <v>1454</v>
      </c>
      <c r="B215" s="3">
        <v>1.09E-2</v>
      </c>
      <c r="C215" t="s">
        <v>2992</v>
      </c>
    </row>
    <row r="216" spans="1:3">
      <c r="A216" s="123" t="s">
        <v>506</v>
      </c>
      <c r="B216" s="3">
        <v>1.0699999999999999E-2</v>
      </c>
      <c r="C216" t="s">
        <v>2930</v>
      </c>
    </row>
    <row r="217" spans="1:3">
      <c r="A217" s="123" t="s">
        <v>2468</v>
      </c>
      <c r="B217" s="3">
        <v>1.04E-2</v>
      </c>
      <c r="C217" t="s">
        <v>2993</v>
      </c>
    </row>
    <row r="218" spans="1:3">
      <c r="A218" s="123" t="s">
        <v>2469</v>
      </c>
      <c r="B218" s="3">
        <v>1.04E-2</v>
      </c>
      <c r="C218" t="s">
        <v>2993</v>
      </c>
    </row>
    <row r="219" spans="1:3">
      <c r="A219" s="123" t="s">
        <v>2350</v>
      </c>
      <c r="B219" s="3">
        <v>1.04E-2</v>
      </c>
      <c r="C219" t="s">
        <v>2994</v>
      </c>
    </row>
    <row r="220" spans="1:3">
      <c r="A220" s="123" t="s">
        <v>2900</v>
      </c>
      <c r="B220" s="3">
        <v>-2.7000000000000001E-3</v>
      </c>
      <c r="C220" t="s">
        <v>2931</v>
      </c>
    </row>
    <row r="221" spans="1:3">
      <c r="A221" s="123" t="s">
        <v>1423</v>
      </c>
      <c r="B221" s="3">
        <v>1.1299999999999999E-2</v>
      </c>
      <c r="C221" t="s">
        <v>2995</v>
      </c>
    </row>
    <row r="222" spans="1:3">
      <c r="A222" s="123" t="s">
        <v>2471</v>
      </c>
      <c r="B222" s="3">
        <v>1.0999999999999999E-2</v>
      </c>
      <c r="C222" t="s">
        <v>2996</v>
      </c>
    </row>
    <row r="223" spans="1:3">
      <c r="A223" s="123" t="s">
        <v>1452</v>
      </c>
      <c r="B223" s="3">
        <v>1.09E-2</v>
      </c>
      <c r="C223" t="s">
        <v>2997</v>
      </c>
    </row>
    <row r="224" spans="1:3">
      <c r="A224" s="123" t="s">
        <v>2346</v>
      </c>
      <c r="B224" s="3">
        <v>7.7999999999999996E-3</v>
      </c>
      <c r="C224" t="s">
        <v>2932</v>
      </c>
    </row>
    <row r="225" spans="1:3">
      <c r="A225" s="123" t="s">
        <v>2347</v>
      </c>
      <c r="B225" s="3">
        <v>1.14E-2</v>
      </c>
      <c r="C225" t="s">
        <v>2998</v>
      </c>
    </row>
    <row r="226" spans="1:3">
      <c r="A226" s="123" t="s">
        <v>2348</v>
      </c>
      <c r="B226" s="3">
        <v>9.2999999999999992E-3</v>
      </c>
      <c r="C226" t="s">
        <v>2999</v>
      </c>
    </row>
    <row r="227" spans="1:3">
      <c r="A227" s="123" t="s">
        <v>2344</v>
      </c>
      <c r="B227" s="3">
        <v>1.1299999999999999E-2</v>
      </c>
      <c r="C227" t="s">
        <v>2939</v>
      </c>
    </row>
    <row r="228" spans="1:3">
      <c r="A228" s="123" t="s">
        <v>2472</v>
      </c>
      <c r="B228" s="3">
        <v>7.4000000000000003E-3</v>
      </c>
      <c r="C228" t="s">
        <v>3000</v>
      </c>
    </row>
    <row r="229" spans="1:3">
      <c r="A229" s="123" t="s">
        <v>2349</v>
      </c>
      <c r="B229" s="3">
        <v>1.6500000000000001E-2</v>
      </c>
      <c r="C229" t="s">
        <v>3001</v>
      </c>
    </row>
    <row r="230" spans="1:3">
      <c r="A230" s="123" t="s">
        <v>2345</v>
      </c>
      <c r="B230" s="3">
        <v>1.29E-2</v>
      </c>
      <c r="C230" t="s">
        <v>2940</v>
      </c>
    </row>
    <row r="231" spans="1:3">
      <c r="A231" s="123" t="s">
        <v>2340</v>
      </c>
      <c r="B231" s="3">
        <v>7.7999999999999996E-3</v>
      </c>
      <c r="C231" t="s">
        <v>2933</v>
      </c>
    </row>
    <row r="232" spans="1:3">
      <c r="A232" s="123" t="s">
        <v>2274</v>
      </c>
      <c r="B232" s="3">
        <v>1.2200000000000001E-2</v>
      </c>
      <c r="C232" t="s">
        <v>3002</v>
      </c>
    </row>
    <row r="233" spans="1:3">
      <c r="A233" s="123" t="s">
        <v>356</v>
      </c>
      <c r="B233" s="3">
        <v>1.6500000000000001E-2</v>
      </c>
      <c r="C233" t="s">
        <v>3003</v>
      </c>
    </row>
    <row r="234" spans="1:3">
      <c r="A234" s="123" t="s">
        <v>2351</v>
      </c>
      <c r="B234" s="3">
        <v>-1.0500000000000001E-2</v>
      </c>
      <c r="C234" t="s">
        <v>3004</v>
      </c>
    </row>
    <row r="235" spans="1:3">
      <c r="A235" s="180" t="s">
        <v>2480</v>
      </c>
      <c r="B235" s="3">
        <v>1.09E-2</v>
      </c>
      <c r="C235" t="s">
        <v>3015</v>
      </c>
    </row>
    <row r="236" spans="1:3">
      <c r="A236" s="124" t="s">
        <v>2473</v>
      </c>
      <c r="B236" s="3">
        <v>1.06E-2</v>
      </c>
      <c r="C236" t="s">
        <v>3005</v>
      </c>
    </row>
    <row r="237" spans="1:3">
      <c r="A237" s="124" t="s">
        <v>2474</v>
      </c>
      <c r="B237" s="3">
        <v>-1.0800000000000001E-2</v>
      </c>
      <c r="C237" t="s">
        <v>2934</v>
      </c>
    </row>
    <row r="238" spans="1:3">
      <c r="A238" s="124" t="s">
        <v>2475</v>
      </c>
      <c r="B238" s="3">
        <v>-7.6E-3</v>
      </c>
      <c r="C238" t="s">
        <v>3006</v>
      </c>
    </row>
    <row r="239" spans="1:3">
      <c r="A239" s="124" t="s">
        <v>2476</v>
      </c>
      <c r="B239" s="3">
        <v>-2.9999999999999997E-4</v>
      </c>
      <c r="C239" t="s">
        <v>3007</v>
      </c>
    </row>
    <row r="240" spans="1:3">
      <c r="A240" s="124" t="s">
        <v>2477</v>
      </c>
      <c r="B240" s="3">
        <v>1.2E-2</v>
      </c>
      <c r="C240" t="s">
        <v>2121</v>
      </c>
    </row>
    <row r="241" spans="1:3">
      <c r="A241" s="124" t="s">
        <v>2341</v>
      </c>
      <c r="B241" s="3">
        <v>-1.7399999999999999E-2</v>
      </c>
      <c r="C241" t="s">
        <v>3008</v>
      </c>
    </row>
    <row r="242" spans="1:3">
      <c r="A242" s="124" t="s">
        <v>2478</v>
      </c>
      <c r="B242" s="3">
        <v>2.8500000000000001E-2</v>
      </c>
      <c r="C242" t="s">
        <v>3009</v>
      </c>
    </row>
    <row r="243" spans="1:3">
      <c r="A243" s="124" t="s">
        <v>2479</v>
      </c>
      <c r="B243" s="3">
        <v>3.73E-2</v>
      </c>
      <c r="C243" t="s">
        <v>3010</v>
      </c>
    </row>
    <row r="244" spans="1:3">
      <c r="A244" s="124" t="s">
        <v>1606</v>
      </c>
      <c r="B244" s="3">
        <v>2.07E-2</v>
      </c>
      <c r="C244" t="s">
        <v>3011</v>
      </c>
    </row>
    <row r="245" spans="1:3">
      <c r="A245" s="124" t="s">
        <v>1610</v>
      </c>
      <c r="B245" s="3">
        <v>2.3400000000000001E-2</v>
      </c>
      <c r="C245" t="s">
        <v>3012</v>
      </c>
    </row>
    <row r="246" spans="1:3">
      <c r="A246" s="124" t="s">
        <v>1611</v>
      </c>
      <c r="B246" s="3">
        <v>3.1099999999999999E-2</v>
      </c>
      <c r="C246" t="s">
        <v>3013</v>
      </c>
    </row>
    <row r="247" spans="1:3">
      <c r="A247" s="124" t="s">
        <v>402</v>
      </c>
      <c r="B247" s="3">
        <v>3.7999999999999999E-2</v>
      </c>
      <c r="C247" t="s">
        <v>3014</v>
      </c>
    </row>
    <row r="248" spans="1:3">
      <c r="A248" s="124" t="s">
        <v>1620</v>
      </c>
      <c r="B248" s="3">
        <v>-1.3899999999999999E-2</v>
      </c>
      <c r="C248" t="s">
        <v>3016</v>
      </c>
    </row>
    <row r="249" spans="1:3">
      <c r="A249" s="124" t="s">
        <v>387</v>
      </c>
      <c r="B249" s="3">
        <v>1.52E-2</v>
      </c>
      <c r="C249" t="s">
        <v>3035</v>
      </c>
    </row>
    <row r="250" spans="1:3">
      <c r="A250" s="124" t="s">
        <v>1614</v>
      </c>
      <c r="B250" s="3">
        <v>2.0899999999999998E-2</v>
      </c>
      <c r="C250" t="s">
        <v>3017</v>
      </c>
    </row>
    <row r="251" spans="1:3">
      <c r="A251" s="124" t="s">
        <v>1613</v>
      </c>
      <c r="B251" s="3">
        <v>3.4500000000000003E-2</v>
      </c>
      <c r="C251" t="s">
        <v>3018</v>
      </c>
    </row>
    <row r="252" spans="1:3">
      <c r="A252" s="124" t="s">
        <v>2481</v>
      </c>
      <c r="B252" s="3">
        <v>2.9700000000000001E-2</v>
      </c>
      <c r="C252" t="s">
        <v>3019</v>
      </c>
    </row>
    <row r="253" spans="1:3">
      <c r="A253" s="124" t="s">
        <v>2482</v>
      </c>
      <c r="B253" s="3">
        <v>-1.5599999999999999E-2</v>
      </c>
      <c r="C253" t="s">
        <v>3020</v>
      </c>
    </row>
    <row r="254" spans="1:3">
      <c r="A254" s="124" t="s">
        <v>1619</v>
      </c>
      <c r="B254" s="3">
        <v>-4.0000000000000002E-4</v>
      </c>
      <c r="C254" t="s">
        <v>3021</v>
      </c>
    </row>
    <row r="255" spans="1:3">
      <c r="A255" s="124" t="s">
        <v>1643</v>
      </c>
      <c r="B255" s="3">
        <v>1.1599999999999999E-2</v>
      </c>
      <c r="C255" t="s">
        <v>2936</v>
      </c>
    </row>
    <row r="256" spans="1:3">
      <c r="A256" s="124" t="s">
        <v>1724</v>
      </c>
      <c r="B256" s="3">
        <v>-2.76E-2</v>
      </c>
      <c r="C256" t="s">
        <v>3022</v>
      </c>
    </row>
    <row r="257" spans="1:3">
      <c r="A257" s="124" t="s">
        <v>1647</v>
      </c>
      <c r="B257" s="3">
        <v>9.74E-2</v>
      </c>
      <c r="C257" t="s">
        <v>3036</v>
      </c>
    </row>
    <row r="258" spans="1:3">
      <c r="A258" s="125" t="s">
        <v>2483</v>
      </c>
      <c r="B258" s="3">
        <v>3.8100000000000002E-2</v>
      </c>
      <c r="C258" t="s">
        <v>3023</v>
      </c>
    </row>
    <row r="259" spans="1:3">
      <c r="A259" s="125" t="s">
        <v>1632</v>
      </c>
      <c r="B259" s="3">
        <v>-1.35E-2</v>
      </c>
      <c r="C259" t="s">
        <v>3024</v>
      </c>
    </row>
    <row r="260" spans="1:3">
      <c r="A260" s="125" t="s">
        <v>2484</v>
      </c>
      <c r="B260" s="3">
        <v>-1.26E-2</v>
      </c>
      <c r="C260" t="s">
        <v>2112</v>
      </c>
    </row>
    <row r="261" spans="1:3">
      <c r="A261" s="125" t="s">
        <v>1285</v>
      </c>
      <c r="B261" s="3">
        <v>-3.5499999999999997E-2</v>
      </c>
      <c r="C261" t="s">
        <v>3025</v>
      </c>
    </row>
    <row r="262" spans="1:3">
      <c r="A262" s="125" t="s">
        <v>2485</v>
      </c>
      <c r="B262" s="3">
        <v>-3.61E-2</v>
      </c>
      <c r="C262" t="s">
        <v>3026</v>
      </c>
    </row>
    <row r="263" spans="1:3">
      <c r="A263" s="125" t="s">
        <v>1635</v>
      </c>
      <c r="B263" s="3">
        <v>7.0000000000000001E-3</v>
      </c>
      <c r="C263" t="s">
        <v>2942</v>
      </c>
    </row>
    <row r="264" spans="1:3">
      <c r="A264" s="125" t="s">
        <v>2817</v>
      </c>
      <c r="B264" s="3">
        <v>1.8499999999999999E-2</v>
      </c>
      <c r="C264" t="s">
        <v>2944</v>
      </c>
    </row>
    <row r="265" spans="1:3">
      <c r="A265" s="125" t="s">
        <v>3037</v>
      </c>
      <c r="B265" s="3">
        <v>1.8100000000000002E-2</v>
      </c>
      <c r="C265" t="s">
        <v>3027</v>
      </c>
    </row>
    <row r="266" spans="1:3">
      <c r="A266" s="125" t="s">
        <v>2488</v>
      </c>
      <c r="B266" s="3">
        <v>-4.2799999999999998E-2</v>
      </c>
      <c r="C266" t="s">
        <v>2945</v>
      </c>
    </row>
    <row r="267" spans="1:3">
      <c r="A267" s="125" t="s">
        <v>2489</v>
      </c>
      <c r="B267" s="3">
        <v>-4.2099999999999999E-2</v>
      </c>
      <c r="C267" t="s">
        <v>2946</v>
      </c>
    </row>
    <row r="268" spans="1:3">
      <c r="A268" s="125" t="s">
        <v>2490</v>
      </c>
      <c r="B268" s="3">
        <v>6.1499999999999999E-2</v>
      </c>
      <c r="C268" t="s">
        <v>3028</v>
      </c>
    </row>
    <row r="269" spans="1:3">
      <c r="A269" s="125" t="s">
        <v>2491</v>
      </c>
      <c r="B269" s="3">
        <v>-1.4500000000000001E-2</v>
      </c>
      <c r="C269" t="s">
        <v>3029</v>
      </c>
    </row>
    <row r="270" spans="1:3">
      <c r="A270" s="125" t="s">
        <v>2492</v>
      </c>
      <c r="B270" s="3">
        <v>-2.8999999999999998E-3</v>
      </c>
      <c r="C270" t="s">
        <v>3030</v>
      </c>
    </row>
    <row r="271" spans="1:3">
      <c r="A271" s="125" t="s">
        <v>1646</v>
      </c>
      <c r="B271" s="3">
        <v>1.66E-2</v>
      </c>
      <c r="C271" t="s">
        <v>2949</v>
      </c>
    </row>
  </sheetData>
  <hyperlinks>
    <hyperlink ref="E3" r:id="rId1" xr:uid="{F4A1A6A5-5D04-3E4A-9BAE-4F8512FBB40A}"/>
    <hyperlink ref="E4" r:id="rId2" xr:uid="{B6955E76-ABE6-C74E-8D92-1F56B26586AD}"/>
    <hyperlink ref="E5" r:id="rId3" xr:uid="{448B9ED1-20AA-B843-837E-824025B65A95}"/>
    <hyperlink ref="E7" r:id="rId4" xr:uid="{50FDCB4A-0D92-C949-8595-E44E5B85CBD8}"/>
    <hyperlink ref="E8" r:id="rId5" xr:uid="{7D83BB29-A932-BF46-8CC9-BB0E056A78D4}"/>
    <hyperlink ref="E9" r:id="rId6" xr:uid="{F5BC70D1-1D2E-0F4C-8413-47974B9F4897}"/>
    <hyperlink ref="E10" r:id="rId7" xr:uid="{55ECD591-6349-3F4B-8BDE-EBE6FE749BEA}"/>
    <hyperlink ref="E14" r:id="rId8" xr:uid="{EB66FF19-473A-264E-B082-A73E684715B2}"/>
    <hyperlink ref="E15" r:id="rId9" xr:uid="{D751BBBC-EB85-5D49-8809-8FE7F2C78A43}"/>
    <hyperlink ref="E16" r:id="rId10" xr:uid="{5FD6CF72-BB3A-A743-8C3F-AFF02AD7B71E}"/>
    <hyperlink ref="E17" r:id="rId11" xr:uid="{B1016030-8A5E-D540-BA2E-CCCC534097DA}"/>
    <hyperlink ref="E18" r:id="rId12" xr:uid="{78207CF0-4B27-FE41-9C44-355FB3AD92B1}"/>
    <hyperlink ref="E19" r:id="rId13" xr:uid="{807F2875-C8B2-0A4A-9790-7909FBBC0F87}"/>
    <hyperlink ref="E20" r:id="rId14" xr:uid="{A5E89396-5734-1546-9DE2-AEF0A1E4763E}"/>
    <hyperlink ref="E21" r:id="rId15" xr:uid="{1B0BBE58-4311-8D42-968A-EC6CEBCE4DAA}"/>
    <hyperlink ref="E22" r:id="rId16" xr:uid="{C897CD90-CAEC-4841-9413-160EBA76663F}"/>
    <hyperlink ref="E23" r:id="rId17" xr:uid="{A96B99E7-14C4-234B-ABA4-E5D7539A9357}"/>
    <hyperlink ref="E24" r:id="rId18" xr:uid="{FB3F6CDF-063E-A947-96DB-076B813B2C84}"/>
    <hyperlink ref="E25" r:id="rId19" xr:uid="{6EB0A933-4D22-D147-B845-1A2F5B54D77C}"/>
    <hyperlink ref="E26" r:id="rId20" xr:uid="{1AD8E9CA-1069-BD4D-8ACE-0E6F4F048157}"/>
    <hyperlink ref="E27" r:id="rId21" xr:uid="{B29B3100-E06E-3942-BF18-334FEC72EFD8}"/>
    <hyperlink ref="E28" r:id="rId22" xr:uid="{373BB815-9FF0-B34D-9292-112BD2355AEE}"/>
    <hyperlink ref="E29" r:id="rId23" xr:uid="{6A972AE0-E5A2-4B45-86A5-32B676FCA831}"/>
    <hyperlink ref="E30" r:id="rId24" xr:uid="{6ADAA6A2-9CAE-A443-BB70-B4276895342B}"/>
    <hyperlink ref="E34" r:id="rId25" xr:uid="{7253F7CF-3782-FD47-A268-65C171D5BA06}"/>
    <hyperlink ref="E35" r:id="rId26" xr:uid="{C9BE1AF4-C241-D647-BA5D-2FA15D42FC40}"/>
    <hyperlink ref="E36" r:id="rId27" xr:uid="{25C58E12-AAF7-2245-A081-228A45810B06}"/>
    <hyperlink ref="E37" r:id="rId28" xr:uid="{3CA119AB-A45A-8A45-9289-B9A2CD42AC04}"/>
    <hyperlink ref="E38" r:id="rId29" xr:uid="{C9DEC562-94E1-4C47-903A-7A7567332786}"/>
    <hyperlink ref="E39" r:id="rId30" xr:uid="{C3D2EEB9-D1DE-604F-9F16-ACFF776733D4}"/>
    <hyperlink ref="E40" r:id="rId31" xr:uid="{6FA70B29-F7B6-6E40-85E1-189F4617B01C}"/>
    <hyperlink ref="E41" r:id="rId32" xr:uid="{BB66FC90-9C27-B14D-804E-FD9A46E0962D}"/>
    <hyperlink ref="E42" r:id="rId33" xr:uid="{2788057C-3E02-7E41-942B-BFC6E4407F4B}"/>
    <hyperlink ref="E43" r:id="rId34" xr:uid="{453BF12E-EC56-C44A-8D00-59B87539512B}"/>
    <hyperlink ref="E44" r:id="rId35" xr:uid="{EE98B028-445C-F248-9A02-FB70FB0BA377}"/>
    <hyperlink ref="E45" r:id="rId36" xr:uid="{872F84CA-606E-8C49-B948-2DA3EB3A13BB}"/>
    <hyperlink ref="E46" r:id="rId37" xr:uid="{E42406B9-DAFE-4D49-B4A3-AB83177D8D27}"/>
    <hyperlink ref="E47" r:id="rId38" xr:uid="{97743DFF-8E25-534B-B2E7-99145DD2D878}"/>
    <hyperlink ref="E48" r:id="rId39" xr:uid="{CACD59D6-D76F-C44C-83D7-A015B0FD02F9}"/>
    <hyperlink ref="E49" r:id="rId40" xr:uid="{60352E8C-3D12-9F4B-B1D1-24FF3611F734}"/>
    <hyperlink ref="E50" r:id="rId41" xr:uid="{67696050-82D6-3B44-9DEB-43E73752D2AC}"/>
    <hyperlink ref="E51" r:id="rId42" xr:uid="{2CB5BDB2-8B03-C94F-9008-88E4B51794A4}"/>
    <hyperlink ref="E52" r:id="rId43" xr:uid="{896F823F-9BFB-A946-8075-DA690E31ACDE}"/>
    <hyperlink ref="E53" r:id="rId44" xr:uid="{AD2B2A79-76F0-644B-888E-C1CDE8BD9B6A}"/>
    <hyperlink ref="E54" r:id="rId45" xr:uid="{9FCD9F6C-7624-4441-A498-75E93290A31A}"/>
    <hyperlink ref="E55" r:id="rId46" xr:uid="{72C887F4-8869-1543-A4FF-3F314EA182FC}"/>
    <hyperlink ref="E56" r:id="rId47" xr:uid="{9EDBFEF8-1826-0D49-8C98-2E66098F5122}"/>
    <hyperlink ref="E57" r:id="rId48" xr:uid="{565ACDE7-760E-694C-A8CC-E2707FEA0E85}"/>
    <hyperlink ref="E58" r:id="rId49" xr:uid="{35624018-979E-FD4C-BDFC-375ED3277FD1}"/>
    <hyperlink ref="E59" r:id="rId50" xr:uid="{8E777261-9C4D-8B4F-AEAA-A712C9933FD0}"/>
    <hyperlink ref="D71" r:id="rId51" display="https://maisretorno.com/tesouro-direto/tesouro-selic-01-03-2028" xr:uid="{6E5FB911-A0D3-1148-B176-C98DB95EB2F5}"/>
    <hyperlink ref="C72" r:id="rId52" display="https://www.kinea.com.br/wp-content/uploads/2026/02/KNIP_Carta-do-Gestor_01-2026.pdf" xr:uid="{FC5B6AB6-5669-6A4C-BC6A-FD62BA270F8C}"/>
    <hyperlink ref="D72" r:id="rId53" display="https://www.google.com/search?q=https://maisretorno.com/fundo/kinea-inflacao-curta-fif-classe-fic-rf-lp-rl" xr:uid="{63C03495-8640-9F4D-A5B9-58AB943B7EC6}"/>
    <hyperlink ref="C73" r:id="rId54" display="https://cresol.com.br/wp-content/uploads/2025/01/ICATU-VANGUARDA-FIC-FIRF-INFLACAO-CURTA-PREVIDENCIARIO.pdf" xr:uid="{4AA468BD-866A-1E4E-A723-FFC90C9482C6}"/>
    <hyperlink ref="D73" r:id="rId55" display="https://maisretorno.com/fundo/icatu-vanguarda-fc-fif-rf-inflacao-curta-previdenciario-rl" xr:uid="{121E7FC9-A49B-9949-BF45-76817465447D}"/>
    <hyperlink ref="C74" r:id="rId56" display="https://www.kinea.com.br/wp-content/uploads/2026/02/KNDI_Carta-do-Gestor_02-2026.pdf" xr:uid="{D0F3450F-AC37-D34F-A1E0-BE626FE6A8C4}"/>
    <hyperlink ref="D74" r:id="rId57" display="https://maisretorno.com/fundo/kinea-incentivado-colaboradores-fif-incentivado-investimento-deb-infra-rf-cp-rl-1" xr:uid="{7428568C-4B72-3744-A160-0738DDCC0F93}"/>
    <hyperlink ref="C75" r:id="rId58" display="https://www.jgp.com.br/wp-content/uploads/2026/03/JGP_Relatorio-de-Gestao_Fundos-de-Credito_Fev26.pdf" xr:uid="{9BDF0A65-D55D-3C40-B5D1-6AE2DEAF5F02}"/>
    <hyperlink ref="D75" r:id="rId59" display="https://maisretorno.com/fundo/jgp-corporate-fic-fif-rf-cp-lp-rl" xr:uid="{9C343AC3-1399-A147-97BD-0DB259032C0A}"/>
    <hyperlink ref="C76" r:id="rId60" display="https://www.spxusa.com/wp-content/uploads/2020/12/SPX-SEAHAWK-RL-FIF-CIC-RF-CP-LP-7.pdf" xr:uid="{F3F04F64-F9F3-2A43-8C88-26640EEA4E00}"/>
    <hyperlink ref="D76" r:id="rId61" display="https://maisretorno.com/fundo/spx-seahawk-fif-cic-rf-cp-lp-rl" xr:uid="{650573CC-B5F8-C04D-960E-49F2F6295B81}"/>
    <hyperlink ref="C77" r:id="rId62" display="https://www.kinea.com.br/wp-content/uploads/2026/03/Carta-do-Gestor-Oportunidade-Geral-Sub-I-2026-02.pdf" xr:uid="{1BD6D4B8-681C-6349-B4B5-9EE6BE528BA5}"/>
    <hyperlink ref="D77" r:id="rId63" display="https://maisretorno.com/fundo/kinea-oportunidade-fi-financeiro-rf-cp-rl" xr:uid="{04A4A869-ABD7-AE4E-A88D-B1A56CC9DF1A}"/>
    <hyperlink ref="D78" r:id="rId64" display="https://maisretorno.com/tesouro-direto/tesouro-ipca-15-05-2035" xr:uid="{ED110C58-CC3F-1443-BDD1-E75978E64B16}"/>
    <hyperlink ref="D79" r:id="rId65" display="https://maisretorno.com/tesouro-direto/tesouro-selic-01-03-2028" xr:uid="{D3777572-DDAC-F34A-BABA-73B581C381EE}"/>
    <hyperlink ref="D80" r:id="rId66" display="https://maisretorno.com/tesouro-direto/tesouro-selic-01-03-2028" xr:uid="{18E09C25-4271-C747-B596-D99EF7F11173}"/>
    <hyperlink ref="C81" r:id="rId67" display="https://www.jgp.com.br/wp-content/uploads/2026/03/JGP_Relatorio-de-Gestao_Fundos-de-Credito_Fev26.pdf" xr:uid="{C50174CE-32DB-374B-A31B-D0AB55FD3352}"/>
    <hyperlink ref="D81" r:id="rId68" display="https://maisretorno.com/fundo/jgp-corporate-fic-fif-rf-cp-lp-rl" xr:uid="{6E5E23EB-2BAE-5143-BDD9-D9313B012D9D}"/>
    <hyperlink ref="C82" r:id="rId69" display="https://www.spxusa.com/wp-content/uploads/2020/12/SPX-SEAHAWK-RL-FIF-CIC-RF-CP-LP-7.pdf" xr:uid="{E6F683F1-CEC4-A24E-B2E1-F38FB8506A13}"/>
    <hyperlink ref="D82" r:id="rId70" display="https://maisretorno.com/fundo/spx-seahawk-fif-cic-rf-cp-lp-rl" xr:uid="{EDBDDC2D-043D-0144-BC64-8DC15E74F2D5}"/>
    <hyperlink ref="C83" r:id="rId71" display="https://www.arxinvestimentos.com.br/content/dam/arxinvestment/documents/general/en/2026/RG_ARXInvestimentos_fevereiro26.pdf" xr:uid="{14F49335-8CE5-0F4D-B953-E3778CAAA027}"/>
    <hyperlink ref="D83" r:id="rId72" display="https://maisretorno.com/fundo/arx-hedge-fic-incentivado-investimento-financeiro-infra-rf-rl" xr:uid="{2FCD117B-9EE0-0344-B9BE-0B11E9F0C453}"/>
    <hyperlink ref="C84" r:id="rId73" display="https://investidor10.com.br/etfs/ib5m11/" xr:uid="{A700B93E-C62F-8744-BF23-D73BF9AE69C6}"/>
    <hyperlink ref="D84" r:id="rId74" display="https://investidor10.com.br/etfs/ib5m11/" xr:uid="{BB94A6DE-C223-0740-B69E-6E92391392BF}"/>
    <hyperlink ref="C85" r:id="rId75" display="https://www.morganstanley.com/im/publication/msinvf/factsheet/g2/fs_msinvf_globalfixedincomeopportunities_i_ensg.pdf" xr:uid="{4BD2DA09-F829-FC4F-B197-294E7F46D294}"/>
    <hyperlink ref="D85" r:id="rId76" display="https://www.morganstanley.com/im/en-ch/intermediary-investor/funds-and-performance/morgan-stanley-investment-funds/fixed-income/global-fixed-income-opportunities.html" xr:uid="{C029508F-1863-E94C-8B42-F40466918654}"/>
    <hyperlink ref="C86" r:id="rId77" display="https://www.kinea.com.br/wp-content/uploads/2026/03/OnePage-Atlas-II-Geral-Sub-I-2026-02.pdf" xr:uid="{B48F36B3-5762-FB4A-B2E0-620428F57D7D}"/>
    <hyperlink ref="D86" r:id="rId78" display="https://maisretorno.com/fundo/kinea-atlas-ii-fi-financeiro-multimercado-rl-1" xr:uid="{F6DB6305-B83C-DC42-8727-A5EA0EEEF7A0}"/>
    <hyperlink ref="C87" r:id="rId79" display="https://www.ibiunainvest.com.br/wp-content/uploads/fundos/RelatorioMensal_IbiunaHedgeSTHFIFCIC.pdf" xr:uid="{8D518703-A2E1-3640-94C6-7B29385541F0}"/>
    <hyperlink ref="D87" r:id="rId80" display="https://maisretorno.com/fundo/ibiuna-hedge-st-advisory-fif-classe-fic-multimercado-rl" xr:uid="{F8B8EC84-33F1-B046-9224-680125F729E7}"/>
    <hyperlink ref="C88" r:id="rId81" display="https://wspf.bradesco.com.br/wsFundosInvestimentos/File/JCOT_014589_RELATORIO_MENSAL.pdf" xr:uid="{BE3F399F-B605-7E4F-A533-DA16FFC33555}"/>
    <hyperlink ref="D88" r:id="rId82" display="https://maisretorno.com/fundo/kapitalo-kappa-advisory-fif-cotas-fim" xr:uid="{F71D8B4C-A13C-DF48-924D-40CD0B9973C4}"/>
    <hyperlink ref="C89" r:id="rId83" display="https://www.dynamo.com.br/wp-content/uploads/2021/08/8a959643a0a84060cd1345baab6d48d5e45a6f7e.pdf" xr:uid="{5C616B5F-595F-4244-8A13-0B3376738264}"/>
    <hyperlink ref="D89" r:id="rId84" display="https://maisretorno.com/fundo/dynamo-cougar-fi-financeiro" xr:uid="{D00FE0F8-2C56-9347-8FCA-4E525A7DBC2C}"/>
    <hyperlink ref="C90" r:id="rId85" display="https://bogaricapital.com.br/wp-content/uploads/2025/07/Relatorio-de-Desempenho-Bogari-Value-FIC-FIA-2025-06.pdf" xr:uid="{F3B1009C-FBA7-8640-8AD9-B61CA6E2BDFA}"/>
    <hyperlink ref="D90" r:id="rId86" display="https://maisretorno.com/fundo/bogari-value-o-fic-fia-responsabilidade-ltda" xr:uid="{9F536542-27B3-8443-8CD3-F417DC336CA3}"/>
    <hyperlink ref="C91" r:id="rId87" display="https://www.atmoscapital.com.br/relatorio_mensal.php" xr:uid="{D88C944A-86E7-5E4C-A25F-D6DFA842CCAF}"/>
    <hyperlink ref="D91" r:id="rId88" display="https://maisretorno.com/fundo/atmos-master-fi-financeiro-acoes?id=11188572000162:fi" xr:uid="{6F711650-9D9A-144B-A8DA-7871D4AE0AB4}"/>
    <hyperlink ref="C92" r:id="rId89" display="https://investidor10.com.br/etfs/ivvb11/" xr:uid="{CCA23619-536A-E344-9890-81C38678674C}"/>
    <hyperlink ref="D92" r:id="rId90" display="https://maisretorno.com/etf/ivvb11" xr:uid="{E5056794-FAAD-0E4B-AF95-30D3A27BF2C8}"/>
    <hyperlink ref="C93" r:id="rId91" display="https://am.jpmorgan.com/content/dam/jpm-am-aem/asiapacific/sg/en/literature/fact-sheet/factsheet-jpmorgan-global-equity-premium-income-active-ucits-etf.pdf" xr:uid="{737FAE33-9EB7-D344-9AAB-B74C736CB446}"/>
    <hyperlink ref="D93" r:id="rId92" display="https://maisretorno.com/fundo/access-jpmorgan-global-research-enhanced-index-equity-classe-investimento-acoes-ie-rl" xr:uid="{A5DD63B9-D288-6C47-A569-F4C77FB33EDF}"/>
    <hyperlink ref="C94" r:id="rId93" display="https://www.xpasset.com.br/fundos/xp-gold/" xr:uid="{820A48A5-C1AD-E647-B7C3-B358030A7EAB}"/>
    <hyperlink ref="D94" r:id="rId94" display="https://maisretorno.com/fundo/trend-ouro-fif-multimercado-rl" xr:uid="{E0772A40-C9E6-3E43-A81F-952E1E711330}"/>
    <hyperlink ref="C95" r:id="rId95" display="https://hashdex.com/pt-BR/products/hash11/documents" xr:uid="{C5E0AD9E-E359-E54C-A243-5137201FC414}"/>
    <hyperlink ref="D95" r:id="rId96" display="https://hashdex.com/pt-BR/products/hash11/performance" xr:uid="{9E00BCC7-8C58-164C-BB61-68C7A4C4F9C1}"/>
    <hyperlink ref="D96" r:id="rId97" display="https://maisretorno.com/tesouro-direto/tesouro-selic-01-03-2028" xr:uid="{E8DC5311-1C43-C04A-9829-9DE43E87C492}"/>
    <hyperlink ref="C97" r:id="rId98" display="https://capitaniainvestimentos.com.br/wp-content/uploads/relatorios/relatorio-mensal-202511.pdf" xr:uid="{99F212A0-673A-ED46-8A7D-F11748392DC3}"/>
    <hyperlink ref="D97" r:id="rId99" display="https://maisretorno.com/fundo/capitania-premium-45-fic-fif-rf-cp-lp-rl" xr:uid="{EA07A8C2-FC4A-5746-AF87-67333A971B7E}"/>
    <hyperlink ref="C98" r:id="rId100" display="https://www.jgp.com.br/wp-content/uploads/2026/03/JGP_Relatorio-de-Gestao_Fundos-de-Credito_Fev26.pdf" xr:uid="{A214B072-EC59-4249-9FBA-0AFB71D06299}"/>
    <hyperlink ref="D98" r:id="rId101" display="https://maisretorno.com/fundo/jgp-corporate-fic-fif-rf-cp-lp-rl" xr:uid="{950A2DC1-1393-E449-8DFC-0C75A6EC8D08}"/>
    <hyperlink ref="C99" r:id="rId102" display="https://www.spxusa.com/wp-content/uploads/2020/12/SPX-SEAHAWK-RL-FIF-CIC-RF-CP-LP-7.pdf" xr:uid="{AA7B8F44-100A-D243-9791-FECFE3D122C9}"/>
    <hyperlink ref="D99" r:id="rId103" display="https://maisretorno.com/fundo/spx-seahawk-fif-cic-rf-cp-lp-rl" xr:uid="{FDF8B816-289C-CD4F-A4BA-2624E5DD92A1}"/>
    <hyperlink ref="C100" r:id="rId104" display="https://valorainvest.com.br/wp-content/uploads/2026/03/Relatorio-de-Gestao-VGPR11-Janeiro-2026.pdf" xr:uid="{F9E4D279-08DB-E84A-91F5-8CA031910D6F}"/>
    <hyperlink ref="D100" r:id="rId105" display="https://valorainvest.com.br/fundo/valora-guardian/" xr:uid="{F4743CCF-5DE1-AF4C-8E49-BA326962E153}"/>
    <hyperlink ref="C101" r:id="rId106" display="https://investidor10.com.br/etfs/imab11/" xr:uid="{5C595735-DB8A-224D-8D36-7DAE55C29C83}"/>
    <hyperlink ref="C102" r:id="rId107" display="https://investidor10.com.br/etfs/ib5m11/" xr:uid="{3FE92B3C-2411-8D41-A3FE-E956ACF7F156}"/>
    <hyperlink ref="D102" r:id="rId108" display="https://investidor10.com.br/etfs/ib5m11/" xr:uid="{7F0E002F-1101-A246-9EF7-4130F6A9BC07}"/>
    <hyperlink ref="C120" r:id="rId109" display="https://investidor10.com.br/etfs/gold11/" xr:uid="{39E70FFD-81F8-4346-B742-4D00A4DA5E7C}"/>
    <hyperlink ref="D121" r:id="rId110" display="https://hashdex.com/pt-BR/products/hash11/performance" xr:uid="{DF5FEAFB-A15C-DF46-A764-468AB3A69508}"/>
  </hyperlink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6FB98-E069-E249-B120-078B477090A0}">
  <dimension ref="A1:J125"/>
  <sheetViews>
    <sheetView workbookViewId="0">
      <selection sqref="A1:C22"/>
    </sheetView>
  </sheetViews>
  <sheetFormatPr baseColWidth="10" defaultRowHeight="15"/>
  <cols>
    <col min="1" max="1" width="64.6640625" bestFit="1" customWidth="1"/>
    <col min="3" max="3" width="12.5" bestFit="1" customWidth="1"/>
    <col min="9" max="9" width="13.5" bestFit="1" customWidth="1"/>
  </cols>
  <sheetData>
    <row r="1" spans="1:10">
      <c r="A1" t="s">
        <v>2923</v>
      </c>
      <c r="B1" t="s">
        <v>2924</v>
      </c>
      <c r="C1" t="s">
        <v>2947</v>
      </c>
    </row>
    <row r="2" spans="1:10">
      <c r="A2" s="175" t="s">
        <v>1494</v>
      </c>
      <c r="B2" t="s">
        <v>2926</v>
      </c>
      <c r="C2" s="1">
        <v>0</v>
      </c>
    </row>
    <row r="3" spans="1:10">
      <c r="A3" s="175" t="s">
        <v>2464</v>
      </c>
      <c r="B3" t="s">
        <v>2927</v>
      </c>
      <c r="C3" s="1">
        <v>0</v>
      </c>
    </row>
    <row r="4" spans="1:10">
      <c r="A4" s="175" t="s">
        <v>2925</v>
      </c>
      <c r="B4" t="s">
        <v>2928</v>
      </c>
      <c r="C4" s="1">
        <v>0</v>
      </c>
    </row>
    <row r="5" spans="1:10">
      <c r="A5" s="163" t="s">
        <v>2860</v>
      </c>
      <c r="B5" t="s">
        <v>2929</v>
      </c>
      <c r="C5" s="1">
        <v>1</v>
      </c>
    </row>
    <row r="6" spans="1:10">
      <c r="A6" s="163" t="s">
        <v>2861</v>
      </c>
      <c r="B6" t="s">
        <v>2930</v>
      </c>
      <c r="C6" s="1">
        <v>1000</v>
      </c>
    </row>
    <row r="7" spans="1:10">
      <c r="A7" s="163" t="s">
        <v>2948</v>
      </c>
      <c r="B7" t="s">
        <v>2931</v>
      </c>
      <c r="C7" s="1">
        <v>1000</v>
      </c>
    </row>
    <row r="8" spans="1:10">
      <c r="A8" s="163" t="s">
        <v>2865</v>
      </c>
      <c r="B8" t="s">
        <v>2932</v>
      </c>
      <c r="C8" s="1">
        <v>500</v>
      </c>
    </row>
    <row r="9" spans="1:10">
      <c r="A9" s="163" t="s">
        <v>2869</v>
      </c>
      <c r="B9" t="s">
        <v>2933</v>
      </c>
      <c r="C9" s="1">
        <v>1000</v>
      </c>
    </row>
    <row r="10" spans="1:10">
      <c r="A10" s="164" t="s">
        <v>2873</v>
      </c>
      <c r="B10" t="s">
        <v>2934</v>
      </c>
      <c r="C10" s="1">
        <v>3000</v>
      </c>
    </row>
    <row r="11" spans="1:10">
      <c r="A11" s="163" t="s">
        <v>2834</v>
      </c>
      <c r="B11" t="s">
        <v>2938</v>
      </c>
      <c r="C11" s="1">
        <v>502</v>
      </c>
    </row>
    <row r="12" spans="1:10">
      <c r="A12" s="163" t="s">
        <v>2838</v>
      </c>
      <c r="B12" t="s">
        <v>2939</v>
      </c>
      <c r="C12" s="1">
        <v>5000</v>
      </c>
      <c r="J12" s="9"/>
    </row>
    <row r="13" spans="1:10">
      <c r="A13" s="163" t="s">
        <v>2840</v>
      </c>
      <c r="B13" t="s">
        <v>2940</v>
      </c>
      <c r="C13" s="1">
        <v>10038</v>
      </c>
      <c r="I13" s="1"/>
      <c r="J13" s="9"/>
    </row>
    <row r="14" spans="1:10">
      <c r="A14" s="164" t="s">
        <v>2842</v>
      </c>
      <c r="B14" t="s">
        <v>2941</v>
      </c>
      <c r="C14" s="1">
        <v>10000</v>
      </c>
    </row>
    <row r="15" spans="1:10">
      <c r="A15" s="165" t="s">
        <v>2919</v>
      </c>
      <c r="B15" t="s">
        <v>2935</v>
      </c>
      <c r="C15" s="1">
        <v>500</v>
      </c>
    </row>
    <row r="16" spans="1:10">
      <c r="A16" s="165" t="s">
        <v>2905</v>
      </c>
      <c r="B16" t="s">
        <v>2936</v>
      </c>
      <c r="C16" s="1">
        <v>500</v>
      </c>
    </row>
    <row r="17" spans="1:3">
      <c r="A17" s="165" t="s">
        <v>2851</v>
      </c>
      <c r="B17" t="s">
        <v>2937</v>
      </c>
      <c r="C17" s="1">
        <v>500</v>
      </c>
    </row>
    <row r="18" spans="1:3">
      <c r="A18" s="166" t="s">
        <v>2854</v>
      </c>
      <c r="B18" t="s">
        <v>2943</v>
      </c>
      <c r="C18" s="1" t="s">
        <v>2943</v>
      </c>
    </row>
    <row r="19" spans="1:3">
      <c r="A19" s="167" t="s">
        <v>2857</v>
      </c>
      <c r="B19" t="s">
        <v>2949</v>
      </c>
      <c r="C19" s="1">
        <v>50000</v>
      </c>
    </row>
    <row r="20" spans="1:3">
      <c r="A20" s="166" t="s">
        <v>2917</v>
      </c>
      <c r="B20" t="s">
        <v>2944</v>
      </c>
      <c r="C20" s="1">
        <v>1000</v>
      </c>
    </row>
    <row r="21" spans="1:3">
      <c r="A21" s="166" t="s">
        <v>2889</v>
      </c>
      <c r="B21" t="s">
        <v>2945</v>
      </c>
      <c r="C21" s="1">
        <v>1000</v>
      </c>
    </row>
    <row r="22" spans="1:3">
      <c r="A22" s="166" t="s">
        <v>2890</v>
      </c>
      <c r="B22" t="s">
        <v>2946</v>
      </c>
      <c r="C22" s="1">
        <v>5000</v>
      </c>
    </row>
    <row r="25" spans="1:3">
      <c r="A25" s="147" t="s">
        <v>2907</v>
      </c>
    </row>
    <row r="26" spans="1:3">
      <c r="A26" t="s">
        <v>2915</v>
      </c>
    </row>
    <row r="27" spans="1:3">
      <c r="A27" s="169" t="s">
        <v>2922</v>
      </c>
      <c r="B27" s="9">
        <v>1</v>
      </c>
    </row>
    <row r="29" spans="1:3">
      <c r="A29" t="s">
        <v>1412</v>
      </c>
    </row>
    <row r="30" spans="1:3">
      <c r="A30" s="163" t="s">
        <v>2860</v>
      </c>
      <c r="B30" s="10">
        <v>0.8</v>
      </c>
    </row>
    <row r="31" spans="1:3">
      <c r="A31" s="163" t="s">
        <v>2861</v>
      </c>
      <c r="B31" s="10">
        <v>0.03</v>
      </c>
    </row>
    <row r="32" spans="1:3">
      <c r="A32" s="163" t="s">
        <v>2865</v>
      </c>
      <c r="B32" s="10">
        <v>0.05</v>
      </c>
    </row>
    <row r="33" spans="1:2">
      <c r="A33" s="163" t="s">
        <v>2869</v>
      </c>
      <c r="B33" s="10">
        <v>0.05</v>
      </c>
    </row>
    <row r="34" spans="1:2">
      <c r="A34" s="164" t="s">
        <v>2873</v>
      </c>
      <c r="B34" s="10">
        <v>7.0000000000000007E-2</v>
      </c>
    </row>
    <row r="36" spans="1:2">
      <c r="A36" t="s">
        <v>1433</v>
      </c>
    </row>
    <row r="37" spans="1:2">
      <c r="A37" s="163" t="s">
        <v>2860</v>
      </c>
      <c r="B37" s="10">
        <v>0.5</v>
      </c>
    </row>
    <row r="38" spans="1:2">
      <c r="A38" s="163" t="s">
        <v>2861</v>
      </c>
      <c r="B38" s="10">
        <v>0.04</v>
      </c>
    </row>
    <row r="39" spans="1:2">
      <c r="A39" s="163" t="s">
        <v>2865</v>
      </c>
      <c r="B39" s="10">
        <v>0.08</v>
      </c>
    </row>
    <row r="40" spans="1:2">
      <c r="A40" s="163" t="s">
        <v>2869</v>
      </c>
      <c r="B40" s="10">
        <v>7.0000000000000007E-2</v>
      </c>
    </row>
    <row r="41" spans="1:2">
      <c r="A41" s="164" t="s">
        <v>2873</v>
      </c>
      <c r="B41" s="10">
        <v>0.09</v>
      </c>
    </row>
    <row r="42" spans="1:2">
      <c r="A42" s="165" t="s">
        <v>2919</v>
      </c>
      <c r="B42" s="10">
        <v>0.06</v>
      </c>
    </row>
    <row r="43" spans="1:2">
      <c r="A43" s="165" t="s">
        <v>2905</v>
      </c>
      <c r="B43" s="10">
        <v>0.08</v>
      </c>
    </row>
    <row r="44" spans="1:2">
      <c r="A44" s="166" t="s">
        <v>2917</v>
      </c>
      <c r="B44" s="10">
        <v>0.08</v>
      </c>
    </row>
    <row r="46" spans="1:2">
      <c r="A46" t="s">
        <v>2920</v>
      </c>
    </row>
    <row r="47" spans="1:2">
      <c r="A47" s="163" t="s">
        <v>2860</v>
      </c>
      <c r="B47" s="10">
        <v>0.25</v>
      </c>
    </row>
    <row r="48" spans="1:2">
      <c r="A48" s="163" t="s">
        <v>2861</v>
      </c>
      <c r="B48" s="10">
        <v>0.04</v>
      </c>
    </row>
    <row r="49" spans="1:2">
      <c r="A49" s="163" t="s">
        <v>2862</v>
      </c>
      <c r="B49" s="10">
        <v>0.06</v>
      </c>
    </row>
    <row r="50" spans="1:2">
      <c r="A50" s="163" t="s">
        <v>2865</v>
      </c>
      <c r="B50" s="10">
        <v>0.08</v>
      </c>
    </row>
    <row r="51" spans="1:2">
      <c r="A51" s="163" t="s">
        <v>2869</v>
      </c>
      <c r="B51" s="10">
        <v>7.0000000000000007E-2</v>
      </c>
    </row>
    <row r="52" spans="1:2">
      <c r="A52" s="164" t="s">
        <v>2873</v>
      </c>
      <c r="B52" s="10">
        <v>0.09</v>
      </c>
    </row>
    <row r="53" spans="1:2">
      <c r="A53" s="165" t="s">
        <v>2919</v>
      </c>
      <c r="B53" s="10">
        <v>0.06</v>
      </c>
    </row>
    <row r="54" spans="1:2">
      <c r="A54" s="165" t="s">
        <v>2905</v>
      </c>
      <c r="B54" s="10">
        <v>0.09</v>
      </c>
    </row>
    <row r="55" spans="1:2">
      <c r="A55" s="166" t="s">
        <v>2917</v>
      </c>
      <c r="B55" s="10">
        <v>0.1</v>
      </c>
    </row>
    <row r="56" spans="1:2">
      <c r="A56" s="166" t="s">
        <v>2889</v>
      </c>
      <c r="B56" s="10">
        <v>0.08</v>
      </c>
    </row>
    <row r="57" spans="1:2">
      <c r="A57" s="166" t="s">
        <v>2890</v>
      </c>
      <c r="B57" s="10">
        <v>0.08</v>
      </c>
    </row>
    <row r="59" spans="1:2">
      <c r="A59" t="s">
        <v>2918</v>
      </c>
    </row>
    <row r="60" spans="1:2">
      <c r="A60" s="163" t="s">
        <v>2860</v>
      </c>
      <c r="B60" s="10">
        <v>0.15</v>
      </c>
    </row>
    <row r="61" spans="1:2">
      <c r="A61" s="163" t="s">
        <v>2861</v>
      </c>
      <c r="B61" s="10">
        <v>0.05</v>
      </c>
    </row>
    <row r="62" spans="1:2">
      <c r="A62" s="163" t="s">
        <v>2862</v>
      </c>
      <c r="B62" s="10">
        <v>7.0000000000000007E-2</v>
      </c>
    </row>
    <row r="63" spans="1:2">
      <c r="A63" s="163" t="s">
        <v>2865</v>
      </c>
      <c r="B63" s="10">
        <v>7.0000000000000007E-2</v>
      </c>
    </row>
    <row r="64" spans="1:2">
      <c r="A64" s="163" t="s">
        <v>2869</v>
      </c>
      <c r="B64" s="10">
        <v>0.08</v>
      </c>
    </row>
    <row r="65" spans="1:2">
      <c r="A65" s="164" t="s">
        <v>2873</v>
      </c>
      <c r="B65" s="10">
        <v>0.1</v>
      </c>
    </row>
    <row r="66" spans="1:2">
      <c r="A66" s="165" t="s">
        <v>2919</v>
      </c>
      <c r="B66" s="10">
        <v>0.08</v>
      </c>
    </row>
    <row r="67" spans="1:2">
      <c r="A67" s="165" t="s">
        <v>2905</v>
      </c>
      <c r="B67" s="10">
        <v>0.1</v>
      </c>
    </row>
    <row r="68" spans="1:2">
      <c r="A68" s="166" t="s">
        <v>2917</v>
      </c>
      <c r="B68" s="10">
        <v>0.1</v>
      </c>
    </row>
    <row r="69" spans="1:2">
      <c r="A69" s="166" t="s">
        <v>2889</v>
      </c>
      <c r="B69" s="10">
        <v>0.1</v>
      </c>
    </row>
    <row r="70" spans="1:2">
      <c r="A70" s="166" t="s">
        <v>2890</v>
      </c>
      <c r="B70" s="10">
        <v>0.1</v>
      </c>
    </row>
    <row r="72" spans="1:2">
      <c r="A72" s="147" t="s">
        <v>2912</v>
      </c>
    </row>
    <row r="73" spans="1:2">
      <c r="A73" s="6" t="s">
        <v>2915</v>
      </c>
      <c r="B73" s="6"/>
    </row>
    <row r="74" spans="1:2">
      <c r="A74" s="169" t="s">
        <v>2860</v>
      </c>
      <c r="B74" s="10">
        <v>1</v>
      </c>
    </row>
    <row r="76" spans="1:2">
      <c r="A76" t="s">
        <v>1412</v>
      </c>
    </row>
    <row r="77" spans="1:2">
      <c r="A77" s="163" t="s">
        <v>2860</v>
      </c>
      <c r="B77" s="10">
        <v>0.8</v>
      </c>
    </row>
    <row r="78" spans="1:2">
      <c r="A78" s="163" t="s">
        <v>2861</v>
      </c>
      <c r="B78" s="10">
        <v>0.03</v>
      </c>
    </row>
    <row r="79" spans="1:2">
      <c r="A79" s="163" t="s">
        <v>2834</v>
      </c>
      <c r="B79" s="10">
        <v>0.05</v>
      </c>
    </row>
    <row r="80" spans="1:2">
      <c r="A80" s="163" t="s">
        <v>2840</v>
      </c>
      <c r="B80" s="10">
        <v>0.05</v>
      </c>
    </row>
    <row r="81" spans="1:2">
      <c r="A81" s="164" t="s">
        <v>2873</v>
      </c>
      <c r="B81" s="10">
        <v>7.0000000000000007E-2</v>
      </c>
    </row>
    <row r="83" spans="1:2">
      <c r="A83" t="s">
        <v>1433</v>
      </c>
    </row>
    <row r="84" spans="1:2">
      <c r="A84" s="163" t="s">
        <v>2860</v>
      </c>
      <c r="B84" s="10">
        <v>0.5</v>
      </c>
    </row>
    <row r="85" spans="1:2">
      <c r="A85" s="163" t="s">
        <v>2861</v>
      </c>
      <c r="B85" s="10">
        <v>0.04</v>
      </c>
    </row>
    <row r="86" spans="1:2">
      <c r="A86" s="163" t="s">
        <v>2834</v>
      </c>
      <c r="B86" s="10">
        <v>7.0000000000000007E-2</v>
      </c>
    </row>
    <row r="87" spans="1:2">
      <c r="A87" s="163" t="s">
        <v>2840</v>
      </c>
      <c r="B87" s="10">
        <v>0.06</v>
      </c>
    </row>
    <row r="88" spans="1:2">
      <c r="A88" s="164" t="s">
        <v>2873</v>
      </c>
      <c r="B88" s="10">
        <v>0.09</v>
      </c>
    </row>
    <row r="89" spans="1:2">
      <c r="A89" s="164" t="s">
        <v>2842</v>
      </c>
      <c r="B89" s="10">
        <v>0.06</v>
      </c>
    </row>
    <row r="90" spans="1:2">
      <c r="A90" s="165" t="s">
        <v>2919</v>
      </c>
      <c r="B90" s="10">
        <v>0.04</v>
      </c>
    </row>
    <row r="91" spans="1:2">
      <c r="A91" s="165" t="s">
        <v>2905</v>
      </c>
      <c r="B91" s="10">
        <v>0.05</v>
      </c>
    </row>
    <row r="92" spans="1:2">
      <c r="A92" s="165" t="s">
        <v>2851</v>
      </c>
      <c r="B92" s="10">
        <v>0.05</v>
      </c>
    </row>
    <row r="93" spans="1:2">
      <c r="A93" s="167" t="s">
        <v>2857</v>
      </c>
      <c r="B93" s="10">
        <v>0.04</v>
      </c>
    </row>
    <row r="95" spans="1:2">
      <c r="A95" t="s">
        <v>2921</v>
      </c>
    </row>
    <row r="96" spans="1:2">
      <c r="A96" s="163" t="s">
        <v>2860</v>
      </c>
      <c r="B96" s="10">
        <v>0.25</v>
      </c>
    </row>
    <row r="97" spans="1:2">
      <c r="A97" s="163" t="s">
        <v>2861</v>
      </c>
      <c r="B97" s="10">
        <v>0.04</v>
      </c>
    </row>
    <row r="98" spans="1:2">
      <c r="A98" s="163" t="s">
        <v>2834</v>
      </c>
      <c r="B98" s="10">
        <v>0.1</v>
      </c>
    </row>
    <row r="99" spans="1:2">
      <c r="A99" s="163" t="s">
        <v>2838</v>
      </c>
      <c r="B99" s="10">
        <v>0.03</v>
      </c>
    </row>
    <row r="100" spans="1:2">
      <c r="A100" s="163" t="s">
        <v>2840</v>
      </c>
      <c r="B100" s="10">
        <v>0.06</v>
      </c>
    </row>
    <row r="101" spans="1:2">
      <c r="A101" s="164" t="s">
        <v>2873</v>
      </c>
      <c r="B101" s="10">
        <v>0.09</v>
      </c>
    </row>
    <row r="102" spans="1:2">
      <c r="A102" s="164" t="s">
        <v>2842</v>
      </c>
      <c r="B102" s="10">
        <v>0.05</v>
      </c>
    </row>
    <row r="103" spans="1:2">
      <c r="A103" s="165" t="s">
        <v>2919</v>
      </c>
      <c r="B103" s="10">
        <v>0.06</v>
      </c>
    </row>
    <row r="104" spans="1:2">
      <c r="A104" s="165" t="s">
        <v>2905</v>
      </c>
      <c r="B104" s="10">
        <v>0.06</v>
      </c>
    </row>
    <row r="105" spans="1:2">
      <c r="A105" s="165" t="s">
        <v>2851</v>
      </c>
      <c r="B105" s="10">
        <v>0.05</v>
      </c>
    </row>
    <row r="106" spans="1:2">
      <c r="A106" s="166" t="s">
        <v>2854</v>
      </c>
      <c r="B106" s="10">
        <v>0.06</v>
      </c>
    </row>
    <row r="107" spans="1:2">
      <c r="A107" s="166" t="s">
        <v>2917</v>
      </c>
      <c r="B107" s="10">
        <v>0.05</v>
      </c>
    </row>
    <row r="108" spans="1:2">
      <c r="A108" s="166" t="s">
        <v>2890</v>
      </c>
      <c r="B108" s="10">
        <v>0.05</v>
      </c>
    </row>
    <row r="109" spans="1:2">
      <c r="A109" s="167" t="s">
        <v>2857</v>
      </c>
      <c r="B109" s="10">
        <v>0.05</v>
      </c>
    </row>
    <row r="111" spans="1:2">
      <c r="A111" t="s">
        <v>2918</v>
      </c>
    </row>
    <row r="112" spans="1:2">
      <c r="A112" s="163" t="s">
        <v>2860</v>
      </c>
      <c r="B112" s="10">
        <v>0.12</v>
      </c>
    </row>
    <row r="113" spans="1:2">
      <c r="A113" s="163" t="s">
        <v>2861</v>
      </c>
      <c r="B113" s="10">
        <v>0.04</v>
      </c>
    </row>
    <row r="114" spans="1:2">
      <c r="A114" s="163" t="s">
        <v>2834</v>
      </c>
      <c r="B114" s="10">
        <v>0.1</v>
      </c>
    </row>
    <row r="115" spans="1:2">
      <c r="A115" s="163" t="s">
        <v>2838</v>
      </c>
      <c r="B115" s="10">
        <v>0.03</v>
      </c>
    </row>
    <row r="116" spans="1:2">
      <c r="A116" s="163" t="s">
        <v>2840</v>
      </c>
      <c r="B116" s="10">
        <v>0.06</v>
      </c>
    </row>
    <row r="117" spans="1:2">
      <c r="A117" s="164" t="s">
        <v>2873</v>
      </c>
      <c r="B117" s="10">
        <v>0.09</v>
      </c>
    </row>
    <row r="118" spans="1:2">
      <c r="A118" s="164" t="s">
        <v>2842</v>
      </c>
      <c r="B118" s="10">
        <v>0.08</v>
      </c>
    </row>
    <row r="119" spans="1:2">
      <c r="A119" s="165" t="s">
        <v>2919</v>
      </c>
      <c r="B119" s="10">
        <v>0.04</v>
      </c>
    </row>
    <row r="120" spans="1:2">
      <c r="A120" s="165" t="s">
        <v>2905</v>
      </c>
      <c r="B120" s="10">
        <v>0.06</v>
      </c>
    </row>
    <row r="121" spans="1:2">
      <c r="A121" s="165" t="s">
        <v>2851</v>
      </c>
      <c r="B121" s="10">
        <v>7.0000000000000007E-2</v>
      </c>
    </row>
    <row r="122" spans="1:2">
      <c r="A122" s="166" t="s">
        <v>2854</v>
      </c>
      <c r="B122" s="10">
        <v>0.1</v>
      </c>
    </row>
    <row r="123" spans="1:2">
      <c r="A123" s="166" t="s">
        <v>2917</v>
      </c>
      <c r="B123" s="10">
        <v>7.0000000000000007E-2</v>
      </c>
    </row>
    <row r="124" spans="1:2">
      <c r="A124" s="166" t="s">
        <v>2890</v>
      </c>
      <c r="B124" s="10">
        <v>7.0000000000000007E-2</v>
      </c>
    </row>
    <row r="125" spans="1:2">
      <c r="A125" s="167" t="s">
        <v>2857</v>
      </c>
      <c r="B125" s="10">
        <v>7.0000000000000007E-2</v>
      </c>
    </row>
  </sheetData>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C78C4-E645-AA49-AAEC-DA4932473A1D}">
  <dimension ref="A1:AC154"/>
  <sheetViews>
    <sheetView topLeftCell="J8" zoomScale="116" workbookViewId="0">
      <selection activeCell="W3" sqref="W3"/>
    </sheetView>
  </sheetViews>
  <sheetFormatPr baseColWidth="10" defaultRowHeight="15"/>
  <cols>
    <col min="1" max="1" width="14.83203125" customWidth="1"/>
    <col min="2" max="4" width="11.1640625" bestFit="1" customWidth="1"/>
    <col min="5" max="5" width="11.33203125" bestFit="1" customWidth="1"/>
    <col min="6" max="7" width="11.5" bestFit="1" customWidth="1"/>
    <col min="8" max="8" width="15.1640625" customWidth="1"/>
    <col min="9" max="10" width="11.1640625" bestFit="1" customWidth="1"/>
    <col min="11" max="11" width="11.5" bestFit="1" customWidth="1"/>
    <col min="12" max="12" width="11.1640625" bestFit="1" customWidth="1"/>
    <col min="13" max="16" width="11.6640625" bestFit="1" customWidth="1"/>
    <col min="17" max="18" width="11.1640625" bestFit="1" customWidth="1"/>
    <col min="19" max="21" width="11.6640625" bestFit="1" customWidth="1"/>
    <col min="22" max="23" width="11.1640625" bestFit="1" customWidth="1"/>
    <col min="24" max="24" width="13" bestFit="1" customWidth="1"/>
  </cols>
  <sheetData>
    <row r="1" spans="1:29">
      <c r="A1" t="s">
        <v>3</v>
      </c>
      <c r="C1" s="9">
        <f>B73</f>
        <v>0.4</v>
      </c>
      <c r="D1" s="9">
        <f>B74</f>
        <v>0</v>
      </c>
      <c r="E1" s="9">
        <f>B75</f>
        <v>0</v>
      </c>
      <c r="F1" s="9">
        <f>B76</f>
        <v>0</v>
      </c>
      <c r="G1" s="9">
        <f>B77</f>
        <v>0</v>
      </c>
      <c r="H1" s="9">
        <f>B78</f>
        <v>0</v>
      </c>
      <c r="I1" s="9">
        <f>B79</f>
        <v>0.1</v>
      </c>
      <c r="J1" s="9">
        <f>B80</f>
        <v>0</v>
      </c>
      <c r="K1" s="9">
        <f>B81</f>
        <v>0</v>
      </c>
      <c r="L1" s="9">
        <f>B82</f>
        <v>0</v>
      </c>
      <c r="M1" s="9">
        <f>B83</f>
        <v>0</v>
      </c>
      <c r="N1" s="9">
        <f>B84</f>
        <v>0.1</v>
      </c>
      <c r="O1" s="9">
        <f>B85</f>
        <v>0</v>
      </c>
      <c r="P1" s="9">
        <f>B86</f>
        <v>0</v>
      </c>
      <c r="Q1" s="9">
        <f>B87</f>
        <v>0.1</v>
      </c>
      <c r="R1" s="9">
        <f>B88</f>
        <v>0.1</v>
      </c>
      <c r="S1" s="9">
        <f>B89</f>
        <v>0.1</v>
      </c>
      <c r="T1" s="9">
        <f>B90</f>
        <v>0.05</v>
      </c>
      <c r="U1" s="9">
        <f>B91</f>
        <v>0</v>
      </c>
      <c r="V1" s="9">
        <f>B92</f>
        <v>0.05</v>
      </c>
      <c r="W1" s="9"/>
    </row>
    <row r="2" spans="1:29">
      <c r="A2" s="92" t="s">
        <v>240</v>
      </c>
      <c r="B2" s="92" t="s">
        <v>2198</v>
      </c>
      <c r="C2" s="93" t="s">
        <v>1454</v>
      </c>
      <c r="D2" s="94" t="s">
        <v>506</v>
      </c>
      <c r="E2" s="93" t="s">
        <v>1602</v>
      </c>
      <c r="F2" s="93" t="s">
        <v>2197</v>
      </c>
      <c r="G2" s="93" t="s">
        <v>1455</v>
      </c>
      <c r="H2" s="93" t="s">
        <v>1450</v>
      </c>
      <c r="I2" s="93" t="s">
        <v>1452</v>
      </c>
      <c r="J2" s="93" t="s">
        <v>2270</v>
      </c>
      <c r="K2" s="94" t="s">
        <v>2271</v>
      </c>
      <c r="L2" s="94" t="s">
        <v>2278</v>
      </c>
      <c r="M2" s="94" t="s">
        <v>2279</v>
      </c>
      <c r="N2" s="94" t="s">
        <v>2280</v>
      </c>
      <c r="O2" s="94" t="s">
        <v>2281</v>
      </c>
      <c r="P2" s="94" t="s">
        <v>2282</v>
      </c>
      <c r="Q2" s="94" t="s">
        <v>2283</v>
      </c>
      <c r="R2" s="94" t="s">
        <v>2284</v>
      </c>
      <c r="S2" s="94" t="s">
        <v>2285</v>
      </c>
      <c r="T2" s="94" t="s">
        <v>2286</v>
      </c>
      <c r="U2" s="94" t="s">
        <v>2287</v>
      </c>
      <c r="V2" s="94" t="s">
        <v>2288</v>
      </c>
      <c r="W2" s="91" t="s">
        <v>1412</v>
      </c>
      <c r="X2" s="92" t="s">
        <v>2199</v>
      </c>
    </row>
    <row r="3" spans="1:29">
      <c r="A3" s="65" t="s">
        <v>2200</v>
      </c>
      <c r="B3" s="95">
        <v>1.6000000000000001E-3</v>
      </c>
      <c r="C3" s="95">
        <v>1.6000000000000001E-3</v>
      </c>
      <c r="D3" s="96"/>
      <c r="E3" s="97">
        <v>3.3E-3</v>
      </c>
      <c r="F3" s="95">
        <v>5.1999999999999998E-3</v>
      </c>
      <c r="G3" s="95">
        <v>2.5999999999999999E-3</v>
      </c>
      <c r="H3" s="95">
        <v>2.5000000000000001E-3</v>
      </c>
      <c r="I3" s="95">
        <v>4.4999999999999997E-3</v>
      </c>
      <c r="J3" s="95">
        <v>6.4999999999999997E-3</v>
      </c>
      <c r="K3" s="95">
        <v>6.4000000000000003E-3</v>
      </c>
      <c r="L3" s="98">
        <v>2.91057313545573E-3</v>
      </c>
      <c r="M3" s="98">
        <v>4.8858820142614334E-3</v>
      </c>
      <c r="N3" s="98">
        <v>6.0782631715230462E-3</v>
      </c>
      <c r="O3" s="98">
        <v>5.4725178193335564E-3</v>
      </c>
      <c r="P3" s="98">
        <v>4.0183433409681779E-3</v>
      </c>
      <c r="Q3" s="98">
        <v>2.9805479952700331E-3</v>
      </c>
      <c r="R3" s="98">
        <v>7.9457411292713775E-3</v>
      </c>
      <c r="S3" s="98">
        <v>1.321322344403586E-2</v>
      </c>
      <c r="T3" s="98">
        <v>2.994681067447336E-2</v>
      </c>
      <c r="U3" s="98"/>
      <c r="V3" s="98"/>
      <c r="W3" s="99">
        <f>C3*$C$1+D3*$D$1+E3*$E$1+F3*$F$1+G3*$G$1+H3*$H$1+I3*$I$1+J3*$J$1+K3*$K$1+L3*$L$1+M3*$M$1+N3*$N$1+O3*$O$1+P3*$P$1+Q3*$Q$1+R3*$R$1+S3*$S$1+T3*$T$1+U3*$U$1+V3*$V$1</f>
        <v>5.609118107733701E-3</v>
      </c>
      <c r="X3" s="100">
        <f t="shared" ref="X3:X34" si="0">W3/C3</f>
        <v>3.5056988173335628</v>
      </c>
    </row>
    <row r="4" spans="1:29">
      <c r="A4" s="65" t="s">
        <v>2201</v>
      </c>
      <c r="B4" s="100">
        <v>1.5E-3</v>
      </c>
      <c r="C4" s="100">
        <v>1.5E-3</v>
      </c>
      <c r="D4" s="99"/>
      <c r="E4" s="101">
        <v>3.2000000000000002E-3</v>
      </c>
      <c r="F4" s="100">
        <v>7.7999999999999996E-3</v>
      </c>
      <c r="G4" s="100">
        <v>4.8999999999999998E-3</v>
      </c>
      <c r="H4" s="100">
        <v>7.1999999999999998E-3</v>
      </c>
      <c r="I4" s="100">
        <v>6.3E-3</v>
      </c>
      <c r="J4" s="100">
        <v>1.6000000000000001E-3</v>
      </c>
      <c r="K4" s="100">
        <v>-4.0000000000000002E-4</v>
      </c>
      <c r="L4" s="98">
        <v>2.87196934754874E-3</v>
      </c>
      <c r="M4" s="98">
        <v>3.1672751965339252E-3</v>
      </c>
      <c r="N4" s="98">
        <v>4.5466701788450248E-3</v>
      </c>
      <c r="O4" s="98">
        <v>7.5548481370126819E-3</v>
      </c>
      <c r="P4" s="98">
        <v>7.5060097010801741E-3</v>
      </c>
      <c r="Q4" s="98">
        <v>2.946462921328719E-3</v>
      </c>
      <c r="R4" s="98">
        <v>5.9354909964868252E-3</v>
      </c>
      <c r="S4" s="98">
        <v>2.1592125408422809E-3</v>
      </c>
      <c r="T4" s="98">
        <v>-1.765250663341655E-2</v>
      </c>
      <c r="U4" s="98"/>
      <c r="V4" s="98"/>
      <c r="W4" s="99">
        <f t="shared" ref="W4:W67" si="1">C4*$C$1+D4*$D$1+E4*$E$1+F4*$F$1+G4*$G$1+H4*$H$1+I4*$I$1+J4*$J$1+K4*$K$1+L4*$L$1+M4*$M$1+N4*$N$1+O4*$O$1+P4*$P$1+Q4*$Q$1+R4*$R$1+S4*$S$1+T4*$T$1+U4*$U$1+V4*$V$1</f>
        <v>1.9061583320794575E-3</v>
      </c>
      <c r="X4" s="100">
        <f t="shared" si="0"/>
        <v>1.2707722213863051</v>
      </c>
    </row>
    <row r="5" spans="1:29">
      <c r="A5" s="65" t="s">
        <v>2202</v>
      </c>
      <c r="B5" s="100">
        <v>1.2999999999999999E-3</v>
      </c>
      <c r="C5" s="100">
        <v>1.2999999999999999E-3</v>
      </c>
      <c r="D5" s="99"/>
      <c r="E5" s="101">
        <v>3.2000000000000002E-3</v>
      </c>
      <c r="F5" s="100">
        <v>4.3E-3</v>
      </c>
      <c r="G5" s="100">
        <v>5.8999999999999999E-3</v>
      </c>
      <c r="H5" s="100">
        <v>4.7999999999999996E-3</v>
      </c>
      <c r="I5" s="100">
        <v>5.4999999999999997E-3</v>
      </c>
      <c r="J5" s="100">
        <v>1.8E-3</v>
      </c>
      <c r="K5" s="100">
        <v>-1.4E-3</v>
      </c>
      <c r="L5" s="98">
        <v>2.8934318562885402E-3</v>
      </c>
      <c r="M5" s="98">
        <v>3.7977170780301162E-3</v>
      </c>
      <c r="N5" s="98">
        <v>4.0899055537264584E-3</v>
      </c>
      <c r="O5" s="98">
        <v>7.2557274322937459E-3</v>
      </c>
      <c r="P5" s="98">
        <v>5.6739045250162601E-3</v>
      </c>
      <c r="Q5" s="98">
        <v>2.9395823373508101E-3</v>
      </c>
      <c r="R5" s="98">
        <v>8.8611683597066282E-3</v>
      </c>
      <c r="S5" s="98">
        <v>7.4403415090069647E-3</v>
      </c>
      <c r="T5" s="98">
        <v>1.239946166063643E-2</v>
      </c>
      <c r="U5" s="98"/>
      <c r="V5" s="98"/>
      <c r="W5" s="99">
        <f t="shared" si="1"/>
        <v>4.0230728590109075E-3</v>
      </c>
      <c r="X5" s="100">
        <f t="shared" si="0"/>
        <v>3.0946714300083906</v>
      </c>
      <c r="AC5" s="82" t="s">
        <v>2045</v>
      </c>
    </row>
    <row r="6" spans="1:29">
      <c r="A6" s="65" t="s">
        <v>2203</v>
      </c>
      <c r="B6" s="100">
        <v>2E-3</v>
      </c>
      <c r="C6" s="100">
        <v>2E-3</v>
      </c>
      <c r="D6" s="99"/>
      <c r="E6" s="101">
        <v>4.1999999999999997E-3</v>
      </c>
      <c r="F6" s="100">
        <v>8.9999999999999993E-3</v>
      </c>
      <c r="G6" s="100">
        <v>5.5999999999999999E-3</v>
      </c>
      <c r="H6" s="100">
        <v>8.5000000000000006E-3</v>
      </c>
      <c r="I6" s="100">
        <v>3.7000000000000002E-3</v>
      </c>
      <c r="J6" s="100">
        <v>5.1000000000000004E-3</v>
      </c>
      <c r="K6" s="100">
        <v>-1.1999999999999999E-3</v>
      </c>
      <c r="L6" s="98">
        <v>3.7951247190162198E-3</v>
      </c>
      <c r="M6" s="98">
        <v>4.3811770429880159E-3</v>
      </c>
      <c r="N6" s="98">
        <v>4.0036910771878986E-3</v>
      </c>
      <c r="O6" s="98">
        <v>5.800415396297165E-3</v>
      </c>
      <c r="P6" s="98">
        <v>2.6159092607334071E-3</v>
      </c>
      <c r="Q6" s="98">
        <v>3.8749133883375642E-3</v>
      </c>
      <c r="R6" s="98">
        <v>4.6553156889053149E-3</v>
      </c>
      <c r="S6" s="98">
        <v>-4.4740690405631328E-4</v>
      </c>
      <c r="T6" s="98">
        <v>-2.5863982787998059E-3</v>
      </c>
      <c r="U6" s="98"/>
      <c r="V6" s="98"/>
      <c r="W6" s="99">
        <f t="shared" si="1"/>
        <v>2.2493314110974562E-3</v>
      </c>
      <c r="X6" s="100">
        <f t="shared" si="0"/>
        <v>1.1246657055487281</v>
      </c>
      <c r="AC6" s="82" t="s">
        <v>2005</v>
      </c>
    </row>
    <row r="7" spans="1:29">
      <c r="A7" s="65" t="s">
        <v>2204</v>
      </c>
      <c r="B7" s="100">
        <v>2.0999999999999999E-3</v>
      </c>
      <c r="C7" s="100">
        <v>2.0999999999999999E-3</v>
      </c>
      <c r="D7" s="99"/>
      <c r="E7" s="101">
        <v>4.1000000000000003E-3</v>
      </c>
      <c r="F7" s="100">
        <v>5.1999999999999998E-3</v>
      </c>
      <c r="G7" s="100">
        <v>3.2000000000000002E-3</v>
      </c>
      <c r="H7" s="100">
        <v>4.1000000000000003E-3</v>
      </c>
      <c r="I7" s="100">
        <v>2.2000000000000001E-3</v>
      </c>
      <c r="J7" s="100">
        <v>4.5999999999999999E-3</v>
      </c>
      <c r="K7" s="100">
        <v>4.8999999999999998E-3</v>
      </c>
      <c r="L7" s="98">
        <v>3.7188934694729601E-3</v>
      </c>
      <c r="M7" s="98">
        <v>4.0185122419200692E-3</v>
      </c>
      <c r="N7" s="98">
        <v>5.3071484075706277E-3</v>
      </c>
      <c r="O7" s="98">
        <v>4.9410769598829951E-3</v>
      </c>
      <c r="P7" s="98">
        <v>6.4499630252552453E-3</v>
      </c>
      <c r="Q7" s="98">
        <v>3.7692514561185049E-3</v>
      </c>
      <c r="R7" s="98">
        <v>5.0441495291100313E-3</v>
      </c>
      <c r="S7" s="98">
        <v>4.1402348514918419E-3</v>
      </c>
      <c r="T7" s="98">
        <v>8.2487672285045388E-3</v>
      </c>
      <c r="U7" s="98"/>
      <c r="V7" s="98"/>
      <c r="W7" s="99">
        <f t="shared" si="1"/>
        <v>3.2985167858543274E-3</v>
      </c>
      <c r="X7" s="100">
        <f t="shared" si="0"/>
        <v>1.5707222789782513</v>
      </c>
      <c r="AC7" s="82" t="s">
        <v>2006</v>
      </c>
    </row>
    <row r="8" spans="1:29">
      <c r="A8" s="65" t="s">
        <v>2205</v>
      </c>
      <c r="B8" s="100">
        <v>2.7000000000000001E-3</v>
      </c>
      <c r="C8" s="100">
        <v>2.7000000000000001E-3</v>
      </c>
      <c r="D8" s="99"/>
      <c r="E8" s="101">
        <v>4.7000000000000002E-3</v>
      </c>
      <c r="F8" s="100">
        <v>4.3E-3</v>
      </c>
      <c r="G8" s="100">
        <v>5.4999999999999997E-3</v>
      </c>
      <c r="H8" s="100">
        <v>4.4999999999999997E-3</v>
      </c>
      <c r="I8" s="100">
        <v>3.5999999999999999E-3</v>
      </c>
      <c r="J8" s="100">
        <v>3.5000000000000001E-3</v>
      </c>
      <c r="K8" s="100">
        <v>3.0000000000000001E-3</v>
      </c>
      <c r="L8" s="98">
        <v>4.4059660403488196E-3</v>
      </c>
      <c r="M8" s="98">
        <v>4.6129841283377706E-3</v>
      </c>
      <c r="N8" s="98">
        <v>6.4706088054355959E-3</v>
      </c>
      <c r="O8" s="98">
        <v>4.2547462287587656E-3</v>
      </c>
      <c r="P8" s="98">
        <v>3.3578610072886321E-3</v>
      </c>
      <c r="Q8" s="98">
        <v>4.4562825272431716E-3</v>
      </c>
      <c r="R8" s="98">
        <v>5.0034497588169469E-3</v>
      </c>
      <c r="S8" s="98">
        <v>1.0508907117184659E-2</v>
      </c>
      <c r="T8" s="98">
        <v>9.9498609223944712E-3</v>
      </c>
      <c r="U8" s="98"/>
      <c r="V8" s="98"/>
      <c r="W8" s="99">
        <f t="shared" si="1"/>
        <v>4.5814178669877611E-3</v>
      </c>
      <c r="X8" s="100">
        <f t="shared" si="0"/>
        <v>1.6968214322176891</v>
      </c>
      <c r="AC8" s="82" t="s">
        <v>1606</v>
      </c>
    </row>
    <row r="9" spans="1:29">
      <c r="A9" s="65" t="s">
        <v>2206</v>
      </c>
      <c r="B9" s="100">
        <v>3.0000000000000001E-3</v>
      </c>
      <c r="C9" s="100">
        <v>3.0000000000000001E-3</v>
      </c>
      <c r="D9" s="99"/>
      <c r="E9" s="101">
        <v>5.1000000000000004E-3</v>
      </c>
      <c r="F9" s="100">
        <v>1.0699999999999999E-2</v>
      </c>
      <c r="G9" s="100">
        <v>6.7999999999999996E-3</v>
      </c>
      <c r="H9" s="100">
        <v>6.0000000000000001E-3</v>
      </c>
      <c r="I9" s="100">
        <v>6.3E-3</v>
      </c>
      <c r="J9" s="100">
        <v>3.7000000000000002E-3</v>
      </c>
      <c r="K9" s="100">
        <v>3.0000000000000001E-3</v>
      </c>
      <c r="L9" s="98">
        <v>4.7913600799185403E-3</v>
      </c>
      <c r="M9" s="98">
        <v>5.1775778991352004E-3</v>
      </c>
      <c r="N9" s="98">
        <v>6.8309742955445776E-3</v>
      </c>
      <c r="O9" s="98">
        <v>8.4086912703431604E-3</v>
      </c>
      <c r="P9" s="98">
        <v>5.4351684846269954E-3</v>
      </c>
      <c r="Q9" s="98">
        <v>4.8533133438710676E-3</v>
      </c>
      <c r="R9" s="98">
        <v>6.5255530669066086E-3</v>
      </c>
      <c r="S9" s="98">
        <v>1.4416513425197669E-2</v>
      </c>
      <c r="T9" s="98">
        <v>2.744266328268297E-2</v>
      </c>
      <c r="U9" s="98"/>
      <c r="V9" s="98"/>
      <c r="W9" s="99">
        <f t="shared" si="1"/>
        <v>6.4647685772861408E-3</v>
      </c>
      <c r="X9" s="100">
        <f t="shared" si="0"/>
        <v>2.1549228590953802</v>
      </c>
      <c r="AC9" s="82" t="s">
        <v>2007</v>
      </c>
    </row>
    <row r="10" spans="1:29">
      <c r="A10" s="65" t="s">
        <v>2207</v>
      </c>
      <c r="B10" s="100">
        <v>3.5999999999999999E-3</v>
      </c>
      <c r="C10" s="100">
        <v>3.5999999999999999E-3</v>
      </c>
      <c r="D10" s="99"/>
      <c r="E10" s="101">
        <v>6.1000000000000004E-3</v>
      </c>
      <c r="F10" s="100">
        <v>7.1000000000000004E-3</v>
      </c>
      <c r="G10" s="100">
        <v>6.4000000000000003E-3</v>
      </c>
      <c r="H10" s="100">
        <v>5.4999999999999997E-3</v>
      </c>
      <c r="I10" s="100">
        <v>4.8999999999999998E-3</v>
      </c>
      <c r="J10" s="100">
        <v>4.5999999999999999E-3</v>
      </c>
      <c r="K10" s="100">
        <v>2.5999999999999999E-3</v>
      </c>
      <c r="L10" s="98">
        <v>5.7773253012394204E-3</v>
      </c>
      <c r="M10" s="98">
        <v>5.9517166803695343E-3</v>
      </c>
      <c r="N10" s="98">
        <v>7.0803404969381756E-3</v>
      </c>
      <c r="O10" s="98">
        <v>7.2086274600313693E-3</v>
      </c>
      <c r="P10" s="98">
        <v>1.176416579840356E-2</v>
      </c>
      <c r="Q10" s="98">
        <v>5.8066214560261731E-3</v>
      </c>
      <c r="R10" s="98">
        <v>7.5362302373429557E-3</v>
      </c>
      <c r="S10" s="98">
        <v>3.5532738179100409E-3</v>
      </c>
      <c r="T10" s="98">
        <v>-1.1560086829500381E-2</v>
      </c>
      <c r="U10" s="98"/>
      <c r="V10" s="98"/>
      <c r="W10" s="99">
        <f t="shared" si="1"/>
        <v>3.7496422593467152E-3</v>
      </c>
      <c r="X10" s="100">
        <f t="shared" si="0"/>
        <v>1.0415672942629766</v>
      </c>
      <c r="AC10" s="82" t="s">
        <v>1635</v>
      </c>
    </row>
    <row r="11" spans="1:29">
      <c r="A11" s="65" t="s">
        <v>2208</v>
      </c>
      <c r="B11" s="100">
        <v>4.1999999999999997E-3</v>
      </c>
      <c r="C11" s="100">
        <v>4.1999999999999997E-3</v>
      </c>
      <c r="D11" s="99"/>
      <c r="E11" s="101">
        <v>7.0000000000000001E-3</v>
      </c>
      <c r="F11" s="100">
        <v>8.2000000000000007E-3</v>
      </c>
      <c r="G11" s="100">
        <v>6.3E-3</v>
      </c>
      <c r="H11" s="100">
        <v>6.7999999999999996E-3</v>
      </c>
      <c r="I11" s="100">
        <v>7.6E-3</v>
      </c>
      <c r="J11" s="100">
        <v>6.4999999999999997E-3</v>
      </c>
      <c r="K11" s="100">
        <v>-3.0999999999999999E-3</v>
      </c>
      <c r="L11" s="98">
        <v>6.6326840291095496E-3</v>
      </c>
      <c r="M11" s="98">
        <v>7.217194820317685E-3</v>
      </c>
      <c r="N11" s="98">
        <v>8.6446379878222235E-3</v>
      </c>
      <c r="O11" s="98">
        <v>6.3203936887601397E-3</v>
      </c>
      <c r="P11" s="98">
        <v>5.2895658984577487E-3</v>
      </c>
      <c r="Q11" s="98">
        <v>6.6783324109820352E-3</v>
      </c>
      <c r="R11" s="98">
        <v>8.2155891716186868E-3</v>
      </c>
      <c r="S11" s="98">
        <v>8.7927879807514486E-3</v>
      </c>
      <c r="T11" s="98">
        <v>7.9841430973850436E-3</v>
      </c>
      <c r="U11" s="98"/>
      <c r="V11" s="98"/>
      <c r="W11" s="99">
        <f t="shared" si="1"/>
        <v>6.072341909986693E-3</v>
      </c>
      <c r="X11" s="100">
        <f t="shared" si="0"/>
        <v>1.4457956928539746</v>
      </c>
      <c r="AC11" s="82" t="s">
        <v>1632</v>
      </c>
    </row>
    <row r="12" spans="1:29">
      <c r="A12" s="65" t="s">
        <v>2209</v>
      </c>
      <c r="B12" s="100">
        <v>4.4000000000000003E-3</v>
      </c>
      <c r="C12" s="100">
        <v>4.4000000000000003E-3</v>
      </c>
      <c r="D12" s="99"/>
      <c r="E12" s="101">
        <v>7.3000000000000001E-3</v>
      </c>
      <c r="F12" s="100">
        <v>4.8999999999999998E-3</v>
      </c>
      <c r="G12" s="100">
        <v>6.4999999999999997E-3</v>
      </c>
      <c r="H12" s="100">
        <v>7.0000000000000001E-3</v>
      </c>
      <c r="I12" s="100">
        <v>6.1999999999999998E-3</v>
      </c>
      <c r="J12" s="100">
        <v>7.1999999999999998E-3</v>
      </c>
      <c r="K12" s="100">
        <v>5.0000000000000001E-3</v>
      </c>
      <c r="L12" s="98">
        <v>6.95686813100549E-3</v>
      </c>
      <c r="M12" s="98">
        <v>6.5341215220011684E-3</v>
      </c>
      <c r="N12" s="98">
        <v>7.7022035382354748E-3</v>
      </c>
      <c r="O12" s="98">
        <v>5.5288774770692051E-3</v>
      </c>
      <c r="P12" s="98">
        <v>7.1706162806657314E-3</v>
      </c>
      <c r="Q12" s="98">
        <v>6.996456561455533E-3</v>
      </c>
      <c r="R12" s="98">
        <v>7.1065322577592571E-3</v>
      </c>
      <c r="S12" s="98">
        <v>4.5810150848280001E-4</v>
      </c>
      <c r="T12" s="98">
        <v>2.0015828882356201E-2</v>
      </c>
      <c r="U12" s="98"/>
      <c r="V12" s="98"/>
      <c r="W12" s="99">
        <f t="shared" si="1"/>
        <v>5.6071208307111172E-3</v>
      </c>
      <c r="X12" s="100">
        <f t="shared" si="0"/>
        <v>1.2743456433434357</v>
      </c>
      <c r="AC12" s="82" t="s">
        <v>1631</v>
      </c>
    </row>
    <row r="13" spans="1:29">
      <c r="A13" s="65" t="s">
        <v>2210</v>
      </c>
      <c r="B13" s="100">
        <v>4.7999999999999996E-3</v>
      </c>
      <c r="C13" s="100">
        <v>4.7999999999999996E-3</v>
      </c>
      <c r="D13" s="99"/>
      <c r="E13" s="101">
        <v>7.3000000000000001E-3</v>
      </c>
      <c r="F13" s="100">
        <v>7.4999999999999997E-3</v>
      </c>
      <c r="G13" s="100">
        <v>6.4000000000000003E-3</v>
      </c>
      <c r="H13" s="100">
        <v>5.3E-3</v>
      </c>
      <c r="I13" s="100">
        <v>6.7999999999999996E-3</v>
      </c>
      <c r="J13" s="100">
        <v>5.4000000000000003E-3</v>
      </c>
      <c r="K13" s="100">
        <v>1.9E-3</v>
      </c>
      <c r="L13" s="98">
        <v>6.9723736277158598E-3</v>
      </c>
      <c r="M13" s="98">
        <v>6.6310163493794594E-3</v>
      </c>
      <c r="N13" s="98">
        <v>7.768135517218111E-3</v>
      </c>
      <c r="O13" s="98">
        <v>3.7002641663368419E-3</v>
      </c>
      <c r="P13" s="98">
        <v>4.4812071338811146E-3</v>
      </c>
      <c r="Q13" s="98">
        <v>7.0330596123930889E-3</v>
      </c>
      <c r="R13" s="98">
        <v>6.2323437236828649E-3</v>
      </c>
      <c r="S13" s="98">
        <v>5.2247034524777192E-5</v>
      </c>
      <c r="T13" s="98">
        <v>1.2343604087852841E-2</v>
      </c>
      <c r="U13" s="98"/>
      <c r="V13" s="98"/>
      <c r="W13" s="99">
        <f t="shared" si="1"/>
        <v>5.3257587931745259E-3</v>
      </c>
      <c r="X13" s="100">
        <f t="shared" si="0"/>
        <v>1.1095330819113596</v>
      </c>
      <c r="AC13" s="82" t="s">
        <v>2048</v>
      </c>
    </row>
    <row r="14" spans="1:29">
      <c r="A14" s="65" t="s">
        <v>2211</v>
      </c>
      <c r="B14" s="100">
        <v>5.8999999999999999E-3</v>
      </c>
      <c r="C14" s="100">
        <v>5.8999999999999999E-3</v>
      </c>
      <c r="D14" s="99"/>
      <c r="E14" s="101">
        <v>8.8000000000000005E-3</v>
      </c>
      <c r="F14" s="100">
        <v>9.2999999999999992E-3</v>
      </c>
      <c r="G14" s="100">
        <v>6.7000000000000002E-3</v>
      </c>
      <c r="H14" s="100">
        <v>6.4999999999999997E-3</v>
      </c>
      <c r="I14" s="100">
        <v>7.1000000000000004E-3</v>
      </c>
      <c r="J14" s="100">
        <v>8.8000000000000005E-3</v>
      </c>
      <c r="K14" s="100">
        <v>9.1999999999999998E-3</v>
      </c>
      <c r="L14" s="98">
        <v>8.3968799935929504E-3</v>
      </c>
      <c r="M14" s="98">
        <v>6.3623418428160328E-3</v>
      </c>
      <c r="N14" s="98">
        <v>8.0415064204473197E-3</v>
      </c>
      <c r="O14" s="98">
        <v>8.809552324546166E-3</v>
      </c>
      <c r="P14" s="98">
        <v>1.026948711469888E-2</v>
      </c>
      <c r="Q14" s="98">
        <v>8.4451070309896625E-3</v>
      </c>
      <c r="R14" s="98">
        <v>4.4404647847244849E-3</v>
      </c>
      <c r="S14" s="98">
        <v>-8.9554308754991041E-4</v>
      </c>
      <c r="T14" s="98">
        <v>8.0903116089841021E-3</v>
      </c>
      <c r="U14" s="98"/>
      <c r="V14" s="98"/>
      <c r="W14" s="99">
        <f t="shared" si="1"/>
        <v>5.4776690953103621E-3</v>
      </c>
      <c r="X14" s="100">
        <f t="shared" si="0"/>
        <v>0.92841849073056992</v>
      </c>
      <c r="AC14" s="82" t="s">
        <v>2003</v>
      </c>
    </row>
    <row r="15" spans="1:29">
      <c r="A15" s="65" t="s">
        <v>2212</v>
      </c>
      <c r="B15" s="100">
        <v>7.7000000000000002E-3</v>
      </c>
      <c r="C15" s="100">
        <v>7.7000000000000002E-3</v>
      </c>
      <c r="D15" s="99"/>
      <c r="E15" s="101">
        <v>1.11E-2</v>
      </c>
      <c r="F15" s="100">
        <v>6.7999999999999996E-3</v>
      </c>
      <c r="G15" s="100">
        <v>7.4999999999999997E-3</v>
      </c>
      <c r="H15" s="100">
        <v>8.3000000000000001E-3</v>
      </c>
      <c r="I15" s="100">
        <v>8.6999999999999994E-3</v>
      </c>
      <c r="J15" s="100">
        <v>8.6999999999999994E-3</v>
      </c>
      <c r="K15" s="100">
        <v>7.7999999999999996E-3</v>
      </c>
      <c r="L15" s="98">
        <v>1.0679285292845699E-2</v>
      </c>
      <c r="M15" s="98">
        <v>8.3271654450605137E-3</v>
      </c>
      <c r="N15" s="98">
        <v>1.034609921420193E-2</v>
      </c>
      <c r="O15" s="98">
        <v>9.3162524597893981E-3</v>
      </c>
      <c r="P15" s="98">
        <v>1.15484836598283E-2</v>
      </c>
      <c r="Q15" s="98">
        <v>1.0706990676761841E-2</v>
      </c>
      <c r="R15" s="98">
        <v>1.1422991679850281E-2</v>
      </c>
      <c r="S15" s="98">
        <v>1.454072449433585E-2</v>
      </c>
      <c r="T15" s="98">
        <v>1.0979199958318199E-2</v>
      </c>
      <c r="U15" s="98"/>
      <c r="V15" s="98"/>
      <c r="W15" s="99">
        <f t="shared" si="1"/>
        <v>9.2006406044309007E-3</v>
      </c>
      <c r="X15" s="100">
        <f t="shared" si="0"/>
        <v>1.1948883901858312</v>
      </c>
      <c r="AC15" s="82" t="s">
        <v>2053</v>
      </c>
    </row>
    <row r="16" spans="1:29">
      <c r="A16" s="65" t="s">
        <v>2213</v>
      </c>
      <c r="B16" s="100">
        <v>7.3000000000000001E-3</v>
      </c>
      <c r="C16" s="100">
        <v>7.3000000000000001E-3</v>
      </c>
      <c r="D16" s="99"/>
      <c r="E16" s="101">
        <v>1.0200000000000001E-2</v>
      </c>
      <c r="F16" s="100">
        <v>8.3999999999999995E-3</v>
      </c>
      <c r="G16" s="100">
        <v>8.5000000000000006E-3</v>
      </c>
      <c r="H16" s="100">
        <v>8.2000000000000007E-3</v>
      </c>
      <c r="I16" s="100">
        <v>6.8999999999999999E-3</v>
      </c>
      <c r="J16" s="100">
        <v>7.7999999999999996E-3</v>
      </c>
      <c r="K16" s="100">
        <v>5.8999999999999999E-3</v>
      </c>
      <c r="L16" s="98">
        <v>9.8299500573617599E-3</v>
      </c>
      <c r="M16" s="98">
        <v>9.0302566901205861E-3</v>
      </c>
      <c r="N16" s="98">
        <v>1.035972284796371E-2</v>
      </c>
      <c r="O16" s="98">
        <v>8.8934768097952421E-3</v>
      </c>
      <c r="P16" s="98">
        <v>1.0372366154889351E-2</v>
      </c>
      <c r="Q16" s="98">
        <v>9.9168094263246687E-3</v>
      </c>
      <c r="R16" s="98">
        <v>7.2746315768845724E-3</v>
      </c>
      <c r="S16" s="98">
        <v>3.4929991463066301E-3</v>
      </c>
      <c r="T16" s="98">
        <v>1.0003197569130149E-2</v>
      </c>
      <c r="U16" s="98"/>
      <c r="V16" s="98"/>
      <c r="W16" s="99">
        <f t="shared" si="1"/>
        <v>7.2145761782044654E-3</v>
      </c>
      <c r="X16" s="100">
        <f t="shared" si="0"/>
        <v>0.98829810660335138</v>
      </c>
      <c r="AC16" s="82" t="s">
        <v>1694</v>
      </c>
    </row>
    <row r="17" spans="1:24">
      <c r="A17" s="65" t="s">
        <v>2214</v>
      </c>
      <c r="B17" s="100">
        <v>7.6E-3</v>
      </c>
      <c r="C17" s="100">
        <v>7.6E-3</v>
      </c>
      <c r="D17" s="99"/>
      <c r="E17" s="101">
        <v>9.9000000000000008E-3</v>
      </c>
      <c r="F17" s="100">
        <v>9.4000000000000004E-3</v>
      </c>
      <c r="G17" s="100">
        <v>8.8999999999999999E-3</v>
      </c>
      <c r="H17" s="100">
        <v>8.9999999999999993E-3</v>
      </c>
      <c r="I17" s="100">
        <v>8.0000000000000002E-3</v>
      </c>
      <c r="J17" s="100">
        <v>8.6999999999999994E-3</v>
      </c>
      <c r="K17" s="100">
        <v>7.3000000000000001E-3</v>
      </c>
      <c r="L17" s="98">
        <v>9.5652417596026103E-3</v>
      </c>
      <c r="M17" s="98">
        <v>8.7612755211960991E-3</v>
      </c>
      <c r="N17" s="98">
        <v>9.3457224853876752E-3</v>
      </c>
      <c r="O17" s="98">
        <v>1.043284509535791E-2</v>
      </c>
      <c r="P17" s="98">
        <v>1.009441779854248E-2</v>
      </c>
      <c r="Q17" s="98">
        <v>9.5952723482841673E-3</v>
      </c>
      <c r="R17" s="98">
        <v>6.9569718092223898E-3</v>
      </c>
      <c r="S17" s="98">
        <v>3.908716747352603E-3</v>
      </c>
      <c r="T17" s="98">
        <v>1.3990880437613431E-2</v>
      </c>
      <c r="U17" s="98"/>
      <c r="V17" s="98"/>
      <c r="W17" s="99">
        <f t="shared" si="1"/>
        <v>7.5202123609053552E-3</v>
      </c>
      <c r="X17" s="100">
        <f t="shared" si="0"/>
        <v>0.98950162643491513</v>
      </c>
    </row>
    <row r="18" spans="1:24">
      <c r="A18" s="65" t="s">
        <v>2215</v>
      </c>
      <c r="B18" s="100">
        <v>9.2999999999999992E-3</v>
      </c>
      <c r="C18" s="100">
        <v>9.2999999999999992E-3</v>
      </c>
      <c r="D18" s="99"/>
      <c r="E18" s="101">
        <v>1.23E-2</v>
      </c>
      <c r="F18" s="100">
        <v>1.04E-2</v>
      </c>
      <c r="G18" s="100">
        <v>1.0999999999999999E-2</v>
      </c>
      <c r="H18" s="100">
        <v>1.09E-2</v>
      </c>
      <c r="I18" s="100">
        <v>1.12E-2</v>
      </c>
      <c r="J18" s="100">
        <v>1.14E-2</v>
      </c>
      <c r="K18" s="100">
        <v>1.14E-2</v>
      </c>
      <c r="L18" s="98">
        <v>1.1952981873693201E-2</v>
      </c>
      <c r="M18" s="98">
        <v>1.05899349835521E-2</v>
      </c>
      <c r="N18" s="98">
        <v>1.162064203159408E-2</v>
      </c>
      <c r="O18" s="98">
        <v>1.1361788290876749E-2</v>
      </c>
      <c r="P18" s="98">
        <v>1.5453199967378369E-2</v>
      </c>
      <c r="Q18" s="98">
        <v>1.1970425855707619E-2</v>
      </c>
      <c r="R18" s="98">
        <v>1.091140818618319E-2</v>
      </c>
      <c r="S18" s="98">
        <v>1.4183481778416549E-2</v>
      </c>
      <c r="T18" s="98">
        <v>4.3169105846220468E-2</v>
      </c>
      <c r="U18" s="98"/>
      <c r="V18" s="98"/>
      <c r="W18" s="99">
        <f t="shared" si="1"/>
        <v>1.1867051077501165E-2</v>
      </c>
      <c r="X18" s="100">
        <f t="shared" si="0"/>
        <v>1.2760269975807705</v>
      </c>
    </row>
    <row r="19" spans="1:24">
      <c r="A19" s="65" t="s">
        <v>2216</v>
      </c>
      <c r="B19" s="100">
        <v>8.3000000000000001E-3</v>
      </c>
      <c r="C19" s="100">
        <v>8.3000000000000001E-3</v>
      </c>
      <c r="D19" s="99"/>
      <c r="E19" s="101">
        <v>1.0500000000000001E-2</v>
      </c>
      <c r="F19" s="100">
        <v>8.9999999999999993E-3</v>
      </c>
      <c r="G19" s="100">
        <v>9.7000000000000003E-3</v>
      </c>
      <c r="H19" s="100">
        <v>8.9999999999999993E-3</v>
      </c>
      <c r="I19" s="100">
        <v>9.7999999999999997E-3</v>
      </c>
      <c r="J19" s="100">
        <v>9.4000000000000004E-3</v>
      </c>
      <c r="K19" s="100">
        <v>8.3000000000000001E-3</v>
      </c>
      <c r="L19" s="98">
        <v>1.02181448927892E-2</v>
      </c>
      <c r="M19" s="98">
        <v>1.006574402905458E-2</v>
      </c>
      <c r="N19" s="98">
        <v>1.056933547680994E-2</v>
      </c>
      <c r="O19" s="98">
        <v>9.8787310523429372E-3</v>
      </c>
      <c r="P19" s="98">
        <v>1.2417023654989199E-2</v>
      </c>
      <c r="Q19" s="98">
        <v>1.026026418164361E-2</v>
      </c>
      <c r="R19" s="98">
        <v>7.9905987347332896E-3</v>
      </c>
      <c r="S19" s="98">
        <v>1.2127762742802471E-2</v>
      </c>
      <c r="T19" s="98">
        <v>9.2431506929113727E-3</v>
      </c>
      <c r="U19" s="98"/>
      <c r="V19" s="98"/>
      <c r="W19" s="99">
        <f t="shared" si="1"/>
        <v>8.8569536482444988E-3</v>
      </c>
      <c r="X19" s="100">
        <f t="shared" si="0"/>
        <v>1.0671028491860841</v>
      </c>
    </row>
    <row r="20" spans="1:24">
      <c r="A20" s="65" t="s">
        <v>2217</v>
      </c>
      <c r="B20" s="100">
        <v>1.03E-2</v>
      </c>
      <c r="C20" s="100">
        <v>1.03E-2</v>
      </c>
      <c r="D20" s="99"/>
      <c r="E20" s="101">
        <v>1.26E-2</v>
      </c>
      <c r="F20" s="100">
        <v>1.46E-2</v>
      </c>
      <c r="G20" s="100">
        <v>1.21E-2</v>
      </c>
      <c r="H20" s="100">
        <v>1.14E-2</v>
      </c>
      <c r="I20" s="100">
        <v>1.1900000000000001E-2</v>
      </c>
      <c r="J20" s="100">
        <v>1.21E-2</v>
      </c>
      <c r="K20" s="100">
        <v>0.01</v>
      </c>
      <c r="L20" s="98">
        <v>1.21840897401366E-2</v>
      </c>
      <c r="M20" s="98">
        <v>1.2001175956527501E-2</v>
      </c>
      <c r="N20" s="98">
        <v>1.329464406443814E-2</v>
      </c>
      <c r="O20" s="98">
        <v>1.140881348716016E-2</v>
      </c>
      <c r="P20" s="98">
        <v>1.291085921274804E-2</v>
      </c>
      <c r="Q20" s="98">
        <v>1.2284168519818509E-2</v>
      </c>
      <c r="R20" s="98">
        <v>1.1130753199785289E-2</v>
      </c>
      <c r="S20" s="98">
        <v>1.0779544434298851E-2</v>
      </c>
      <c r="T20" s="98">
        <v>1.231970791555459E-2</v>
      </c>
      <c r="U20" s="98"/>
      <c r="V20" s="98"/>
      <c r="W20" s="99">
        <f t="shared" si="1"/>
        <v>1.0674896417611811E-2</v>
      </c>
      <c r="X20" s="100">
        <f t="shared" si="0"/>
        <v>1.0363977104477486</v>
      </c>
    </row>
    <row r="21" spans="1:24">
      <c r="A21" s="65" t="s">
        <v>2218</v>
      </c>
      <c r="B21" s="100">
        <v>1.0200000000000001E-2</v>
      </c>
      <c r="C21" s="100">
        <v>1.0200000000000001E-2</v>
      </c>
      <c r="D21" s="99"/>
      <c r="E21" s="101">
        <v>1.2699999999999999E-2</v>
      </c>
      <c r="F21" s="100">
        <v>1.06E-2</v>
      </c>
      <c r="G21" s="100">
        <v>1.17E-2</v>
      </c>
      <c r="H21" s="100">
        <v>1.18E-2</v>
      </c>
      <c r="I21" s="100">
        <v>1.03E-2</v>
      </c>
      <c r="J21" s="100">
        <v>1.0699999999999999E-2</v>
      </c>
      <c r="K21" s="100">
        <v>8.8999999999999999E-3</v>
      </c>
      <c r="L21" s="98">
        <v>1.2315055931724401E-2</v>
      </c>
      <c r="M21" s="98">
        <v>9.8782662771692564E-3</v>
      </c>
      <c r="N21" s="98">
        <v>1.0405781084555249E-2</v>
      </c>
      <c r="O21" s="98">
        <v>1.1020167055098449E-2</v>
      </c>
      <c r="P21" s="98">
        <v>1.177611796160472E-2</v>
      </c>
      <c r="Q21" s="98">
        <v>1.241986611622381E-2</v>
      </c>
      <c r="R21" s="98">
        <v>7.6202836321819234E-3</v>
      </c>
      <c r="S21" s="98">
        <v>2.5159160519181429E-3</v>
      </c>
      <c r="T21" s="98">
        <v>2.016794508965836E-2</v>
      </c>
      <c r="U21" s="98"/>
      <c r="V21" s="98"/>
      <c r="W21" s="99">
        <f t="shared" si="1"/>
        <v>9.4145819429708316E-3</v>
      </c>
      <c r="X21" s="100">
        <f t="shared" si="0"/>
        <v>0.92299822970302259</v>
      </c>
    </row>
    <row r="22" spans="1:24">
      <c r="A22" s="65" t="s">
        <v>2219</v>
      </c>
      <c r="B22" s="100">
        <v>1.03E-2</v>
      </c>
      <c r="C22" s="100">
        <v>1.03E-2</v>
      </c>
      <c r="D22" s="99"/>
      <c r="E22" s="101">
        <v>1.23E-2</v>
      </c>
      <c r="F22" s="100">
        <v>1.03E-2</v>
      </c>
      <c r="G22" s="100">
        <v>1.14E-2</v>
      </c>
      <c r="H22" s="100">
        <v>1.11E-2</v>
      </c>
      <c r="I22" s="100">
        <v>1.1900000000000001E-2</v>
      </c>
      <c r="J22" s="100">
        <v>1.0699999999999999E-2</v>
      </c>
      <c r="K22" s="100">
        <v>8.6E-3</v>
      </c>
      <c r="L22" s="98">
        <v>1.19842650658817E-2</v>
      </c>
      <c r="M22" s="98">
        <v>1.2983781670623079E-2</v>
      </c>
      <c r="N22" s="98">
        <v>1.305272054805484E-2</v>
      </c>
      <c r="O22" s="98">
        <v>1.178270705196649E-2</v>
      </c>
      <c r="P22" s="98">
        <v>1.207132598671201E-2</v>
      </c>
      <c r="Q22" s="98">
        <v>1.20789575681457E-2</v>
      </c>
      <c r="R22" s="98">
        <v>1.1138451835160931E-2</v>
      </c>
      <c r="S22" s="98">
        <v>1.262396666044685E-2</v>
      </c>
      <c r="T22" s="98">
        <v>1.1837492459127351E-2</v>
      </c>
      <c r="U22" s="98"/>
      <c r="V22" s="98"/>
      <c r="W22" s="99">
        <f t="shared" si="1"/>
        <v>1.0791284284137202E-2</v>
      </c>
      <c r="X22" s="100">
        <f t="shared" si="0"/>
        <v>1.0476975033142915</v>
      </c>
    </row>
    <row r="23" spans="1:24">
      <c r="A23" s="65" t="s">
        <v>2220</v>
      </c>
      <c r="B23" s="100">
        <v>1.17E-2</v>
      </c>
      <c r="C23" s="100">
        <v>1.17E-2</v>
      </c>
      <c r="D23" s="99"/>
      <c r="E23" s="101">
        <v>1.43E-2</v>
      </c>
      <c r="F23" s="100">
        <v>9.7999999999999997E-3</v>
      </c>
      <c r="G23" s="100">
        <v>1.2999999999999999E-2</v>
      </c>
      <c r="H23" s="100">
        <v>1.3100000000000001E-2</v>
      </c>
      <c r="I23" s="100">
        <v>1.37E-2</v>
      </c>
      <c r="J23" s="100">
        <v>1.26E-2</v>
      </c>
      <c r="K23" s="100">
        <v>1.2800000000000001E-2</v>
      </c>
      <c r="L23" s="98">
        <v>1.3886691582551699E-2</v>
      </c>
      <c r="M23" s="98">
        <v>1.269730880411579E-2</v>
      </c>
      <c r="N23" s="98">
        <v>1.254966900876719E-2</v>
      </c>
      <c r="O23" s="98">
        <v>1.3559461394611731E-2</v>
      </c>
      <c r="P23" s="98">
        <v>1.6685785945635079E-2</v>
      </c>
      <c r="Q23" s="98">
        <v>1.402510383931377E-2</v>
      </c>
      <c r="R23" s="98">
        <v>1.8266412239611011E-2</v>
      </c>
      <c r="S23" s="98">
        <v>1.969097175847434E-2</v>
      </c>
      <c r="T23" s="98">
        <v>2.1916512574381208E-2</v>
      </c>
      <c r="U23" s="98"/>
      <c r="V23" s="98"/>
      <c r="W23" s="99">
        <f t="shared" si="1"/>
        <v>1.3599041313335693E-2</v>
      </c>
      <c r="X23" s="100">
        <f t="shared" si="0"/>
        <v>1.162311223362025</v>
      </c>
    </row>
    <row r="24" spans="1:24">
      <c r="A24" s="65" t="s">
        <v>2221</v>
      </c>
      <c r="B24" s="100">
        <v>1.0699999999999999E-2</v>
      </c>
      <c r="C24" s="100">
        <v>1.0699999999999999E-2</v>
      </c>
      <c r="D24" s="99"/>
      <c r="E24" s="101">
        <v>1.24E-2</v>
      </c>
      <c r="F24" s="100">
        <v>8.5000000000000006E-3</v>
      </c>
      <c r="G24" s="100">
        <v>1.23E-2</v>
      </c>
      <c r="H24" s="100">
        <v>1.2699999999999999E-2</v>
      </c>
      <c r="I24" s="100">
        <v>1.0999999999999999E-2</v>
      </c>
      <c r="J24" s="100">
        <v>1.18E-2</v>
      </c>
      <c r="K24" s="100">
        <v>1.0999999999999999E-2</v>
      </c>
      <c r="L24" s="98">
        <v>1.2000603113866901E-2</v>
      </c>
      <c r="M24" s="98">
        <v>1.087502035351617E-2</v>
      </c>
      <c r="N24" s="98">
        <v>8.7216140510828488E-3</v>
      </c>
      <c r="O24" s="98">
        <v>1.2929802297263039E-2</v>
      </c>
      <c r="P24" s="98">
        <v>1.357125468674325E-2</v>
      </c>
      <c r="Q24" s="98">
        <v>1.2104392452776841E-2</v>
      </c>
      <c r="R24" s="98">
        <v>1.082489278634702E-2</v>
      </c>
      <c r="S24" s="98">
        <v>2.88874558544383E-3</v>
      </c>
      <c r="T24" s="98">
        <v>2.12543275678303E-2</v>
      </c>
      <c r="U24" s="98"/>
      <c r="V24" s="98"/>
      <c r="W24" s="99">
        <f t="shared" si="1"/>
        <v>9.8966808659565683E-3</v>
      </c>
      <c r="X24" s="100">
        <f t="shared" si="0"/>
        <v>0.92492344541650173</v>
      </c>
    </row>
    <row r="25" spans="1:24">
      <c r="A25" s="65" t="s">
        <v>2222</v>
      </c>
      <c r="B25" s="100">
        <v>1.0200000000000001E-2</v>
      </c>
      <c r="C25" s="100">
        <v>1.0200000000000001E-2</v>
      </c>
      <c r="D25" s="99"/>
      <c r="E25" s="101">
        <v>1.2E-2</v>
      </c>
      <c r="F25" s="100">
        <v>8.9999999999999998E-4</v>
      </c>
      <c r="G25" s="100">
        <v>1.1599999999999999E-2</v>
      </c>
      <c r="H25" s="100">
        <v>1.21E-2</v>
      </c>
      <c r="I25" s="100">
        <v>1.26E-2</v>
      </c>
      <c r="J25" s="100">
        <v>1.1299999999999999E-2</v>
      </c>
      <c r="K25" s="100">
        <v>9.4999999999999998E-3</v>
      </c>
      <c r="L25" s="98">
        <v>1.1668398049678799E-2</v>
      </c>
      <c r="M25" s="98">
        <v>1.1840142669770961E-2</v>
      </c>
      <c r="N25" s="98">
        <v>1.2842750722482201E-2</v>
      </c>
      <c r="O25" s="98">
        <v>9.3783146055819167E-3</v>
      </c>
      <c r="P25" s="98">
        <v>8.6746850948318244E-3</v>
      </c>
      <c r="Q25" s="98">
        <v>1.1763342452173701E-2</v>
      </c>
      <c r="R25" s="98">
        <v>1.3251967648791659E-2</v>
      </c>
      <c r="S25" s="98">
        <v>1.647878532992908E-2</v>
      </c>
      <c r="T25" s="98">
        <v>2.0893812647938551E-2</v>
      </c>
      <c r="U25" s="98"/>
      <c r="V25" s="98"/>
      <c r="W25" s="99">
        <f t="shared" si="1"/>
        <v>1.1818375247734592E-2</v>
      </c>
      <c r="X25" s="100">
        <f t="shared" si="0"/>
        <v>1.1586642399739795</v>
      </c>
    </row>
    <row r="26" spans="1:24">
      <c r="A26" s="65" t="s">
        <v>2223</v>
      </c>
      <c r="B26" s="100">
        <v>1.0200000000000001E-2</v>
      </c>
      <c r="C26" s="100">
        <v>1.0200000000000001E-2</v>
      </c>
      <c r="D26" s="99"/>
      <c r="E26" s="101">
        <v>1.18E-2</v>
      </c>
      <c r="F26" s="100">
        <v>6.1999999999999998E-3</v>
      </c>
      <c r="G26" s="100">
        <v>1.12E-2</v>
      </c>
      <c r="H26" s="100">
        <v>1.11E-2</v>
      </c>
      <c r="I26" s="100">
        <v>1.2699999999999999E-2</v>
      </c>
      <c r="J26" s="100">
        <v>1.03E-2</v>
      </c>
      <c r="K26" s="100">
        <v>9.5999999999999992E-3</v>
      </c>
      <c r="L26" s="98">
        <v>1.15332365483896E-2</v>
      </c>
      <c r="M26" s="98">
        <v>1.07604074087011E-2</v>
      </c>
      <c r="N26" s="98">
        <v>1.104599904234593E-2</v>
      </c>
      <c r="O26" s="98">
        <v>8.3182484909807286E-3</v>
      </c>
      <c r="P26" s="98">
        <v>6.4405154213527096E-3</v>
      </c>
      <c r="Q26" s="98">
        <v>1.158991152515765E-2</v>
      </c>
      <c r="R26" s="98">
        <v>1.476567298724429E-2</v>
      </c>
      <c r="S26" s="98">
        <v>1.4860236552675101E-2</v>
      </c>
      <c r="T26" s="98">
        <v>8.3435120220798353E-4</v>
      </c>
      <c r="U26" s="98"/>
      <c r="V26" s="98"/>
      <c r="W26" s="99">
        <f t="shared" si="1"/>
        <v>1.0617899570852697E-2</v>
      </c>
      <c r="X26" s="100">
        <f t="shared" si="0"/>
        <v>1.0409705461620291</v>
      </c>
    </row>
    <row r="27" spans="1:24">
      <c r="A27" s="65" t="s">
        <v>2224</v>
      </c>
      <c r="B27" s="100">
        <v>1.12E-2</v>
      </c>
      <c r="C27" s="100">
        <v>1.12E-2</v>
      </c>
      <c r="D27" s="99"/>
      <c r="E27" s="101">
        <v>1.38E-2</v>
      </c>
      <c r="F27" s="100">
        <v>1.01E-2</v>
      </c>
      <c r="G27" s="100">
        <v>1.29E-2</v>
      </c>
      <c r="H27" s="100">
        <v>1.18E-2</v>
      </c>
      <c r="I27" s="100">
        <v>1.2800000000000001E-2</v>
      </c>
      <c r="J27" s="100">
        <v>1.17E-2</v>
      </c>
      <c r="K27" s="100">
        <v>1.0699999999999999E-2</v>
      </c>
      <c r="L27" s="98">
        <v>1.34231434736798E-2</v>
      </c>
      <c r="M27" s="98">
        <v>1.2134822725629711E-2</v>
      </c>
      <c r="N27" s="98">
        <v>1.2852324046200399E-2</v>
      </c>
      <c r="O27" s="98">
        <v>1.1747416011034909E-2</v>
      </c>
      <c r="P27" s="98">
        <v>1.221315602203199E-2</v>
      </c>
      <c r="Q27" s="98">
        <v>1.348777564610071E-2</v>
      </c>
      <c r="R27" s="98">
        <v>1.3278053237906651E-2</v>
      </c>
      <c r="S27" s="98">
        <v>1.173543101011543E-2</v>
      </c>
      <c r="T27" s="98">
        <v>1.0520943168551339E-2</v>
      </c>
      <c r="U27" s="98"/>
      <c r="V27" s="98"/>
      <c r="W27" s="99">
        <f t="shared" si="1"/>
        <v>1.1421405552459888E-2</v>
      </c>
      <c r="X27" s="100">
        <f t="shared" si="0"/>
        <v>1.0197683528982042</v>
      </c>
    </row>
    <row r="28" spans="1:24">
      <c r="A28" s="65" t="s">
        <v>2225</v>
      </c>
      <c r="B28" s="100">
        <v>1.12E-2</v>
      </c>
      <c r="C28" s="100">
        <v>1.12E-2</v>
      </c>
      <c r="D28" s="102">
        <v>1.09E-2</v>
      </c>
      <c r="E28" s="101">
        <v>1.09E-2</v>
      </c>
      <c r="F28" s="100">
        <v>3.3999999999999998E-3</v>
      </c>
      <c r="G28" s="100">
        <v>9.9000000000000008E-3</v>
      </c>
      <c r="H28" s="100">
        <v>-4.7000000000000002E-3</v>
      </c>
      <c r="I28" s="100">
        <v>1.11E-2</v>
      </c>
      <c r="J28" s="100">
        <v>1.0999999999999999E-2</v>
      </c>
      <c r="K28" s="100">
        <v>9.1000000000000004E-3</v>
      </c>
      <c r="L28" s="98">
        <v>1.04434791801975E-2</v>
      </c>
      <c r="M28" s="98">
        <v>-1.169911640276911E-2</v>
      </c>
      <c r="N28" s="98">
        <v>-1.563414466635182E-2</v>
      </c>
      <c r="O28" s="98">
        <v>3.3714859666300612E-5</v>
      </c>
      <c r="P28" s="98">
        <v>-5.8629139356882742E-3</v>
      </c>
      <c r="Q28" s="98">
        <v>1.062349667017815E-2</v>
      </c>
      <c r="R28" s="98">
        <v>6.4706439413158012E-3</v>
      </c>
      <c r="S28" s="98">
        <v>2.1253857128172179E-2</v>
      </c>
      <c r="T28" s="98">
        <v>9.317387660834342E-5</v>
      </c>
      <c r="U28" s="103">
        <v>1.04E-2</v>
      </c>
      <c r="V28" s="103">
        <v>1.2200000000000001E-2</v>
      </c>
      <c r="W28" s="99">
        <f t="shared" si="1"/>
        <v>8.4760440011618487E-3</v>
      </c>
      <c r="X28" s="100">
        <f t="shared" si="0"/>
        <v>0.75678964296087936</v>
      </c>
    </row>
    <row r="29" spans="1:24">
      <c r="A29" s="65" t="s">
        <v>2226</v>
      </c>
      <c r="B29" s="100">
        <v>9.1999999999999998E-3</v>
      </c>
      <c r="C29" s="100">
        <v>9.1999999999999998E-3</v>
      </c>
      <c r="D29" s="102">
        <v>1.09E-2</v>
      </c>
      <c r="E29" s="101">
        <v>1.0200000000000001E-2</v>
      </c>
      <c r="F29" s="100">
        <v>-1.06E-2</v>
      </c>
      <c r="G29" s="100">
        <v>-3.0000000000000001E-3</v>
      </c>
      <c r="H29" s="100">
        <v>3.8E-3</v>
      </c>
      <c r="I29" s="100">
        <v>6.1000000000000004E-3</v>
      </c>
      <c r="J29" s="100">
        <v>8.3000000000000001E-3</v>
      </c>
      <c r="K29" s="100">
        <v>9.9000000000000008E-3</v>
      </c>
      <c r="L29" s="98">
        <v>1.00258871735512E-2</v>
      </c>
      <c r="M29" s="98">
        <v>3.6638736224339219E-3</v>
      </c>
      <c r="N29" s="98">
        <v>3.5531361452403321E-3</v>
      </c>
      <c r="O29" s="98">
        <v>-1.172225625465373E-4</v>
      </c>
      <c r="P29" s="98">
        <v>1.487310958987909E-3</v>
      </c>
      <c r="Q29" s="98">
        <v>1.005576773362704E-2</v>
      </c>
      <c r="R29" s="98">
        <v>3.8987193391097912E-3</v>
      </c>
      <c r="S29" s="98">
        <v>-9.3882944836203297E-3</v>
      </c>
      <c r="T29" s="98">
        <v>2.1804499177915378E-2</v>
      </c>
      <c r="U29" s="103">
        <v>1.04E-2</v>
      </c>
      <c r="V29" s="103">
        <v>1.2200000000000001E-2</v>
      </c>
      <c r="W29" s="99">
        <f t="shared" si="1"/>
        <v>6.8021578323314534E-3</v>
      </c>
      <c r="X29" s="100">
        <f t="shared" si="0"/>
        <v>0.73936498177515797</v>
      </c>
    </row>
    <row r="30" spans="1:24">
      <c r="A30" s="65" t="s">
        <v>2227</v>
      </c>
      <c r="B30" s="100">
        <v>1.17E-2</v>
      </c>
      <c r="C30" s="100">
        <v>1.17E-2</v>
      </c>
      <c r="D30" s="102">
        <v>1.09E-2</v>
      </c>
      <c r="E30" s="101">
        <v>1.38E-2</v>
      </c>
      <c r="F30" s="100">
        <v>1.24E-2</v>
      </c>
      <c r="G30" s="100">
        <v>5.0000000000000001E-3</v>
      </c>
      <c r="H30" s="100">
        <v>8.8999999999999999E-3</v>
      </c>
      <c r="I30" s="100">
        <v>1.14E-2</v>
      </c>
      <c r="J30" s="100">
        <v>1.1900000000000001E-2</v>
      </c>
      <c r="K30" s="100">
        <v>1.46E-2</v>
      </c>
      <c r="L30" s="98">
        <v>1.3502263843382401E-2</v>
      </c>
      <c r="M30" s="98">
        <v>1.1008851505020621E-2</v>
      </c>
      <c r="N30" s="98">
        <v>1.0007579185632659E-2</v>
      </c>
      <c r="O30" s="98">
        <v>6.2895249246404106E-3</v>
      </c>
      <c r="P30" s="98">
        <v>6.9008212174657144E-3</v>
      </c>
      <c r="Q30" s="98">
        <v>1.3560335056758801E-2</v>
      </c>
      <c r="R30" s="98">
        <v>5.692366490364531E-3</v>
      </c>
      <c r="S30" s="98">
        <v>9.6764566239326832E-4</v>
      </c>
      <c r="T30" s="98">
        <v>1.6446733677322412E-2</v>
      </c>
      <c r="U30" s="103">
        <v>1.04E-2</v>
      </c>
      <c r="V30" s="103">
        <v>1.2200000000000001E-2</v>
      </c>
      <c r="W30" s="99">
        <f t="shared" si="1"/>
        <v>1.0275129323381047E-2</v>
      </c>
      <c r="X30" s="100">
        <f t="shared" si="0"/>
        <v>0.87821618148555958</v>
      </c>
    </row>
    <row r="31" spans="1:24">
      <c r="A31" s="65" t="s">
        <v>2228</v>
      </c>
      <c r="B31" s="100">
        <v>9.1999999999999998E-3</v>
      </c>
      <c r="C31" s="100">
        <v>9.1999999999999998E-3</v>
      </c>
      <c r="D31" s="102">
        <v>1.09E-2</v>
      </c>
      <c r="E31" s="101">
        <v>1.0800000000000001E-2</v>
      </c>
      <c r="F31" s="100">
        <v>8.2000000000000007E-3</v>
      </c>
      <c r="G31" s="100">
        <v>9.9000000000000008E-3</v>
      </c>
      <c r="H31" s="100">
        <v>8.0000000000000002E-3</v>
      </c>
      <c r="I31" s="100">
        <v>0.01</v>
      </c>
      <c r="J31" s="100">
        <v>8.6E-3</v>
      </c>
      <c r="K31" s="100">
        <v>1.1299999999999999E-2</v>
      </c>
      <c r="L31" s="98">
        <v>1.0508873261068301E-2</v>
      </c>
      <c r="M31" s="98">
        <v>9.5105764822804861E-3</v>
      </c>
      <c r="N31" s="98">
        <v>1.038683344367408E-2</v>
      </c>
      <c r="O31" s="98">
        <v>6.99271951082725E-3</v>
      </c>
      <c r="P31" s="98">
        <v>9.9846744172160662E-3</v>
      </c>
      <c r="Q31" s="98">
        <v>1.057060144390198E-2</v>
      </c>
      <c r="R31" s="98">
        <v>9.8841169237406934E-3</v>
      </c>
      <c r="S31" s="98">
        <v>1.204844326919585E-2</v>
      </c>
      <c r="T31" s="98">
        <v>8.5034893817925727E-3</v>
      </c>
      <c r="U31" s="103">
        <v>1.04E-2</v>
      </c>
      <c r="V31" s="103">
        <v>1.2200000000000001E-2</v>
      </c>
      <c r="W31" s="99">
        <f t="shared" si="1"/>
        <v>1.0004173977140889E-2</v>
      </c>
      <c r="X31" s="100">
        <f t="shared" si="0"/>
        <v>1.0874102149066185</v>
      </c>
    </row>
    <row r="32" spans="1:24">
      <c r="A32" s="65" t="s">
        <v>2229</v>
      </c>
      <c r="B32" s="100">
        <v>1.12E-2</v>
      </c>
      <c r="C32" s="100">
        <v>1.12E-2</v>
      </c>
      <c r="D32" s="102">
        <v>1.09E-2</v>
      </c>
      <c r="E32" s="101">
        <v>1.38E-2</v>
      </c>
      <c r="F32" s="100">
        <v>2.8799999999999999E-2</v>
      </c>
      <c r="G32" s="100">
        <v>1.43E-2</v>
      </c>
      <c r="H32" s="100">
        <v>1.18E-2</v>
      </c>
      <c r="I32" s="100">
        <v>1.4200000000000001E-2</v>
      </c>
      <c r="J32" s="100">
        <v>1.26E-2</v>
      </c>
      <c r="K32" s="100">
        <v>1.4800000000000001E-2</v>
      </c>
      <c r="L32" s="98">
        <v>1.34581670985718E-2</v>
      </c>
      <c r="M32" s="98">
        <v>1.4548993549836631E-2</v>
      </c>
      <c r="N32" s="98">
        <v>1.372914679505732E-2</v>
      </c>
      <c r="O32" s="98">
        <v>1.2630520045478599E-2</v>
      </c>
      <c r="P32" s="98">
        <v>1.9825751740086831E-2</v>
      </c>
      <c r="Q32" s="98">
        <v>1.351068327956262E-2</v>
      </c>
      <c r="R32" s="98">
        <v>8.2896535544270122E-3</v>
      </c>
      <c r="S32" s="98">
        <v>5.747737386548657E-3</v>
      </c>
      <c r="T32" s="98">
        <v>1.8983306348598909E-2</v>
      </c>
      <c r="U32" s="103">
        <v>1.04E-2</v>
      </c>
      <c r="V32" s="103">
        <v>1.2200000000000001E-2</v>
      </c>
      <c r="W32" s="99">
        <f t="shared" si="1"/>
        <v>1.1586887418989505E-2</v>
      </c>
      <c r="X32" s="100">
        <f t="shared" si="0"/>
        <v>1.0345435195526345</v>
      </c>
    </row>
    <row r="33" spans="1:24">
      <c r="A33" s="65" t="s">
        <v>2230</v>
      </c>
      <c r="B33" s="100">
        <v>1.0699999999999999E-2</v>
      </c>
      <c r="C33" s="100">
        <v>1.0699999999999999E-2</v>
      </c>
      <c r="D33" s="102">
        <v>1.09E-2</v>
      </c>
      <c r="E33" s="101">
        <v>1.32E-2</v>
      </c>
      <c r="F33" s="100">
        <v>2.41E-2</v>
      </c>
      <c r="G33" s="100">
        <v>1.29E-2</v>
      </c>
      <c r="H33" s="100">
        <v>1.3899999999999999E-2</v>
      </c>
      <c r="I33" s="100">
        <v>1.24E-2</v>
      </c>
      <c r="J33" s="100">
        <v>1.24E-2</v>
      </c>
      <c r="K33" s="100">
        <v>1.3299999999999999E-2</v>
      </c>
      <c r="L33" s="98">
        <v>1.2872903146209201E-2</v>
      </c>
      <c r="M33" s="98">
        <v>1.381794470625897E-2</v>
      </c>
      <c r="N33" s="98">
        <v>1.5031598778778349E-2</v>
      </c>
      <c r="O33" s="98">
        <v>1.5077948079886159E-2</v>
      </c>
      <c r="P33" s="98">
        <v>2.0076509399873599E-2</v>
      </c>
      <c r="Q33" s="98">
        <v>1.29310132503575E-2</v>
      </c>
      <c r="R33" s="98">
        <v>8.0882684573166941E-3</v>
      </c>
      <c r="S33" s="98">
        <v>1.1997800059711629E-2</v>
      </c>
      <c r="T33" s="98">
        <v>1.510509521381409E-2</v>
      </c>
      <c r="U33" s="103">
        <v>1.04E-2</v>
      </c>
      <c r="V33" s="103">
        <v>1.2200000000000001E-2</v>
      </c>
      <c r="W33" s="99">
        <f t="shared" si="1"/>
        <v>1.1690122815307121E-2</v>
      </c>
      <c r="X33" s="100">
        <f t="shared" si="0"/>
        <v>1.0925348425520673</v>
      </c>
    </row>
    <row r="34" spans="1:24">
      <c r="A34" s="65" t="s">
        <v>2231</v>
      </c>
      <c r="B34" s="100">
        <v>1.0699999999999999E-2</v>
      </c>
      <c r="C34" s="100">
        <v>1.0699999999999999E-2</v>
      </c>
      <c r="D34" s="102">
        <v>1.09E-2</v>
      </c>
      <c r="E34" s="101">
        <v>1.26E-2</v>
      </c>
      <c r="F34" s="100">
        <v>2.4899999999999999E-2</v>
      </c>
      <c r="G34" s="100">
        <v>1.2200000000000001E-2</v>
      </c>
      <c r="H34" s="100">
        <v>1.35E-2</v>
      </c>
      <c r="I34" s="100">
        <v>1.35E-2</v>
      </c>
      <c r="J34" s="100">
        <v>1.23E-2</v>
      </c>
      <c r="K34" s="100">
        <v>1.21E-2</v>
      </c>
      <c r="L34" s="98">
        <v>1.22987498790343E-2</v>
      </c>
      <c r="M34" s="98">
        <v>1.363393724163631E-2</v>
      </c>
      <c r="N34" s="98">
        <v>1.254438256306911E-2</v>
      </c>
      <c r="O34" s="98">
        <v>1.548650765333481E-2</v>
      </c>
      <c r="P34" s="98">
        <v>1.517448878713101E-2</v>
      </c>
      <c r="Q34" s="98">
        <v>1.238639058476299E-2</v>
      </c>
      <c r="R34" s="98">
        <v>1.360110569680106E-2</v>
      </c>
      <c r="S34" s="98">
        <v>1.4280966785896959E-2</v>
      </c>
      <c r="T34" s="98">
        <v>1.857843421292138E-2</v>
      </c>
      <c r="U34" s="103">
        <v>1.04E-2</v>
      </c>
      <c r="V34" s="98">
        <v>1.2927405092888479E-2</v>
      </c>
      <c r="W34" s="99">
        <f t="shared" si="1"/>
        <v>1.2486576528343504E-2</v>
      </c>
      <c r="X34" s="100">
        <f t="shared" si="0"/>
        <v>1.1669697690040659</v>
      </c>
    </row>
    <row r="35" spans="1:24">
      <c r="A35" s="65" t="s">
        <v>2232</v>
      </c>
      <c r="B35" s="100">
        <v>1.14E-2</v>
      </c>
      <c r="C35" s="100">
        <v>1.14E-2</v>
      </c>
      <c r="D35" s="102">
        <v>1.09E-2</v>
      </c>
      <c r="E35" s="101">
        <v>1.32E-2</v>
      </c>
      <c r="F35" s="100">
        <v>1.7999999999999999E-2</v>
      </c>
      <c r="G35" s="100">
        <v>1.54E-2</v>
      </c>
      <c r="H35" s="100">
        <v>1.61E-2</v>
      </c>
      <c r="I35" s="100">
        <v>1.6299999999999999E-2</v>
      </c>
      <c r="J35" s="100">
        <v>1.34E-2</v>
      </c>
      <c r="K35" s="100">
        <v>1.1299999999999999E-2</v>
      </c>
      <c r="L35" s="98">
        <v>1.28821930132079E-2</v>
      </c>
      <c r="M35" s="98">
        <v>1.6514192857520541E-2</v>
      </c>
      <c r="N35" s="98">
        <v>1.556219746235632E-2</v>
      </c>
      <c r="O35" s="98">
        <v>1.1405577275832361E-2</v>
      </c>
      <c r="P35" s="98">
        <v>9.0179801090937151E-3</v>
      </c>
      <c r="Q35" s="98">
        <v>1.294609284768633E-2</v>
      </c>
      <c r="R35" s="98">
        <v>1.3491052433183491E-2</v>
      </c>
      <c r="S35" s="98">
        <v>1.4569121222009819E-2</v>
      </c>
      <c r="T35" s="98">
        <v>-5.0495745574471451E-3</v>
      </c>
      <c r="U35" s="103">
        <v>1.04E-2</v>
      </c>
      <c r="V35" s="98">
        <v>1.405876741914547E-2</v>
      </c>
      <c r="W35" s="99">
        <f t="shared" si="1"/>
        <v>1.2297306039608514E-2</v>
      </c>
      <c r="X35" s="100">
        <f t="shared" ref="X35:X60" si="2">W35/C35</f>
        <v>1.0787110561060098</v>
      </c>
    </row>
    <row r="36" spans="1:24">
      <c r="A36" s="65" t="s">
        <v>2233</v>
      </c>
      <c r="B36" s="100">
        <v>9.7000000000000003E-3</v>
      </c>
      <c r="C36" s="100">
        <v>9.7000000000000003E-3</v>
      </c>
      <c r="D36" s="102">
        <v>1.09E-2</v>
      </c>
      <c r="E36" s="101">
        <v>1.1299999999999999E-2</v>
      </c>
      <c r="F36" s="100">
        <v>9.1999999999999998E-3</v>
      </c>
      <c r="G36" s="100">
        <v>1.32E-2</v>
      </c>
      <c r="H36" s="100">
        <v>1.1900000000000001E-2</v>
      </c>
      <c r="I36" s="100">
        <v>1.21E-2</v>
      </c>
      <c r="J36" s="100">
        <v>1.06E-2</v>
      </c>
      <c r="K36" s="100">
        <v>7.1999999999999998E-3</v>
      </c>
      <c r="L36" s="98">
        <v>1.10552777125861E-2</v>
      </c>
      <c r="M36" s="98">
        <v>1.199892517123158E-2</v>
      </c>
      <c r="N36" s="98">
        <v>1.1719351719884811E-2</v>
      </c>
      <c r="O36" s="98">
        <v>8.6869726318408169E-3</v>
      </c>
      <c r="P36" s="98">
        <v>6.7818999811408709E-3</v>
      </c>
      <c r="Q36" s="98">
        <v>1.11146914625766E-2</v>
      </c>
      <c r="R36" s="98">
        <v>1.347784505934513E-2</v>
      </c>
      <c r="S36" s="98">
        <v>1.2875973358731359E-2</v>
      </c>
      <c r="T36" s="98">
        <v>6.0122088005352134E-3</v>
      </c>
      <c r="U36" s="98">
        <v>8.8287179634511936E-3</v>
      </c>
      <c r="V36" s="98">
        <v>1.1977738812386731E-2</v>
      </c>
      <c r="W36" s="99">
        <f t="shared" si="1"/>
        <v>1.0908283540699889E-2</v>
      </c>
      <c r="X36" s="100">
        <f t="shared" si="2"/>
        <v>1.1245653134742153</v>
      </c>
    </row>
    <row r="37" spans="1:24">
      <c r="A37" s="65" t="s">
        <v>2234</v>
      </c>
      <c r="B37" s="100">
        <v>0.01</v>
      </c>
      <c r="C37" s="100">
        <v>0.01</v>
      </c>
      <c r="D37" s="98">
        <v>1.3383130000000021E-2</v>
      </c>
      <c r="E37" s="101">
        <v>5.0000000000000001E-3</v>
      </c>
      <c r="F37" s="100">
        <v>9.5999999999999992E-3</v>
      </c>
      <c r="G37" s="100">
        <v>1.1599999999999999E-2</v>
      </c>
      <c r="H37" s="100">
        <v>1.14E-2</v>
      </c>
      <c r="I37" s="100">
        <v>1.14E-2</v>
      </c>
      <c r="J37" s="100">
        <v>1.0699999999999999E-2</v>
      </c>
      <c r="K37" s="100">
        <v>9.2999999999999992E-3</v>
      </c>
      <c r="L37" s="98">
        <v>4.5397659737671497E-3</v>
      </c>
      <c r="M37" s="98">
        <v>8.5671603836594556E-3</v>
      </c>
      <c r="N37" s="98">
        <v>3.8528202408227852E-3</v>
      </c>
      <c r="O37" s="98">
        <v>6.7090393832269779E-3</v>
      </c>
      <c r="P37" s="98">
        <v>-8.7163950501256693E-4</v>
      </c>
      <c r="Q37" s="98">
        <v>4.7401502313255683E-3</v>
      </c>
      <c r="R37" s="98">
        <v>9.8933151674522879E-3</v>
      </c>
      <c r="S37" s="98">
        <v>1.044998590746804E-2</v>
      </c>
      <c r="T37" s="98">
        <v>2.712558954365285E-4</v>
      </c>
      <c r="U37" s="98">
        <v>1.0250934604483669E-2</v>
      </c>
      <c r="V37" s="98">
        <v>1.2233122224821541E-2</v>
      </c>
      <c r="W37" s="99">
        <f t="shared" si="1"/>
        <v>8.6588460607197725E-3</v>
      </c>
      <c r="X37" s="100">
        <f t="shared" si="2"/>
        <v>0.86588460607197726</v>
      </c>
    </row>
    <row r="38" spans="1:24">
      <c r="A38" s="65" t="s">
        <v>2235</v>
      </c>
      <c r="B38" s="100">
        <v>9.1999999999999998E-3</v>
      </c>
      <c r="C38" s="100">
        <v>9.1999999999999998E-3</v>
      </c>
      <c r="D38" s="98">
        <v>1.093381138089411E-2</v>
      </c>
      <c r="E38" s="101">
        <v>1.2E-2</v>
      </c>
      <c r="F38" s="100">
        <v>1.14E-2</v>
      </c>
      <c r="G38" s="100">
        <v>1.17E-2</v>
      </c>
      <c r="H38" s="100">
        <v>1.2500000000000001E-2</v>
      </c>
      <c r="I38" s="100">
        <v>1.1299999999999999E-2</v>
      </c>
      <c r="J38" s="100">
        <v>1.09E-2</v>
      </c>
      <c r="K38" s="100">
        <v>1.14E-2</v>
      </c>
      <c r="L38" s="98">
        <v>1.1563736914065301E-2</v>
      </c>
      <c r="M38" s="98">
        <v>1.1888371864233751E-2</v>
      </c>
      <c r="N38" s="98">
        <v>7.9554073706888939E-3</v>
      </c>
      <c r="O38" s="98">
        <v>7.9732925306466029E-3</v>
      </c>
      <c r="P38" s="98">
        <v>1.043301110092831E-2</v>
      </c>
      <c r="Q38" s="98">
        <v>1.167417224975109E-2</v>
      </c>
      <c r="R38" s="98">
        <v>2.4422976759721489E-3</v>
      </c>
      <c r="S38" s="98">
        <v>1.4670669868387391E-2</v>
      </c>
      <c r="T38" s="98">
        <v>3.9570314003458673E-3</v>
      </c>
      <c r="U38" s="98">
        <v>1.144217687074844E-2</v>
      </c>
      <c r="V38" s="98">
        <v>1.1358887228099411E-2</v>
      </c>
      <c r="W38" s="99">
        <f t="shared" si="1"/>
        <v>9.2500506479022172E-3</v>
      </c>
      <c r="X38" s="100">
        <f t="shared" si="2"/>
        <v>1.0054402878154585</v>
      </c>
    </row>
    <row r="39" spans="1:24">
      <c r="A39" s="65" t="s">
        <v>2236</v>
      </c>
      <c r="B39" s="100">
        <v>8.8999999999999999E-3</v>
      </c>
      <c r="C39" s="100">
        <v>8.8999999999999999E-3</v>
      </c>
      <c r="D39" s="98">
        <v>1.085877876324459E-2</v>
      </c>
      <c r="E39" s="101">
        <v>1.18E-2</v>
      </c>
      <c r="F39" s="100">
        <v>1.0999999999999999E-2</v>
      </c>
      <c r="G39" s="100">
        <v>7.4999999999999997E-3</v>
      </c>
      <c r="H39" s="100">
        <v>1.0800000000000001E-2</v>
      </c>
      <c r="I39" s="100">
        <v>1.0500000000000001E-2</v>
      </c>
      <c r="J39" s="100">
        <v>1.04E-2</v>
      </c>
      <c r="K39" s="100">
        <v>1.01E-2</v>
      </c>
      <c r="L39" s="98">
        <v>1.16592585751083E-2</v>
      </c>
      <c r="M39" s="98">
        <v>1.085193617476587E-2</v>
      </c>
      <c r="N39" s="98">
        <v>6.0818621298230902E-3</v>
      </c>
      <c r="O39" s="98">
        <v>8.1967211606808199E-3</v>
      </c>
      <c r="P39" s="98">
        <v>1.1632834093268761E-2</v>
      </c>
      <c r="Q39" s="98">
        <v>1.1687315285918929E-2</v>
      </c>
      <c r="R39" s="98">
        <v>1.4210020268816679E-2</v>
      </c>
      <c r="S39" s="98">
        <v>8.3849968213569603E-3</v>
      </c>
      <c r="T39" s="98">
        <v>1.621895226837489E-2</v>
      </c>
      <c r="U39" s="98">
        <v>1.070693195917416E-2</v>
      </c>
      <c r="V39" s="98">
        <v>1.1170843854441561E-2</v>
      </c>
      <c r="W39" s="99">
        <f t="shared" si="1"/>
        <v>1.0015909256732389E-2</v>
      </c>
      <c r="X39" s="100">
        <f t="shared" si="2"/>
        <v>1.125383062554201</v>
      </c>
    </row>
    <row r="40" spans="1:24">
      <c r="A40" s="65" t="s">
        <v>2237</v>
      </c>
      <c r="B40" s="100">
        <v>9.7000000000000003E-3</v>
      </c>
      <c r="C40" s="100">
        <v>9.7000000000000003E-3</v>
      </c>
      <c r="D40" s="98">
        <v>1.1766874131151409E-2</v>
      </c>
      <c r="E40" s="101">
        <v>1.14E-2</v>
      </c>
      <c r="F40" s="100">
        <v>1.5699999999999999E-2</v>
      </c>
      <c r="G40" s="100">
        <v>1.3899999999999999E-2</v>
      </c>
      <c r="H40" s="100">
        <v>1.3899999999999999E-2</v>
      </c>
      <c r="I40" s="100">
        <v>1.18E-2</v>
      </c>
      <c r="J40" s="100">
        <v>1.11E-2</v>
      </c>
      <c r="K40" s="100">
        <v>9.1000000000000004E-3</v>
      </c>
      <c r="L40" s="98">
        <v>1.11221677881999E-2</v>
      </c>
      <c r="M40" s="98">
        <v>1.279464490676818E-2</v>
      </c>
      <c r="N40" s="98">
        <v>1.137292431487147E-2</v>
      </c>
      <c r="O40" s="98">
        <v>1.3451086117539649E-2</v>
      </c>
      <c r="P40" s="98">
        <v>1.4156730269618389E-2</v>
      </c>
      <c r="Q40" s="98">
        <v>1.118379664119562E-2</v>
      </c>
      <c r="R40" s="98">
        <v>1.265927153338486E-2</v>
      </c>
      <c r="S40" s="98">
        <v>1.527152697274858E-2</v>
      </c>
      <c r="T40" s="98">
        <v>-4.2418678703669546E-3</v>
      </c>
      <c r="U40" s="98">
        <v>1.430222678239956E-2</v>
      </c>
      <c r="V40" s="98">
        <v>1.2075488504863291E-2</v>
      </c>
      <c r="W40" s="99">
        <f t="shared" si="1"/>
        <v>1.0500432977944871E-2</v>
      </c>
      <c r="X40" s="100">
        <f t="shared" si="2"/>
        <v>1.0825188637056569</v>
      </c>
    </row>
    <row r="41" spans="1:24">
      <c r="A41" s="65" t="s">
        <v>2238</v>
      </c>
      <c r="B41" s="100">
        <v>8.0000000000000002E-3</v>
      </c>
      <c r="C41" s="100">
        <v>8.0000000000000002E-3</v>
      </c>
      <c r="D41" s="98">
        <v>9.3244977835473808E-3</v>
      </c>
      <c r="E41" s="101">
        <v>1.01E-2</v>
      </c>
      <c r="F41" s="100">
        <v>2.35E-2</v>
      </c>
      <c r="G41" s="100">
        <v>1.2200000000000001E-2</v>
      </c>
      <c r="H41" s="100">
        <v>1.12E-2</v>
      </c>
      <c r="I41" s="100">
        <v>1.0999999999999999E-2</v>
      </c>
      <c r="J41" s="100">
        <v>9.1999999999999998E-3</v>
      </c>
      <c r="K41" s="100">
        <v>8.5000000000000006E-3</v>
      </c>
      <c r="L41" s="98">
        <v>9.7765881385816194E-3</v>
      </c>
      <c r="M41" s="98">
        <v>1.0677903873170139E-2</v>
      </c>
      <c r="N41" s="98">
        <v>1.1676642799666631E-2</v>
      </c>
      <c r="O41" s="98">
        <v>1.104351491533895E-2</v>
      </c>
      <c r="P41" s="98">
        <v>1.2695320010002399E-2</v>
      </c>
      <c r="Q41" s="98">
        <v>9.8999061794349252E-3</v>
      </c>
      <c r="R41" s="98">
        <v>1.223333181787689E-2</v>
      </c>
      <c r="S41" s="98">
        <v>1.5031621359681059E-2</v>
      </c>
      <c r="T41" s="98">
        <v>8.3101003294701048E-3</v>
      </c>
      <c r="U41" s="98">
        <v>2.1189586621344288E-2</v>
      </c>
      <c r="V41" s="98">
        <v>1.0196430170147149E-2</v>
      </c>
      <c r="W41" s="99">
        <f t="shared" si="1"/>
        <v>1.0109476740646814E-2</v>
      </c>
      <c r="X41" s="100">
        <f t="shared" si="2"/>
        <v>1.2636845925808518</v>
      </c>
    </row>
    <row r="42" spans="1:24">
      <c r="A42" s="65" t="s">
        <v>2239</v>
      </c>
      <c r="B42" s="100">
        <v>8.3000000000000001E-3</v>
      </c>
      <c r="C42" s="100">
        <v>8.3000000000000001E-3</v>
      </c>
      <c r="D42" s="98">
        <v>9.530881799939106E-3</v>
      </c>
      <c r="E42" s="101">
        <v>0.01</v>
      </c>
      <c r="F42" s="100">
        <v>9.7999999999999997E-3</v>
      </c>
      <c r="G42" s="100">
        <v>1.2E-2</v>
      </c>
      <c r="H42" s="100">
        <v>1.12E-2</v>
      </c>
      <c r="I42" s="100">
        <v>1.09E-2</v>
      </c>
      <c r="J42" s="100">
        <v>9.4000000000000004E-3</v>
      </c>
      <c r="K42" s="100">
        <v>8.5000000000000006E-3</v>
      </c>
      <c r="L42" s="98">
        <v>9.6365513110734397E-3</v>
      </c>
      <c r="M42" s="98">
        <v>1.091843340790777E-2</v>
      </c>
      <c r="N42" s="98">
        <v>1.251243326681983E-2</v>
      </c>
      <c r="O42" s="98">
        <v>1.0457070684855021E-2</v>
      </c>
      <c r="P42" s="98">
        <v>1.2027422472522529E-2</v>
      </c>
      <c r="Q42" s="98">
        <v>9.7527641179182556E-3</v>
      </c>
      <c r="R42" s="98">
        <v>1.1472518882263531E-2</v>
      </c>
      <c r="S42" s="98">
        <v>1.55588413012866E-2</v>
      </c>
      <c r="T42" s="98">
        <v>6.6788882881882996E-3</v>
      </c>
      <c r="U42" s="98">
        <v>8.4753197044780126E-3</v>
      </c>
      <c r="V42" s="98">
        <v>1.0585631721091501E-2</v>
      </c>
      <c r="W42" s="99">
        <f t="shared" si="1"/>
        <v>1.0202881757292812E-2</v>
      </c>
      <c r="X42" s="100">
        <f t="shared" si="2"/>
        <v>1.2292628623244353</v>
      </c>
    </row>
    <row r="43" spans="1:24">
      <c r="A43" s="65" t="s">
        <v>2240</v>
      </c>
      <c r="B43" s="100">
        <v>8.8999999999999999E-3</v>
      </c>
      <c r="C43" s="100">
        <v>8.8999999999999999E-3</v>
      </c>
      <c r="D43" s="98">
        <v>9.8855625574056916E-3</v>
      </c>
      <c r="E43" s="101">
        <v>1.17E-2</v>
      </c>
      <c r="F43" s="100">
        <v>5.0000000000000001E-3</v>
      </c>
      <c r="G43" s="100">
        <v>0.01</v>
      </c>
      <c r="H43" s="100">
        <v>1.03E-2</v>
      </c>
      <c r="I43" s="100">
        <v>9.9000000000000008E-3</v>
      </c>
      <c r="J43" s="100">
        <v>9.4000000000000004E-3</v>
      </c>
      <c r="K43" s="100">
        <v>8.6999999999999994E-3</v>
      </c>
      <c r="L43" s="98">
        <v>1.13316250675393E-2</v>
      </c>
      <c r="M43" s="98">
        <v>1.032698397119591E-2</v>
      </c>
      <c r="N43" s="98">
        <v>1.164306047626296E-2</v>
      </c>
      <c r="O43" s="98">
        <v>7.1973012003645476E-3</v>
      </c>
      <c r="P43" s="98">
        <v>6.2084224439493676E-3</v>
      </c>
      <c r="Q43" s="98">
        <v>1.146093842821605E-2</v>
      </c>
      <c r="R43" s="98">
        <v>6.7408224394129856E-3</v>
      </c>
      <c r="S43" s="98">
        <v>9.4789545352196303E-3</v>
      </c>
      <c r="T43" s="98">
        <v>1.922894100063921E-2</v>
      </c>
      <c r="U43" s="98">
        <v>2.29798325616315E-4</v>
      </c>
      <c r="V43" s="98">
        <v>1.154746720635247E-2</v>
      </c>
      <c r="W43" s="99">
        <f t="shared" si="1"/>
        <v>1.0021197998260747E-2</v>
      </c>
      <c r="X43" s="100">
        <f t="shared" si="2"/>
        <v>1.1259773031753648</v>
      </c>
    </row>
    <row r="44" spans="1:24">
      <c r="A44" s="65" t="s">
        <v>2241</v>
      </c>
      <c r="B44" s="100">
        <v>8.3000000000000001E-3</v>
      </c>
      <c r="C44" s="100">
        <v>8.3000000000000001E-3</v>
      </c>
      <c r="D44" s="98">
        <v>1.0349009135005799E-2</v>
      </c>
      <c r="E44" s="101">
        <v>9.7000000000000003E-3</v>
      </c>
      <c r="F44" s="100">
        <v>8.6E-3</v>
      </c>
      <c r="G44" s="100">
        <v>9.4000000000000004E-3</v>
      </c>
      <c r="H44" s="100">
        <v>1.2200000000000001E-2</v>
      </c>
      <c r="I44" s="100">
        <v>9.4000000000000004E-3</v>
      </c>
      <c r="J44" s="100">
        <v>8.8000000000000005E-3</v>
      </c>
      <c r="K44" s="100">
        <v>8.2000000000000007E-3</v>
      </c>
      <c r="L44" s="98">
        <v>9.3607644172779593E-3</v>
      </c>
      <c r="M44" s="98">
        <v>8.9424855110729062E-3</v>
      </c>
      <c r="N44" s="98">
        <v>8.6271028377096215E-3</v>
      </c>
      <c r="O44" s="98">
        <v>3.761141258200817E-3</v>
      </c>
      <c r="P44" s="98">
        <v>2.0675236566836119E-3</v>
      </c>
      <c r="Q44" s="98">
        <v>9.4821669530216202E-3</v>
      </c>
      <c r="R44" s="98">
        <v>1.027383788991543E-2</v>
      </c>
      <c r="S44" s="98">
        <v>1.3765990280208969E-2</v>
      </c>
      <c r="T44" s="98">
        <v>-3.179233205594878E-3</v>
      </c>
      <c r="U44" s="98">
        <v>9.1450084690598565E-3</v>
      </c>
      <c r="V44" s="98">
        <v>1.015475662509191E-2</v>
      </c>
      <c r="W44" s="99">
        <f t="shared" si="1"/>
        <v>8.8236859670604174E-3</v>
      </c>
      <c r="X44" s="100">
        <f t="shared" si="2"/>
        <v>1.0630946948265563</v>
      </c>
    </row>
    <row r="45" spans="1:24">
      <c r="A45" s="65" t="s">
        <v>2242</v>
      </c>
      <c r="B45" s="100">
        <v>7.9000000000000008E-3</v>
      </c>
      <c r="C45" s="100">
        <v>7.9000000000000008E-3</v>
      </c>
      <c r="D45" s="98">
        <v>9.0927792064938728E-3</v>
      </c>
      <c r="E45" s="101">
        <v>9.2999999999999992E-3</v>
      </c>
      <c r="F45" s="100">
        <v>7.4000000000000003E-3</v>
      </c>
      <c r="G45" s="100">
        <v>9.7000000000000003E-3</v>
      </c>
      <c r="H45" s="100">
        <v>9.7000000000000003E-3</v>
      </c>
      <c r="I45" s="100">
        <v>0.01</v>
      </c>
      <c r="J45" s="100">
        <v>8.3999999999999995E-3</v>
      </c>
      <c r="K45" s="100">
        <v>6.8999999999999999E-3</v>
      </c>
      <c r="L45" s="98">
        <v>8.9548315717533598E-3</v>
      </c>
      <c r="M45" s="98">
        <v>8.9205548079325236E-3</v>
      </c>
      <c r="N45" s="98">
        <v>9.839019100287949E-3</v>
      </c>
      <c r="O45" s="98">
        <v>7.7989697432521146E-3</v>
      </c>
      <c r="P45" s="98">
        <v>5.7529543108880699E-3</v>
      </c>
      <c r="Q45" s="98">
        <v>9.072955743184119E-3</v>
      </c>
      <c r="R45" s="98">
        <v>8.5758197778278422E-3</v>
      </c>
      <c r="S45" s="98">
        <v>1.080008142275091E-2</v>
      </c>
      <c r="T45" s="98">
        <v>8.0274266941724459E-3</v>
      </c>
      <c r="U45" s="98">
        <v>7.4886504228530706E-3</v>
      </c>
      <c r="V45" s="98">
        <v>9.7812950444764457E-3</v>
      </c>
      <c r="W45" s="99">
        <f t="shared" si="1"/>
        <v>8.8792236913375275E-3</v>
      </c>
      <c r="X45" s="100">
        <f t="shared" si="2"/>
        <v>1.123952365992092</v>
      </c>
    </row>
    <row r="46" spans="1:24">
      <c r="A46" s="65" t="s">
        <v>2243</v>
      </c>
      <c r="B46" s="100">
        <v>9.1000000000000004E-3</v>
      </c>
      <c r="C46" s="100">
        <v>9.1000000000000004E-3</v>
      </c>
      <c r="D46" s="98">
        <v>1.0005833213151851E-2</v>
      </c>
      <c r="E46" s="101">
        <v>1.15E-2</v>
      </c>
      <c r="F46" s="100">
        <v>1.18E-2</v>
      </c>
      <c r="G46" s="100">
        <v>1.1900000000000001E-2</v>
      </c>
      <c r="H46" s="100">
        <v>1.14E-2</v>
      </c>
      <c r="I46" s="100">
        <v>1.0699999999999999E-2</v>
      </c>
      <c r="J46" s="100">
        <v>1.03E-2</v>
      </c>
      <c r="K46" s="100">
        <v>9.7000000000000003E-3</v>
      </c>
      <c r="L46" s="98">
        <v>1.11642154032112E-2</v>
      </c>
      <c r="M46" s="98">
        <v>1.065778240262572E-2</v>
      </c>
      <c r="N46" s="98">
        <v>1.197619738488487E-2</v>
      </c>
      <c r="O46" s="98">
        <v>7.197077784623529E-3</v>
      </c>
      <c r="P46" s="98">
        <v>5.1541002247910139E-3</v>
      </c>
      <c r="Q46" s="98">
        <v>1.130815277672559E-2</v>
      </c>
      <c r="R46" s="98">
        <v>9.4696953920336835E-3</v>
      </c>
      <c r="S46" s="98">
        <v>1.435792702009042E-2</v>
      </c>
      <c r="T46" s="98">
        <v>3.7756042749061969E-3</v>
      </c>
      <c r="U46" s="98">
        <v>1.415750462758991E-2</v>
      </c>
      <c r="V46" s="98">
        <v>1.2411358346064549E-2</v>
      </c>
      <c r="W46" s="99">
        <f t="shared" si="1"/>
        <v>1.0230545388421995E-2</v>
      </c>
      <c r="X46" s="100">
        <f t="shared" si="2"/>
        <v>1.1242357569694499</v>
      </c>
    </row>
    <row r="47" spans="1:24">
      <c r="A47" s="65" t="s">
        <v>2244</v>
      </c>
      <c r="B47" s="100">
        <v>8.6999999999999994E-3</v>
      </c>
      <c r="C47" s="100">
        <v>8.6999999999999994E-3</v>
      </c>
      <c r="D47" s="98">
        <v>1.028144760955008E-2</v>
      </c>
      <c r="E47" s="101">
        <v>1.0800000000000001E-2</v>
      </c>
      <c r="F47" s="100">
        <v>0.01</v>
      </c>
      <c r="G47" s="100">
        <v>1.0800000000000001E-2</v>
      </c>
      <c r="H47" s="100">
        <v>1.0800000000000001E-2</v>
      </c>
      <c r="I47" s="100">
        <v>1.1599999999999999E-2</v>
      </c>
      <c r="J47" s="100">
        <v>9.7000000000000003E-3</v>
      </c>
      <c r="K47" s="100">
        <v>1.0200000000000001E-2</v>
      </c>
      <c r="L47" s="98">
        <v>1.0496006939260999E-2</v>
      </c>
      <c r="M47" s="98">
        <v>1.0174706856521E-2</v>
      </c>
      <c r="N47" s="98">
        <v>1.0335841636782471E-2</v>
      </c>
      <c r="O47" s="98">
        <v>1.127597853262774E-2</v>
      </c>
      <c r="P47" s="98">
        <v>1.3195811244878451E-2</v>
      </c>
      <c r="Q47" s="98">
        <v>1.0630268298001729E-2</v>
      </c>
      <c r="R47" s="98">
        <v>9.3164187432734913E-3</v>
      </c>
      <c r="S47" s="98">
        <v>9.3836494440917573E-3</v>
      </c>
      <c r="T47" s="98">
        <v>8.8103077177874578E-3</v>
      </c>
      <c r="U47" s="98">
        <v>1.304247046322082E-2</v>
      </c>
      <c r="V47" s="98">
        <v>1.103352269373792E-2</v>
      </c>
      <c r="W47" s="99">
        <f t="shared" si="1"/>
        <v>9.5988093327912145E-3</v>
      </c>
      <c r="X47" s="100">
        <f t="shared" si="2"/>
        <v>1.1033114175622087</v>
      </c>
    </row>
    <row r="48" spans="1:24">
      <c r="A48" s="65" t="s">
        <v>2245</v>
      </c>
      <c r="B48" s="100">
        <v>8.3999999999999995E-3</v>
      </c>
      <c r="C48" s="100">
        <v>8.3999999999999995E-3</v>
      </c>
      <c r="D48" s="98">
        <v>9.3407905147460113E-3</v>
      </c>
      <c r="E48" s="101">
        <v>1.04E-2</v>
      </c>
      <c r="F48" s="100">
        <v>1.2800000000000001E-2</v>
      </c>
      <c r="G48" s="100">
        <v>1.03E-2</v>
      </c>
      <c r="H48" s="100">
        <v>1.12E-2</v>
      </c>
      <c r="I48" s="100">
        <v>8.8999999999999999E-3</v>
      </c>
      <c r="J48" s="100">
        <v>8.8999999999999999E-3</v>
      </c>
      <c r="K48" s="100">
        <v>7.6E-3</v>
      </c>
      <c r="L48" s="98">
        <v>1.0067676846993201E-2</v>
      </c>
      <c r="M48" s="98">
        <v>9.5897075130100262E-3</v>
      </c>
      <c r="N48" s="98">
        <v>9.3145174263753461E-3</v>
      </c>
      <c r="O48" s="98">
        <v>3.619787374378181E-3</v>
      </c>
      <c r="P48" s="98">
        <v>-2.363160370575268E-3</v>
      </c>
      <c r="Q48" s="98">
        <v>1.0189703177916121E-2</v>
      </c>
      <c r="R48" s="98">
        <v>1.127390946970741E-2</v>
      </c>
      <c r="S48" s="98">
        <v>1.3039542953750651E-2</v>
      </c>
      <c r="T48" s="98">
        <v>1.5689146307386489E-2</v>
      </c>
      <c r="U48" s="98">
        <v>1.434628556127837E-2</v>
      </c>
      <c r="V48" s="98">
        <v>1.061993039600417E-2</v>
      </c>
      <c r="W48" s="99">
        <f t="shared" si="1"/>
        <v>9.9472211379444866E-3</v>
      </c>
      <c r="X48" s="100">
        <f t="shared" si="2"/>
        <v>1.184192992612439</v>
      </c>
    </row>
    <row r="49" spans="1:24">
      <c r="A49" s="65" t="s">
        <v>2246</v>
      </c>
      <c r="B49" s="100">
        <v>9.2999999999999992E-3</v>
      </c>
      <c r="C49" s="100">
        <v>9.2999999999999992E-3</v>
      </c>
      <c r="D49" s="98">
        <v>9.6226443276299367E-3</v>
      </c>
      <c r="E49" s="101">
        <v>9.7999999999999997E-3</v>
      </c>
      <c r="F49" s="100">
        <v>8.6E-3</v>
      </c>
      <c r="G49" s="100">
        <v>9.7999999999999997E-3</v>
      </c>
      <c r="H49" s="100">
        <v>9.2999999999999992E-3</v>
      </c>
      <c r="I49" s="100">
        <v>1.04E-2</v>
      </c>
      <c r="J49" s="100">
        <v>9.5999999999999992E-3</v>
      </c>
      <c r="K49" s="100">
        <v>6.6E-3</v>
      </c>
      <c r="L49" s="98">
        <v>9.4399102021687203E-3</v>
      </c>
      <c r="M49" s="98">
        <v>1.0467146674116631E-2</v>
      </c>
      <c r="N49" s="98">
        <v>1.339331229204954E-2</v>
      </c>
      <c r="O49" s="98">
        <v>6.9455462891045983E-3</v>
      </c>
      <c r="P49" s="98">
        <v>4.5349227865822961E-3</v>
      </c>
      <c r="Q49" s="98">
        <v>9.5720479452912066E-3</v>
      </c>
      <c r="R49" s="98">
        <v>7.8186146542000845E-3</v>
      </c>
      <c r="S49" s="98">
        <v>1.3343673518272149E-2</v>
      </c>
      <c r="T49" s="98">
        <v>2.415025903671042E-2</v>
      </c>
      <c r="U49" s="98">
        <v>1.095456596512112E-2</v>
      </c>
      <c r="V49" s="98">
        <v>1.160263072535095E-2</v>
      </c>
      <c r="W49" s="99">
        <f t="shared" si="1"/>
        <v>1.0960409329084365E-2</v>
      </c>
      <c r="X49" s="100">
        <f t="shared" si="2"/>
        <v>1.1785386375359532</v>
      </c>
    </row>
    <row r="50" spans="1:24">
      <c r="A50" s="65" t="s">
        <v>2247</v>
      </c>
      <c r="B50" s="100">
        <v>7.9000000000000008E-3</v>
      </c>
      <c r="C50" s="100">
        <v>7.9000000000000008E-3</v>
      </c>
      <c r="D50" s="98">
        <v>8.3187705098370923E-3</v>
      </c>
      <c r="E50" s="101">
        <v>8.3000000000000001E-3</v>
      </c>
      <c r="F50" s="100">
        <v>3.0000000000000001E-3</v>
      </c>
      <c r="G50" s="100">
        <v>8.6999999999999994E-3</v>
      </c>
      <c r="H50" s="100">
        <v>8.3000000000000001E-3</v>
      </c>
      <c r="I50" s="100">
        <v>8.0000000000000002E-3</v>
      </c>
      <c r="J50" s="100">
        <v>8.6E-3</v>
      </c>
      <c r="K50" s="100">
        <v>6.4000000000000003E-3</v>
      </c>
      <c r="L50" s="98">
        <v>7.9861221688000104E-3</v>
      </c>
      <c r="M50" s="98">
        <v>8.4579721596449442E-3</v>
      </c>
      <c r="N50" s="98">
        <v>9.7914689749141193E-3</v>
      </c>
      <c r="O50" s="98">
        <v>1.0183302209184619E-2</v>
      </c>
      <c r="P50" s="98">
        <v>8.032137175215226E-3</v>
      </c>
      <c r="Q50" s="98">
        <v>8.0932220128970833E-3</v>
      </c>
      <c r="R50" s="98">
        <v>9.1718110742251557E-3</v>
      </c>
      <c r="S50" s="98">
        <v>1.1154736379336059E-2</v>
      </c>
      <c r="T50" s="98">
        <v>1.8197686236219649E-2</v>
      </c>
      <c r="U50" s="98">
        <v>8.9717800237432144E-3</v>
      </c>
      <c r="V50" s="98">
        <v>9.8363847095170875E-3</v>
      </c>
      <c r="W50" s="99">
        <f t="shared" si="1"/>
        <v>9.18282739142408E-3</v>
      </c>
      <c r="X50" s="100">
        <f t="shared" si="2"/>
        <v>1.1623832141043138</v>
      </c>
    </row>
    <row r="51" spans="1:24">
      <c r="A51" s="65" t="s">
        <v>2248</v>
      </c>
      <c r="B51" s="100">
        <v>8.8000000000000005E-3</v>
      </c>
      <c r="C51" s="100">
        <v>8.8000000000000005E-3</v>
      </c>
      <c r="D51" s="98">
        <v>9.3471750975269163E-3</v>
      </c>
      <c r="E51" s="101">
        <v>0.01</v>
      </c>
      <c r="F51" s="100">
        <v>6.8999999999999999E-3</v>
      </c>
      <c r="G51" s="100">
        <v>7.6E-3</v>
      </c>
      <c r="H51" s="100">
        <v>4.7000000000000002E-3</v>
      </c>
      <c r="I51" s="100">
        <v>4.5999999999999999E-3</v>
      </c>
      <c r="J51" s="100">
        <v>8.3000000000000001E-3</v>
      </c>
      <c r="K51" s="100">
        <v>6.1000000000000004E-3</v>
      </c>
      <c r="L51" s="98">
        <v>1.02293886529381E-2</v>
      </c>
      <c r="M51" s="98">
        <v>8.423683333345533E-3</v>
      </c>
      <c r="N51" s="98">
        <v>9.9928923384775548E-3</v>
      </c>
      <c r="O51" s="98">
        <v>7.4534243158752567E-4</v>
      </c>
      <c r="P51" s="98">
        <v>-2.5068705440334238E-4</v>
      </c>
      <c r="Q51" s="98">
        <v>2.5442983383008322E-3</v>
      </c>
      <c r="R51" s="98">
        <v>5.6840351531448619E-3</v>
      </c>
      <c r="S51" s="98">
        <v>6.0363930587747916E-3</v>
      </c>
      <c r="T51" s="98">
        <v>1.524118034875332E-2</v>
      </c>
      <c r="U51" s="98">
        <v>6.7432188143301541E-3</v>
      </c>
      <c r="V51" s="98">
        <v>1.130531533451617E-2</v>
      </c>
      <c r="W51" s="99">
        <f t="shared" si="1"/>
        <v>7.7330866730332794E-3</v>
      </c>
      <c r="X51" s="100">
        <f t="shared" si="2"/>
        <v>0.87875984920832717</v>
      </c>
    </row>
    <row r="52" spans="1:24">
      <c r="A52" s="65" t="s">
        <v>2249</v>
      </c>
      <c r="B52" s="100">
        <v>1.01E-2</v>
      </c>
      <c r="C52" s="100">
        <v>1.01E-2</v>
      </c>
      <c r="D52" s="98">
        <v>1.0668102963813819E-2</v>
      </c>
      <c r="E52" s="101">
        <v>1.21E-2</v>
      </c>
      <c r="F52" s="100">
        <v>1.01E-2</v>
      </c>
      <c r="G52" s="100">
        <v>1.06E-2</v>
      </c>
      <c r="H52" s="100">
        <v>1.1900000000000001E-2</v>
      </c>
      <c r="I52" s="100">
        <v>1.26E-2</v>
      </c>
      <c r="J52" s="100">
        <v>1.12E-2</v>
      </c>
      <c r="K52" s="100">
        <v>1.34E-2</v>
      </c>
      <c r="L52" s="98">
        <v>1.12751861328131E-2</v>
      </c>
      <c r="M52" s="98">
        <v>1.150647040827479E-2</v>
      </c>
      <c r="N52" s="98">
        <v>1.23231434879032E-2</v>
      </c>
      <c r="O52" s="98">
        <v>6.7710303774575209E-3</v>
      </c>
      <c r="P52" s="98">
        <v>6.0478688564331584E-3</v>
      </c>
      <c r="Q52" s="98">
        <v>1.9266843355634888E-2</v>
      </c>
      <c r="R52" s="98">
        <v>1.12484887405937E-2</v>
      </c>
      <c r="S52" s="98">
        <v>1.134470059209414E-2</v>
      </c>
      <c r="T52" s="98">
        <v>1.3742002281902371E-4</v>
      </c>
      <c r="U52" s="98">
        <v>1.1007685274754261E-2</v>
      </c>
      <c r="V52" s="98">
        <v>1.223431638677175E-2</v>
      </c>
      <c r="W52" s="99">
        <f t="shared" si="1"/>
        <v>1.1336904438102129E-2</v>
      </c>
      <c r="X52" s="100">
        <f t="shared" si="2"/>
        <v>1.1224657859507059</v>
      </c>
    </row>
    <row r="53" spans="1:24">
      <c r="A53" s="65" t="s">
        <v>2250</v>
      </c>
      <c r="B53" s="100">
        <v>9.9000000000000008E-3</v>
      </c>
      <c r="C53" s="100">
        <v>9.9000000000000008E-3</v>
      </c>
      <c r="D53" s="98">
        <v>1.018593394849532E-2</v>
      </c>
      <c r="E53" s="101">
        <v>1.0999999999999999E-2</v>
      </c>
      <c r="F53" s="100">
        <v>1.23E-2</v>
      </c>
      <c r="G53" s="100">
        <v>1.09E-2</v>
      </c>
      <c r="H53" s="100">
        <v>1.2E-2</v>
      </c>
      <c r="I53" s="100">
        <v>1.2699999999999999E-2</v>
      </c>
      <c r="J53" s="100">
        <v>1.0699999999999999E-2</v>
      </c>
      <c r="K53" s="100">
        <v>1.0699999999999999E-2</v>
      </c>
      <c r="L53" s="98">
        <v>1.0676539581915501E-2</v>
      </c>
      <c r="M53" s="98">
        <v>1.0387098904010241E-2</v>
      </c>
      <c r="N53" s="98">
        <v>1.0955931196107381E-2</v>
      </c>
      <c r="O53" s="98">
        <v>1.46520204460332E-2</v>
      </c>
      <c r="P53" s="98">
        <v>1.3581157671807009E-2</v>
      </c>
      <c r="Q53" s="98">
        <v>1.079703230921303E-2</v>
      </c>
      <c r="R53" s="98">
        <v>1.19812019709411E-2</v>
      </c>
      <c r="S53" s="98">
        <v>1.4133097281828769E-2</v>
      </c>
      <c r="T53" s="98">
        <v>1.124693108537045E-2</v>
      </c>
      <c r="U53" s="98">
        <v>1.192029322368438E-2</v>
      </c>
      <c r="V53" s="98">
        <v>1.180918612172022E-2</v>
      </c>
      <c r="W53" s="99">
        <f t="shared" si="1"/>
        <v>1.1169532136163561E-2</v>
      </c>
      <c r="X53" s="100">
        <f t="shared" si="2"/>
        <v>1.1282355693094506</v>
      </c>
    </row>
    <row r="54" spans="1:24">
      <c r="A54" s="65" t="s">
        <v>2251</v>
      </c>
      <c r="B54" s="100">
        <v>9.5999999999999992E-3</v>
      </c>
      <c r="C54" s="100">
        <v>9.5999999999999992E-3</v>
      </c>
      <c r="D54" s="98">
        <v>1.0083319482242061E-2</v>
      </c>
      <c r="E54" s="101">
        <v>1.12E-2</v>
      </c>
      <c r="F54" s="100">
        <v>1.06E-2</v>
      </c>
      <c r="G54" s="100">
        <v>1.0999999999999999E-2</v>
      </c>
      <c r="H54" s="100">
        <v>1.14E-2</v>
      </c>
      <c r="I54" s="100">
        <v>1.0999999999999999E-2</v>
      </c>
      <c r="J54" s="100">
        <v>1.0500000000000001E-2</v>
      </c>
      <c r="K54" s="100">
        <v>1.0200000000000001E-2</v>
      </c>
      <c r="L54" s="98">
        <v>1.0927407499583101E-2</v>
      </c>
      <c r="M54" s="98">
        <v>9.2071297285332143E-3</v>
      </c>
      <c r="N54" s="98">
        <v>1.032190868765492E-2</v>
      </c>
      <c r="O54" s="98">
        <v>1.264202121745317E-2</v>
      </c>
      <c r="P54" s="98">
        <v>9.6028497162026216E-3</v>
      </c>
      <c r="Q54" s="98">
        <v>1.1032372587908011E-2</v>
      </c>
      <c r="R54" s="98">
        <v>1.077513161750487E-2</v>
      </c>
      <c r="S54" s="98">
        <v>1.0677010704068349E-2</v>
      </c>
      <c r="T54" s="98">
        <v>-8.0151566545774156E-3</v>
      </c>
      <c r="U54" s="98">
        <v>1.4446325190508039E-2</v>
      </c>
      <c r="V54" s="98">
        <v>1.147096147690041E-2</v>
      </c>
      <c r="W54" s="99">
        <f t="shared" si="1"/>
        <v>9.3934326008297663E-3</v>
      </c>
      <c r="X54" s="100">
        <f t="shared" si="2"/>
        <v>0.97848256258643407</v>
      </c>
    </row>
    <row r="55" spans="1:24">
      <c r="A55" s="65" t="s">
        <v>2252</v>
      </c>
      <c r="B55" s="100">
        <v>1.06E-2</v>
      </c>
      <c r="C55" s="100">
        <v>1.06E-2</v>
      </c>
      <c r="D55" s="98">
        <v>1.095395477260697E-2</v>
      </c>
      <c r="E55" s="101">
        <v>1.24E-2</v>
      </c>
      <c r="F55" s="100">
        <v>1.1599999999999999E-2</v>
      </c>
      <c r="G55" s="100">
        <v>1.09E-2</v>
      </c>
      <c r="H55" s="100">
        <v>1.12E-2</v>
      </c>
      <c r="I55" s="100">
        <v>1.15E-2</v>
      </c>
      <c r="J55" s="100">
        <v>1.12E-2</v>
      </c>
      <c r="K55" s="100">
        <v>1.09E-2</v>
      </c>
      <c r="L55" s="98">
        <v>1.20823764946878E-2</v>
      </c>
      <c r="M55" s="98">
        <v>1.0190120197773661E-2</v>
      </c>
      <c r="N55" s="98">
        <v>1.3858351041988071E-2</v>
      </c>
      <c r="O55" s="98">
        <v>1.0284260334098461E-2</v>
      </c>
      <c r="P55" s="98">
        <v>1.5766476497935281E-2</v>
      </c>
      <c r="Q55" s="98">
        <v>1.219617070172885E-2</v>
      </c>
      <c r="R55" s="98">
        <v>9.0437830892655668E-3</v>
      </c>
      <c r="S55" s="98">
        <v>-1.1078299562623519E-3</v>
      </c>
      <c r="T55" s="98">
        <v>3.3986152295236938E-2</v>
      </c>
      <c r="U55" s="98">
        <v>1.6313567850288591E-2</v>
      </c>
      <c r="V55" s="98">
        <v>1.280517724712271E-2</v>
      </c>
      <c r="W55" s="99">
        <f t="shared" si="1"/>
        <v>1.1128613964789997E-2</v>
      </c>
      <c r="X55" s="100">
        <f t="shared" si="2"/>
        <v>1.0498692419613205</v>
      </c>
    </row>
    <row r="56" spans="1:24">
      <c r="A56" s="65" t="s">
        <v>2253</v>
      </c>
      <c r="B56" s="100">
        <v>1.14E-2</v>
      </c>
      <c r="C56" s="100">
        <v>1.14E-2</v>
      </c>
      <c r="D56" s="98">
        <v>1.1956893137024419E-2</v>
      </c>
      <c r="E56" s="101">
        <v>1.3299999999999999E-2</v>
      </c>
      <c r="F56" s="100">
        <v>1.01E-2</v>
      </c>
      <c r="G56" s="100">
        <v>1.0200000000000001E-2</v>
      </c>
      <c r="H56" s="100">
        <v>1.2800000000000001E-2</v>
      </c>
      <c r="I56" s="100">
        <v>1.2800000000000001E-2</v>
      </c>
      <c r="J56" s="100">
        <v>1.23E-2</v>
      </c>
      <c r="K56" s="100">
        <v>1.21E-2</v>
      </c>
      <c r="L56" s="98">
        <v>1.29407766910199E-2</v>
      </c>
      <c r="M56" s="98">
        <v>1.203123350814317E-2</v>
      </c>
      <c r="N56" s="98">
        <v>1.2983274453708621E-2</v>
      </c>
      <c r="O56" s="98">
        <v>1.122616519523012E-2</v>
      </c>
      <c r="P56" s="98">
        <v>8.5896217458993895E-3</v>
      </c>
      <c r="Q56" s="98">
        <v>1.3058758478965871E-2</v>
      </c>
      <c r="R56" s="98">
        <v>1.161037011264421E-2</v>
      </c>
      <c r="S56" s="98">
        <v>1.3852877773498079E-2</v>
      </c>
      <c r="T56" s="98">
        <v>2.5632308471406069E-3</v>
      </c>
      <c r="U56" s="98">
        <v>1.381805126532698E-2</v>
      </c>
      <c r="V56" s="98">
        <v>1.339321535661187E-2</v>
      </c>
      <c r="W56" s="99">
        <f t="shared" si="1"/>
        <v>1.1788350392069302E-2</v>
      </c>
      <c r="X56" s="100">
        <f t="shared" si="2"/>
        <v>1.0340658238657281</v>
      </c>
    </row>
    <row r="57" spans="1:24">
      <c r="A57" s="65" t="s">
        <v>2254</v>
      </c>
      <c r="B57" s="100">
        <v>1.0999999999999999E-2</v>
      </c>
      <c r="C57" s="100">
        <v>1.0999999999999999E-2</v>
      </c>
      <c r="D57" s="98">
        <v>1.335605640440019E-2</v>
      </c>
      <c r="E57" s="101">
        <v>1.2500000000000001E-2</v>
      </c>
      <c r="F57" s="100">
        <v>1.5599999999999999E-2</v>
      </c>
      <c r="G57" s="100">
        <v>1.04E-2</v>
      </c>
      <c r="H57" s="100">
        <v>1.1599999999999999E-2</v>
      </c>
      <c r="I57" s="100">
        <v>1.21E-2</v>
      </c>
      <c r="J57" s="100">
        <v>1.1599999999999999E-2</v>
      </c>
      <c r="K57" s="100">
        <v>1.0200000000000001E-2</v>
      </c>
      <c r="L57" s="98">
        <v>1.2192927206459999E-2</v>
      </c>
      <c r="M57" s="98">
        <v>5.571996990227035E-3</v>
      </c>
      <c r="N57" s="98">
        <v>6.4686129451052574E-3</v>
      </c>
      <c r="O57" s="98">
        <v>5.4535862473483743E-3</v>
      </c>
      <c r="P57" s="98">
        <v>2.9009574327183429E-3</v>
      </c>
      <c r="Q57" s="98">
        <v>1.230472558007234E-2</v>
      </c>
      <c r="R57" s="98">
        <v>1.247577140702183E-2</v>
      </c>
      <c r="S57" s="98">
        <v>1.688091432728522E-2</v>
      </c>
      <c r="T57" s="98">
        <v>2.3196675514578931E-2</v>
      </c>
      <c r="U57" s="98">
        <v>1.1887750561003109E-2</v>
      </c>
      <c r="V57" s="98">
        <v>1.2775122784757009E-2</v>
      </c>
      <c r="W57" s="99">
        <f t="shared" si="1"/>
        <v>1.2221592340915263E-2</v>
      </c>
      <c r="X57" s="100">
        <f t="shared" si="2"/>
        <v>1.1110538491741149</v>
      </c>
    </row>
    <row r="58" spans="1:24">
      <c r="A58" s="65" t="s">
        <v>2255</v>
      </c>
      <c r="B58" s="100">
        <v>1.2800000000000001E-2</v>
      </c>
      <c r="C58" s="100">
        <v>1.2800000000000001E-2</v>
      </c>
      <c r="D58" s="98">
        <v>1.362002393723283E-2</v>
      </c>
      <c r="E58" s="101">
        <v>1.4800000000000001E-2</v>
      </c>
      <c r="F58" s="100">
        <v>1.3100000000000001E-2</v>
      </c>
      <c r="G58" s="100">
        <v>1.3599999999999999E-2</v>
      </c>
      <c r="H58" s="100">
        <v>1.38E-2</v>
      </c>
      <c r="I58" s="100">
        <v>1.4E-2</v>
      </c>
      <c r="J58" s="100">
        <v>1.3299999999999999E-2</v>
      </c>
      <c r="K58" s="100">
        <v>1.21E-2</v>
      </c>
      <c r="L58" s="98">
        <v>1.4484283382471E-2</v>
      </c>
      <c r="M58" s="98">
        <v>1.8651681311420368E-2</v>
      </c>
      <c r="N58" s="98">
        <v>1.8297513710734851E-2</v>
      </c>
      <c r="O58" s="98">
        <v>1.5422969855594101E-2</v>
      </c>
      <c r="P58" s="98">
        <v>1.7175937843727059E-2</v>
      </c>
      <c r="Q58" s="98">
        <v>1.4605317369165821E-2</v>
      </c>
      <c r="R58" s="98">
        <v>1.543611230684272E-2</v>
      </c>
      <c r="S58" s="98">
        <v>1.8978260670909242E-2</v>
      </c>
      <c r="T58" s="98">
        <v>-3.5031933002601661E-3</v>
      </c>
      <c r="U58" s="98">
        <v>9.6771705193228197E-3</v>
      </c>
      <c r="V58" s="98">
        <v>1.4846523531188319E-2</v>
      </c>
      <c r="W58" s="99">
        <f t="shared" si="1"/>
        <v>1.3818886917311674E-2</v>
      </c>
      <c r="X58" s="100">
        <f t="shared" si="2"/>
        <v>1.0796005404149744</v>
      </c>
    </row>
    <row r="59" spans="1:24">
      <c r="A59" s="65" t="s">
        <v>2256</v>
      </c>
      <c r="B59" s="100">
        <v>1.1599999999999999E-2</v>
      </c>
      <c r="C59" s="100">
        <v>1.1599999999999999E-2</v>
      </c>
      <c r="D59" s="98">
        <v>1.2286169255739001E-2</v>
      </c>
      <c r="E59" s="101">
        <v>1.34E-2</v>
      </c>
      <c r="F59" s="100">
        <v>1.6899999999999998E-2</v>
      </c>
      <c r="G59" s="100">
        <v>9.9000000000000008E-3</v>
      </c>
      <c r="H59" s="100">
        <v>1.14E-2</v>
      </c>
      <c r="I59" s="100">
        <v>1.0699999999999999E-2</v>
      </c>
      <c r="J59" s="100">
        <v>1.23E-2</v>
      </c>
      <c r="K59" s="100">
        <v>1.12E-2</v>
      </c>
      <c r="L59" s="98">
        <v>1.3262907738181199E-2</v>
      </c>
      <c r="M59" s="98">
        <v>1.05040695329035E-2</v>
      </c>
      <c r="N59" s="98">
        <v>1.281291097782411E-2</v>
      </c>
      <c r="O59" s="98">
        <v>9.198135129786511E-3</v>
      </c>
      <c r="P59" s="98">
        <v>6.6759791068897734E-3</v>
      </c>
      <c r="Q59" s="98">
        <v>1.336781178362312E-2</v>
      </c>
      <c r="R59" s="98">
        <v>1.2390830938534551E-2</v>
      </c>
      <c r="S59" s="98">
        <v>1.252123678106321E-2</v>
      </c>
      <c r="T59" s="98">
        <v>1.7497014800613501E-2</v>
      </c>
      <c r="U59" s="98">
        <v>1.8952593576305962E-2</v>
      </c>
      <c r="V59" s="98">
        <v>1.3568166537690329E-2</v>
      </c>
      <c r="W59" s="99">
        <f>C59*$C$1+D59*$D$1+E59*$E$1+F59*$F$1+G59*$G$1+H59*$H$1+I59*$I$1+J59*$J$1+K59*$K$1+L59*$L$1+M59*$M$1+N59*$N$1+O59*$O$1+P59*$P$1+Q59*$Q$1+R59*$R$1+S59*$S$1+T59*$T$1+U59*$U$1+V59*$V$1</f>
        <v>1.2372538115019689E-2</v>
      </c>
      <c r="X59" s="100">
        <f t="shared" si="2"/>
        <v>1.0665981133637663</v>
      </c>
    </row>
    <row r="60" spans="1:24">
      <c r="A60" s="65" t="s">
        <v>2257</v>
      </c>
      <c r="B60" s="100">
        <v>1.2200000000000001E-2</v>
      </c>
      <c r="C60" s="100">
        <v>1.2200000000000001E-2</v>
      </c>
      <c r="D60" s="98">
        <v>1.1940433547236839E-2</v>
      </c>
      <c r="E60" s="101">
        <v>1.2800000000000001E-2</v>
      </c>
      <c r="F60" s="100">
        <v>2.1499999999999998E-2</v>
      </c>
      <c r="G60" s="100">
        <v>8.8999999999999999E-3</v>
      </c>
      <c r="H60" s="100">
        <v>8.6999999999999994E-3</v>
      </c>
      <c r="I60" s="100">
        <v>1.38E-2</v>
      </c>
      <c r="J60" s="100">
        <v>1.2800000000000001E-2</v>
      </c>
      <c r="K60" s="100">
        <v>1.17E-2</v>
      </c>
      <c r="L60" s="98">
        <v>1.26092703365588E-2</v>
      </c>
      <c r="M60" s="98">
        <v>1.3647723341843049E-2</v>
      </c>
      <c r="N60" s="98">
        <v>9.3028484687176505E-3</v>
      </c>
      <c r="O60" s="98">
        <v>1.1340133034444481E-2</v>
      </c>
      <c r="P60" s="98">
        <v>1.080818726119093E-2</v>
      </c>
      <c r="Q60" s="98">
        <v>1.272204110592989E-2</v>
      </c>
      <c r="R60" s="98">
        <v>1.408276281931342E-2</v>
      </c>
      <c r="S60" s="98">
        <v>1.393749317060955E-2</v>
      </c>
      <c r="T60" s="98">
        <v>1.665060800085616E-2</v>
      </c>
      <c r="U60" s="98">
        <v>2.419154340839413E-2</v>
      </c>
      <c r="V60" s="98">
        <v>1.426483229877107E-2</v>
      </c>
      <c r="W60" s="99">
        <f t="shared" si="1"/>
        <v>1.2810286571438413E-2</v>
      </c>
      <c r="X60" s="100">
        <f t="shared" si="2"/>
        <v>1.0500234894621649</v>
      </c>
    </row>
    <row r="61" spans="1:24">
      <c r="A61" s="65" t="s">
        <v>2258</v>
      </c>
      <c r="B61" s="100">
        <v>1.2800000000000001E-2</v>
      </c>
      <c r="C61" s="100">
        <v>1.2800000000000001E-2</v>
      </c>
      <c r="D61" s="98">
        <v>1.280561458576712E-2</v>
      </c>
      <c r="E61" s="101">
        <v>1.32E-2</v>
      </c>
      <c r="F61" s="100">
        <v>5.0000000000000001E-3</v>
      </c>
      <c r="G61" s="100">
        <v>1.14E-2</v>
      </c>
      <c r="H61" s="100">
        <v>9.2999999999999992E-3</v>
      </c>
      <c r="I61" s="100">
        <v>1.23E-2</v>
      </c>
      <c r="J61" s="100">
        <v>1.26E-2</v>
      </c>
      <c r="K61" s="100">
        <v>1.24E-2</v>
      </c>
      <c r="L61" s="98">
        <v>1.29793231474722E-2</v>
      </c>
      <c r="M61" s="98">
        <v>1.044559447738602E-2</v>
      </c>
      <c r="N61" s="98">
        <v>1.1603297400779811E-2</v>
      </c>
      <c r="O61" s="98">
        <v>8.2438577888417353E-3</v>
      </c>
      <c r="P61" s="98">
        <v>1.037224416803029E-2</v>
      </c>
      <c r="Q61" s="98">
        <v>1.3092583448141459E-2</v>
      </c>
      <c r="R61" s="98">
        <v>1.2747393263939919E-2</v>
      </c>
      <c r="S61" s="98">
        <v>9.7267441303960922E-3</v>
      </c>
      <c r="T61" s="98">
        <v>7.7626357315279124E-3</v>
      </c>
      <c r="U61" s="98">
        <v>-7.98007511354204E-3</v>
      </c>
      <c r="V61" s="98">
        <v>1.490676411006042E-2</v>
      </c>
      <c r="W61" s="99">
        <f t="shared" si="1"/>
        <v>1.2200471816405146E-2</v>
      </c>
      <c r="X61" s="100">
        <f t="shared" ref="X61:X69" si="3">W61/C61</f>
        <v>0.95316186065665198</v>
      </c>
    </row>
    <row r="62" spans="1:24">
      <c r="A62" s="65" t="s">
        <v>2259</v>
      </c>
      <c r="B62" s="100">
        <v>1.0500000000000001E-2</v>
      </c>
      <c r="C62" s="100">
        <v>1.0500000000000001E-2</v>
      </c>
      <c r="D62" s="98">
        <v>1.047675729337749E-2</v>
      </c>
      <c r="E62" s="101">
        <v>1.1299999999999999E-2</v>
      </c>
      <c r="F62" s="100">
        <v>9.5999999999999992E-3</v>
      </c>
      <c r="G62" s="100">
        <v>1.2699999999999999E-2</v>
      </c>
      <c r="H62" s="100">
        <v>1.17E-2</v>
      </c>
      <c r="I62" s="100">
        <v>1.0200000000000001E-2</v>
      </c>
      <c r="J62" s="100">
        <v>1.0800000000000001E-2</v>
      </c>
      <c r="K62" s="100">
        <v>1.04E-2</v>
      </c>
      <c r="L62" s="98">
        <v>1.11415785287512E-2</v>
      </c>
      <c r="M62" s="98">
        <v>1.342047965737136E-2</v>
      </c>
      <c r="N62" s="98">
        <v>1.2260143370065309E-2</v>
      </c>
      <c r="O62" s="98">
        <v>9.7101512849768756E-3</v>
      </c>
      <c r="P62" s="98">
        <v>6.205758276421447E-3</v>
      </c>
      <c r="Q62" s="98">
        <v>1.1268373189040609E-2</v>
      </c>
      <c r="R62" s="98">
        <v>1.0864078942927071E-2</v>
      </c>
      <c r="S62" s="98">
        <v>1.7143084963259229E-2</v>
      </c>
      <c r="T62" s="98">
        <v>1.863397195325955E-2</v>
      </c>
      <c r="U62" s="98">
        <v>8.2057128644632549E-3</v>
      </c>
      <c r="V62" s="98">
        <v>1.2222130741089019E-2</v>
      </c>
      <c r="W62" s="99">
        <f t="shared" si="1"/>
        <v>1.1916373181246652E-2</v>
      </c>
      <c r="X62" s="100">
        <f t="shared" si="3"/>
        <v>1.1348926839282525</v>
      </c>
    </row>
    <row r="63" spans="1:24">
      <c r="A63" s="65" t="s">
        <v>2260</v>
      </c>
      <c r="B63" s="100">
        <v>1.2200000000000001E-2</v>
      </c>
      <c r="C63" s="100">
        <v>1.2200000000000001E-2</v>
      </c>
      <c r="D63" s="98">
        <v>1.2342599895919021E-2</v>
      </c>
      <c r="E63" s="101">
        <v>1.47E-2</v>
      </c>
      <c r="F63" s="100">
        <v>8.8999999999999999E-3</v>
      </c>
      <c r="G63" s="100">
        <v>1.2200000000000001E-2</v>
      </c>
      <c r="H63" s="100">
        <v>1.24E-2</v>
      </c>
      <c r="I63" s="100">
        <v>1.2500000000000001E-2</v>
      </c>
      <c r="J63" s="100">
        <v>1.24E-2</v>
      </c>
      <c r="K63" s="100">
        <v>1.2699999999999999E-2</v>
      </c>
      <c r="L63" s="98">
        <v>1.4094768040398E-2</v>
      </c>
      <c r="M63" s="98">
        <v>1.134172861337457E-2</v>
      </c>
      <c r="N63" s="98">
        <v>1.064831817211198E-2</v>
      </c>
      <c r="O63" s="98">
        <v>7.9440959296994684E-3</v>
      </c>
      <c r="P63" s="98">
        <v>5.6521771906459239E-3</v>
      </c>
      <c r="Q63" s="98">
        <v>1.4240778135387039E-2</v>
      </c>
      <c r="R63" s="98">
        <v>1.1985827715201401E-2</v>
      </c>
      <c r="S63" s="98">
        <v>1.5551467044085939E-2</v>
      </c>
      <c r="T63" s="98">
        <v>4.1711246640427913E-3</v>
      </c>
      <c r="U63" s="98">
        <v>3.7188101225733572E-3</v>
      </c>
      <c r="V63" s="98">
        <v>1.400577110111878E-2</v>
      </c>
      <c r="W63" s="99">
        <f t="shared" si="1"/>
        <v>1.2281483894936716E-2</v>
      </c>
      <c r="X63" s="100">
        <f t="shared" si="3"/>
        <v>1.0066790077816981</v>
      </c>
    </row>
    <row r="64" spans="1:24">
      <c r="A64" s="65" t="s">
        <v>2261</v>
      </c>
      <c r="B64" s="100">
        <v>1.1599999999999999E-2</v>
      </c>
      <c r="C64" s="100">
        <v>1.1599999999999999E-2</v>
      </c>
      <c r="D64" s="98">
        <v>1.198558783094383E-2</v>
      </c>
      <c r="E64" s="101">
        <v>1.3100000000000001E-2</v>
      </c>
      <c r="F64" s="100">
        <v>2.18E-2</v>
      </c>
      <c r="G64" s="100">
        <v>1.2800000000000001E-2</v>
      </c>
      <c r="H64" s="100">
        <v>1.2699999999999999E-2</v>
      </c>
      <c r="I64" s="100">
        <v>1.2200000000000001E-2</v>
      </c>
      <c r="J64" s="100">
        <v>1.2200000000000001E-2</v>
      </c>
      <c r="K64" s="100">
        <v>1.12E-2</v>
      </c>
      <c r="L64" s="98">
        <v>1.29243993275103E-2</v>
      </c>
      <c r="M64" s="98">
        <v>1.2680455676279401E-2</v>
      </c>
      <c r="N64" s="98">
        <v>1.5690305903867999E-2</v>
      </c>
      <c r="O64" s="98">
        <v>1.4812687595554101E-2</v>
      </c>
      <c r="P64" s="98">
        <v>1.3003759226740691E-2</v>
      </c>
      <c r="Q64" s="98">
        <v>1.302149497230176E-2</v>
      </c>
      <c r="R64" s="98">
        <v>1.3419262382618809E-2</v>
      </c>
      <c r="S64" s="98">
        <v>1.377314311217925E-2</v>
      </c>
      <c r="T64" s="98">
        <v>1.9260625077726301E-2</v>
      </c>
      <c r="U64" s="98">
        <v>3.3529253812376807E-2</v>
      </c>
      <c r="V64" s="98">
        <v>1.350580336807727E-2</v>
      </c>
      <c r="W64" s="99">
        <f t="shared" si="1"/>
        <v>1.3088742059386963E-2</v>
      </c>
      <c r="X64" s="100">
        <f t="shared" si="3"/>
        <v>1.1283398327057728</v>
      </c>
    </row>
    <row r="65" spans="1:24">
      <c r="A65" s="65" t="s">
        <v>2262</v>
      </c>
      <c r="B65" s="100">
        <v>0.01</v>
      </c>
      <c r="C65" s="100">
        <v>0.01</v>
      </c>
      <c r="D65" s="98">
        <v>1.0135564981914371E-2</v>
      </c>
      <c r="E65" s="101">
        <v>1.06E-2</v>
      </c>
      <c r="F65" s="100">
        <v>4.5999999999999999E-3</v>
      </c>
      <c r="G65" s="100">
        <v>8.2000000000000007E-3</v>
      </c>
      <c r="H65" s="100">
        <v>6.3E-3</v>
      </c>
      <c r="I65" s="100">
        <v>8.8999999999999999E-3</v>
      </c>
      <c r="J65" s="100">
        <v>0.01</v>
      </c>
      <c r="K65" s="100">
        <v>1.06E-2</v>
      </c>
      <c r="L65" s="98">
        <v>1.03413836262809E-2</v>
      </c>
      <c r="M65" s="98">
        <v>7.5976490704925403E-3</v>
      </c>
      <c r="N65" s="98">
        <v>8.2630814849506962E-3</v>
      </c>
      <c r="O65" s="98">
        <v>5.4986746702505576E-3</v>
      </c>
      <c r="P65" s="98">
        <v>2.5423172064393822E-3</v>
      </c>
      <c r="Q65" s="98">
        <v>1.034775854580983E-2</v>
      </c>
      <c r="R65" s="98">
        <v>8.7427454799100524E-3</v>
      </c>
      <c r="S65" s="98">
        <v>7.7551366125756527E-3</v>
      </c>
      <c r="T65" s="98">
        <v>1.7064191330356641E-2</v>
      </c>
      <c r="U65" s="98">
        <v>1.9935923096792152E-6</v>
      </c>
      <c r="V65" s="98">
        <v>1.169969936029513E-2</v>
      </c>
      <c r="W65" s="99">
        <f t="shared" si="1"/>
        <v>9.839066746857212E-3</v>
      </c>
      <c r="X65" s="100">
        <f t="shared" si="3"/>
        <v>0.98390667468572113</v>
      </c>
    </row>
    <row r="66" spans="1:24">
      <c r="A66" s="65" t="s">
        <v>2263</v>
      </c>
      <c r="B66" s="100">
        <v>1.1599999999999999E-2</v>
      </c>
      <c r="C66" s="100">
        <v>1.1599999999999999E-2</v>
      </c>
      <c r="D66" s="98">
        <v>1.159898570000628E-2</v>
      </c>
      <c r="E66" s="101">
        <v>1.15E-2</v>
      </c>
      <c r="F66" s="100">
        <v>-1.5E-3</v>
      </c>
      <c r="G66" s="100">
        <v>7.9000000000000008E-3</v>
      </c>
      <c r="H66" s="100">
        <v>-1.1999999999999999E-3</v>
      </c>
      <c r="I66" s="100">
        <v>6.6E-3</v>
      </c>
      <c r="J66" s="100">
        <v>1.06E-2</v>
      </c>
      <c r="K66" s="100">
        <v>1.1299999999999999E-2</v>
      </c>
      <c r="L66" s="98">
        <v>5.2997914325732002E-3</v>
      </c>
      <c r="M66" s="98">
        <v>5.9088940938210044E-3</v>
      </c>
      <c r="N66" s="98">
        <v>7.4620234425175616E-3</v>
      </c>
      <c r="O66" s="98">
        <v>-6.7881196491066387E-3</v>
      </c>
      <c r="P66" s="98">
        <v>-2.318259856394567E-2</v>
      </c>
      <c r="Q66" s="98">
        <v>1.257414090496867E-2</v>
      </c>
      <c r="R66" s="98">
        <v>9.3061103790326172E-3</v>
      </c>
      <c r="S66" s="98">
        <v>9.6776624083183549E-4</v>
      </c>
      <c r="T66" s="98">
        <v>-1.7063113797460061E-2</v>
      </c>
      <c r="U66" s="98">
        <v>-1.67206525641177E-2</v>
      </c>
      <c r="V66" s="98">
        <v>1.363484248284141E-2</v>
      </c>
      <c r="W66" s="99">
        <f t="shared" si="1"/>
        <v>8.159590531004136E-3</v>
      </c>
      <c r="X66" s="100">
        <f t="shared" si="3"/>
        <v>0.70341297681070147</v>
      </c>
    </row>
    <row r="67" spans="1:24">
      <c r="A67" s="65" t="s">
        <v>1424</v>
      </c>
      <c r="B67" s="100">
        <f>AVERAGE(B3:B66)</f>
        <v>8.6937499999999966E-3</v>
      </c>
      <c r="C67" s="100">
        <f t="shared" ref="C67:V67" si="4">AVERAGE(C3:C66)</f>
        <v>8.6937499999999966E-3</v>
      </c>
      <c r="D67" s="100">
        <f>AVERAGE(D37:D66)</f>
        <v>1.0881266125561447E-2</v>
      </c>
      <c r="E67" s="100">
        <f t="shared" si="4"/>
        <v>1.0464062499999996E-2</v>
      </c>
      <c r="F67" s="100">
        <f t="shared" si="4"/>
        <v>1.0034375000000002E-2</v>
      </c>
      <c r="G67" s="100">
        <f t="shared" si="4"/>
        <v>9.6421874999999997E-3</v>
      </c>
      <c r="H67" s="100">
        <f t="shared" si="4"/>
        <v>9.489062500000001E-3</v>
      </c>
      <c r="I67" s="100">
        <f t="shared" si="4"/>
        <v>9.9625000000000026E-3</v>
      </c>
      <c r="J67" s="100">
        <f t="shared" si="4"/>
        <v>9.6218749999999985E-3</v>
      </c>
      <c r="K67" s="100">
        <f t="shared" si="4"/>
        <v>8.6515624999999995E-3</v>
      </c>
      <c r="L67" s="100">
        <f t="shared" si="4"/>
        <v>1.0046466571220911E-2</v>
      </c>
      <c r="M67" s="100">
        <f t="shared" si="4"/>
        <v>9.3817624599437828E-3</v>
      </c>
      <c r="N67" s="100">
        <f t="shared" si="4"/>
        <v>9.7201306068155375E-3</v>
      </c>
      <c r="O67" s="100">
        <f t="shared" si="4"/>
        <v>8.5115135305431147E-3</v>
      </c>
      <c r="P67" s="100">
        <f t="shared" si="4"/>
        <v>8.1218173798459931E-3</v>
      </c>
      <c r="Q67" s="100">
        <f t="shared" si="4"/>
        <v>1.0247974137909389E-2</v>
      </c>
      <c r="R67" s="100">
        <f t="shared" si="4"/>
        <v>9.7277262696818419E-3</v>
      </c>
      <c r="S67" s="100">
        <f t="shared" si="4"/>
        <v>1.0069314378300366E-2</v>
      </c>
      <c r="T67" s="100">
        <f t="shared" si="4"/>
        <v>1.0889925769667467E-2</v>
      </c>
      <c r="U67" s="100">
        <f t="shared" si="4"/>
        <v>1.04216718144242E-2</v>
      </c>
      <c r="V67" s="100">
        <f t="shared" si="4"/>
        <v>1.2185115102923397E-2</v>
      </c>
      <c r="W67" s="99">
        <f t="shared" si="1"/>
        <v>9.6040165829002558E-3</v>
      </c>
      <c r="X67" s="100">
        <f t="shared" si="3"/>
        <v>1.1047035609374849</v>
      </c>
    </row>
    <row r="68" spans="1:24">
      <c r="A68" s="65" t="s">
        <v>2265</v>
      </c>
      <c r="B68" s="100">
        <f>AVERAGE(B55:B66)</f>
        <v>1.1525000000000001E-2</v>
      </c>
      <c r="C68" s="100">
        <f t="shared" ref="C68:I68" si="5">AVERAGE(C55:C66)</f>
        <v>1.1525000000000001E-2</v>
      </c>
      <c r="D68" s="100">
        <f t="shared" si="5"/>
        <v>1.1954886778514031E-2</v>
      </c>
      <c r="E68" s="100">
        <f t="shared" si="5"/>
        <v>1.2800000000000001E-2</v>
      </c>
      <c r="F68" s="100">
        <f t="shared" si="5"/>
        <v>1.1433333333333332E-2</v>
      </c>
      <c r="G68" s="100">
        <f t="shared" si="5"/>
        <v>1.0758333333333335E-2</v>
      </c>
      <c r="H68" s="100">
        <f t="shared" si="5"/>
        <v>1.0058333333333334E-2</v>
      </c>
      <c r="I68" s="100">
        <f t="shared" si="5"/>
        <v>1.1466666666666667E-2</v>
      </c>
      <c r="J68" s="100">
        <f>AVERAGE(J55:J66)</f>
        <v>1.1841666666666667E-2</v>
      </c>
      <c r="K68" s="100">
        <f t="shared" ref="K68:U68" si="6">AVERAGE(K55:K66)</f>
        <v>1.14E-2</v>
      </c>
      <c r="L68" s="100">
        <f t="shared" si="6"/>
        <v>1.2029482162697039E-2</v>
      </c>
      <c r="M68" s="100">
        <f t="shared" si="6"/>
        <v>1.099930220591964E-2</v>
      </c>
      <c r="N68" s="100">
        <f t="shared" si="6"/>
        <v>1.1637556781030992E-2</v>
      </c>
      <c r="O68" s="100">
        <f t="shared" si="6"/>
        <v>8.5288831180598459E-3</v>
      </c>
      <c r="P68" s="100">
        <f t="shared" si="6"/>
        <v>6.3759014493910693E-3</v>
      </c>
      <c r="Q68" s="100">
        <f t="shared" si="6"/>
        <v>1.2733329517927938E-2</v>
      </c>
      <c r="R68" s="100">
        <f t="shared" si="6"/>
        <v>1.1842087403104348E-2</v>
      </c>
      <c r="S68" s="100">
        <f t="shared" si="6"/>
        <v>1.1665024572535912E-2</v>
      </c>
      <c r="T68" s="100">
        <f t="shared" si="6"/>
        <v>1.1684993593134926E-2</v>
      </c>
      <c r="U68" s="100">
        <f t="shared" si="6"/>
        <v>9.6329766578920808E-3</v>
      </c>
      <c r="V68" s="100">
        <f>AVERAGE(V55:V66)</f>
        <v>1.3469004076635279E-2</v>
      </c>
      <c r="W68" s="99">
        <f t="shared" ref="W68:W70" si="7">C68*$C$1+D68*$D$1+E68*$E$1+F68*$F$1+G68*$G$1+H68*$H$1+I68*$I$1+J68*$J$1+K68*$K$1+L68*$L$1+M68*$M$1+N68*$N$1+O68*$O$1+P68*$P$1+Q68*$Q$1+R68*$R$1+S68*$S$1+T68*$T$1+U68*$U$1+V68*$V$1</f>
        <v>1.1802166377615097E-2</v>
      </c>
      <c r="X68" s="100">
        <f t="shared" si="3"/>
        <v>1.0240491433939345</v>
      </c>
    </row>
    <row r="69" spans="1:24">
      <c r="A69" s="65" t="s">
        <v>2266</v>
      </c>
      <c r="B69" s="100">
        <f>AVERAGE(B43:B66)</f>
        <v>1.0216666666666667E-2</v>
      </c>
      <c r="C69" s="100">
        <f t="shared" ref="C69:V69" si="8">AVERAGE(C43:C66)</f>
        <v>1.0216666666666667E-2</v>
      </c>
      <c r="D69" s="100">
        <f t="shared" si="8"/>
        <v>1.0860000412836116E-2</v>
      </c>
      <c r="E69" s="100">
        <f t="shared" si="8"/>
        <v>1.1641666666666666E-2</v>
      </c>
      <c r="F69" s="100">
        <f t="shared" si="8"/>
        <v>1.0179166666666668E-2</v>
      </c>
      <c r="G69" s="100">
        <f t="shared" si="8"/>
        <v>1.040833333333333E-2</v>
      </c>
      <c r="H69" s="100">
        <f t="shared" si="8"/>
        <v>1.0162499999999998E-2</v>
      </c>
      <c r="I69" s="100">
        <f t="shared" si="8"/>
        <v>1.0725E-2</v>
      </c>
      <c r="J69" s="100">
        <f t="shared" si="8"/>
        <v>1.0687500000000001E-2</v>
      </c>
      <c r="K69" s="100">
        <f t="shared" si="8"/>
        <v>1.0062499999999999E-2</v>
      </c>
      <c r="L69" s="100">
        <f t="shared" si="8"/>
        <v>1.1094310851525796E-2</v>
      </c>
      <c r="M69" s="100">
        <f t="shared" si="8"/>
        <v>1.037722286422163E-2</v>
      </c>
      <c r="N69" s="100">
        <f t="shared" si="8"/>
        <v>1.1173544883824243E-2</v>
      </c>
      <c r="O69" s="100">
        <f t="shared" si="8"/>
        <v>8.1306715117077377E-3</v>
      </c>
      <c r="P69" s="100">
        <f t="shared" si="8"/>
        <v>6.1697799189643771E-3</v>
      </c>
      <c r="Q69" s="100">
        <f t="shared" si="8"/>
        <v>1.1510414839226898E-2</v>
      </c>
      <c r="R69" s="100">
        <f t="shared" si="8"/>
        <v>1.0601451490001365E-2</v>
      </c>
      <c r="S69" s="100">
        <f t="shared" si="8"/>
        <v>1.1562335502538231E-2</v>
      </c>
      <c r="T69" s="100">
        <f t="shared" si="8"/>
        <v>1.0563768165925478E-2</v>
      </c>
      <c r="U69" s="100">
        <f t="shared" si="8"/>
        <v>9.9187210940193532E-3</v>
      </c>
      <c r="V69" s="100">
        <f t="shared" si="8"/>
        <v>1.2309798916088641E-2</v>
      </c>
      <c r="W69" s="99">
        <f t="shared" si="7"/>
        <v>1.0787619692326448E-2</v>
      </c>
      <c r="X69" s="100">
        <f t="shared" si="3"/>
        <v>1.0558844723321155</v>
      </c>
    </row>
    <row r="70" spans="1:24">
      <c r="A70" s="65" t="s">
        <v>2267</v>
      </c>
      <c r="B70" s="100">
        <f>AVERAGE(B31:B66)</f>
        <v>1.0061111111111109E-2</v>
      </c>
      <c r="C70" s="100">
        <f t="shared" ref="C70:V70" si="9">AVERAGE(C31:C66)</f>
        <v>1.0061111111111109E-2</v>
      </c>
      <c r="D70" s="100">
        <f t="shared" si="9"/>
        <v>1.0884388437967872E-2</v>
      </c>
      <c r="E70" s="100">
        <f t="shared" si="9"/>
        <v>1.1516666666666668E-2</v>
      </c>
      <c r="F70" s="100">
        <f t="shared" si="9"/>
        <v>1.2180555555555557E-2</v>
      </c>
      <c r="G70" s="100">
        <f t="shared" si="9"/>
        <v>1.1016666666666668E-2</v>
      </c>
      <c r="H70" s="100">
        <f t="shared" si="9"/>
        <v>1.0836111111111109E-2</v>
      </c>
      <c r="I70" s="100">
        <f t="shared" si="9"/>
        <v>1.1188888888888887E-2</v>
      </c>
      <c r="J70" s="100">
        <f t="shared" si="9"/>
        <v>1.078055555555555E-2</v>
      </c>
      <c r="K70" s="100">
        <f t="shared" si="9"/>
        <v>1.023333333333333E-2</v>
      </c>
      <c r="L70" s="100">
        <f t="shared" si="9"/>
        <v>1.1045491479113675E-2</v>
      </c>
      <c r="M70" s="100">
        <f t="shared" si="9"/>
        <v>1.0966010260016356E-2</v>
      </c>
      <c r="N70" s="100">
        <f t="shared" si="9"/>
        <v>1.1127518836035959E-2</v>
      </c>
      <c r="O70" s="100">
        <f t="shared" si="9"/>
        <v>8.979085729735381E-3</v>
      </c>
      <c r="P70" s="100">
        <f t="shared" si="9"/>
        <v>8.0280472480837497E-3</v>
      </c>
      <c r="Q70" s="100">
        <f t="shared" si="9"/>
        <v>1.1351320380995499E-2</v>
      </c>
      <c r="R70" s="100">
        <f t="shared" si="9"/>
        <v>1.067160092307259E-2</v>
      </c>
      <c r="S70" s="100">
        <f t="shared" si="9"/>
        <v>1.1899548232609457E-2</v>
      </c>
      <c r="T70" s="100">
        <f t="shared" si="9"/>
        <v>9.6349376581632007E-3</v>
      </c>
      <c r="U70" s="100">
        <f t="shared" si="9"/>
        <v>1.042347779895955E-2</v>
      </c>
      <c r="V70" s="100">
        <f t="shared" si="9"/>
        <v>1.2183874694833681E-2</v>
      </c>
      <c r="W70" s="99">
        <f t="shared" si="7"/>
        <v>1.0739272788254527E-2</v>
      </c>
      <c r="X70" s="100">
        <f>W70/C70</f>
        <v>1.0674042528359002</v>
      </c>
    </row>
    <row r="72" spans="1:24">
      <c r="A72" s="65" t="s">
        <v>62</v>
      </c>
      <c r="B72" t="s">
        <v>3</v>
      </c>
    </row>
    <row r="73" spans="1:24">
      <c r="A73" t="s">
        <v>1454</v>
      </c>
      <c r="B73" s="9">
        <v>0.4</v>
      </c>
      <c r="H73" t="s">
        <v>62</v>
      </c>
      <c r="I73" t="s">
        <v>3</v>
      </c>
      <c r="J73" t="s">
        <v>2265</v>
      </c>
      <c r="K73" t="s">
        <v>2266</v>
      </c>
      <c r="L73" t="s">
        <v>2267</v>
      </c>
    </row>
    <row r="74" spans="1:24">
      <c r="A74" t="s">
        <v>506</v>
      </c>
      <c r="B74" s="9">
        <v>0</v>
      </c>
      <c r="H74" t="s">
        <v>2282</v>
      </c>
      <c r="I74" s="5">
        <v>8.1218173798459931E-3</v>
      </c>
      <c r="J74" s="5">
        <v>6.3759014493910693E-3</v>
      </c>
      <c r="K74" s="100">
        <v>1.2309798916088641E-2</v>
      </c>
      <c r="L74" s="100">
        <v>1.2183874694833681E-2</v>
      </c>
    </row>
    <row r="75" spans="1:24">
      <c r="A75" t="s">
        <v>1602</v>
      </c>
      <c r="B75" s="9">
        <v>0</v>
      </c>
      <c r="H75" t="s">
        <v>1602</v>
      </c>
      <c r="I75" s="5">
        <v>1.0464062499999996E-2</v>
      </c>
      <c r="J75" s="5">
        <v>1.2800000000000001E-2</v>
      </c>
      <c r="K75" s="100">
        <v>1.0179166666666668E-2</v>
      </c>
      <c r="L75" s="100">
        <v>1.2180555555555557E-2</v>
      </c>
    </row>
    <row r="76" spans="1:24">
      <c r="A76" t="s">
        <v>2197</v>
      </c>
      <c r="B76" s="9">
        <v>0</v>
      </c>
      <c r="H76" t="s">
        <v>1454</v>
      </c>
      <c r="I76" s="5">
        <v>8.6937499999999966E-3</v>
      </c>
      <c r="J76" s="5">
        <v>1.1525000000000001E-2</v>
      </c>
      <c r="K76" s="100">
        <v>1.1562335502538231E-2</v>
      </c>
      <c r="L76" s="100">
        <v>1.1899548232609457E-2</v>
      </c>
    </row>
    <row r="77" spans="1:24">
      <c r="A77" t="s">
        <v>1455</v>
      </c>
      <c r="B77" s="9">
        <v>0</v>
      </c>
      <c r="H77" t="s">
        <v>506</v>
      </c>
      <c r="I77" s="5">
        <v>1.0881266125561447E-2</v>
      </c>
      <c r="J77" s="5">
        <v>1.1954886778514031E-2</v>
      </c>
      <c r="K77" s="100">
        <v>1.1641666666666666E-2</v>
      </c>
      <c r="L77" s="100">
        <v>1.1516666666666668E-2</v>
      </c>
    </row>
    <row r="78" spans="1:24">
      <c r="A78" t="s">
        <v>1450</v>
      </c>
      <c r="B78" s="9">
        <v>0</v>
      </c>
      <c r="H78" t="s">
        <v>1450</v>
      </c>
      <c r="I78" s="5">
        <v>9.489062500000001E-3</v>
      </c>
      <c r="J78" s="5">
        <v>1.0058333333333334E-2</v>
      </c>
      <c r="K78" s="100">
        <v>1.1510414839226898E-2</v>
      </c>
      <c r="L78" s="100">
        <v>1.1351320380995499E-2</v>
      </c>
    </row>
    <row r="79" spans="1:24">
      <c r="A79" t="s">
        <v>1452</v>
      </c>
      <c r="B79" s="9">
        <v>0.1</v>
      </c>
      <c r="H79" t="s">
        <v>2285</v>
      </c>
      <c r="I79" s="5">
        <v>1.0069314378300366E-2</v>
      </c>
      <c r="J79" s="5">
        <v>1.1665024572535912E-2</v>
      </c>
      <c r="K79" s="100">
        <v>1.0725E-2</v>
      </c>
      <c r="L79" s="100">
        <v>1.1188888888888887E-2</v>
      </c>
    </row>
    <row r="80" spans="1:24">
      <c r="A80" t="s">
        <v>2270</v>
      </c>
      <c r="B80" s="9">
        <v>0</v>
      </c>
      <c r="H80" t="s">
        <v>2280</v>
      </c>
      <c r="I80" s="5">
        <v>9.7201306068155375E-3</v>
      </c>
      <c r="J80" s="5">
        <v>1.1637556781030992E-2</v>
      </c>
      <c r="K80" s="100">
        <v>1.1173544883824243E-2</v>
      </c>
      <c r="L80" s="100">
        <v>1.1127518836035959E-2</v>
      </c>
    </row>
    <row r="81" spans="1:12">
      <c r="A81" t="s">
        <v>2271</v>
      </c>
      <c r="B81" s="9">
        <v>0</v>
      </c>
      <c r="H81" t="s">
        <v>1452</v>
      </c>
      <c r="I81" s="5">
        <v>9.9625000000000026E-3</v>
      </c>
      <c r="J81" s="5">
        <v>1.1466666666666667E-2</v>
      </c>
      <c r="K81" s="100">
        <v>1.1094310851525796E-2</v>
      </c>
      <c r="L81" s="100">
        <v>1.1045491479113675E-2</v>
      </c>
    </row>
    <row r="82" spans="1:12">
      <c r="A82" t="s">
        <v>2278</v>
      </c>
      <c r="B82" s="9">
        <v>0</v>
      </c>
      <c r="H82" t="s">
        <v>2287</v>
      </c>
      <c r="I82" s="5">
        <v>1.04216718144242E-2</v>
      </c>
      <c r="J82" s="5">
        <v>9.6329766578920808E-3</v>
      </c>
      <c r="K82" s="100">
        <v>1.040833333333333E-2</v>
      </c>
      <c r="L82" s="100">
        <v>1.1016666666666668E-2</v>
      </c>
    </row>
    <row r="83" spans="1:12">
      <c r="A83" t="s">
        <v>2279</v>
      </c>
      <c r="B83" s="9">
        <v>0</v>
      </c>
      <c r="H83" t="s">
        <v>2284</v>
      </c>
      <c r="I83" s="5">
        <v>9.7277262696818419E-3</v>
      </c>
      <c r="J83" s="5">
        <v>1.1842087403104348E-2</v>
      </c>
      <c r="K83" s="100">
        <v>1.037722286422163E-2</v>
      </c>
      <c r="L83" s="100">
        <v>1.0966010260016356E-2</v>
      </c>
    </row>
    <row r="84" spans="1:12">
      <c r="A84" t="s">
        <v>2280</v>
      </c>
      <c r="B84" s="9">
        <v>0.1</v>
      </c>
      <c r="H84" t="s">
        <v>2286</v>
      </c>
      <c r="I84" s="5">
        <v>1.0889925769667467E-2</v>
      </c>
      <c r="J84" s="5">
        <v>1.1684993593134926E-2</v>
      </c>
      <c r="K84" s="100">
        <v>1.0860000412836116E-2</v>
      </c>
      <c r="L84" s="100">
        <v>1.0884388437967872E-2</v>
      </c>
    </row>
    <row r="85" spans="1:12">
      <c r="A85" t="s">
        <v>2281</v>
      </c>
      <c r="B85" s="9">
        <v>0</v>
      </c>
      <c r="H85" t="s">
        <v>2283</v>
      </c>
      <c r="I85" s="5">
        <v>1.0247974137909389E-2</v>
      </c>
      <c r="J85" s="5">
        <v>1.2733329517927938E-2</v>
      </c>
      <c r="K85" s="100">
        <v>1.0162499999999998E-2</v>
      </c>
      <c r="L85" s="100">
        <v>1.0836111111111109E-2</v>
      </c>
    </row>
    <row r="86" spans="1:12">
      <c r="A86" t="s">
        <v>2282</v>
      </c>
      <c r="B86" s="9">
        <v>0</v>
      </c>
      <c r="H86" t="s">
        <v>2278</v>
      </c>
      <c r="I86" s="5">
        <v>1.0046466571220911E-2</v>
      </c>
      <c r="J86" s="5">
        <v>1.2029482162697039E-2</v>
      </c>
      <c r="K86" s="100">
        <v>1.0687500000000001E-2</v>
      </c>
      <c r="L86" s="100">
        <v>1.078055555555555E-2</v>
      </c>
    </row>
    <row r="87" spans="1:12">
      <c r="A87" t="s">
        <v>2283</v>
      </c>
      <c r="B87" s="9">
        <v>0.1</v>
      </c>
      <c r="H87" t="s">
        <v>2279</v>
      </c>
      <c r="I87" s="5">
        <v>9.3817624599437828E-3</v>
      </c>
      <c r="J87" s="5">
        <v>1.099930220591964E-2</v>
      </c>
      <c r="K87" s="100">
        <v>1.0601451490001365E-2</v>
      </c>
      <c r="L87" s="100">
        <v>1.067160092307259E-2</v>
      </c>
    </row>
    <row r="88" spans="1:12">
      <c r="A88" t="s">
        <v>2284</v>
      </c>
      <c r="B88" s="9">
        <v>0.1</v>
      </c>
      <c r="H88" t="s">
        <v>2281</v>
      </c>
      <c r="I88" s="5">
        <v>8.5115135305431147E-3</v>
      </c>
      <c r="J88" s="5">
        <v>8.5288831180598459E-3</v>
      </c>
      <c r="K88" s="100">
        <v>9.9187210940193532E-3</v>
      </c>
      <c r="L88" s="100">
        <v>1.042347779895955E-2</v>
      </c>
    </row>
    <row r="89" spans="1:12">
      <c r="A89" t="s">
        <v>2285</v>
      </c>
      <c r="B89" s="9">
        <v>0.1</v>
      </c>
      <c r="H89" t="s">
        <v>2197</v>
      </c>
      <c r="I89" s="5">
        <v>1.0034375000000002E-2</v>
      </c>
      <c r="J89" s="5">
        <v>1.1433333333333332E-2</v>
      </c>
      <c r="K89" s="100">
        <v>1.0062499999999999E-2</v>
      </c>
      <c r="L89" s="100">
        <v>1.023333333333333E-2</v>
      </c>
    </row>
    <row r="90" spans="1:12">
      <c r="A90" t="s">
        <v>2286</v>
      </c>
      <c r="B90" s="9">
        <v>0.05</v>
      </c>
      <c r="H90" t="s">
        <v>2288</v>
      </c>
      <c r="I90" s="5">
        <v>1.2185115102923397E-2</v>
      </c>
      <c r="J90" s="5">
        <v>1.3469004076635279E-2</v>
      </c>
      <c r="K90" s="100">
        <v>1.0216666666666667E-2</v>
      </c>
      <c r="L90" s="100">
        <v>1.0061111111111109E-2</v>
      </c>
    </row>
    <row r="91" spans="1:12">
      <c r="A91" t="s">
        <v>2287</v>
      </c>
      <c r="B91" s="9">
        <v>0</v>
      </c>
      <c r="H91" t="s">
        <v>2271</v>
      </c>
      <c r="I91" s="5">
        <v>8.6515624999999995E-3</v>
      </c>
      <c r="J91" s="5">
        <v>1.14E-2</v>
      </c>
      <c r="K91" s="100">
        <v>1.0563768165925478E-2</v>
      </c>
      <c r="L91" s="100">
        <v>9.6349376581632007E-3</v>
      </c>
    </row>
    <row r="92" spans="1:12">
      <c r="A92" t="s">
        <v>2288</v>
      </c>
      <c r="B92" s="9">
        <v>0.05</v>
      </c>
      <c r="H92" t="s">
        <v>1455</v>
      </c>
      <c r="I92" s="5">
        <v>9.6421874999999997E-3</v>
      </c>
      <c r="J92" s="5">
        <v>1.0758333333333335E-2</v>
      </c>
      <c r="K92" s="100">
        <v>8.1306715117077377E-3</v>
      </c>
      <c r="L92" s="100">
        <v>8.979085729735381E-3</v>
      </c>
    </row>
    <row r="93" spans="1:12">
      <c r="A93" t="s">
        <v>254</v>
      </c>
      <c r="B93" s="2">
        <f>SUM(B72:B92)</f>
        <v>1</v>
      </c>
      <c r="H93" t="s">
        <v>2270</v>
      </c>
      <c r="I93" s="5">
        <v>9.6218749999999985E-3</v>
      </c>
      <c r="J93" s="5">
        <v>1.1841666666666667E-2</v>
      </c>
      <c r="K93" s="100">
        <v>6.1697799189643771E-3</v>
      </c>
      <c r="L93" s="100">
        <v>8.0280472480837497E-3</v>
      </c>
    </row>
    <row r="95" spans="1:12">
      <c r="A95" t="s">
        <v>2264</v>
      </c>
      <c r="B95" t="s">
        <v>1494</v>
      </c>
      <c r="C95" t="s">
        <v>1412</v>
      </c>
      <c r="D95" t="s">
        <v>2268</v>
      </c>
    </row>
    <row r="96" spans="1:12">
      <c r="A96" t="s">
        <v>2265</v>
      </c>
      <c r="B96" s="3">
        <f>(1+(((B66+1)*(B65+1)*(B64+1)*(B63+1)*(B62+1)*(B61+1)*(B60+1)*(B59+1)*(B58+1)*(B57+1)*(B56+1)*(B55+1))-1))^(1/12)-1</f>
        <v>1.1524641505318067E-2</v>
      </c>
      <c r="C96" s="3">
        <f>(1+(((W66+1)*(W65+1)*(W64+1)*(W63+1)*(W62+1)*(W61+1)*(W60+1)*(W59+1)*(W58+1)*(W57+1)*(W56+1)*(W55+1))-1))^(1/12)-1</f>
        <v>1.180112669980482E-2</v>
      </c>
      <c r="D96" s="3">
        <f>C96/B96</f>
        <v>1.0239907848204362</v>
      </c>
    </row>
    <row r="97" spans="1:9">
      <c r="A97" t="s">
        <v>2266</v>
      </c>
      <c r="B97" s="3">
        <f>AVERAGE(B43:B66)</f>
        <v>1.0216666666666667E-2</v>
      </c>
      <c r="C97" s="3">
        <f>AVERAGE(W43:W66)</f>
        <v>1.0787619692326446E-2</v>
      </c>
      <c r="D97" s="3">
        <f>C97/B97</f>
        <v>1.0558844723321155</v>
      </c>
    </row>
    <row r="98" spans="1:9">
      <c r="A98" t="s">
        <v>2267</v>
      </c>
      <c r="B98" s="3">
        <f>AVERAGE(B31:B66)</f>
        <v>1.0061111111111109E-2</v>
      </c>
      <c r="C98" s="3">
        <f>AVERAGE(W31:W66)</f>
        <v>1.073927278825453E-2</v>
      </c>
      <c r="D98" s="3">
        <f>C98/B98</f>
        <v>1.0674042528359005</v>
      </c>
    </row>
    <row r="99" spans="1:9">
      <c r="B99" s="3"/>
      <c r="C99" s="3"/>
      <c r="D99" s="3"/>
    </row>
    <row r="100" spans="1:9">
      <c r="B100" s="3"/>
      <c r="C100" s="3"/>
      <c r="D100" s="3"/>
    </row>
    <row r="101" spans="1:9">
      <c r="F101" s="5" t="s">
        <v>2264</v>
      </c>
      <c r="G101" s="5" t="s">
        <v>1494</v>
      </c>
      <c r="H101" s="5" t="s">
        <v>1412</v>
      </c>
      <c r="I101" s="5" t="s">
        <v>2268</v>
      </c>
    </row>
    <row r="102" spans="1:9">
      <c r="F102" s="5" t="s">
        <v>2265</v>
      </c>
      <c r="G102" s="5">
        <v>1.1524641505318067E-2</v>
      </c>
      <c r="H102" s="5">
        <v>1.174645588468759E-2</v>
      </c>
      <c r="I102" s="5">
        <v>1.0192469656663217</v>
      </c>
    </row>
    <row r="103" spans="1:9">
      <c r="F103" s="5" t="s">
        <v>2266</v>
      </c>
      <c r="G103" s="5">
        <v>1.0216666666666667E-2</v>
      </c>
      <c r="H103" s="5">
        <v>1.0551729710848758E-2</v>
      </c>
      <c r="I103" s="5">
        <v>1.032795730262521</v>
      </c>
    </row>
    <row r="104" spans="1:9">
      <c r="D104" s="5">
        <v>1.0166591526139646</v>
      </c>
      <c r="F104" s="5" t="s">
        <v>2267</v>
      </c>
      <c r="G104" s="5">
        <v>1.0061111111111109E-2</v>
      </c>
      <c r="H104" s="5">
        <v>1.042586567328313E-2</v>
      </c>
      <c r="I104" s="5">
        <v>1.0362539045781136</v>
      </c>
    </row>
    <row r="105" spans="1:9">
      <c r="D105" s="5">
        <v>1.0341224129622539</v>
      </c>
    </row>
    <row r="106" spans="1:9">
      <c r="D106" s="5">
        <v>1.041914948543911</v>
      </c>
    </row>
    <row r="110" spans="1:9">
      <c r="A110" s="17" t="s">
        <v>62</v>
      </c>
      <c r="B110" s="17" t="s">
        <v>3</v>
      </c>
      <c r="C110" s="17"/>
      <c r="D110" s="17"/>
    </row>
    <row r="111" spans="1:9">
      <c r="A111" s="17" t="s">
        <v>1454</v>
      </c>
      <c r="B111" s="17">
        <v>0.7</v>
      </c>
      <c r="C111" s="17"/>
      <c r="D111" s="17"/>
    </row>
    <row r="112" spans="1:9">
      <c r="A112" s="17" t="s">
        <v>506</v>
      </c>
      <c r="B112" s="17">
        <v>0.09</v>
      </c>
      <c r="C112" s="17"/>
      <c r="D112" s="17"/>
    </row>
    <row r="113" spans="1:4">
      <c r="A113" s="17" t="s">
        <v>1602</v>
      </c>
      <c r="B113" s="17">
        <v>0.09</v>
      </c>
      <c r="C113" s="17"/>
      <c r="D113" s="17"/>
    </row>
    <row r="114" spans="1:4">
      <c r="A114" s="17" t="s">
        <v>2197</v>
      </c>
      <c r="B114" s="17">
        <v>0</v>
      </c>
      <c r="C114" s="17"/>
      <c r="D114" s="17"/>
    </row>
    <row r="115" spans="1:4">
      <c r="A115" s="17" t="s">
        <v>1455</v>
      </c>
      <c r="B115" s="17">
        <v>0</v>
      </c>
      <c r="C115" s="17"/>
      <c r="D115" s="17"/>
    </row>
    <row r="116" spans="1:4">
      <c r="A116" s="17" t="s">
        <v>1450</v>
      </c>
      <c r="B116" s="17">
        <v>0</v>
      </c>
      <c r="C116" s="17"/>
      <c r="D116" s="17"/>
    </row>
    <row r="117" spans="1:4">
      <c r="A117" s="17" t="s">
        <v>1452</v>
      </c>
      <c r="B117" s="17">
        <v>0</v>
      </c>
      <c r="C117" s="17"/>
      <c r="D117" s="17"/>
    </row>
    <row r="118" spans="1:4">
      <c r="A118" s="17" t="s">
        <v>2270</v>
      </c>
      <c r="B118" s="17">
        <v>0</v>
      </c>
      <c r="C118" s="17"/>
      <c r="D118" s="17"/>
    </row>
    <row r="119" spans="1:4">
      <c r="A119" s="17" t="s">
        <v>2271</v>
      </c>
      <c r="B119" s="17">
        <v>0</v>
      </c>
      <c r="C119" s="17"/>
      <c r="D119" s="17"/>
    </row>
    <row r="120" spans="1:4">
      <c r="A120" s="17" t="s">
        <v>2278</v>
      </c>
      <c r="B120" s="17">
        <v>0</v>
      </c>
      <c r="C120" s="17"/>
      <c r="D120" s="17"/>
    </row>
    <row r="121" spans="1:4">
      <c r="A121" s="17" t="s">
        <v>2279</v>
      </c>
      <c r="B121" s="17">
        <v>0</v>
      </c>
      <c r="C121" s="17"/>
      <c r="D121" s="17"/>
    </row>
    <row r="122" spans="1:4">
      <c r="A122" s="17" t="s">
        <v>2280</v>
      </c>
      <c r="B122" s="17">
        <v>0</v>
      </c>
      <c r="C122" s="17"/>
      <c r="D122" s="17"/>
    </row>
    <row r="123" spans="1:4">
      <c r="A123" s="17" t="s">
        <v>2281</v>
      </c>
      <c r="B123" s="17">
        <v>0</v>
      </c>
      <c r="C123" s="17"/>
      <c r="D123" s="17"/>
    </row>
    <row r="124" spans="1:4">
      <c r="A124" s="17" t="s">
        <v>2282</v>
      </c>
      <c r="B124" s="17">
        <v>0</v>
      </c>
      <c r="C124" s="17"/>
      <c r="D124" s="17"/>
    </row>
    <row r="125" spans="1:4">
      <c r="A125" s="17" t="s">
        <v>2283</v>
      </c>
      <c r="B125" s="17">
        <v>0</v>
      </c>
      <c r="C125" s="17"/>
      <c r="D125" s="17"/>
    </row>
    <row r="126" spans="1:4">
      <c r="A126" s="17" t="s">
        <v>2284</v>
      </c>
      <c r="B126" s="17">
        <v>0.06</v>
      </c>
      <c r="C126" s="17"/>
      <c r="D126" s="17"/>
    </row>
    <row r="127" spans="1:4">
      <c r="A127" s="17" t="s">
        <v>2285</v>
      </c>
      <c r="B127" s="17">
        <v>0.06</v>
      </c>
      <c r="C127" s="17"/>
      <c r="D127" s="17"/>
    </row>
    <row r="128" spans="1:4">
      <c r="A128" s="17" t="s">
        <v>2286</v>
      </c>
      <c r="B128" s="17">
        <v>0</v>
      </c>
      <c r="C128" s="17"/>
      <c r="D128" s="17"/>
    </row>
    <row r="129" spans="1:4">
      <c r="A129" s="17" t="s">
        <v>2287</v>
      </c>
      <c r="B129" s="17">
        <v>0</v>
      </c>
      <c r="C129" s="17"/>
      <c r="D129" s="17"/>
    </row>
    <row r="130" spans="1:4">
      <c r="A130" s="17" t="s">
        <v>2288</v>
      </c>
      <c r="B130" s="17">
        <v>0</v>
      </c>
      <c r="C130" s="17"/>
      <c r="D130" s="17"/>
    </row>
    <row r="131" spans="1:4">
      <c r="A131" s="17" t="s">
        <v>254</v>
      </c>
      <c r="B131" s="17">
        <v>1</v>
      </c>
      <c r="C131" s="17"/>
      <c r="D131" s="17"/>
    </row>
    <row r="132" spans="1:4">
      <c r="A132" s="17"/>
      <c r="B132" s="17"/>
      <c r="C132" s="17"/>
      <c r="D132" s="17"/>
    </row>
    <row r="133" spans="1:4">
      <c r="A133" s="17" t="s">
        <v>2264</v>
      </c>
      <c r="B133" s="17" t="s">
        <v>1494</v>
      </c>
      <c r="C133" s="17" t="s">
        <v>1412</v>
      </c>
      <c r="D133" s="17" t="s">
        <v>2268</v>
      </c>
    </row>
    <row r="134" spans="1:4">
      <c r="A134" s="17" t="s">
        <v>2265</v>
      </c>
      <c r="B134" s="17">
        <v>1.1524641505318067E-2</v>
      </c>
      <c r="C134" s="17">
        <v>1.1705306079248912E-2</v>
      </c>
      <c r="D134" s="17">
        <v>1.0156763725663376</v>
      </c>
    </row>
    <row r="135" spans="1:4">
      <c r="A135" s="17" t="s">
        <v>2266</v>
      </c>
      <c r="B135" s="17">
        <v>1.0216666666666667E-2</v>
      </c>
      <c r="C135" s="17">
        <v>1.0506643923374291E-2</v>
      </c>
      <c r="D135" s="17">
        <v>1.0283827657462601</v>
      </c>
    </row>
    <row r="136" spans="1:4">
      <c r="A136" s="17" t="s">
        <v>2267</v>
      </c>
      <c r="B136" s="17">
        <v>1.0061111111111109E-2</v>
      </c>
      <c r="C136" s="17">
        <v>1.0413141686535808E-2</v>
      </c>
      <c r="D136" s="17">
        <v>1.0349892344430953</v>
      </c>
    </row>
    <row r="141" spans="1:4">
      <c r="A141" t="s">
        <v>2289</v>
      </c>
    </row>
    <row r="142" spans="1:4">
      <c r="A142" s="65" t="s">
        <v>62</v>
      </c>
      <c r="B142" t="s">
        <v>3</v>
      </c>
    </row>
    <row r="143" spans="1:4">
      <c r="A143" t="s">
        <v>1454</v>
      </c>
      <c r="B143" s="9">
        <v>0.7</v>
      </c>
    </row>
    <row r="144" spans="1:4">
      <c r="A144" t="s">
        <v>506</v>
      </c>
      <c r="B144" s="9">
        <v>0.05</v>
      </c>
    </row>
    <row r="145" spans="1:4">
      <c r="A145" t="s">
        <v>1602</v>
      </c>
      <c r="B145" s="9">
        <v>0.05</v>
      </c>
    </row>
    <row r="146" spans="1:4">
      <c r="A146" t="s">
        <v>1452</v>
      </c>
      <c r="B146" s="9">
        <v>0.05</v>
      </c>
    </row>
    <row r="147" spans="1:4">
      <c r="A147" t="s">
        <v>2280</v>
      </c>
      <c r="B147" s="9">
        <v>0.05</v>
      </c>
    </row>
    <row r="148" spans="1:4">
      <c r="A148" t="s">
        <v>2285</v>
      </c>
      <c r="B148" s="9">
        <v>0.05</v>
      </c>
    </row>
    <row r="149" spans="1:4">
      <c r="A149" t="s">
        <v>2288</v>
      </c>
      <c r="B149" s="9">
        <v>0.05</v>
      </c>
    </row>
    <row r="150" spans="1:4">
      <c r="A150" t="s">
        <v>254</v>
      </c>
      <c r="B150" s="2">
        <v>1.0000000000000002</v>
      </c>
    </row>
    <row r="151" spans="1:4">
      <c r="A151" t="s">
        <v>2264</v>
      </c>
      <c r="B151" t="s">
        <v>1494</v>
      </c>
      <c r="C151" t="s">
        <v>1412</v>
      </c>
      <c r="D151" t="s">
        <v>2268</v>
      </c>
    </row>
    <row r="152" spans="1:4">
      <c r="A152" t="s">
        <v>2265</v>
      </c>
      <c r="B152" s="3">
        <v>1.1524641505318067E-2</v>
      </c>
      <c r="C152" s="3">
        <v>1.171663226697639E-2</v>
      </c>
      <c r="D152" s="3">
        <v>1.0166591526139646</v>
      </c>
    </row>
    <row r="153" spans="1:4">
      <c r="A153" t="s">
        <v>2266</v>
      </c>
      <c r="B153" s="3">
        <v>1.0216666666666667E-2</v>
      </c>
      <c r="C153" s="3">
        <v>1.0565283985764362E-2</v>
      </c>
      <c r="D153" s="3">
        <v>1.0341224129622539</v>
      </c>
    </row>
    <row r="154" spans="1:4">
      <c r="A154" t="s">
        <v>2267</v>
      </c>
      <c r="B154" s="3">
        <v>1.0061111111111109E-2</v>
      </c>
      <c r="C154" s="3">
        <v>1.0482822065627903E-2</v>
      </c>
      <c r="D154" s="3">
        <v>1.041914948543911</v>
      </c>
    </row>
  </sheetData>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0617-FFEF-9648-81C3-4AF09AA6D7BE}">
  <dimension ref="A1:AR161"/>
  <sheetViews>
    <sheetView workbookViewId="0">
      <selection activeCell="B1" sqref="B1:AR1"/>
    </sheetView>
  </sheetViews>
  <sheetFormatPr baseColWidth="10" defaultColWidth="8.6640625" defaultRowHeight="15"/>
  <cols>
    <col min="1" max="1" width="18" customWidth="1"/>
    <col min="2" max="33" width="14" customWidth="1"/>
    <col min="34" max="44" width="16" customWidth="1"/>
  </cols>
  <sheetData>
    <row r="1" spans="1:44" ht="26.25" customHeight="1">
      <c r="A1" s="113" t="s">
        <v>240</v>
      </c>
      <c r="B1" s="108" t="s">
        <v>506</v>
      </c>
      <c r="C1" s="108" t="s">
        <v>2337</v>
      </c>
      <c r="D1" s="108" t="s">
        <v>1631</v>
      </c>
      <c r="E1" s="108" t="s">
        <v>1632</v>
      </c>
      <c r="F1" s="108" t="s">
        <v>1494</v>
      </c>
      <c r="G1" s="108" t="s">
        <v>2338</v>
      </c>
      <c r="H1" s="108" t="s">
        <v>1643</v>
      </c>
      <c r="I1" s="108" t="s">
        <v>1635</v>
      </c>
      <c r="J1" s="108" t="s">
        <v>1724</v>
      </c>
      <c r="K1" s="108" t="s">
        <v>2096</v>
      </c>
      <c r="L1" s="108" t="s">
        <v>2339</v>
      </c>
      <c r="M1" s="108" t="s">
        <v>1977</v>
      </c>
      <c r="N1" s="108" t="s">
        <v>1978</v>
      </c>
      <c r="O1" s="108" t="s">
        <v>2002</v>
      </c>
      <c r="P1" s="108" t="s">
        <v>2340</v>
      </c>
      <c r="Q1" s="108" t="s">
        <v>1606</v>
      </c>
      <c r="R1" s="108" t="s">
        <v>1423</v>
      </c>
      <c r="S1" s="108" t="s">
        <v>2341</v>
      </c>
      <c r="T1" s="108" t="s">
        <v>2274</v>
      </c>
      <c r="U1" s="108" t="s">
        <v>2342</v>
      </c>
      <c r="V1" s="108" t="s">
        <v>1610</v>
      </c>
      <c r="W1" s="108" t="s">
        <v>402</v>
      </c>
      <c r="X1" s="108" t="s">
        <v>2030</v>
      </c>
      <c r="Y1" s="108" t="s">
        <v>2343</v>
      </c>
      <c r="Z1" s="108" t="s">
        <v>2005</v>
      </c>
      <c r="AA1" s="108" t="s">
        <v>2093</v>
      </c>
      <c r="AB1" s="108" t="s">
        <v>387</v>
      </c>
      <c r="AC1" s="108" t="s">
        <v>1599</v>
      </c>
      <c r="AD1" s="108" t="s">
        <v>2332</v>
      </c>
      <c r="AE1" s="108" t="s">
        <v>2053</v>
      </c>
      <c r="AF1" s="108" t="s">
        <v>2012</v>
      </c>
      <c r="AG1" s="108" t="s">
        <v>1602</v>
      </c>
      <c r="AH1" s="114" t="s">
        <v>1452</v>
      </c>
      <c r="AI1" s="114" t="s">
        <v>2344</v>
      </c>
      <c r="AJ1" s="114" t="s">
        <v>2345</v>
      </c>
      <c r="AK1" s="114" t="s">
        <v>2346</v>
      </c>
      <c r="AL1" s="114" t="s">
        <v>2347</v>
      </c>
      <c r="AM1" s="114" t="s">
        <v>2348</v>
      </c>
      <c r="AN1" s="114" t="s">
        <v>2349</v>
      </c>
      <c r="AO1" s="114" t="s">
        <v>2350</v>
      </c>
      <c r="AP1" s="114" t="s">
        <v>356</v>
      </c>
      <c r="AQ1" s="114" t="s">
        <v>2351</v>
      </c>
      <c r="AR1" s="114" t="s">
        <v>2094</v>
      </c>
    </row>
    <row r="2" spans="1:44" ht="15" customHeight="1">
      <c r="A2" s="115" t="s">
        <v>2352</v>
      </c>
      <c r="B2" s="110">
        <v>5.5664844796714996E-3</v>
      </c>
      <c r="C2" s="110">
        <v>7.9744651750768003E-3</v>
      </c>
      <c r="D2" s="110">
        <v>1.9354829249680201E-2</v>
      </c>
      <c r="E2" s="110">
        <v>1.50112762087801E-2</v>
      </c>
      <c r="F2" s="116">
        <v>5.2865299844982996E-3</v>
      </c>
      <c r="G2" s="110">
        <v>6.4530305386164997E-3</v>
      </c>
      <c r="H2" s="110">
        <v>5.7051656799167001E-3</v>
      </c>
      <c r="I2" s="110">
        <v>-7.0680755129758997E-3</v>
      </c>
      <c r="J2" s="110">
        <v>1.4506300992735499E-2</v>
      </c>
      <c r="K2" s="110">
        <v>4.7980663097579999E-2</v>
      </c>
      <c r="L2" s="110">
        <v>-3.3447236291443902E-2</v>
      </c>
      <c r="M2" s="110">
        <v>5.0716813197403997E-3</v>
      </c>
      <c r="N2" s="110">
        <v>5.0937609573430001E-3</v>
      </c>
      <c r="O2" s="110">
        <v>1.7444554253783901E-2</v>
      </c>
      <c r="P2" s="110">
        <v>5.0848157365973E-3</v>
      </c>
      <c r="Q2" s="110">
        <v>6.2548921508379001E-3</v>
      </c>
      <c r="R2" s="110">
        <v>5.0716813197403997E-3</v>
      </c>
      <c r="S2" s="110">
        <v>2.4340332913999601E-2</v>
      </c>
      <c r="T2" s="110">
        <v>5.2367831889185996E-3</v>
      </c>
      <c r="U2" s="110">
        <v>1.7826244666273999E-3</v>
      </c>
      <c r="V2" s="110">
        <v>8.5368284711612001E-3</v>
      </c>
      <c r="W2" s="110">
        <v>1.2282451988878101E-2</v>
      </c>
      <c r="X2" s="110">
        <v>-3.8276353020930002E-4</v>
      </c>
      <c r="Y2" s="110">
        <v>6.3573627464325001E-3</v>
      </c>
      <c r="Z2" s="110">
        <v>4.6482738950992001E-3</v>
      </c>
      <c r="AA2" s="110">
        <v>1.9373466177457999E-2</v>
      </c>
      <c r="AB2" s="110">
        <v>1.16814142828913E-2</v>
      </c>
      <c r="AC2" s="110">
        <v>9.1030070979350002E-3</v>
      </c>
      <c r="AD2" s="110">
        <v>5.2582225696573004E-3</v>
      </c>
      <c r="AE2" s="110">
        <v>3.6517860286295098E-2</v>
      </c>
      <c r="AF2" s="110">
        <v>5.3201902657103997E-3</v>
      </c>
      <c r="AG2" s="110">
        <v>4.6084571174451004E-3</v>
      </c>
      <c r="AH2" s="117">
        <v>5.4921225471146716E-3</v>
      </c>
      <c r="AI2" s="117">
        <v>4.3260121711733504E-3</v>
      </c>
      <c r="AJ2" s="117">
        <v>5.3163699805478032E-3</v>
      </c>
      <c r="AK2" s="117">
        <v>4.7323412439400688E-3</v>
      </c>
      <c r="AL2" s="117">
        <v>4.4502418836835176E-3</v>
      </c>
      <c r="AM2" s="117">
        <v>5.2676597931681328E-3</v>
      </c>
      <c r="AN2" s="117">
        <v>5.4702573986552486E-3</v>
      </c>
      <c r="AO2" s="117">
        <v>4.8354646530662229E-3</v>
      </c>
      <c r="AP2" s="117">
        <v>6.0196900417819957E-3</v>
      </c>
      <c r="AQ2" s="117">
        <v>5.7473716205894256E-3</v>
      </c>
      <c r="AR2" s="117">
        <v>1.739613261951601E-2</v>
      </c>
    </row>
    <row r="3" spans="1:44" ht="15" customHeight="1">
      <c r="A3" s="115" t="s">
        <v>2353</v>
      </c>
      <c r="B3" s="110">
        <v>5.6122048559089999E-3</v>
      </c>
      <c r="C3" s="110">
        <v>9.5664439878534006E-3</v>
      </c>
      <c r="D3" s="110">
        <v>-5.8324798626643E-3</v>
      </c>
      <c r="E3" s="110">
        <v>4.7835875651398999E-3</v>
      </c>
      <c r="F3" s="116">
        <v>5.2547810617890999E-3</v>
      </c>
      <c r="G3" s="110">
        <v>5.4220682190150001E-3</v>
      </c>
      <c r="H3" s="110">
        <v>4.0359500749945001E-3</v>
      </c>
      <c r="I3" s="110">
        <v>3.2225230645922198E-2</v>
      </c>
      <c r="J3" s="110">
        <v>1.5891871301476599E-2</v>
      </c>
      <c r="K3" s="110">
        <v>3.3739010487383002E-2</v>
      </c>
      <c r="L3" s="110">
        <v>9.9363387962921795E-2</v>
      </c>
      <c r="M3" s="110">
        <v>5.4354135375507999E-3</v>
      </c>
      <c r="N3" s="110">
        <v>5.1041989139732997E-3</v>
      </c>
      <c r="O3" s="110">
        <v>4.3555974460435997E-3</v>
      </c>
      <c r="P3" s="110">
        <v>4.7773392381370997E-3</v>
      </c>
      <c r="Q3" s="110">
        <v>3.8491988831969998E-4</v>
      </c>
      <c r="R3" s="110">
        <v>5.4354135375507999E-3</v>
      </c>
      <c r="S3" s="110">
        <v>8.3857714040574995E-3</v>
      </c>
      <c r="T3" s="110">
        <v>5.6785159406367997E-3</v>
      </c>
      <c r="U3" s="110">
        <v>1.0768208721393901E-2</v>
      </c>
      <c r="V3" s="110">
        <v>2.0999011353185399E-2</v>
      </c>
      <c r="W3" s="110">
        <v>1.3872738642131399E-2</v>
      </c>
      <c r="X3" s="110">
        <v>1.20985572298306E-2</v>
      </c>
      <c r="Y3" s="110">
        <v>6.6158232131986001E-3</v>
      </c>
      <c r="Z3" s="110">
        <v>4.9029560725951001E-3</v>
      </c>
      <c r="AA3" s="110">
        <v>4.1332237534526996E-3</v>
      </c>
      <c r="AB3" s="110">
        <v>9.0303456662136003E-3</v>
      </c>
      <c r="AC3" s="110">
        <v>2.4158201983882899E-2</v>
      </c>
      <c r="AD3" s="110">
        <v>5.2463681553338E-3</v>
      </c>
      <c r="AE3" s="110">
        <v>7.0900877927806E-3</v>
      </c>
      <c r="AF3" s="110">
        <v>5.0829215426021999E-3</v>
      </c>
      <c r="AG3" s="110">
        <v>4.8915699373194999E-3</v>
      </c>
      <c r="AH3" s="117">
        <v>4.9851423813278986E-3</v>
      </c>
      <c r="AI3" s="117">
        <v>4.8917668984080091E-3</v>
      </c>
      <c r="AJ3" s="117">
        <v>5.3972720967088161E-3</v>
      </c>
      <c r="AK3" s="117">
        <v>4.8094547062665612E-3</v>
      </c>
      <c r="AL3" s="117">
        <v>4.7684323794505894E-3</v>
      </c>
      <c r="AM3" s="117">
        <v>5.483224540032413E-3</v>
      </c>
      <c r="AN3" s="117">
        <v>4.6001012026870057E-3</v>
      </c>
      <c r="AO3" s="117">
        <v>5.8260100888612026E-3</v>
      </c>
      <c r="AP3" s="117">
        <v>4.6797138366715882E-3</v>
      </c>
      <c r="AQ3" s="117">
        <v>4.7631075463798996E-3</v>
      </c>
      <c r="AR3" s="117">
        <v>1.454780209747661E-2</v>
      </c>
    </row>
    <row r="4" spans="1:44" ht="15" customHeight="1">
      <c r="A4" s="115" t="s">
        <v>2354</v>
      </c>
      <c r="B4" s="110">
        <v>6.047674655665E-3</v>
      </c>
      <c r="C4" s="110">
        <v>7.6227402370001003E-3</v>
      </c>
      <c r="D4" s="110">
        <v>2.1044088801584902E-2</v>
      </c>
      <c r="E4" s="110">
        <v>5.0426953498024004E-3</v>
      </c>
      <c r="F4" s="116">
        <v>5.2940787037527E-3</v>
      </c>
      <c r="G4" s="110">
        <v>5.9186616100145003E-3</v>
      </c>
      <c r="H4" s="110">
        <v>4.5633753898906004E-3</v>
      </c>
      <c r="I4" s="110">
        <v>-1.16085922635689E-2</v>
      </c>
      <c r="J4" s="110">
        <v>1.7347214685617601E-2</v>
      </c>
      <c r="K4" s="110">
        <v>7.7889110976051999E-3</v>
      </c>
      <c r="L4" s="110">
        <v>6.0032194643673004E-3</v>
      </c>
      <c r="M4" s="110">
        <v>5.7197024799401997E-3</v>
      </c>
      <c r="N4" s="110">
        <v>5.2459850172002003E-3</v>
      </c>
      <c r="O4" s="110">
        <v>9.8650869924688002E-3</v>
      </c>
      <c r="P4" s="110">
        <v>5.0905235200811999E-3</v>
      </c>
      <c r="Q4" s="110">
        <v>7.8972328905485001E-3</v>
      </c>
      <c r="R4" s="110">
        <v>5.7197024799401997E-3</v>
      </c>
      <c r="S4" s="110">
        <v>5.1816133989323002E-3</v>
      </c>
      <c r="T4" s="110">
        <v>5.9144938853393E-3</v>
      </c>
      <c r="U4" s="110">
        <v>3.5331991541272998E-3</v>
      </c>
      <c r="V4" s="110">
        <v>4.8322865670036999E-3</v>
      </c>
      <c r="W4" s="110">
        <v>8.6747664672666997E-3</v>
      </c>
      <c r="X4" s="110">
        <v>5.8231880558718002E-3</v>
      </c>
      <c r="Y4" s="110">
        <v>5.6686202371699001E-3</v>
      </c>
      <c r="Z4" s="110">
        <v>5.3048750764700999E-3</v>
      </c>
      <c r="AA4" s="110">
        <v>1.25748964586963E-2</v>
      </c>
      <c r="AB4" s="110">
        <v>8.0111695023286009E-3</v>
      </c>
      <c r="AC4" s="110">
        <v>1.00988001474074E-2</v>
      </c>
      <c r="AD4" s="110">
        <v>5.2872244134222002E-3</v>
      </c>
      <c r="AE4" s="110">
        <v>-2.6261015036569001E-3</v>
      </c>
      <c r="AF4" s="110">
        <v>5.4228220571950004E-3</v>
      </c>
      <c r="AG4" s="110">
        <v>5.0641154696512E-3</v>
      </c>
      <c r="AH4" s="117">
        <v>5.612663674578135E-3</v>
      </c>
      <c r="AI4" s="117">
        <v>4.9769957053365814E-3</v>
      </c>
      <c r="AJ4" s="117">
        <v>5.7225754547490177E-3</v>
      </c>
      <c r="AK4" s="117">
        <v>5.3700875688018918E-3</v>
      </c>
      <c r="AL4" s="117">
        <v>5.0172782774039219E-3</v>
      </c>
      <c r="AM4" s="117">
        <v>4.6936646611727877E-3</v>
      </c>
      <c r="AN4" s="117">
        <v>5.5338366589304314E-3</v>
      </c>
      <c r="AO4" s="117">
        <v>4.7248010163998501E-3</v>
      </c>
      <c r="AP4" s="117">
        <v>5.2691331144995284E-3</v>
      </c>
      <c r="AQ4" s="117">
        <v>5.3300097324212219E-3</v>
      </c>
      <c r="AR4" s="117">
        <v>9.357782219521044E-3</v>
      </c>
    </row>
    <row r="5" spans="1:44" ht="15" customHeight="1">
      <c r="A5" s="115" t="s">
        <v>2355</v>
      </c>
      <c r="B5" s="110">
        <v>6.0547414262649996E-3</v>
      </c>
      <c r="C5" s="110">
        <v>9.0761154110828007E-3</v>
      </c>
      <c r="D5" s="110">
        <v>2.83345678820742E-2</v>
      </c>
      <c r="E5" s="110">
        <v>2.1003478275318101E-2</v>
      </c>
      <c r="F5" s="116">
        <v>5.3378457696681E-3</v>
      </c>
      <c r="G5" s="110">
        <v>4.9581015792159004E-3</v>
      </c>
      <c r="H5" s="110">
        <v>5.1109782730960002E-3</v>
      </c>
      <c r="I5" s="110">
        <v>-2.92115324090889E-2</v>
      </c>
      <c r="J5" s="110">
        <v>2.2096998419562201E-2</v>
      </c>
      <c r="K5" s="110">
        <v>-1.3408103331167201E-2</v>
      </c>
      <c r="L5" s="110">
        <v>-4.0459612759427499E-2</v>
      </c>
      <c r="M5" s="110">
        <v>5.7836656687475004E-3</v>
      </c>
      <c r="N5" s="110">
        <v>5.2817138915917002E-3</v>
      </c>
      <c r="O5" s="110">
        <v>4.8395224016546E-3</v>
      </c>
      <c r="P5" s="110">
        <v>5.3426024957028998E-3</v>
      </c>
      <c r="Q5" s="110">
        <v>4.5946767504684996E-3</v>
      </c>
      <c r="R5" s="110">
        <v>5.7836656687475004E-3</v>
      </c>
      <c r="S5" s="110">
        <v>1.4959506511068499E-2</v>
      </c>
      <c r="T5" s="110">
        <v>5.8204240513510001E-3</v>
      </c>
      <c r="U5" s="110">
        <v>6.2834488967394003E-3</v>
      </c>
      <c r="V5" s="110">
        <v>3.6064639467978999E-3</v>
      </c>
      <c r="W5" s="110">
        <v>7.5510530619688999E-3</v>
      </c>
      <c r="X5" s="110">
        <v>3.0516667045481002E-3</v>
      </c>
      <c r="Y5" s="110">
        <v>6.3074134061255E-3</v>
      </c>
      <c r="Z5" s="110">
        <v>4.9466527226606997E-3</v>
      </c>
      <c r="AA5" s="110">
        <v>3.7569037252145901E-2</v>
      </c>
      <c r="AB5" s="110">
        <v>1.4306561149011E-2</v>
      </c>
      <c r="AC5" s="110">
        <v>1.9756724189479002E-3</v>
      </c>
      <c r="AD5" s="110">
        <v>5.3218002242836999E-3</v>
      </c>
      <c r="AE5" s="110">
        <v>-1.47057158891924E-2</v>
      </c>
      <c r="AF5" s="110">
        <v>5.3050172927144E-3</v>
      </c>
      <c r="AG5" s="110">
        <v>5.7973951514768002E-3</v>
      </c>
      <c r="AH5" s="117">
        <v>6.3115546113530208E-3</v>
      </c>
      <c r="AI5" s="117">
        <v>4.7441037077210627E-3</v>
      </c>
      <c r="AJ5" s="117">
        <v>5.7488733476661986E-3</v>
      </c>
      <c r="AK5" s="117">
        <v>5.3572424750133549E-3</v>
      </c>
      <c r="AL5" s="117">
        <v>5.0733497264505954E-3</v>
      </c>
      <c r="AM5" s="117">
        <v>5.2257427529090964E-3</v>
      </c>
      <c r="AN5" s="117">
        <v>5.8190072233459608E-3</v>
      </c>
      <c r="AO5" s="117">
        <v>4.3099702266177209E-3</v>
      </c>
      <c r="AP5" s="117">
        <v>4.8094223094194959E-3</v>
      </c>
      <c r="AQ5" s="117">
        <v>6.9359105979272234E-3</v>
      </c>
      <c r="AR5" s="117">
        <v>5.1183793337665554E-3</v>
      </c>
    </row>
    <row r="6" spans="1:44" ht="15" customHeight="1">
      <c r="A6" s="115" t="s">
        <v>2356</v>
      </c>
      <c r="B6" s="110">
        <v>5.7687147907334001E-3</v>
      </c>
      <c r="C6" s="110">
        <v>4.3191559991385998E-3</v>
      </c>
      <c r="D6" s="110">
        <v>1.4201523548355501E-2</v>
      </c>
      <c r="E6" s="110">
        <v>2.4847048570612999E-3</v>
      </c>
      <c r="F6" s="116">
        <v>5.2499866081115003E-3</v>
      </c>
      <c r="G6" s="110">
        <v>5.0342677501081E-3</v>
      </c>
      <c r="H6" s="110">
        <v>6.4265216712897999E-3</v>
      </c>
      <c r="I6" s="110">
        <v>-3.2915729338097499E-2</v>
      </c>
      <c r="J6" s="110">
        <v>1.50981865692851E-2</v>
      </c>
      <c r="K6" s="110">
        <v>2.69466994084076E-2</v>
      </c>
      <c r="L6" s="110">
        <v>6.2920787485632207E-2</v>
      </c>
      <c r="M6" s="110">
        <v>5.4899593481688002E-3</v>
      </c>
      <c r="N6" s="110">
        <v>4.7119534041145002E-3</v>
      </c>
      <c r="O6" s="110">
        <v>5.0895339531090997E-3</v>
      </c>
      <c r="P6" s="110">
        <v>5.0119173128687997E-3</v>
      </c>
      <c r="Q6" s="110">
        <v>6.3872621724067003E-3</v>
      </c>
      <c r="R6" s="110">
        <v>5.4899593481688002E-3</v>
      </c>
      <c r="S6" s="110">
        <v>1.2957784529700801E-2</v>
      </c>
      <c r="T6" s="110">
        <v>5.8113002442588997E-3</v>
      </c>
      <c r="U6" s="110">
        <v>2.5734520902985301E-2</v>
      </c>
      <c r="V6" s="110">
        <v>6.1380518225437001E-3</v>
      </c>
      <c r="W6" s="110">
        <v>5.6593978937688003E-3</v>
      </c>
      <c r="X6" s="110">
        <v>5.8782730514337998E-3</v>
      </c>
      <c r="Y6" s="110">
        <v>5.8422918285916999E-3</v>
      </c>
      <c r="Z6" s="110">
        <v>4.5622120551515001E-3</v>
      </c>
      <c r="AA6" s="110">
        <v>1.5821981360397998E-2</v>
      </c>
      <c r="AB6" s="110">
        <v>1.3797841232982E-3</v>
      </c>
      <c r="AC6" s="110">
        <v>7.4272145174654998E-3</v>
      </c>
      <c r="AD6" s="110">
        <v>5.2467608938782002E-3</v>
      </c>
      <c r="AE6" s="110">
        <v>-1.90470951438391E-2</v>
      </c>
      <c r="AF6" s="110">
        <v>5.1235264471485003E-3</v>
      </c>
      <c r="AG6" s="110">
        <v>5.3119528133093999E-3</v>
      </c>
      <c r="AH6" s="117">
        <v>4.9085825262865299E-3</v>
      </c>
      <c r="AI6" s="117">
        <v>5.0426891472569162E-3</v>
      </c>
      <c r="AJ6" s="117">
        <v>4.3264794049526316E-3</v>
      </c>
      <c r="AK6" s="117">
        <v>5.0205739028158841E-3</v>
      </c>
      <c r="AL6" s="117">
        <v>4.8161486084563176E-3</v>
      </c>
      <c r="AM6" s="117">
        <v>4.8386423896573418E-3</v>
      </c>
      <c r="AN6" s="117">
        <v>5.2632835004771386E-3</v>
      </c>
      <c r="AO6" s="117">
        <v>4.127651611465985E-3</v>
      </c>
      <c r="AP6" s="117">
        <v>4.7484139695674384E-3</v>
      </c>
      <c r="AQ6" s="117">
        <v>5.4888604431363799E-3</v>
      </c>
      <c r="AR6" s="117">
        <v>1.318933988168154E-2</v>
      </c>
    </row>
    <row r="7" spans="1:44" ht="15" customHeight="1">
      <c r="A7" s="115" t="s">
        <v>2357</v>
      </c>
      <c r="B7" s="110">
        <v>5.8101843868929E-3</v>
      </c>
      <c r="C7" s="110">
        <v>1.06398811221188E-2</v>
      </c>
      <c r="D7" s="110">
        <v>3.6151937188370897E-2</v>
      </c>
      <c r="E7" s="110">
        <v>2.51413836260477E-2</v>
      </c>
      <c r="F7" s="116">
        <v>5.2499874290002002E-3</v>
      </c>
      <c r="G7" s="110">
        <v>5.7486899393904001E-3</v>
      </c>
      <c r="H7" s="110">
        <v>7.3179232794845003E-3</v>
      </c>
      <c r="I7" s="110">
        <v>2.1150248783640899E-2</v>
      </c>
      <c r="J7" s="110">
        <v>8.5874234538145001E-3</v>
      </c>
      <c r="K7" s="110">
        <v>1.78045615626524E-2</v>
      </c>
      <c r="L7" s="110">
        <v>-5.1877438543282903E-2</v>
      </c>
      <c r="M7" s="110">
        <v>5.9191263962592999E-3</v>
      </c>
      <c r="N7" s="110">
        <v>4.7999230495672004E-3</v>
      </c>
      <c r="O7" s="110">
        <v>6.2174508887822E-3</v>
      </c>
      <c r="P7" s="110">
        <v>5.0077839031521998E-3</v>
      </c>
      <c r="Q7" s="110">
        <v>3.1651297954119E-3</v>
      </c>
      <c r="R7" s="110">
        <v>5.9191263962592999E-3</v>
      </c>
      <c r="S7" s="110">
        <v>9.5612634080726004E-3</v>
      </c>
      <c r="T7" s="110">
        <v>5.2854482738793999E-3</v>
      </c>
      <c r="U7" s="110">
        <v>2.2404610517903399E-2</v>
      </c>
      <c r="V7" s="110">
        <v>2.3733711339303E-3</v>
      </c>
      <c r="W7" s="110">
        <v>6.6983578800840996E-3</v>
      </c>
      <c r="X7" s="110">
        <v>8.0773732117207005E-3</v>
      </c>
      <c r="Y7" s="110">
        <v>5.8913479282209002E-3</v>
      </c>
      <c r="Z7" s="110">
        <v>4.8805247042840996E-3</v>
      </c>
      <c r="AA7" s="110">
        <v>1.29287309631229E-2</v>
      </c>
      <c r="AB7" s="110">
        <v>1.72540541726523E-2</v>
      </c>
      <c r="AC7" s="110">
        <v>-2.6574780007987001E-3</v>
      </c>
      <c r="AD7" s="110">
        <v>5.2580684461365004E-3</v>
      </c>
      <c r="AE7" s="110">
        <v>-1.5762039145082299E-2</v>
      </c>
      <c r="AF7" s="110">
        <v>5.2345310655822997E-3</v>
      </c>
      <c r="AG7" s="110">
        <v>4.7443432096902997E-3</v>
      </c>
      <c r="AH7" s="117">
        <v>4.9085956345830458E-3</v>
      </c>
      <c r="AI7" s="117">
        <v>5.3818918919520771E-3</v>
      </c>
      <c r="AJ7" s="117">
        <v>4.5683945803416132E-3</v>
      </c>
      <c r="AK7" s="117">
        <v>5.0758662800500214E-3</v>
      </c>
      <c r="AL7" s="117">
        <v>5.1916697774797094E-3</v>
      </c>
      <c r="AM7" s="117">
        <v>4.879522468001123E-3</v>
      </c>
      <c r="AN7" s="117">
        <v>5.9949647457897531E-3</v>
      </c>
      <c r="AO7" s="117">
        <v>5.5333678462380197E-3</v>
      </c>
      <c r="AP7" s="117">
        <v>4.8612064667415784E-3</v>
      </c>
      <c r="AQ7" s="117">
        <v>5.308033114195386E-3</v>
      </c>
      <c r="AR7" s="117">
        <v>1.1360912312530501E-2</v>
      </c>
    </row>
    <row r="8" spans="1:44" ht="15" customHeight="1">
      <c r="A8" s="115" t="s">
        <v>2358</v>
      </c>
      <c r="B8" s="110">
        <v>6.2580198781218999E-3</v>
      </c>
      <c r="C8" s="110">
        <v>1.00036164260866E-2</v>
      </c>
      <c r="D8" s="110">
        <v>-3.6068379865534998E-3</v>
      </c>
      <c r="E8" s="110">
        <v>4.7950341228169997E-3</v>
      </c>
      <c r="F8" s="116">
        <v>5.3406549176231001E-3</v>
      </c>
      <c r="G8" s="110">
        <v>6.3497456777721999E-3</v>
      </c>
      <c r="H8" s="110">
        <v>5.3987809715222001E-3</v>
      </c>
      <c r="I8" s="110">
        <v>-2.6010733812407E-2</v>
      </c>
      <c r="J8" s="110">
        <v>1.7725737012027301E-2</v>
      </c>
      <c r="K8" s="110">
        <v>3.2855796600831898E-2</v>
      </c>
      <c r="L8" s="110">
        <v>2.22544925895302E-2</v>
      </c>
      <c r="M8" s="110">
        <v>5.3408591392799E-3</v>
      </c>
      <c r="N8" s="110">
        <v>5.1766292251836004E-3</v>
      </c>
      <c r="O8" s="110">
        <v>1.09992039447034E-2</v>
      </c>
      <c r="P8" s="110">
        <v>4.7226263278385E-3</v>
      </c>
      <c r="Q8" s="110">
        <v>5.7257502834546E-3</v>
      </c>
      <c r="R8" s="110">
        <v>5.3408591392799E-3</v>
      </c>
      <c r="S8" s="110">
        <v>2.3356649369480498E-2</v>
      </c>
      <c r="T8" s="110">
        <v>5.1811444634816996E-3</v>
      </c>
      <c r="U8" s="110">
        <v>-3.9958123692759003E-3</v>
      </c>
      <c r="V8" s="110">
        <v>1.09813625279583E-2</v>
      </c>
      <c r="W8" s="110">
        <v>2.1796377701234899E-2</v>
      </c>
      <c r="X8" s="110">
        <v>5.9762766773088999E-3</v>
      </c>
      <c r="Y8" s="110">
        <v>5.9640349779949003E-3</v>
      </c>
      <c r="Z8" s="110">
        <v>4.5975118132184E-3</v>
      </c>
      <c r="AA8" s="110">
        <v>-1.5197122819598299E-2</v>
      </c>
      <c r="AB8" s="110">
        <v>9.0866391658031998E-3</v>
      </c>
      <c r="AC8" s="110">
        <v>7.5164015042194004E-3</v>
      </c>
      <c r="AD8" s="110">
        <v>5.3783786356473001E-3</v>
      </c>
      <c r="AE8" s="110">
        <v>1.20068997651722E-2</v>
      </c>
      <c r="AF8" s="110">
        <v>4.9196665888569004E-3</v>
      </c>
      <c r="AG8" s="110">
        <v>5.3796527060959E-3</v>
      </c>
      <c r="AH8" s="117">
        <v>6.356412268697125E-3</v>
      </c>
      <c r="AI8" s="117">
        <v>6.3599316179784064E-3</v>
      </c>
      <c r="AJ8" s="117">
        <v>5.4552720540313442E-3</v>
      </c>
      <c r="AK8" s="117">
        <v>5.6268511951964436E-3</v>
      </c>
      <c r="AL8" s="117">
        <v>4.68590066641166E-3</v>
      </c>
      <c r="AM8" s="117">
        <v>4.939578045728605E-3</v>
      </c>
      <c r="AN8" s="117">
        <v>4.7569993474220421E-3</v>
      </c>
      <c r="AO8" s="117">
        <v>4.3959409981295036E-3</v>
      </c>
      <c r="AP8" s="117">
        <v>5.428140471722429E-3</v>
      </c>
      <c r="AQ8" s="117">
        <v>3.640834741398201E-3</v>
      </c>
      <c r="AR8" s="117">
        <v>1.437115932016639E-2</v>
      </c>
    </row>
    <row r="9" spans="1:44" ht="15" customHeight="1">
      <c r="A9" s="115" t="s">
        <v>2359</v>
      </c>
      <c r="B9" s="110">
        <v>5.6526011979850998E-3</v>
      </c>
      <c r="C9" s="110">
        <v>7.5487341067954003E-3</v>
      </c>
      <c r="D9" s="110">
        <v>-1.0669820549671199E-2</v>
      </c>
      <c r="E9" s="110">
        <v>1.7107135404867E-2</v>
      </c>
      <c r="F9" s="116">
        <v>5.3000660133053004E-3</v>
      </c>
      <c r="G9" s="110">
        <v>5.7428759883634004E-3</v>
      </c>
      <c r="H9" s="110">
        <v>4.7295034372645999E-3</v>
      </c>
      <c r="I9" s="110">
        <v>4.9869854549609099E-2</v>
      </c>
      <c r="J9" s="110">
        <v>2.9998819348952099E-2</v>
      </c>
      <c r="K9" s="110">
        <v>2.5055154050459001E-2</v>
      </c>
      <c r="L9" s="110">
        <v>1.9270480268463699E-2</v>
      </c>
      <c r="M9" s="110">
        <v>5.6671195003613001E-3</v>
      </c>
      <c r="N9" s="110">
        <v>5.1378199028225E-3</v>
      </c>
      <c r="O9" s="110">
        <v>4.6912624050286997E-3</v>
      </c>
      <c r="P9" s="110">
        <v>4.7036122538645997E-3</v>
      </c>
      <c r="Q9" s="110">
        <v>3.1899360672143001E-3</v>
      </c>
      <c r="R9" s="110">
        <v>5.6671195003613001E-3</v>
      </c>
      <c r="S9" s="110">
        <v>2.64636625028461E-2</v>
      </c>
      <c r="T9" s="110">
        <v>6.0154694095573003E-3</v>
      </c>
      <c r="U9" s="110">
        <v>1.72973241787917E-2</v>
      </c>
      <c r="V9" s="110">
        <v>2.29974276677564E-2</v>
      </c>
      <c r="W9" s="110">
        <v>1.49787183229471E-2</v>
      </c>
      <c r="X9" s="110">
        <v>-2.0278302854953001E-3</v>
      </c>
      <c r="Y9" s="110">
        <v>5.8358786843971996E-3</v>
      </c>
      <c r="Z9" s="110">
        <v>4.5146173286235002E-3</v>
      </c>
      <c r="AA9" s="110">
        <v>2.6925071320544398E-2</v>
      </c>
      <c r="AB9" s="110">
        <v>4.0895146267174E-3</v>
      </c>
      <c r="AC9" s="110">
        <v>3.0016636579953998E-3</v>
      </c>
      <c r="AD9" s="110">
        <v>5.3035575695620004E-3</v>
      </c>
      <c r="AE9" s="110">
        <v>1.5630875348449001E-2</v>
      </c>
      <c r="AF9" s="110">
        <v>4.9687111992572997E-3</v>
      </c>
      <c r="AG9" s="110">
        <v>4.7298734963576996E-3</v>
      </c>
      <c r="AH9" s="117">
        <v>5.7082715544866562E-3</v>
      </c>
      <c r="AI9" s="117">
        <v>5.2932323638821867E-3</v>
      </c>
      <c r="AJ9" s="117">
        <v>5.4152777806236894E-3</v>
      </c>
      <c r="AK9" s="117">
        <v>4.8402767835265346E-3</v>
      </c>
      <c r="AL9" s="117">
        <v>4.9712823507423046E-3</v>
      </c>
      <c r="AM9" s="117">
        <v>4.833012562360359E-3</v>
      </c>
      <c r="AN9" s="117">
        <v>4.4824730716857119E-3</v>
      </c>
      <c r="AO9" s="117">
        <v>6.3291018944729204E-3</v>
      </c>
      <c r="AP9" s="117">
        <v>4.7576119166859538E-3</v>
      </c>
      <c r="AQ9" s="117">
        <v>6.2328829708393251E-3</v>
      </c>
      <c r="AR9" s="117">
        <v>1.2811030810091819E-2</v>
      </c>
    </row>
    <row r="10" spans="1:44" ht="15" customHeight="1">
      <c r="A10" s="115" t="s">
        <v>2360</v>
      </c>
      <c r="B10" s="110">
        <v>5.9261718276571E-3</v>
      </c>
      <c r="C10" s="110">
        <v>1.1977737005297201E-2</v>
      </c>
      <c r="D10" s="110">
        <v>-1.8680803733564101E-2</v>
      </c>
      <c r="E10" s="110">
        <v>9.3710521940081008E-3</v>
      </c>
      <c r="F10" s="116">
        <v>5.2382205575510002E-3</v>
      </c>
      <c r="G10" s="110">
        <v>5.3436025701669001E-3</v>
      </c>
      <c r="H10" s="110">
        <v>5.2467674317313003E-3</v>
      </c>
      <c r="I10" s="110">
        <v>-4.6048235197093002E-2</v>
      </c>
      <c r="J10" s="110">
        <v>9.6736625361742001E-3</v>
      </c>
      <c r="K10" s="110">
        <v>3.7486581459579997E-2</v>
      </c>
      <c r="L10" s="110">
        <v>0.106871645266526</v>
      </c>
      <c r="M10" s="110">
        <v>5.7053964548398001E-3</v>
      </c>
      <c r="N10" s="110">
        <v>5.0793190669345999E-3</v>
      </c>
      <c r="O10" s="110">
        <v>2.0301805130161599E-2</v>
      </c>
      <c r="P10" s="110">
        <v>4.2750068937735999E-3</v>
      </c>
      <c r="Q10" s="110">
        <v>3.7787450607521E-3</v>
      </c>
      <c r="R10" s="110">
        <v>5.7053964548398001E-3</v>
      </c>
      <c r="S10" s="110">
        <v>1.6060882635502101E-2</v>
      </c>
      <c r="T10" s="110">
        <v>5.4033276337759001E-3</v>
      </c>
      <c r="U10" s="110">
        <v>1.7113965544915899E-2</v>
      </c>
      <c r="V10" s="110">
        <v>1.25846341849282E-2</v>
      </c>
      <c r="W10" s="110">
        <v>4.5957025351678997E-3</v>
      </c>
      <c r="X10" s="110">
        <v>1.3485330984435599E-2</v>
      </c>
      <c r="Y10" s="110">
        <v>6.0385101295670996E-3</v>
      </c>
      <c r="Z10" s="110">
        <v>4.3119217796328E-3</v>
      </c>
      <c r="AA10" s="110">
        <v>2.4909683622821501E-2</v>
      </c>
      <c r="AB10" s="110">
        <v>8.8499099940292994E-3</v>
      </c>
      <c r="AC10" s="110">
        <v>1.34923416533609E-2</v>
      </c>
      <c r="AD10" s="110">
        <v>5.2433715653653996E-3</v>
      </c>
      <c r="AE10" s="110">
        <v>-1.5717860530481999E-2</v>
      </c>
      <c r="AF10" s="110">
        <v>4.8946711451200997E-3</v>
      </c>
      <c r="AG10" s="110">
        <v>5.4582634625660997E-3</v>
      </c>
      <c r="AH10" s="117">
        <v>4.720697276808703E-3</v>
      </c>
      <c r="AI10" s="117">
        <v>5.2824724644572694E-3</v>
      </c>
      <c r="AJ10" s="117">
        <v>5.3560792937282428E-3</v>
      </c>
      <c r="AK10" s="117">
        <v>5.2365028549642371E-3</v>
      </c>
      <c r="AL10" s="117">
        <v>5.0046282098316916E-3</v>
      </c>
      <c r="AM10" s="117">
        <v>5.0022247276005818E-3</v>
      </c>
      <c r="AN10" s="117">
        <v>4.1558733599259302E-3</v>
      </c>
      <c r="AO10" s="117">
        <v>3.7746881148991909E-3</v>
      </c>
      <c r="AP10" s="117">
        <v>6.2581227430397787E-3</v>
      </c>
      <c r="AQ10" s="117">
        <v>6.0450757839773444E-3</v>
      </c>
      <c r="AR10" s="117">
        <v>1.529731629191601E-2</v>
      </c>
    </row>
    <row r="11" spans="1:44" ht="15" customHeight="1">
      <c r="A11" s="115" t="s">
        <v>2361</v>
      </c>
      <c r="B11" s="110">
        <v>5.7570467111995004E-3</v>
      </c>
      <c r="C11" s="110">
        <v>1.28127104128796E-2</v>
      </c>
      <c r="D11" s="110">
        <v>3.0440664672337699E-2</v>
      </c>
      <c r="E11" s="110">
        <v>1.6825499448658701E-2</v>
      </c>
      <c r="F11" s="116">
        <v>5.2888222790269997E-3</v>
      </c>
      <c r="G11" s="110">
        <v>5.5529090956900002E-3</v>
      </c>
      <c r="H11" s="110">
        <v>5.5758408374039E-3</v>
      </c>
      <c r="I11" s="110">
        <v>4.8411409207250899E-2</v>
      </c>
      <c r="J11" s="110">
        <v>1.2547069532935001E-3</v>
      </c>
      <c r="K11" s="110">
        <v>-1.0057056346817E-2</v>
      </c>
      <c r="L11" s="110">
        <v>5.7975858630396199E-2</v>
      </c>
      <c r="M11" s="110">
        <v>5.9177035949727003E-3</v>
      </c>
      <c r="N11" s="110">
        <v>5.7949274632065999E-3</v>
      </c>
      <c r="O11" s="110">
        <v>9.4853428002440005E-4</v>
      </c>
      <c r="P11" s="110">
        <v>5.8991695366690999E-3</v>
      </c>
      <c r="Q11" s="110">
        <v>7.6309870819244998E-3</v>
      </c>
      <c r="R11" s="110">
        <v>5.9177035949727003E-3</v>
      </c>
      <c r="S11" s="110">
        <v>3.2730360972663103E-2</v>
      </c>
      <c r="T11" s="110">
        <v>5.4780134880418E-3</v>
      </c>
      <c r="U11" s="110">
        <v>-2.4826328875261002E-3</v>
      </c>
      <c r="V11" s="110">
        <v>7.9811719829895999E-3</v>
      </c>
      <c r="W11" s="110">
        <v>4.7101681730257004E-3</v>
      </c>
      <c r="X11" s="110">
        <v>1.5374375206393599E-2</v>
      </c>
      <c r="Y11" s="110">
        <v>5.8328605859577004E-3</v>
      </c>
      <c r="Z11" s="110">
        <v>5.1208642807057999E-3</v>
      </c>
      <c r="AA11" s="110">
        <v>5.5265094466109201E-2</v>
      </c>
      <c r="AB11" s="110">
        <v>2.0800044518038002E-2</v>
      </c>
      <c r="AC11" s="110">
        <v>4.7027583524267003E-3</v>
      </c>
      <c r="AD11" s="110">
        <v>5.2873333607117001E-3</v>
      </c>
      <c r="AE11" s="110">
        <v>2.14255747111417E-2</v>
      </c>
      <c r="AF11" s="110">
        <v>5.2116344523992003E-3</v>
      </c>
      <c r="AG11" s="110">
        <v>5.0417084379010997E-3</v>
      </c>
      <c r="AH11" s="117">
        <v>5.5287268713261461E-3</v>
      </c>
      <c r="AI11" s="117">
        <v>5.1328111026404154E-3</v>
      </c>
      <c r="AJ11" s="117">
        <v>7.2408091584967686E-3</v>
      </c>
      <c r="AK11" s="117">
        <v>4.9852579641996731E-3</v>
      </c>
      <c r="AL11" s="117">
        <v>5.1905168036303507E-3</v>
      </c>
      <c r="AM11" s="117">
        <v>4.8305615893387511E-3</v>
      </c>
      <c r="AN11" s="117">
        <v>5.8419930876495441E-3</v>
      </c>
      <c r="AO11" s="117">
        <v>6.2801752914886386E-3</v>
      </c>
      <c r="AP11" s="117">
        <v>4.3723320801025613E-3</v>
      </c>
      <c r="AQ11" s="117">
        <v>7.9928906831588237E-3</v>
      </c>
      <c r="AR11" s="117">
        <v>5.7885887306365919E-3</v>
      </c>
    </row>
    <row r="12" spans="1:44" ht="15" customHeight="1">
      <c r="A12" s="115" t="s">
        <v>2362</v>
      </c>
      <c r="B12" s="110">
        <v>5.6970713704596002E-3</v>
      </c>
      <c r="C12" s="110">
        <v>5.1773204068930002E-3</v>
      </c>
      <c r="D12" s="110">
        <v>1.78154848453108E-2</v>
      </c>
      <c r="E12" s="110">
        <v>7.6470879830863999E-3</v>
      </c>
      <c r="F12" s="116">
        <v>5.2385233922071003E-3</v>
      </c>
      <c r="G12" s="110">
        <v>4.8752456948325997E-3</v>
      </c>
      <c r="H12" s="110">
        <v>4.5629074203847996E-3</v>
      </c>
      <c r="I12" s="110">
        <v>1.12754366800654E-2</v>
      </c>
      <c r="J12" s="110">
        <v>2.2070806692869701E-2</v>
      </c>
      <c r="K12" s="110">
        <v>4.5521821969029701E-2</v>
      </c>
      <c r="L12" s="110">
        <v>1.7997843300388401E-2</v>
      </c>
      <c r="M12" s="110">
        <v>5.9422512148191997E-3</v>
      </c>
      <c r="N12" s="110">
        <v>5.0907753247353997E-3</v>
      </c>
      <c r="O12" s="110">
        <v>7.3181552025476998E-3</v>
      </c>
      <c r="P12" s="110">
        <v>4.3546656049011003E-3</v>
      </c>
      <c r="Q12" s="110">
        <v>4.4286474518412996E-3</v>
      </c>
      <c r="R12" s="110">
        <v>5.9422512148191997E-3</v>
      </c>
      <c r="S12" s="110">
        <v>1.2997306303978999E-3</v>
      </c>
      <c r="T12" s="110">
        <v>5.8989078043722E-3</v>
      </c>
      <c r="U12" s="110">
        <v>1.71877764375486E-2</v>
      </c>
      <c r="V12" s="110">
        <v>7.6655098486756003E-3</v>
      </c>
      <c r="W12" s="110">
        <v>1.19274642468739E-2</v>
      </c>
      <c r="X12" s="110">
        <v>1.22576099566975E-2</v>
      </c>
      <c r="Y12" s="110">
        <v>6.1054389487721003E-3</v>
      </c>
      <c r="Z12" s="110">
        <v>4.1253734169991998E-3</v>
      </c>
      <c r="AA12" s="110">
        <v>5.8444353009399E-3</v>
      </c>
      <c r="AB12" s="110">
        <v>8.2526543908863995E-3</v>
      </c>
      <c r="AC12" s="110">
        <v>7.2994045052285003E-3</v>
      </c>
      <c r="AD12" s="110">
        <v>5.2001479679011E-3</v>
      </c>
      <c r="AE12" s="110">
        <v>7.5408422474840004E-4</v>
      </c>
      <c r="AF12" s="110">
        <v>5.48025592426E-3</v>
      </c>
      <c r="AG12" s="110">
        <v>5.1056620677412002E-3</v>
      </c>
      <c r="AH12" s="117">
        <v>4.7255330681070032E-3</v>
      </c>
      <c r="AI12" s="117">
        <v>3.9769759600338413E-3</v>
      </c>
      <c r="AJ12" s="117">
        <v>5.3870861185975919E-3</v>
      </c>
      <c r="AK12" s="117">
        <v>4.930881504928545E-3</v>
      </c>
      <c r="AL12" s="117">
        <v>5.2118768420536263E-3</v>
      </c>
      <c r="AM12" s="117">
        <v>5.0579970169159346E-3</v>
      </c>
      <c r="AN12" s="117">
        <v>5.3727079901449201E-3</v>
      </c>
      <c r="AO12" s="117">
        <v>5.2654000428949679E-3</v>
      </c>
      <c r="AP12" s="117">
        <v>4.9600542094680429E-3</v>
      </c>
      <c r="AQ12" s="117">
        <v>4.8538005985158481E-3</v>
      </c>
      <c r="AR12" s="117">
        <v>1.6904364393805951E-2</v>
      </c>
    </row>
    <row r="13" spans="1:44" ht="15" customHeight="1">
      <c r="A13" s="115" t="s">
        <v>2363</v>
      </c>
      <c r="B13" s="110">
        <v>6.0918816236822998E-3</v>
      </c>
      <c r="C13" s="110">
        <v>7.7118256643013E-3</v>
      </c>
      <c r="D13" s="110">
        <v>7.1662299363430999E-3</v>
      </c>
      <c r="E13" s="110">
        <v>1.06976567514216E-2</v>
      </c>
      <c r="F13" s="116">
        <v>5.2384077891692001E-3</v>
      </c>
      <c r="G13" s="110">
        <v>5.8025858418052998E-3</v>
      </c>
      <c r="H13" s="110">
        <v>6.2555042507654998E-3</v>
      </c>
      <c r="I13" s="110">
        <v>3.5821722032400999E-3</v>
      </c>
      <c r="J13" s="110">
        <v>9.7961883604639997E-3</v>
      </c>
      <c r="K13" s="110">
        <v>1.19279881407719E-2</v>
      </c>
      <c r="L13" s="110">
        <v>8.5421303936022902E-2</v>
      </c>
      <c r="M13" s="110">
        <v>5.2076235755676003E-3</v>
      </c>
      <c r="N13" s="110">
        <v>5.2036005277468003E-3</v>
      </c>
      <c r="O13" s="110">
        <v>5.0424204755323996E-3</v>
      </c>
      <c r="P13" s="110">
        <v>4.6300348008127996E-3</v>
      </c>
      <c r="Q13" s="110">
        <v>5.0407163200217996E-3</v>
      </c>
      <c r="R13" s="110">
        <v>5.2076235755676003E-3</v>
      </c>
      <c r="S13" s="110">
        <v>1.2676086488643301E-2</v>
      </c>
      <c r="T13" s="110">
        <v>5.6671971814478E-3</v>
      </c>
      <c r="U13" s="110">
        <v>2.43793191841255E-2</v>
      </c>
      <c r="V13" s="110">
        <v>-2.5055264695731999E-3</v>
      </c>
      <c r="W13" s="110">
        <v>1.2189059189511801E-2</v>
      </c>
      <c r="X13" s="110">
        <v>3.3115716478759002E-3</v>
      </c>
      <c r="Y13" s="110">
        <v>6.0090975247097996E-3</v>
      </c>
      <c r="Z13" s="110">
        <v>5.0655937106650001E-3</v>
      </c>
      <c r="AA13" s="110">
        <v>1.6383006553278699E-2</v>
      </c>
      <c r="AB13" s="110">
        <v>1.4509175327467301E-2</v>
      </c>
      <c r="AC13" s="110">
        <v>4.1866529515734996E-3</v>
      </c>
      <c r="AD13" s="110">
        <v>5.2378775116601996E-3</v>
      </c>
      <c r="AE13" s="110">
        <v>1.0201895179783199E-2</v>
      </c>
      <c r="AF13" s="110">
        <v>5.5798996626243002E-3</v>
      </c>
      <c r="AG13" s="110">
        <v>5.5313786276485E-3</v>
      </c>
      <c r="AH13" s="117">
        <v>4.7236870701230071E-3</v>
      </c>
      <c r="AI13" s="117">
        <v>5.1122171946540026E-3</v>
      </c>
      <c r="AJ13" s="117">
        <v>5.6975454874000284E-3</v>
      </c>
      <c r="AK13" s="117">
        <v>5.4573539914727406E-3</v>
      </c>
      <c r="AL13" s="117">
        <v>4.5690773839117769E-3</v>
      </c>
      <c r="AM13" s="117">
        <v>4.9777131560041644E-3</v>
      </c>
      <c r="AN13" s="117">
        <v>5.0176214825340551E-3</v>
      </c>
      <c r="AO13" s="117">
        <v>5.0652619972077779E-3</v>
      </c>
      <c r="AP13" s="117">
        <v>4.7323675674767751E-3</v>
      </c>
      <c r="AQ13" s="117">
        <v>5.5123456987491238E-3</v>
      </c>
      <c r="AR13" s="117">
        <v>1.0185597628154399E-2</v>
      </c>
    </row>
    <row r="14" spans="1:44" ht="15" customHeight="1">
      <c r="A14" s="115" t="s">
        <v>2364</v>
      </c>
      <c r="B14" s="110">
        <v>5.4412901264087998E-3</v>
      </c>
      <c r="C14" s="110">
        <v>7.6925729506381003E-3</v>
      </c>
      <c r="D14" s="110">
        <v>1.21995293947973E-2</v>
      </c>
      <c r="E14" s="110">
        <v>1.23273534031657E-2</v>
      </c>
      <c r="F14" s="116">
        <v>4.7215138379203998E-3</v>
      </c>
      <c r="G14" s="110">
        <v>5.3987560609781004E-3</v>
      </c>
      <c r="H14" s="110">
        <v>4.5278493382399001E-3</v>
      </c>
      <c r="I14" s="110">
        <v>-7.6229771702237001E-3</v>
      </c>
      <c r="J14" s="110">
        <v>-1.07266954601403E-2</v>
      </c>
      <c r="K14" s="110">
        <v>6.8257826178757905E-2</v>
      </c>
      <c r="L14" s="110">
        <v>0.13121660392138501</v>
      </c>
      <c r="M14" s="110">
        <v>4.4855892766598E-3</v>
      </c>
      <c r="N14" s="110">
        <v>4.6762384987229996E-3</v>
      </c>
      <c r="O14" s="110">
        <v>2.2022800959183499E-2</v>
      </c>
      <c r="P14" s="110">
        <v>4.1262345132397999E-3</v>
      </c>
      <c r="Q14" s="110">
        <v>5.5544640501615002E-3</v>
      </c>
      <c r="R14" s="110">
        <v>4.4855892766598E-3</v>
      </c>
      <c r="S14" s="110">
        <v>6.3981321527663004E-3</v>
      </c>
      <c r="T14" s="110">
        <v>5.0943558614408996E-3</v>
      </c>
      <c r="U14" s="110">
        <v>-2.2254480624440999E-3</v>
      </c>
      <c r="V14" s="110">
        <v>1.7064878217177198E-2</v>
      </c>
      <c r="W14" s="110">
        <v>1.21955353412694E-2</v>
      </c>
      <c r="X14" s="110">
        <v>7.9925423302624008E-3</v>
      </c>
      <c r="Y14" s="110">
        <v>5.3580564995484997E-3</v>
      </c>
      <c r="Z14" s="110">
        <v>4.2132324117285002E-3</v>
      </c>
      <c r="AA14" s="110">
        <v>1.6987673674215099E-2</v>
      </c>
      <c r="AB14" s="110">
        <v>6.8833060699915998E-3</v>
      </c>
      <c r="AC14" s="110">
        <v>1.8433108111119902E-2</v>
      </c>
      <c r="AD14" s="110">
        <v>4.7227184421191996E-3</v>
      </c>
      <c r="AE14" s="110">
        <v>3.2183309423831297E-2</v>
      </c>
      <c r="AF14" s="110">
        <v>4.7546937814500999E-3</v>
      </c>
      <c r="AG14" s="110">
        <v>4.2409344905866998E-3</v>
      </c>
      <c r="AH14" s="117">
        <v>4.7538851046079657E-3</v>
      </c>
      <c r="AI14" s="117">
        <v>4.6582516725603759E-3</v>
      </c>
      <c r="AJ14" s="117">
        <v>5.0971143708547009E-3</v>
      </c>
      <c r="AK14" s="117">
        <v>4.8528797948663334E-3</v>
      </c>
      <c r="AL14" s="117">
        <v>3.9360731498513319E-3</v>
      </c>
      <c r="AM14" s="117">
        <v>4.4381261707233579E-3</v>
      </c>
      <c r="AN14" s="117">
        <v>4.6875476412621903E-3</v>
      </c>
      <c r="AO14" s="117">
        <v>4.2679161401699434E-3</v>
      </c>
      <c r="AP14" s="117">
        <v>5.9243936425141192E-3</v>
      </c>
      <c r="AQ14" s="117">
        <v>5.0332434425588426E-3</v>
      </c>
      <c r="AR14" s="117">
        <v>2.1451565235751591E-2</v>
      </c>
    </row>
    <row r="15" spans="1:44" ht="15" customHeight="1">
      <c r="A15" s="115" t="s">
        <v>2365</v>
      </c>
      <c r="B15" s="110">
        <v>5.3191797741203002E-3</v>
      </c>
      <c r="C15" s="110">
        <v>7.1802906966734002E-3</v>
      </c>
      <c r="D15" s="110">
        <v>-8.8823357094755997E-3</v>
      </c>
      <c r="E15" s="110">
        <v>3.9825003537481999E-3</v>
      </c>
      <c r="F15" s="116">
        <v>4.6137517121091999E-3</v>
      </c>
      <c r="G15" s="110">
        <v>4.6183941312980996E-3</v>
      </c>
      <c r="H15" s="110">
        <v>4.6428460464136003E-3</v>
      </c>
      <c r="I15" s="110">
        <v>1.5978402858801699E-2</v>
      </c>
      <c r="J15" s="110">
        <v>1.94742167715042E-2</v>
      </c>
      <c r="K15" s="110">
        <v>-1.4675634542686999E-2</v>
      </c>
      <c r="L15" s="110">
        <v>6.4624824508148895E-2</v>
      </c>
      <c r="M15" s="110">
        <v>5.4939225778372998E-3</v>
      </c>
      <c r="N15" s="110">
        <v>4.5133423767648997E-3</v>
      </c>
      <c r="O15" s="110">
        <v>1.0768992988604099E-2</v>
      </c>
      <c r="P15" s="110">
        <v>4.8305263149760001E-3</v>
      </c>
      <c r="Q15" s="110">
        <v>4.8958993728572004E-3</v>
      </c>
      <c r="R15" s="110">
        <v>5.4939225778372998E-3</v>
      </c>
      <c r="S15" s="110">
        <v>-7.3984394048766996E-3</v>
      </c>
      <c r="T15" s="110">
        <v>5.4939400011850001E-3</v>
      </c>
      <c r="U15" s="110">
        <v>-1.750282101426E-4</v>
      </c>
      <c r="V15" s="110">
        <v>9.3773024238974993E-3</v>
      </c>
      <c r="W15" s="110">
        <v>8.9801768257852001E-3</v>
      </c>
      <c r="X15" s="110">
        <v>8.9673934238527001E-3</v>
      </c>
      <c r="Y15" s="110">
        <v>5.0335453703131E-3</v>
      </c>
      <c r="Z15" s="110">
        <v>3.3619664853720001E-3</v>
      </c>
      <c r="AA15" s="110">
        <v>4.3549065595269401E-2</v>
      </c>
      <c r="AB15" s="110">
        <v>1.73054529494653E-2</v>
      </c>
      <c r="AC15" s="110">
        <v>6.0725434032924998E-3</v>
      </c>
      <c r="AD15" s="110">
        <v>4.6630165543588998E-3</v>
      </c>
      <c r="AE15" s="110">
        <v>2.1452589737982902E-2</v>
      </c>
      <c r="AF15" s="110">
        <v>4.6216455728558996E-3</v>
      </c>
      <c r="AG15" s="110">
        <v>4.1023412223330996E-3</v>
      </c>
      <c r="AH15" s="117">
        <v>3.0330941061281931E-3</v>
      </c>
      <c r="AI15" s="117">
        <v>5.9945653646085988E-3</v>
      </c>
      <c r="AJ15" s="117">
        <v>4.8263194778397304E-3</v>
      </c>
      <c r="AK15" s="117">
        <v>4.7448923365259101E-3</v>
      </c>
      <c r="AL15" s="117">
        <v>4.818109562294246E-3</v>
      </c>
      <c r="AM15" s="117">
        <v>4.1683146628673116E-3</v>
      </c>
      <c r="AN15" s="117">
        <v>3.88102686222441E-3</v>
      </c>
      <c r="AO15" s="117">
        <v>4.7760585714462728E-3</v>
      </c>
      <c r="AP15" s="117">
        <v>4.6935193959778444E-3</v>
      </c>
      <c r="AQ15" s="117">
        <v>6.5855683118135428E-3</v>
      </c>
      <c r="AR15" s="117">
        <v>4.8648730914625923E-3</v>
      </c>
    </row>
    <row r="16" spans="1:44" ht="15" customHeight="1">
      <c r="A16" s="115" t="s">
        <v>2366</v>
      </c>
      <c r="B16" s="110">
        <v>5.4771304581344004E-3</v>
      </c>
      <c r="C16" s="110">
        <v>1.24884245257952E-2</v>
      </c>
      <c r="D16" s="110">
        <v>4.4686279694252297E-2</v>
      </c>
      <c r="E16" s="110">
        <v>1.7926594763361E-2</v>
      </c>
      <c r="F16" s="116">
        <v>4.6231698327164001E-3</v>
      </c>
      <c r="G16" s="110">
        <v>4.6193072504725E-3</v>
      </c>
      <c r="H16" s="110">
        <v>4.7860556477426998E-3</v>
      </c>
      <c r="I16" s="110">
        <v>5.0591324393787001E-3</v>
      </c>
      <c r="J16" s="110">
        <v>5.6467181404606997E-3</v>
      </c>
      <c r="K16" s="110">
        <v>5.8078914094957398E-2</v>
      </c>
      <c r="L16" s="110">
        <v>2.0828209587470399E-2</v>
      </c>
      <c r="M16" s="110">
        <v>5.1259490241256003E-3</v>
      </c>
      <c r="N16" s="110">
        <v>4.3289574921524998E-3</v>
      </c>
      <c r="O16" s="110">
        <v>1.8286600855217699E-2</v>
      </c>
      <c r="P16" s="110">
        <v>4.2445365019345999E-3</v>
      </c>
      <c r="Q16" s="110">
        <v>4.3864812071601998E-3</v>
      </c>
      <c r="R16" s="110">
        <v>5.1259490241256003E-3</v>
      </c>
      <c r="S16" s="110">
        <v>1.40078317698876E-2</v>
      </c>
      <c r="T16" s="110">
        <v>4.6612728552381999E-3</v>
      </c>
      <c r="U16" s="110">
        <v>1.9176614668435E-2</v>
      </c>
      <c r="V16" s="110">
        <v>8.5561606912749003E-3</v>
      </c>
      <c r="W16" s="110">
        <v>9.4981829599882998E-3</v>
      </c>
      <c r="X16" s="110">
        <v>1.19939719478095E-2</v>
      </c>
      <c r="Y16" s="110">
        <v>5.1436139084534002E-3</v>
      </c>
      <c r="Z16" s="110">
        <v>4.0767540750055002E-3</v>
      </c>
      <c r="AA16" s="110">
        <v>1.00940893522609E-2</v>
      </c>
      <c r="AB16" s="110">
        <v>1.67985541715314E-2</v>
      </c>
      <c r="AC16" s="110">
        <v>1.8995342260875198E-2</v>
      </c>
      <c r="AD16" s="110">
        <v>4.6193226134207998E-3</v>
      </c>
      <c r="AE16" s="110">
        <v>3.9720402814124997E-3</v>
      </c>
      <c r="AF16" s="110">
        <v>4.1704948892316001E-3</v>
      </c>
      <c r="AG16" s="110">
        <v>4.3556266381583001E-3</v>
      </c>
      <c r="AH16" s="117">
        <v>3.1834866215090019E-3</v>
      </c>
      <c r="AI16" s="117">
        <v>4.4104233626326454E-3</v>
      </c>
      <c r="AJ16" s="117">
        <v>4.3037769113415869E-3</v>
      </c>
      <c r="AK16" s="117">
        <v>4.9507015731479684E-3</v>
      </c>
      <c r="AL16" s="117">
        <v>4.4961550088715519E-3</v>
      </c>
      <c r="AM16" s="117">
        <v>4.2599847448403826E-3</v>
      </c>
      <c r="AN16" s="117">
        <v>5.6757185128984197E-3</v>
      </c>
      <c r="AO16" s="117">
        <v>4.5013773849251664E-3</v>
      </c>
      <c r="AP16" s="117">
        <v>5.4545000270230896E-3</v>
      </c>
      <c r="AQ16" s="117">
        <v>4.5040504172327101E-3</v>
      </c>
      <c r="AR16" s="117">
        <v>1.9415782818991499E-2</v>
      </c>
    </row>
    <row r="17" spans="1:44" ht="15" customHeight="1">
      <c r="A17" s="115" t="s">
        <v>2367</v>
      </c>
      <c r="B17" s="110">
        <v>5.1557326351578999E-3</v>
      </c>
      <c r="C17" s="110">
        <v>9.4185215836814998E-3</v>
      </c>
      <c r="D17" s="110">
        <v>9.9383177296283997E-3</v>
      </c>
      <c r="E17" s="110">
        <v>7.8942914682273001E-3</v>
      </c>
      <c r="F17" s="116">
        <v>4.6813013478799997E-3</v>
      </c>
      <c r="G17" s="110">
        <v>5.0483055301001004E-3</v>
      </c>
      <c r="H17" s="110">
        <v>4.6440665285412E-3</v>
      </c>
      <c r="I17" s="110">
        <v>3.3582547050412997E-2</v>
      </c>
      <c r="J17" s="110">
        <v>1.00946671769583E-2</v>
      </c>
      <c r="K17" s="110">
        <v>1.19373235038794E-2</v>
      </c>
      <c r="L17" s="110">
        <v>-8.4946898588012701E-2</v>
      </c>
      <c r="M17" s="110">
        <v>4.7564108410878001E-3</v>
      </c>
      <c r="N17" s="110">
        <v>4.5990301245846998E-3</v>
      </c>
      <c r="O17" s="110">
        <v>-4.3700433573327004E-3</v>
      </c>
      <c r="P17" s="110">
        <v>5.0711073168229004E-3</v>
      </c>
      <c r="Q17" s="110">
        <v>4.7606127167913997E-3</v>
      </c>
      <c r="R17" s="110">
        <v>4.7564108410878001E-3</v>
      </c>
      <c r="S17" s="110">
        <v>1.35390298994005E-2</v>
      </c>
      <c r="T17" s="110">
        <v>5.1937184536984E-3</v>
      </c>
      <c r="U17" s="110">
        <v>1.1714953108256401E-2</v>
      </c>
      <c r="V17" s="110">
        <v>3.5544860542758801E-2</v>
      </c>
      <c r="W17" s="110">
        <v>1.1311518096637401E-2</v>
      </c>
      <c r="X17" s="110">
        <v>1.23417024435904E-2</v>
      </c>
      <c r="Y17" s="110">
        <v>5.6101139178098003E-3</v>
      </c>
      <c r="Z17" s="110">
        <v>3.1390955426374E-3</v>
      </c>
      <c r="AA17" s="110">
        <v>1.7580430515406701E-2</v>
      </c>
      <c r="AB17" s="110">
        <v>2.4940261833074798E-2</v>
      </c>
      <c r="AC17" s="110">
        <v>1.28849105727096E-2</v>
      </c>
      <c r="AD17" s="110">
        <v>4.6873322947267003E-3</v>
      </c>
      <c r="AE17" s="110">
        <v>-5.3678833812293002E-3</v>
      </c>
      <c r="AF17" s="110">
        <v>4.4791405609755997E-3</v>
      </c>
      <c r="AG17" s="110">
        <v>4.8991889762282003E-3</v>
      </c>
      <c r="AH17" s="117">
        <v>4.1117551320688488E-3</v>
      </c>
      <c r="AI17" s="117">
        <v>4.7636760406932193E-3</v>
      </c>
      <c r="AJ17" s="117">
        <v>4.9509038502708758E-3</v>
      </c>
      <c r="AK17" s="117">
        <v>4.4925954593592089E-3</v>
      </c>
      <c r="AL17" s="117">
        <v>4.1729467786178372E-3</v>
      </c>
      <c r="AM17" s="117">
        <v>4.6484033010158084E-3</v>
      </c>
      <c r="AN17" s="117">
        <v>4.5734429418404551E-3</v>
      </c>
      <c r="AO17" s="117">
        <v>5.2998938586037896E-3</v>
      </c>
      <c r="AP17" s="117">
        <v>3.2457432995597769E-3</v>
      </c>
      <c r="AQ17" s="117">
        <v>5.0300782550929237E-3</v>
      </c>
      <c r="AR17" s="117">
        <v>1.0187464700775891E-2</v>
      </c>
    </row>
    <row r="18" spans="1:44" ht="15" customHeight="1">
      <c r="A18" s="115" t="s">
        <v>2368</v>
      </c>
      <c r="B18" s="110">
        <v>5.3292374765464001E-3</v>
      </c>
      <c r="C18" s="110">
        <v>9.2064554760681004E-3</v>
      </c>
      <c r="D18" s="110">
        <v>9.6409219190733003E-3</v>
      </c>
      <c r="E18" s="110">
        <v>1.01712006772798E-2</v>
      </c>
      <c r="F18" s="116">
        <v>4.6587741683253997E-3</v>
      </c>
      <c r="G18" s="110">
        <v>4.6733530087212996E-3</v>
      </c>
      <c r="H18" s="110">
        <v>4.9572246352349997E-3</v>
      </c>
      <c r="I18" s="110">
        <v>8.8556912165508993E-3</v>
      </c>
      <c r="J18" s="110">
        <v>1.4319803305690101E-2</v>
      </c>
      <c r="K18" s="110">
        <v>-1.35425401084334E-2</v>
      </c>
      <c r="L18" s="110">
        <v>-6.5209093046029801E-2</v>
      </c>
      <c r="M18" s="110">
        <v>5.6519368920004004E-3</v>
      </c>
      <c r="N18" s="110">
        <v>4.2712704170015997E-3</v>
      </c>
      <c r="O18" s="110">
        <v>1.14034523928233E-2</v>
      </c>
      <c r="P18" s="110">
        <v>4.0890901477872001E-3</v>
      </c>
      <c r="Q18" s="110">
        <v>7.7980201293501999E-3</v>
      </c>
      <c r="R18" s="110">
        <v>5.6519368920004004E-3</v>
      </c>
      <c r="S18" s="110">
        <v>3.3161396918905503E-2</v>
      </c>
      <c r="T18" s="110">
        <v>4.9088168142108002E-3</v>
      </c>
      <c r="U18" s="110">
        <v>1.45147627523952E-2</v>
      </c>
      <c r="V18" s="110">
        <v>1.23900232669254E-2</v>
      </c>
      <c r="W18" s="110">
        <v>1.03435720251733E-2</v>
      </c>
      <c r="X18" s="110">
        <v>5.3291310061074999E-3</v>
      </c>
      <c r="Y18" s="110">
        <v>5.5078654498615003E-3</v>
      </c>
      <c r="Z18" s="110">
        <v>4.2101612498090003E-3</v>
      </c>
      <c r="AA18" s="110">
        <v>2.4157930194330698E-2</v>
      </c>
      <c r="AB18" s="110">
        <v>1.07710523815054E-2</v>
      </c>
      <c r="AC18" s="110">
        <v>1.0892400364012299E-2</v>
      </c>
      <c r="AD18" s="110">
        <v>4.6580799329312998E-3</v>
      </c>
      <c r="AE18" s="110">
        <v>-2.4277231019939501E-2</v>
      </c>
      <c r="AF18" s="110">
        <v>4.4080419345772E-3</v>
      </c>
      <c r="AG18" s="110">
        <v>4.1097948623158003E-3</v>
      </c>
      <c r="AH18" s="117">
        <v>3.752031643811674E-3</v>
      </c>
      <c r="AI18" s="117">
        <v>4.5398676503269819E-3</v>
      </c>
      <c r="AJ18" s="117">
        <v>4.0866011160668276E-3</v>
      </c>
      <c r="AK18" s="117">
        <v>4.7353964444928421E-3</v>
      </c>
      <c r="AL18" s="117">
        <v>4.9564787193201038E-3</v>
      </c>
      <c r="AM18" s="117">
        <v>4.5633246888371346E-3</v>
      </c>
      <c r="AN18" s="117">
        <v>4.5418325173211208E-3</v>
      </c>
      <c r="AO18" s="117">
        <v>4.6349426837804537E-3</v>
      </c>
      <c r="AP18" s="117">
        <v>4.8010399514324606E-3</v>
      </c>
      <c r="AQ18" s="117">
        <v>5.4186448054710738E-3</v>
      </c>
      <c r="AR18" s="117">
        <v>5.0914919783133089E-3</v>
      </c>
    </row>
    <row r="19" spans="1:44" ht="15" customHeight="1">
      <c r="A19" s="115" t="s">
        <v>2369</v>
      </c>
      <c r="B19" s="110">
        <v>5.1045608730909998E-3</v>
      </c>
      <c r="C19" s="110">
        <v>3.9884129067797001E-3</v>
      </c>
      <c r="D19" s="110">
        <v>1.8886499358480299E-2</v>
      </c>
      <c r="E19" s="110">
        <v>4.0452050031318998E-3</v>
      </c>
      <c r="F19" s="116">
        <v>4.7251280909718996E-3</v>
      </c>
      <c r="G19" s="110">
        <v>4.9283181882075E-3</v>
      </c>
      <c r="H19" s="110">
        <v>3.8533152944566001E-3</v>
      </c>
      <c r="I19" s="110">
        <v>9.7575440365469009E-3</v>
      </c>
      <c r="J19" s="110">
        <v>1.2904996797790599E-2</v>
      </c>
      <c r="K19" s="110">
        <v>-8.5165750216295993E-3</v>
      </c>
      <c r="L19" s="110">
        <v>-4.4179763483734001E-3</v>
      </c>
      <c r="M19" s="110">
        <v>5.1494081919666998E-3</v>
      </c>
      <c r="N19" s="110">
        <v>4.4415079650753E-3</v>
      </c>
      <c r="O19" s="110">
        <v>1.7006677160610901E-2</v>
      </c>
      <c r="P19" s="110">
        <v>4.6283687675352002E-3</v>
      </c>
      <c r="Q19" s="110">
        <v>4.1661870863243002E-3</v>
      </c>
      <c r="R19" s="110">
        <v>5.1494081919666998E-3</v>
      </c>
      <c r="S19" s="110">
        <v>2.25697402146573E-2</v>
      </c>
      <c r="T19" s="110">
        <v>5.0419621791794001E-3</v>
      </c>
      <c r="U19" s="110">
        <v>1.24058921640049E-2</v>
      </c>
      <c r="V19" s="110">
        <v>3.9856715992384996E-3</v>
      </c>
      <c r="W19" s="110">
        <v>1.1227985090098E-3</v>
      </c>
      <c r="X19" s="110">
        <v>9.4099777820677993E-3</v>
      </c>
      <c r="Y19" s="110">
        <v>5.1406307311781E-3</v>
      </c>
      <c r="Z19" s="110">
        <v>4.3704514705216998E-3</v>
      </c>
      <c r="AA19" s="110">
        <v>1.57321824631271E-2</v>
      </c>
      <c r="AB19" s="110">
        <v>1.6680583633305299E-2</v>
      </c>
      <c r="AC19" s="110">
        <v>1.0212398883905099E-2</v>
      </c>
      <c r="AD19" s="110">
        <v>4.7017545302195001E-3</v>
      </c>
      <c r="AE19" s="110">
        <v>-2.7872997886363E-3</v>
      </c>
      <c r="AF19" s="110">
        <v>4.5064560095022001E-3</v>
      </c>
      <c r="AG19" s="110">
        <v>3.7809788497191999E-3</v>
      </c>
      <c r="AH19" s="117">
        <v>4.8115990191245064E-3</v>
      </c>
      <c r="AI19" s="117">
        <v>3.9244448875376137E-3</v>
      </c>
      <c r="AJ19" s="117">
        <v>4.4456632859710436E-3</v>
      </c>
      <c r="AK19" s="117">
        <v>4.4020686266093836E-3</v>
      </c>
      <c r="AL19" s="117">
        <v>4.5169232608179826E-3</v>
      </c>
      <c r="AM19" s="117">
        <v>4.2569174228314884E-3</v>
      </c>
      <c r="AN19" s="117">
        <v>4.9139277364117547E-3</v>
      </c>
      <c r="AO19" s="117">
        <v>4.7233478550595537E-3</v>
      </c>
      <c r="AP19" s="117">
        <v>5.426319426170426E-3</v>
      </c>
      <c r="AQ19" s="117">
        <v>4.9583894949173472E-3</v>
      </c>
      <c r="AR19" s="117">
        <v>6.0966849956740699E-3</v>
      </c>
    </row>
    <row r="20" spans="1:44" ht="15" customHeight="1">
      <c r="A20" s="115" t="s">
        <v>2370</v>
      </c>
      <c r="B20" s="110">
        <v>5.2276658783691997E-3</v>
      </c>
      <c r="C20" s="110">
        <v>1.1906254090627601E-2</v>
      </c>
      <c r="D20" s="110">
        <v>1.52151384760506E-2</v>
      </c>
      <c r="E20" s="110">
        <v>-8.4986692703623995E-3</v>
      </c>
      <c r="F20" s="116">
        <v>4.6640145205660002E-3</v>
      </c>
      <c r="G20" s="110">
        <v>5.9470761411775999E-3</v>
      </c>
      <c r="H20" s="110">
        <v>3.8442519557638998E-3</v>
      </c>
      <c r="I20" s="110">
        <v>-3.0903053053463001E-3</v>
      </c>
      <c r="J20" s="110">
        <v>1.8094518171390302E-2</v>
      </c>
      <c r="K20" s="110">
        <v>-3.6104192458295999E-3</v>
      </c>
      <c r="L20" s="110">
        <v>-2.8760976172742599E-2</v>
      </c>
      <c r="M20" s="110">
        <v>5.5088545558367999E-3</v>
      </c>
      <c r="N20" s="110">
        <v>4.3337410849718996E-3</v>
      </c>
      <c r="O20" s="110">
        <v>9.7405559034788002E-3</v>
      </c>
      <c r="P20" s="110">
        <v>4.0131402679078002E-3</v>
      </c>
      <c r="Q20" s="110">
        <v>4.4992616385819001E-3</v>
      </c>
      <c r="R20" s="110">
        <v>5.5088545558367999E-3</v>
      </c>
      <c r="S20" s="110">
        <v>2.7097581080494999E-3</v>
      </c>
      <c r="T20" s="110">
        <v>5.3557557745181001E-3</v>
      </c>
      <c r="U20" s="110">
        <v>1.29069592092814E-2</v>
      </c>
      <c r="V20" s="110">
        <v>6.5891392303556E-3</v>
      </c>
      <c r="W20" s="110">
        <v>9.0808014776992008E-3</v>
      </c>
      <c r="X20" s="110">
        <v>1.12864020230762E-2</v>
      </c>
      <c r="Y20" s="110">
        <v>5.3934163902796999E-3</v>
      </c>
      <c r="Z20" s="110">
        <v>3.7274699602203002E-3</v>
      </c>
      <c r="AA20" s="110">
        <v>3.0713277089894002E-3</v>
      </c>
      <c r="AB20" s="110">
        <v>1.26864727767726E-2</v>
      </c>
      <c r="AC20" s="110">
        <v>1.0362783789297499E-2</v>
      </c>
      <c r="AD20" s="110">
        <v>4.6868709768562999E-3</v>
      </c>
      <c r="AE20" s="110">
        <v>4.8330464175844997E-3</v>
      </c>
      <c r="AF20" s="110">
        <v>4.5371054664376997E-3</v>
      </c>
      <c r="AG20" s="110">
        <v>4.4353865726320003E-3</v>
      </c>
      <c r="AH20" s="117">
        <v>3.835711794854587E-3</v>
      </c>
      <c r="AI20" s="117">
        <v>5.2515184298946747E-3</v>
      </c>
      <c r="AJ20" s="117">
        <v>4.2497799001894876E-3</v>
      </c>
      <c r="AK20" s="117">
        <v>4.5973015028007037E-3</v>
      </c>
      <c r="AL20" s="117">
        <v>4.8312940865374984E-3</v>
      </c>
      <c r="AM20" s="117">
        <v>4.467920593317549E-3</v>
      </c>
      <c r="AN20" s="117">
        <v>4.7326870225187674E-3</v>
      </c>
      <c r="AO20" s="117">
        <v>4.3294768032466563E-3</v>
      </c>
      <c r="AP20" s="117">
        <v>4.6398803315335444E-3</v>
      </c>
      <c r="AQ20" s="117">
        <v>4.1059725023778401E-3</v>
      </c>
      <c r="AR20" s="117">
        <v>7.0779161508340779E-3</v>
      </c>
    </row>
    <row r="21" spans="1:44" ht="15" customHeight="1">
      <c r="A21" s="115" t="s">
        <v>2371</v>
      </c>
      <c r="B21" s="110">
        <v>5.0636376768926003E-3</v>
      </c>
      <c r="C21" s="110">
        <v>6.2822248154395001E-3</v>
      </c>
      <c r="D21" s="110">
        <v>1.13582603641869E-2</v>
      </c>
      <c r="E21" s="110">
        <v>1.0471777899198601E-2</v>
      </c>
      <c r="F21" s="116">
        <v>4.6388005392753E-3</v>
      </c>
      <c r="G21" s="110">
        <v>4.7472277158660996E-3</v>
      </c>
      <c r="H21" s="110">
        <v>3.3875731097559002E-3</v>
      </c>
      <c r="I21" s="110">
        <v>4.5763594069733E-3</v>
      </c>
      <c r="J21" s="110">
        <v>6.6451362943015001E-3</v>
      </c>
      <c r="K21" s="110">
        <v>1.87249783920574E-2</v>
      </c>
      <c r="L21" s="110">
        <v>5.0422957611642996E-3</v>
      </c>
      <c r="M21" s="110">
        <v>5.0369119749814001E-3</v>
      </c>
      <c r="N21" s="110">
        <v>4.4232353401888001E-3</v>
      </c>
      <c r="O21" s="110">
        <v>1.85893233755881E-2</v>
      </c>
      <c r="P21" s="110">
        <v>5.4794350761982E-3</v>
      </c>
      <c r="Q21" s="110">
        <v>5.7509020793592002E-3</v>
      </c>
      <c r="R21" s="110">
        <v>5.0369119749814001E-3</v>
      </c>
      <c r="S21" s="110">
        <v>3.7249110796010197E-2</v>
      </c>
      <c r="T21" s="110">
        <v>5.0230912931260004E-3</v>
      </c>
      <c r="U21" s="110">
        <v>-4.2647212831108004E-3</v>
      </c>
      <c r="V21" s="110">
        <v>1.9187565673573999E-2</v>
      </c>
      <c r="W21" s="110">
        <v>6.5943742629587E-3</v>
      </c>
      <c r="X21" s="110">
        <v>1.6279111610733799E-2</v>
      </c>
      <c r="Y21" s="110">
        <v>5.5600367571782003E-3</v>
      </c>
      <c r="Z21" s="110">
        <v>3.9923995367662996E-3</v>
      </c>
      <c r="AA21" s="110">
        <v>1.5881799857966099E-2</v>
      </c>
      <c r="AB21" s="110">
        <v>2.1071102473041101E-2</v>
      </c>
      <c r="AC21" s="110">
        <v>-3.5660354760736002E-3</v>
      </c>
      <c r="AD21" s="110">
        <v>4.6538391999291001E-3</v>
      </c>
      <c r="AE21" s="110">
        <v>-6.8076929072676999E-3</v>
      </c>
      <c r="AF21" s="110">
        <v>4.4516064129503999E-3</v>
      </c>
      <c r="AG21" s="110">
        <v>4.7115467684631001E-3</v>
      </c>
      <c r="AH21" s="117">
        <v>3.4330843251914539E-3</v>
      </c>
      <c r="AI21" s="117">
        <v>4.9923014001657792E-3</v>
      </c>
      <c r="AJ21" s="117">
        <v>4.5373428778553992E-3</v>
      </c>
      <c r="AK21" s="117">
        <v>4.3914254000850554E-3</v>
      </c>
      <c r="AL21" s="117">
        <v>4.4182846109648748E-3</v>
      </c>
      <c r="AM21" s="117">
        <v>4.6069146629946801E-3</v>
      </c>
      <c r="AN21" s="117">
        <v>4.5798393736520924E-3</v>
      </c>
      <c r="AO21" s="117">
        <v>4.5041269251350213E-3</v>
      </c>
      <c r="AP21" s="117">
        <v>5.5000739181125307E-3</v>
      </c>
      <c r="AQ21" s="117">
        <v>4.8814130303981842E-3</v>
      </c>
      <c r="AR21" s="117">
        <v>1.1544995678411499E-2</v>
      </c>
    </row>
    <row r="22" spans="1:44" ht="15" customHeight="1">
      <c r="A22" s="115" t="s">
        <v>2372</v>
      </c>
      <c r="B22" s="110">
        <v>5.2900667685647999E-3</v>
      </c>
      <c r="C22" s="110">
        <v>1.0179797890798901E-2</v>
      </c>
      <c r="D22" s="110">
        <v>-3.8571168316796E-3</v>
      </c>
      <c r="E22" s="110">
        <v>3.13009233729033E-2</v>
      </c>
      <c r="F22" s="116">
        <v>4.7826981627881997E-3</v>
      </c>
      <c r="G22" s="110">
        <v>4.8426629949169997E-3</v>
      </c>
      <c r="H22" s="110">
        <v>4.7516832942612998E-3</v>
      </c>
      <c r="I22" s="110">
        <v>1.3695044222301399E-2</v>
      </c>
      <c r="J22" s="110">
        <v>1.6131057981760798E-2</v>
      </c>
      <c r="K22" s="110">
        <v>2.16850646410649E-2</v>
      </c>
      <c r="L22" s="110">
        <v>2.4531993991768499E-2</v>
      </c>
      <c r="M22" s="110">
        <v>5.9896131857640001E-3</v>
      </c>
      <c r="N22" s="110">
        <v>5.0064949679835E-3</v>
      </c>
      <c r="O22" s="110">
        <v>4.3444039490966001E-3</v>
      </c>
      <c r="P22" s="110">
        <v>3.9497640451340004E-3</v>
      </c>
      <c r="Q22" s="110">
        <v>5.9627172459463E-3</v>
      </c>
      <c r="R22" s="110">
        <v>5.9896131857640001E-3</v>
      </c>
      <c r="S22" s="110">
        <v>2.9652404346304201E-2</v>
      </c>
      <c r="T22" s="110">
        <v>5.1833218946425001E-3</v>
      </c>
      <c r="U22" s="110">
        <v>1.94731770662144E-2</v>
      </c>
      <c r="V22" s="110">
        <v>1.0906163284302099E-2</v>
      </c>
      <c r="W22" s="110">
        <v>1.0700845675634001E-2</v>
      </c>
      <c r="X22" s="110">
        <v>1.25225326991236E-2</v>
      </c>
      <c r="Y22" s="110">
        <v>4.9992813028700003E-3</v>
      </c>
      <c r="Z22" s="110">
        <v>4.8469564118700003E-3</v>
      </c>
      <c r="AA22" s="110">
        <v>3.3472634997195397E-2</v>
      </c>
      <c r="AB22" s="110">
        <v>6.9681732867387996E-3</v>
      </c>
      <c r="AC22" s="110">
        <v>6.3266996350953997E-3</v>
      </c>
      <c r="AD22" s="110">
        <v>4.7985188017289999E-3</v>
      </c>
      <c r="AE22" s="110">
        <v>6.0311454936154002E-3</v>
      </c>
      <c r="AF22" s="110">
        <v>4.2911842374571997E-3</v>
      </c>
      <c r="AG22" s="110">
        <v>5.0471227244539996E-3</v>
      </c>
      <c r="AH22" s="117">
        <v>5.7309021659176316E-3</v>
      </c>
      <c r="AI22" s="117">
        <v>5.1566289486395392E-3</v>
      </c>
      <c r="AJ22" s="117">
        <v>5.9047278008968968E-3</v>
      </c>
      <c r="AK22" s="117">
        <v>4.6201197840363096E-3</v>
      </c>
      <c r="AL22" s="117">
        <v>5.2522389805606737E-3</v>
      </c>
      <c r="AM22" s="117">
        <v>4.1387979821652576E-3</v>
      </c>
      <c r="AN22" s="117">
        <v>4.2112562659101897E-3</v>
      </c>
      <c r="AO22" s="117">
        <v>4.8820809301935494E-3</v>
      </c>
      <c r="AP22" s="117">
        <v>4.2164501753233774E-3</v>
      </c>
      <c r="AQ22" s="117">
        <v>6.1247378501129157E-3</v>
      </c>
      <c r="AR22" s="117">
        <v>1.2137012928213E-2</v>
      </c>
    </row>
    <row r="23" spans="1:44" ht="15" customHeight="1">
      <c r="A23" s="115" t="s">
        <v>2373</v>
      </c>
      <c r="B23" s="110">
        <v>5.3464867078805997E-3</v>
      </c>
      <c r="C23" s="110">
        <v>1.08321308138745E-2</v>
      </c>
      <c r="D23" s="110">
        <v>1.50720253570399E-2</v>
      </c>
      <c r="E23" s="110">
        <v>1.8276834303184102E-2</v>
      </c>
      <c r="F23" s="116">
        <v>4.6981269093178003E-3</v>
      </c>
      <c r="G23" s="110">
        <v>4.6092623519660997E-3</v>
      </c>
      <c r="H23" s="110">
        <v>4.9454259593819999E-3</v>
      </c>
      <c r="I23" s="110">
        <v>-3.6754209816415598E-2</v>
      </c>
      <c r="J23" s="110">
        <v>8.4045332241607998E-3</v>
      </c>
      <c r="K23" s="110">
        <v>-1.12110001181573E-2</v>
      </c>
      <c r="L23" s="110">
        <v>6.23754203485384E-2</v>
      </c>
      <c r="M23" s="110">
        <v>5.7761133990404997E-3</v>
      </c>
      <c r="N23" s="110">
        <v>4.0897675253335E-3</v>
      </c>
      <c r="O23" s="110">
        <v>2.16841269616702E-2</v>
      </c>
      <c r="P23" s="110">
        <v>4.6181309189654001E-3</v>
      </c>
      <c r="Q23" s="110">
        <v>6.0088596767265004E-3</v>
      </c>
      <c r="R23" s="110">
        <v>5.7761133990404997E-3</v>
      </c>
      <c r="S23" s="110">
        <v>2.1985172441623301E-2</v>
      </c>
      <c r="T23" s="110">
        <v>5.2547854559765999E-3</v>
      </c>
      <c r="U23" s="110">
        <v>2.06958999242777E-2</v>
      </c>
      <c r="V23" s="110">
        <v>-1.5062238265388999E-3</v>
      </c>
      <c r="W23" s="110">
        <v>2.1941036010413601E-2</v>
      </c>
      <c r="X23" s="110">
        <v>1.29452834368775E-2</v>
      </c>
      <c r="Y23" s="110">
        <v>5.5658540034294003E-3</v>
      </c>
      <c r="Z23" s="110">
        <v>3.7911091912153001E-3</v>
      </c>
      <c r="AA23" s="110">
        <v>-8.5303059882211995E-3</v>
      </c>
      <c r="AB23" s="110">
        <v>1.7215037190140899E-2</v>
      </c>
      <c r="AC23" s="110">
        <v>1.3070947827105901E-2</v>
      </c>
      <c r="AD23" s="110">
        <v>4.6799391602219001E-3</v>
      </c>
      <c r="AE23" s="110">
        <v>9.1527782443814997E-3</v>
      </c>
      <c r="AF23" s="110">
        <v>4.7537464223548999E-3</v>
      </c>
      <c r="AG23" s="110">
        <v>4.4652159625057997E-3</v>
      </c>
      <c r="AH23" s="117">
        <v>4.3804327815533889E-3</v>
      </c>
      <c r="AI23" s="117">
        <v>4.0535865015079503E-3</v>
      </c>
      <c r="AJ23" s="117">
        <v>3.5227691509928292E-3</v>
      </c>
      <c r="AK23" s="117">
        <v>4.7383738496265537E-3</v>
      </c>
      <c r="AL23" s="117">
        <v>5.0652263668404052E-3</v>
      </c>
      <c r="AM23" s="117">
        <v>4.6114241038135214E-3</v>
      </c>
      <c r="AN23" s="117">
        <v>4.7607722017530369E-3</v>
      </c>
      <c r="AO23" s="117">
        <v>3.487609519157987E-3</v>
      </c>
      <c r="AP23" s="117">
        <v>5.8676316705518154E-3</v>
      </c>
      <c r="AQ23" s="117">
        <v>3.414982785053975E-3</v>
      </c>
      <c r="AR23" s="117">
        <v>5.5577999763685246E-3</v>
      </c>
    </row>
    <row r="24" spans="1:44" ht="15" customHeight="1">
      <c r="A24" s="115" t="s">
        <v>2374</v>
      </c>
      <c r="B24" s="110">
        <v>4.9386051430641001E-3</v>
      </c>
      <c r="C24" s="110">
        <v>1.40819757875159E-2</v>
      </c>
      <c r="D24" s="110">
        <v>3.6230367447125503E-2</v>
      </c>
      <c r="E24" s="110">
        <v>1.18459169621248E-2</v>
      </c>
      <c r="F24" s="116">
        <v>4.7127921345764996E-3</v>
      </c>
      <c r="G24" s="110">
        <v>5.3205277270552999E-3</v>
      </c>
      <c r="H24" s="110">
        <v>4.7019870567318999E-3</v>
      </c>
      <c r="I24" s="110">
        <v>-2.7704635552642801E-2</v>
      </c>
      <c r="J24" s="110">
        <v>1.8388104808875001E-2</v>
      </c>
      <c r="K24" s="110">
        <v>5.2693622321705004E-3</v>
      </c>
      <c r="L24" s="110">
        <v>1.4360097755272701E-2</v>
      </c>
      <c r="M24" s="110">
        <v>4.9902298459509999E-3</v>
      </c>
      <c r="N24" s="110">
        <v>4.6144045659226004E-3</v>
      </c>
      <c r="O24" s="110">
        <v>2.96900831125732E-2</v>
      </c>
      <c r="P24" s="110">
        <v>4.7940409683137003E-3</v>
      </c>
      <c r="Q24" s="110">
        <v>5.1996082541626003E-3</v>
      </c>
      <c r="R24" s="110">
        <v>4.9902298459509999E-3</v>
      </c>
      <c r="S24" s="110">
        <v>1.2282190813802E-2</v>
      </c>
      <c r="T24" s="110">
        <v>4.8389459224424001E-3</v>
      </c>
      <c r="U24" s="110">
        <v>6.7060925593197002E-3</v>
      </c>
      <c r="V24" s="110">
        <v>1.7353831476601599E-2</v>
      </c>
      <c r="W24" s="110">
        <v>1.14699266618972E-2</v>
      </c>
      <c r="X24" s="110">
        <v>9.4191331396468007E-3</v>
      </c>
      <c r="Y24" s="110">
        <v>5.2209238270792E-3</v>
      </c>
      <c r="Z24" s="110">
        <v>3.5823102795674001E-3</v>
      </c>
      <c r="AA24" s="110">
        <v>1.46593934829375E-2</v>
      </c>
      <c r="AB24" s="110">
        <v>1.0637118927183199E-2</v>
      </c>
      <c r="AC24" s="110">
        <v>7.7066168991553E-3</v>
      </c>
      <c r="AD24" s="110">
        <v>4.7408480207952004E-3</v>
      </c>
      <c r="AE24" s="110">
        <v>4.6271602728788002E-3</v>
      </c>
      <c r="AF24" s="110">
        <v>4.4039876867370004E-3</v>
      </c>
      <c r="AG24" s="110">
        <v>4.4951083097501997E-3</v>
      </c>
      <c r="AH24" s="117">
        <v>4.6146132733163427E-3</v>
      </c>
      <c r="AI24" s="117">
        <v>5.4552520446207592E-3</v>
      </c>
      <c r="AJ24" s="117">
        <v>4.9414102245063816E-3</v>
      </c>
      <c r="AK24" s="117">
        <v>4.1870705082483108E-3</v>
      </c>
      <c r="AL24" s="117">
        <v>4.3776129913153236E-3</v>
      </c>
      <c r="AM24" s="117">
        <v>4.3238986726758877E-3</v>
      </c>
      <c r="AN24" s="117">
        <v>5.480175198908567E-3</v>
      </c>
      <c r="AO24" s="117">
        <v>3.737254933690386E-3</v>
      </c>
      <c r="AP24" s="117">
        <v>6.6825837693164254E-3</v>
      </c>
      <c r="AQ24" s="117">
        <v>4.8790042272600946E-3</v>
      </c>
      <c r="AR24" s="117">
        <v>8.853872446434102E-3</v>
      </c>
    </row>
    <row r="25" spans="1:44" ht="15" customHeight="1">
      <c r="A25" s="115" t="s">
        <v>2375</v>
      </c>
      <c r="B25" s="110">
        <v>5.7297123292401999E-3</v>
      </c>
      <c r="C25" s="110">
        <v>6.0735388026425998E-3</v>
      </c>
      <c r="D25" s="110">
        <v>2.81813006923246E-2</v>
      </c>
      <c r="E25" s="110">
        <v>9.8968733663338006E-3</v>
      </c>
      <c r="F25" s="116">
        <v>4.6381783150314E-3</v>
      </c>
      <c r="G25" s="110">
        <v>4.7794751441739003E-3</v>
      </c>
      <c r="H25" s="110">
        <v>5.6067179965069002E-3</v>
      </c>
      <c r="I25" s="110">
        <v>2.4581602350567801E-2</v>
      </c>
      <c r="J25" s="110">
        <v>1.7153674840130501E-2</v>
      </c>
      <c r="K25" s="110">
        <v>7.0268110758355901E-2</v>
      </c>
      <c r="L25" s="110">
        <v>5.8920131506096103E-2</v>
      </c>
      <c r="M25" s="110">
        <v>5.3978609606156998E-3</v>
      </c>
      <c r="N25" s="110">
        <v>4.0837262250419002E-3</v>
      </c>
      <c r="O25" s="110">
        <v>5.7344529560430001E-3</v>
      </c>
      <c r="P25" s="110">
        <v>4.6131689480056002E-3</v>
      </c>
      <c r="Q25" s="110">
        <v>2.4598531144325001E-3</v>
      </c>
      <c r="R25" s="110">
        <v>5.3978609606156998E-3</v>
      </c>
      <c r="S25" s="110">
        <v>3.4867291593182002E-3</v>
      </c>
      <c r="T25" s="110">
        <v>4.6183243305813002E-3</v>
      </c>
      <c r="U25" s="110">
        <v>8.5652305018613008E-3</v>
      </c>
      <c r="V25" s="110">
        <v>4.6548473156880002E-3</v>
      </c>
      <c r="W25" s="110">
        <v>8.7458812553104E-3</v>
      </c>
      <c r="X25" s="110">
        <v>1.6052295726017501E-2</v>
      </c>
      <c r="Y25" s="110">
        <v>5.5050846628640999E-3</v>
      </c>
      <c r="Z25" s="110">
        <v>4.5351169287617E-3</v>
      </c>
      <c r="AA25" s="110">
        <v>-2.0024162987833998E-3</v>
      </c>
      <c r="AB25" s="110">
        <v>1.15506827602405E-2</v>
      </c>
      <c r="AC25" s="110">
        <v>-4.3113908082140001E-4</v>
      </c>
      <c r="AD25" s="110">
        <v>4.6101412937756001E-3</v>
      </c>
      <c r="AE25" s="110">
        <v>-1.7500387123517999E-3</v>
      </c>
      <c r="AF25" s="110">
        <v>4.593264121553E-3</v>
      </c>
      <c r="AG25" s="110">
        <v>4.8915849690075001E-3</v>
      </c>
      <c r="AH25" s="117">
        <v>3.423148386475579E-3</v>
      </c>
      <c r="AI25" s="117">
        <v>3.6994218180922121E-3</v>
      </c>
      <c r="AJ25" s="117">
        <v>3.6047157969813629E-3</v>
      </c>
      <c r="AK25" s="117">
        <v>5.2798415067779464E-3</v>
      </c>
      <c r="AL25" s="117">
        <v>4.7341134997058764E-3</v>
      </c>
      <c r="AM25" s="117">
        <v>4.5611247988360977E-3</v>
      </c>
      <c r="AN25" s="117">
        <v>5.1400080843972051E-3</v>
      </c>
      <c r="AO25" s="117">
        <v>5.0236541168823456E-3</v>
      </c>
      <c r="AP25" s="117">
        <v>4.2139777513718873E-3</v>
      </c>
      <c r="AQ25" s="117">
        <v>3.7630272963574329E-3</v>
      </c>
      <c r="AR25" s="117">
        <v>2.1853622151671179E-2</v>
      </c>
    </row>
    <row r="26" spans="1:44" ht="15" customHeight="1">
      <c r="A26" s="115" t="s">
        <v>2376</v>
      </c>
      <c r="B26" s="110">
        <v>4.5871225444485001E-3</v>
      </c>
      <c r="C26" s="110">
        <v>9.4146353253750001E-4</v>
      </c>
      <c r="D26" s="110">
        <v>3.18977993995909E-2</v>
      </c>
      <c r="E26" s="110">
        <v>1.2179727142496301E-2</v>
      </c>
      <c r="F26" s="116">
        <v>4.4444797808166998E-3</v>
      </c>
      <c r="G26" s="110">
        <v>4.3420172506968002E-3</v>
      </c>
      <c r="H26" s="110">
        <v>4.0844445832880997E-3</v>
      </c>
      <c r="I26" s="110">
        <v>1.02716359531985E-2</v>
      </c>
      <c r="J26" s="110">
        <v>1.6456129795540001E-3</v>
      </c>
      <c r="K26" s="110">
        <v>5.78262951030213E-2</v>
      </c>
      <c r="L26" s="110">
        <v>2.5157953184809598E-2</v>
      </c>
      <c r="M26" s="110">
        <v>5.0581885431160998E-3</v>
      </c>
      <c r="N26" s="110">
        <v>4.1278694186179998E-3</v>
      </c>
      <c r="O26" s="110">
        <v>4.9904773073930001E-3</v>
      </c>
      <c r="P26" s="110">
        <v>4.1296119623370001E-3</v>
      </c>
      <c r="Q26" s="110">
        <v>6.4501791011867E-3</v>
      </c>
      <c r="R26" s="110">
        <v>5.0581885431160998E-3</v>
      </c>
      <c r="S26" s="110">
        <v>1.05335186871473E-2</v>
      </c>
      <c r="T26" s="110">
        <v>4.3532610116511997E-3</v>
      </c>
      <c r="U26" s="110">
        <v>-6.3110750255571998E-3</v>
      </c>
      <c r="V26" s="110">
        <v>2.4986382209740299E-2</v>
      </c>
      <c r="W26" s="110">
        <v>1.3687206007909E-2</v>
      </c>
      <c r="X26" s="110">
        <v>1.1048813979797401E-2</v>
      </c>
      <c r="Y26" s="110">
        <v>4.8821740009764997E-3</v>
      </c>
      <c r="Z26" s="110">
        <v>4.5628426899065001E-3</v>
      </c>
      <c r="AA26" s="110">
        <v>3.5900932578496803E-2</v>
      </c>
      <c r="AB26" s="110">
        <v>1.2642267391138599E-2</v>
      </c>
      <c r="AC26" s="110">
        <v>7.6855732965350997E-3</v>
      </c>
      <c r="AD26" s="110">
        <v>4.4562169226926998E-3</v>
      </c>
      <c r="AE26" s="110">
        <v>1.0529820079500899E-2</v>
      </c>
      <c r="AF26" s="110">
        <v>4.7704067191504003E-3</v>
      </c>
      <c r="AG26" s="110">
        <v>3.7946676752918002E-3</v>
      </c>
      <c r="AH26" s="117">
        <v>3.8958407443443911E-3</v>
      </c>
      <c r="AI26" s="117">
        <v>4.7030260417112463E-3</v>
      </c>
      <c r="AJ26" s="117">
        <v>4.0445652615540891E-3</v>
      </c>
      <c r="AK26" s="117">
        <v>3.8549368374455892E-3</v>
      </c>
      <c r="AL26" s="117">
        <v>4.436441374707464E-3</v>
      </c>
      <c r="AM26" s="117">
        <v>4.0431370020634384E-3</v>
      </c>
      <c r="AN26" s="117">
        <v>5.0773291022115728E-3</v>
      </c>
      <c r="AO26" s="117">
        <v>4.4619743202142471E-3</v>
      </c>
      <c r="AP26" s="117">
        <v>3.9499595161703897E-3</v>
      </c>
      <c r="AQ26" s="117">
        <v>5.9382880669727528E-3</v>
      </c>
      <c r="AR26" s="117">
        <v>1.9365259020604271E-2</v>
      </c>
    </row>
    <row r="27" spans="1:44" ht="15" customHeight="1">
      <c r="A27" s="115" t="s">
        <v>2377</v>
      </c>
      <c r="B27" s="110">
        <v>4.7351142295688998E-3</v>
      </c>
      <c r="C27" s="110">
        <v>1.0551548634261E-2</v>
      </c>
      <c r="D27" s="110">
        <v>3.3176485353220001E-4</v>
      </c>
      <c r="E27" s="110">
        <v>1.6376952921401601E-2</v>
      </c>
      <c r="F27" s="116">
        <v>4.6357916485501999E-3</v>
      </c>
      <c r="G27" s="110">
        <v>5.5282332471142002E-3</v>
      </c>
      <c r="H27" s="110">
        <v>4.7999216411402004E-3</v>
      </c>
      <c r="I27" s="110">
        <v>1.4004165911829999E-3</v>
      </c>
      <c r="J27" s="110">
        <v>2.1859821161750299E-2</v>
      </c>
      <c r="K27" s="110">
        <v>1.90897100902209E-2</v>
      </c>
      <c r="L27" s="110">
        <v>-0.13803732530831</v>
      </c>
      <c r="M27" s="110">
        <v>5.5541076034472002E-3</v>
      </c>
      <c r="N27" s="110">
        <v>4.6217921855162001E-3</v>
      </c>
      <c r="O27" s="110">
        <v>2.2080460294059301E-2</v>
      </c>
      <c r="P27" s="110">
        <v>4.3390917162559996E-3</v>
      </c>
      <c r="Q27" s="110">
        <v>2.4526943941671998E-3</v>
      </c>
      <c r="R27" s="110">
        <v>5.5541076034472002E-3</v>
      </c>
      <c r="S27" s="110">
        <v>2.8064983436450201E-2</v>
      </c>
      <c r="T27" s="110">
        <v>4.2776742541648996E-3</v>
      </c>
      <c r="U27" s="110">
        <v>1.41425475601783E-2</v>
      </c>
      <c r="V27" s="110">
        <v>1.8640384525717101E-2</v>
      </c>
      <c r="W27" s="110">
        <v>1.1930751548836801E-2</v>
      </c>
      <c r="X27" s="110">
        <v>4.6945604491321E-3</v>
      </c>
      <c r="Y27" s="110">
        <v>4.7896957656333996E-3</v>
      </c>
      <c r="Z27" s="110">
        <v>3.9419011700067997E-3</v>
      </c>
      <c r="AA27" s="110">
        <v>-1.8463738095675399E-2</v>
      </c>
      <c r="AB27" s="110">
        <v>1.3765682774986699E-2</v>
      </c>
      <c r="AC27" s="110">
        <v>1.8224633097532899E-2</v>
      </c>
      <c r="AD27" s="110">
        <v>4.6796007610663999E-3</v>
      </c>
      <c r="AE27" s="110">
        <v>1.46291097435411E-2</v>
      </c>
      <c r="AF27" s="110">
        <v>4.3591988972619001E-3</v>
      </c>
      <c r="AG27" s="110">
        <v>4.4265195830243001E-3</v>
      </c>
      <c r="AH27" s="117">
        <v>4.5725901703520663E-3</v>
      </c>
      <c r="AI27" s="117">
        <v>5.8524694103824987E-3</v>
      </c>
      <c r="AJ27" s="117">
        <v>5.0883210564017182E-3</v>
      </c>
      <c r="AK27" s="117">
        <v>3.9549249761277301E-3</v>
      </c>
      <c r="AL27" s="117">
        <v>4.8708236595523006E-3</v>
      </c>
      <c r="AM27" s="117">
        <v>3.9649809926632718E-3</v>
      </c>
      <c r="AN27" s="117">
        <v>4.2093914864406532E-3</v>
      </c>
      <c r="AO27" s="117">
        <v>4.41860686626727E-3</v>
      </c>
      <c r="AP27" s="117">
        <v>5.8462420643024416E-3</v>
      </c>
      <c r="AQ27" s="117">
        <v>2.7318080175704812E-3</v>
      </c>
      <c r="AR27" s="117">
        <v>1.161794201804419E-2</v>
      </c>
    </row>
    <row r="28" spans="1:44" ht="15" customHeight="1">
      <c r="A28" s="115" t="s">
        <v>2378</v>
      </c>
      <c r="B28" s="110">
        <v>5.5514977168887002E-3</v>
      </c>
      <c r="C28" s="110">
        <v>1.5401533544532499E-2</v>
      </c>
      <c r="D28" s="110">
        <v>-6.8440723038786996E-3</v>
      </c>
      <c r="E28" s="110">
        <v>2.5534974775291998E-3</v>
      </c>
      <c r="F28" s="116">
        <v>4.7309676862169999E-3</v>
      </c>
      <c r="G28" s="110">
        <v>5.6773175727846004E-3</v>
      </c>
      <c r="H28" s="110">
        <v>3.4791295704081002E-3</v>
      </c>
      <c r="I28" s="110">
        <v>6.4608483266347999E-3</v>
      </c>
      <c r="J28" s="110">
        <v>5.6403655488595E-3</v>
      </c>
      <c r="K28" s="110">
        <v>7.140104345046E-3</v>
      </c>
      <c r="L28" s="110">
        <v>-5.5146831505500302E-2</v>
      </c>
      <c r="M28" s="110">
        <v>4.7234757168822996E-3</v>
      </c>
      <c r="N28" s="110">
        <v>4.5072753057252002E-3</v>
      </c>
      <c r="O28" s="110">
        <v>2.3216149311576399E-2</v>
      </c>
      <c r="P28" s="110">
        <v>4.5163250378957003E-3</v>
      </c>
      <c r="Q28" s="110">
        <v>4.7118241154538E-3</v>
      </c>
      <c r="R28" s="110">
        <v>4.7234757168822996E-3</v>
      </c>
      <c r="S28" s="110">
        <v>3.7615035671215297E-2</v>
      </c>
      <c r="T28" s="110">
        <v>5.5843782095099E-3</v>
      </c>
      <c r="U28" s="110">
        <v>1.47205744171414E-2</v>
      </c>
      <c r="V28" s="110">
        <v>6.4214248347299E-3</v>
      </c>
      <c r="W28" s="110">
        <v>1.1680377961807299E-2</v>
      </c>
      <c r="X28" s="110">
        <v>1.6016849850625899E-2</v>
      </c>
      <c r="Y28" s="110">
        <v>4.9523501077846002E-3</v>
      </c>
      <c r="Z28" s="110">
        <v>4.4259077474476998E-3</v>
      </c>
      <c r="AA28" s="110">
        <v>8.2156305456819998E-4</v>
      </c>
      <c r="AB28" s="110">
        <v>1.11863966981462E-2</v>
      </c>
      <c r="AC28" s="110">
        <v>1.5481350293208299E-2</v>
      </c>
      <c r="AD28" s="110">
        <v>4.7111569597143004E-3</v>
      </c>
      <c r="AE28" s="110">
        <v>-8.3559861616425996E-3</v>
      </c>
      <c r="AF28" s="110">
        <v>4.1302908279432999E-3</v>
      </c>
      <c r="AG28" s="110">
        <v>4.6934754994700997E-3</v>
      </c>
      <c r="AH28" s="117">
        <v>3.718323523585526E-3</v>
      </c>
      <c r="AI28" s="117">
        <v>4.0370465714287549E-3</v>
      </c>
      <c r="AJ28" s="117">
        <v>4.6169227171547573E-3</v>
      </c>
      <c r="AK28" s="117">
        <v>4.9950133961973644E-3</v>
      </c>
      <c r="AL28" s="117">
        <v>4.1442461757393839E-3</v>
      </c>
      <c r="AM28" s="117">
        <v>4.0999836073990882E-3</v>
      </c>
      <c r="AN28" s="117">
        <v>4.0618664665955043E-3</v>
      </c>
      <c r="AO28" s="117">
        <v>4.6433504229996744E-3</v>
      </c>
      <c r="AP28" s="117">
        <v>6.0529832976648091E-3</v>
      </c>
      <c r="AQ28" s="117">
        <v>4.0323153771275148E-3</v>
      </c>
      <c r="AR28" s="117">
        <v>9.2280208690092014E-3</v>
      </c>
    </row>
    <row r="29" spans="1:44" ht="15" customHeight="1">
      <c r="A29" s="115" t="s">
        <v>2379</v>
      </c>
      <c r="B29" s="110">
        <v>5.6993291928843998E-3</v>
      </c>
      <c r="C29" s="110">
        <v>1.3716839058818301E-2</v>
      </c>
      <c r="D29" s="110">
        <v>6.1131961985051997E-3</v>
      </c>
      <c r="E29" s="110">
        <v>2.09145735573509E-2</v>
      </c>
      <c r="F29" s="116">
        <v>4.9653003497231998E-3</v>
      </c>
      <c r="G29" s="110">
        <v>4.9133535843399996E-3</v>
      </c>
      <c r="H29" s="110">
        <v>4.2583965597657999E-3</v>
      </c>
      <c r="I29" s="110">
        <v>1.4689542634041699E-2</v>
      </c>
      <c r="J29" s="110">
        <v>1.90805779828114E-2</v>
      </c>
      <c r="K29" s="110">
        <v>9.6009398015477997E-3</v>
      </c>
      <c r="L29" s="110">
        <v>8.4729955422706994E-3</v>
      </c>
      <c r="M29" s="110">
        <v>5.6369449617004004E-3</v>
      </c>
      <c r="N29" s="110">
        <v>4.5014863766511997E-3</v>
      </c>
      <c r="O29" s="110">
        <v>4.2942597556205001E-3</v>
      </c>
      <c r="P29" s="110">
        <v>4.6435343314228002E-3</v>
      </c>
      <c r="Q29" s="110">
        <v>3.3373565397217999E-3</v>
      </c>
      <c r="R29" s="110">
        <v>5.6369449617004004E-3</v>
      </c>
      <c r="S29" s="110">
        <v>3.3518922339266198E-2</v>
      </c>
      <c r="T29" s="110">
        <v>4.8826028574929002E-3</v>
      </c>
      <c r="U29" s="110">
        <v>8.3780898300067994E-3</v>
      </c>
      <c r="V29" s="110">
        <v>2.0248130893880899E-2</v>
      </c>
      <c r="W29" s="110">
        <v>1.2427402372862601E-2</v>
      </c>
      <c r="X29" s="110">
        <v>1.2489516362695101E-2</v>
      </c>
      <c r="Y29" s="110">
        <v>5.7245208861801001E-3</v>
      </c>
      <c r="Z29" s="110">
        <v>4.7570956634770999E-3</v>
      </c>
      <c r="AA29" s="110">
        <v>1.9544237501290401E-2</v>
      </c>
      <c r="AB29" s="110">
        <v>1.35029922821936E-2</v>
      </c>
      <c r="AC29" s="110">
        <v>7.6279759438038003E-3</v>
      </c>
      <c r="AD29" s="110">
        <v>4.9539743951312002E-3</v>
      </c>
      <c r="AE29" s="110">
        <v>2.9163985696194002E-2</v>
      </c>
      <c r="AF29" s="110">
        <v>4.8087934983526998E-3</v>
      </c>
      <c r="AG29" s="110">
        <v>5.0007599591142997E-3</v>
      </c>
      <c r="AH29" s="117">
        <v>5.0902749050701426E-3</v>
      </c>
      <c r="AI29" s="117">
        <v>4.5209890730199959E-3</v>
      </c>
      <c r="AJ29" s="117">
        <v>4.2157417634497707E-3</v>
      </c>
      <c r="AK29" s="117">
        <v>5.0729001494252924E-3</v>
      </c>
      <c r="AL29" s="117">
        <v>4.9440867633688016E-3</v>
      </c>
      <c r="AM29" s="117">
        <v>4.7421231487700787E-3</v>
      </c>
      <c r="AN29" s="117">
        <v>4.7194747715256788E-3</v>
      </c>
      <c r="AO29" s="117">
        <v>5.0866958192667452E-3</v>
      </c>
      <c r="AP29" s="117">
        <v>4.3901936863437168E-3</v>
      </c>
      <c r="AQ29" s="117">
        <v>5.4368151935538511E-3</v>
      </c>
      <c r="AR29" s="117">
        <v>9.7201879603095679E-3</v>
      </c>
    </row>
    <row r="30" spans="1:44" ht="15" customHeight="1">
      <c r="A30" s="115" t="s">
        <v>2380</v>
      </c>
      <c r="B30" s="110">
        <v>5.7688656514693001E-3</v>
      </c>
      <c r="C30" s="110">
        <v>1.06289782458238E-2</v>
      </c>
      <c r="D30" s="110">
        <v>8.8358736843304007E-3</v>
      </c>
      <c r="E30" s="110">
        <v>1.7723050523529901E-2</v>
      </c>
      <c r="F30" s="116">
        <v>5.0742088239577997E-3</v>
      </c>
      <c r="G30" s="110">
        <v>4.3946492894753999E-3</v>
      </c>
      <c r="H30" s="110">
        <v>5.2247023240937999E-3</v>
      </c>
      <c r="I30" s="110">
        <v>-7.4939920077339997E-3</v>
      </c>
      <c r="J30" s="110">
        <v>1.4672873134013401E-2</v>
      </c>
      <c r="K30" s="110">
        <v>2.4405539181912399E-2</v>
      </c>
      <c r="L30" s="110">
        <v>-7.6775579427288604E-2</v>
      </c>
      <c r="M30" s="110">
        <v>5.9035153246142997E-3</v>
      </c>
      <c r="N30" s="110">
        <v>4.6774376409079998E-3</v>
      </c>
      <c r="O30" s="110">
        <v>5.2183186461371997E-3</v>
      </c>
      <c r="P30" s="110">
        <v>5.3024379411574004E-3</v>
      </c>
      <c r="Q30" s="110">
        <v>4.4705804216725997E-3</v>
      </c>
      <c r="R30" s="110">
        <v>5.9035153246142997E-3</v>
      </c>
      <c r="S30" s="110">
        <v>9.1338069385646994E-3</v>
      </c>
      <c r="T30" s="110">
        <v>5.26154317808E-3</v>
      </c>
      <c r="U30" s="110">
        <v>2.0243533598705E-2</v>
      </c>
      <c r="V30" s="110">
        <v>1.05428440842192E-2</v>
      </c>
      <c r="W30" s="110">
        <v>1.8226174259318099E-2</v>
      </c>
      <c r="X30" s="110">
        <v>6.7847798943574998E-3</v>
      </c>
      <c r="Y30" s="110">
        <v>5.9132568980679997E-3</v>
      </c>
      <c r="Z30" s="110">
        <v>4.0160838073487999E-3</v>
      </c>
      <c r="AA30" s="110">
        <v>4.3310480584686797E-2</v>
      </c>
      <c r="AB30" s="110">
        <v>2.3046826402935199E-2</v>
      </c>
      <c r="AC30" s="110">
        <v>1.3708695662348501E-2</v>
      </c>
      <c r="AD30" s="110">
        <v>5.0762018512595999E-3</v>
      </c>
      <c r="AE30" s="110">
        <v>6.521178015736E-3</v>
      </c>
      <c r="AF30" s="110">
        <v>5.1929165744784003E-3</v>
      </c>
      <c r="AG30" s="110">
        <v>4.8197826395214001E-3</v>
      </c>
      <c r="AH30" s="117">
        <v>4.463491633130554E-3</v>
      </c>
      <c r="AI30" s="117">
        <v>5.027174194084957E-3</v>
      </c>
      <c r="AJ30" s="117">
        <v>4.5205536104766754E-3</v>
      </c>
      <c r="AK30" s="117">
        <v>5.110205852927807E-3</v>
      </c>
      <c r="AL30" s="117">
        <v>5.1775937720415863E-3</v>
      </c>
      <c r="AM30" s="117">
        <v>4.8987821893059589E-3</v>
      </c>
      <c r="AN30" s="117">
        <v>4.9151267444826488E-3</v>
      </c>
      <c r="AO30" s="117">
        <v>4.6165395828312869E-3</v>
      </c>
      <c r="AP30" s="117">
        <v>4.5892152396460996E-3</v>
      </c>
      <c r="AQ30" s="117">
        <v>7.0311138605007248E-3</v>
      </c>
      <c r="AR30" s="117">
        <v>1.26811078363825E-2</v>
      </c>
    </row>
    <row r="31" spans="1:44" ht="15" customHeight="1">
      <c r="A31" s="115" t="s">
        <v>2381</v>
      </c>
      <c r="B31" s="110">
        <v>5.9603242010731004E-3</v>
      </c>
      <c r="C31" s="110">
        <v>8.5250914431038004E-3</v>
      </c>
      <c r="D31" s="110">
        <v>2.44128727770642E-2</v>
      </c>
      <c r="E31" s="110">
        <v>1.7745485805663399E-2</v>
      </c>
      <c r="F31" s="116">
        <v>5.2471095893579997E-3</v>
      </c>
      <c r="G31" s="110">
        <v>6.0132219137443996E-3</v>
      </c>
      <c r="H31" s="110">
        <v>5.5066225108039001E-3</v>
      </c>
      <c r="I31" s="110">
        <v>-1.3457618135057799E-2</v>
      </c>
      <c r="J31" s="110">
        <v>2.9381836767951201E-2</v>
      </c>
      <c r="K31" s="110">
        <v>-2.46837769559521E-2</v>
      </c>
      <c r="L31" s="110">
        <v>6.7994298399696299E-2</v>
      </c>
      <c r="M31" s="110">
        <v>4.9633825619373999E-3</v>
      </c>
      <c r="N31" s="110">
        <v>5.1206736596771003E-3</v>
      </c>
      <c r="O31" s="110">
        <v>6.4639385202554002E-3</v>
      </c>
      <c r="P31" s="110">
        <v>6.0900156106858004E-3</v>
      </c>
      <c r="Q31" s="110">
        <v>5.2155422458774001E-3</v>
      </c>
      <c r="R31" s="110">
        <v>4.9633825619373999E-3</v>
      </c>
      <c r="S31" s="110">
        <v>1.5645908005318E-3</v>
      </c>
      <c r="T31" s="110">
        <v>5.4264210788593E-3</v>
      </c>
      <c r="U31" s="110">
        <v>5.6592276902005002E-3</v>
      </c>
      <c r="V31" s="110">
        <v>1.68221894009777E-2</v>
      </c>
      <c r="W31" s="110">
        <v>5.4764462586962999E-3</v>
      </c>
      <c r="X31" s="110">
        <v>6.6025351630036996E-3</v>
      </c>
      <c r="Y31" s="110">
        <v>5.7628810402303998E-3</v>
      </c>
      <c r="Z31" s="110">
        <v>4.2659208168072003E-3</v>
      </c>
      <c r="AA31" s="110">
        <v>1.0684994778540201E-2</v>
      </c>
      <c r="AB31" s="110">
        <v>1.88981477993065E-2</v>
      </c>
      <c r="AC31" s="110">
        <v>5.8009578777915996E-3</v>
      </c>
      <c r="AD31" s="110">
        <v>5.2370400762757003E-3</v>
      </c>
      <c r="AE31" s="110">
        <v>8.2827443441727006E-3</v>
      </c>
      <c r="AF31" s="110">
        <v>5.5338368884149999E-3</v>
      </c>
      <c r="AG31" s="110">
        <v>5.1524997010825996E-3</v>
      </c>
      <c r="AH31" s="117">
        <v>4.8626410794543676E-3</v>
      </c>
      <c r="AI31" s="117">
        <v>4.8345587318491638E-3</v>
      </c>
      <c r="AJ31" s="117">
        <v>5.4551901537133974E-3</v>
      </c>
      <c r="AK31" s="117">
        <v>5.2775168629854811E-3</v>
      </c>
      <c r="AL31" s="117">
        <v>4.3553871065121199E-3</v>
      </c>
      <c r="AM31" s="117">
        <v>4.772483136743888E-3</v>
      </c>
      <c r="AN31" s="117">
        <v>5.6008907847750209E-3</v>
      </c>
      <c r="AO31" s="117">
        <v>4.6307460528073798E-3</v>
      </c>
      <c r="AP31" s="117">
        <v>4.883037976344427E-3</v>
      </c>
      <c r="AQ31" s="117">
        <v>5.1649217630167646E-3</v>
      </c>
      <c r="AR31" s="117">
        <v>2.8632446088095662E-3</v>
      </c>
    </row>
    <row r="32" spans="1:44" ht="15" customHeight="1">
      <c r="A32" s="115" t="s">
        <v>2382</v>
      </c>
      <c r="B32" s="110">
        <v>5.9239967840422E-3</v>
      </c>
      <c r="C32" s="110">
        <v>1.2421367789911901E-2</v>
      </c>
      <c r="D32" s="110">
        <v>-1.7386969445722201E-2</v>
      </c>
      <c r="E32" s="110">
        <v>1.55078059104778E-2</v>
      </c>
      <c r="F32" s="116">
        <v>5.3887916508148E-3</v>
      </c>
      <c r="G32" s="110">
        <v>5.3159163204754998E-3</v>
      </c>
      <c r="H32" s="110">
        <v>4.7225147606182001E-3</v>
      </c>
      <c r="I32" s="110">
        <v>1.0896131377441999E-2</v>
      </c>
      <c r="J32" s="110">
        <v>8.7653401762813991E-3</v>
      </c>
      <c r="K32" s="110">
        <v>-1.7212961227003E-3</v>
      </c>
      <c r="L32" s="110">
        <v>0.14246006658749599</v>
      </c>
      <c r="M32" s="110">
        <v>5.3465915778136003E-3</v>
      </c>
      <c r="N32" s="110">
        <v>4.9732787419305997E-3</v>
      </c>
      <c r="O32" s="110">
        <v>-3.1000545993083999E-3</v>
      </c>
      <c r="P32" s="110">
        <v>4.8406061757700998E-3</v>
      </c>
      <c r="Q32" s="110">
        <v>5.3319483089087003E-3</v>
      </c>
      <c r="R32" s="110">
        <v>5.3465915778136003E-3</v>
      </c>
      <c r="S32" s="110">
        <v>1.6690634962934402E-2</v>
      </c>
      <c r="T32" s="110">
        <v>5.7504532426982001E-3</v>
      </c>
      <c r="U32" s="110">
        <v>1.4646059258936001E-2</v>
      </c>
      <c r="V32" s="110">
        <v>1.38778625383557E-2</v>
      </c>
      <c r="W32" s="110">
        <v>1.18945283072458E-2</v>
      </c>
      <c r="X32" s="110">
        <v>1.0482877725703801E-2</v>
      </c>
      <c r="Y32" s="110">
        <v>6.3886881360702003E-3</v>
      </c>
      <c r="Z32" s="110">
        <v>5.0728227084543996E-3</v>
      </c>
      <c r="AA32" s="110">
        <v>8.9600946613600004E-4</v>
      </c>
      <c r="AB32" s="110">
        <v>1.8084082147478201E-2</v>
      </c>
      <c r="AC32" s="110">
        <v>-2.2232295209602998E-3</v>
      </c>
      <c r="AD32" s="110">
        <v>5.3577783821933999E-3</v>
      </c>
      <c r="AE32" s="110">
        <v>1.8623216348848299E-2</v>
      </c>
      <c r="AF32" s="110">
        <v>5.0351058989079999E-3</v>
      </c>
      <c r="AG32" s="110">
        <v>4.5345176117745998E-3</v>
      </c>
      <c r="AH32" s="117">
        <v>4.7673393237222849E-3</v>
      </c>
      <c r="AI32" s="117">
        <v>4.3449453468948091E-3</v>
      </c>
      <c r="AJ32" s="117">
        <v>4.8169176354499084E-3</v>
      </c>
      <c r="AK32" s="117">
        <v>5.156996451115412E-3</v>
      </c>
      <c r="AL32" s="117">
        <v>4.6910305581809994E-3</v>
      </c>
      <c r="AM32" s="117">
        <v>5.2931812136284432E-3</v>
      </c>
      <c r="AN32" s="117">
        <v>4.3440249067168459E-3</v>
      </c>
      <c r="AO32" s="117">
        <v>5.4026428213479818E-3</v>
      </c>
      <c r="AP32" s="117">
        <v>4.0653379456036393E-3</v>
      </c>
      <c r="AQ32" s="117">
        <v>4.6947922424483016E-3</v>
      </c>
      <c r="AR32" s="117">
        <v>7.4557407754599287E-3</v>
      </c>
    </row>
    <row r="33" spans="1:44" ht="15" customHeight="1">
      <c r="A33" s="115" t="s">
        <v>2383</v>
      </c>
      <c r="B33" s="110">
        <v>5.9660678174186001E-3</v>
      </c>
      <c r="C33" s="110">
        <v>7.0793614008865004E-3</v>
      </c>
      <c r="D33" s="110">
        <v>3.0943254791909201E-2</v>
      </c>
      <c r="E33" s="110">
        <v>1.21569332615519E-2</v>
      </c>
      <c r="F33" s="116">
        <v>5.6684037535130001E-3</v>
      </c>
      <c r="G33" s="110">
        <v>6.3471367407701004E-3</v>
      </c>
      <c r="H33" s="110">
        <v>5.1576520517454998E-3</v>
      </c>
      <c r="I33" s="110">
        <v>-1.84593194403758E-2</v>
      </c>
      <c r="J33" s="110">
        <v>7.5068320388179998E-3</v>
      </c>
      <c r="K33" s="110">
        <v>-4.4057522216327603E-2</v>
      </c>
      <c r="L33" s="110">
        <v>0.117500948135785</v>
      </c>
      <c r="M33" s="110">
        <v>5.3061831826900002E-3</v>
      </c>
      <c r="N33" s="110">
        <v>5.4282752837537997E-3</v>
      </c>
      <c r="O33" s="110">
        <v>7.321324816422E-4</v>
      </c>
      <c r="P33" s="110">
        <v>4.7000820760478004E-3</v>
      </c>
      <c r="Q33" s="110">
        <v>5.7344445095147004E-3</v>
      </c>
      <c r="R33" s="110">
        <v>5.3061831826900002E-3</v>
      </c>
      <c r="S33" s="110">
        <v>-6.2212723867541998E-3</v>
      </c>
      <c r="T33" s="110">
        <v>6.1965451049505E-3</v>
      </c>
      <c r="U33" s="110">
        <v>-1.1966433869211E-3</v>
      </c>
      <c r="V33" s="110">
        <v>3.2291467600730002E-3</v>
      </c>
      <c r="W33" s="110">
        <v>6.2944754800738001E-3</v>
      </c>
      <c r="X33" s="110">
        <v>1.13159239763379E-2</v>
      </c>
      <c r="Y33" s="110">
        <v>6.0202082978592997E-3</v>
      </c>
      <c r="Z33" s="110">
        <v>5.4921489019694996E-3</v>
      </c>
      <c r="AA33" s="110">
        <v>4.9623141388811798E-2</v>
      </c>
      <c r="AB33" s="110">
        <v>8.8112233178329006E-3</v>
      </c>
      <c r="AC33" s="110">
        <v>2.4532040712225999E-3</v>
      </c>
      <c r="AD33" s="110">
        <v>5.6697750130091998E-3</v>
      </c>
      <c r="AE33" s="110">
        <v>1.1498241968952499E-2</v>
      </c>
      <c r="AF33" s="110">
        <v>5.6543755230901004E-3</v>
      </c>
      <c r="AG33" s="110">
        <v>5.3575611547426001E-3</v>
      </c>
      <c r="AH33" s="117">
        <v>6.8786101680995563E-3</v>
      </c>
      <c r="AI33" s="117">
        <v>5.5902067225331847E-3</v>
      </c>
      <c r="AJ33" s="117">
        <v>5.6084537539879391E-3</v>
      </c>
      <c r="AK33" s="117">
        <v>5.0708323731918047E-3</v>
      </c>
      <c r="AL33" s="117">
        <v>4.6563354516383857E-3</v>
      </c>
      <c r="AM33" s="117">
        <v>4.9845204022530391E-3</v>
      </c>
      <c r="AN33" s="117">
        <v>6.2243429854823024E-3</v>
      </c>
      <c r="AO33" s="117">
        <v>4.9131266321997972E-3</v>
      </c>
      <c r="AP33" s="117">
        <v>4.7222821858137901E-3</v>
      </c>
      <c r="AQ33" s="117">
        <v>8.0198500903137376E-3</v>
      </c>
      <c r="AR33" s="117">
        <v>-1.011504443265537E-3</v>
      </c>
    </row>
    <row r="34" spans="1:44" ht="15" customHeight="1">
      <c r="A34" s="115" t="s">
        <v>2384</v>
      </c>
      <c r="B34" s="110">
        <v>6.3276762355519E-3</v>
      </c>
      <c r="C34" s="110">
        <v>1.14290733080686E-2</v>
      </c>
      <c r="D34" s="110">
        <v>5.6298815213151002E-3</v>
      </c>
      <c r="E34" s="110">
        <v>1.7382889887734499E-2</v>
      </c>
      <c r="F34" s="116">
        <v>5.7317589709944003E-3</v>
      </c>
      <c r="G34" s="110">
        <v>5.0332950106881996E-3</v>
      </c>
      <c r="H34" s="110">
        <v>4.0589192559702001E-3</v>
      </c>
      <c r="I34" s="110">
        <v>1.6206318892861699E-2</v>
      </c>
      <c r="J34" s="110">
        <v>1.0805803941122599E-2</v>
      </c>
      <c r="K34" s="110">
        <v>1.7976693678158299E-2</v>
      </c>
      <c r="L34" s="110">
        <v>2.9245703255832999E-3</v>
      </c>
      <c r="M34" s="110">
        <v>6.0825369548961001E-3</v>
      </c>
      <c r="N34" s="110">
        <v>5.4542853904254E-3</v>
      </c>
      <c r="O34" s="110">
        <v>-3.7266900768610097E-5</v>
      </c>
      <c r="P34" s="110">
        <v>5.4010299982690003E-3</v>
      </c>
      <c r="Q34" s="110">
        <v>7.5791499774828996E-3</v>
      </c>
      <c r="R34" s="110">
        <v>6.0825369548961001E-3</v>
      </c>
      <c r="S34" s="110">
        <v>1.88780125702173E-2</v>
      </c>
      <c r="T34" s="110">
        <v>6.2764889660519999E-3</v>
      </c>
      <c r="U34" s="110">
        <v>8.7644784912575997E-3</v>
      </c>
      <c r="V34" s="110">
        <v>4.8516013414602998E-3</v>
      </c>
      <c r="W34" s="110">
        <v>1.2222050585368901E-2</v>
      </c>
      <c r="X34" s="110">
        <v>9.9864613281559992E-3</v>
      </c>
      <c r="Y34" s="110">
        <v>6.5716988770493003E-3</v>
      </c>
      <c r="Z34" s="110">
        <v>5.0971474694149997E-3</v>
      </c>
      <c r="AA34" s="110">
        <v>-1.6960278008324801E-2</v>
      </c>
      <c r="AB34" s="110">
        <v>5.7753142024016997E-3</v>
      </c>
      <c r="AC34" s="110">
        <v>1.7377332611049099E-2</v>
      </c>
      <c r="AD34" s="110">
        <v>5.7105128967198998E-3</v>
      </c>
      <c r="AE34" s="110">
        <v>2.22970495086986E-2</v>
      </c>
      <c r="AF34" s="110">
        <v>5.5240617002184998E-3</v>
      </c>
      <c r="AG34" s="110">
        <v>5.7531764053407996E-3</v>
      </c>
      <c r="AH34" s="117">
        <v>5.5406331375674423E-3</v>
      </c>
      <c r="AI34" s="117">
        <v>4.9737081328430658E-3</v>
      </c>
      <c r="AJ34" s="117">
        <v>5.5758205680679906E-3</v>
      </c>
      <c r="AK34" s="117">
        <v>5.5207435744405479E-3</v>
      </c>
      <c r="AL34" s="117">
        <v>5.3357950541496257E-3</v>
      </c>
      <c r="AM34" s="117">
        <v>5.4437346490223111E-3</v>
      </c>
      <c r="AN34" s="117">
        <v>5.4415849543524809E-3</v>
      </c>
      <c r="AO34" s="117">
        <v>5.876454652293135E-3</v>
      </c>
      <c r="AP34" s="117">
        <v>4.7073636710018678E-3</v>
      </c>
      <c r="AQ34" s="117">
        <v>3.9217415954740948E-3</v>
      </c>
      <c r="AR34" s="117">
        <v>1.139533873563168E-2</v>
      </c>
    </row>
    <row r="35" spans="1:44" ht="15" customHeight="1">
      <c r="A35" s="115" t="s">
        <v>2385</v>
      </c>
      <c r="B35" s="110">
        <v>6.2163682829275996E-3</v>
      </c>
      <c r="C35" s="110">
        <v>1.15164104774998E-2</v>
      </c>
      <c r="D35" s="110">
        <v>1.5967839507886E-3</v>
      </c>
      <c r="E35" s="110">
        <v>1.6734513069931001E-2</v>
      </c>
      <c r="F35" s="116">
        <v>5.8359243603465999E-3</v>
      </c>
      <c r="G35" s="110">
        <v>6.5740192475136003E-3</v>
      </c>
      <c r="H35" s="110">
        <v>5.0834270508736002E-3</v>
      </c>
      <c r="I35" s="110">
        <v>-3.6564590105946003E-2</v>
      </c>
      <c r="J35" s="110">
        <v>7.9682021716571995E-3</v>
      </c>
      <c r="K35" s="110">
        <v>2.5415878191082202E-2</v>
      </c>
      <c r="L35" s="110">
        <v>0.13925809094799599</v>
      </c>
      <c r="M35" s="110">
        <v>6.5898152114926998E-3</v>
      </c>
      <c r="N35" s="110">
        <v>5.4138080728080998E-3</v>
      </c>
      <c r="O35" s="110">
        <v>2.0898219140627998E-3</v>
      </c>
      <c r="P35" s="110">
        <v>6.8339828111563996E-3</v>
      </c>
      <c r="Q35" s="110">
        <v>5.9326333765828999E-3</v>
      </c>
      <c r="R35" s="110">
        <v>6.5898152114926998E-3</v>
      </c>
      <c r="S35" s="110">
        <v>1.32287689644159E-2</v>
      </c>
      <c r="T35" s="110">
        <v>5.9527973467932002E-3</v>
      </c>
      <c r="U35" s="110">
        <v>7.2564574209715996E-3</v>
      </c>
      <c r="V35" s="110">
        <v>1.8239686540649201E-2</v>
      </c>
      <c r="W35" s="110">
        <v>6.3252539540555996E-3</v>
      </c>
      <c r="X35" s="110">
        <v>1.0556543367214399E-2</v>
      </c>
      <c r="Y35" s="110">
        <v>6.3480081544698003E-3</v>
      </c>
      <c r="Z35" s="110">
        <v>4.6086099648937999E-3</v>
      </c>
      <c r="AA35" s="110">
        <v>-3.1976119132401601E-2</v>
      </c>
      <c r="AB35" s="110">
        <v>1.8687103907664201E-2</v>
      </c>
      <c r="AC35" s="110">
        <v>6.3560415090241004E-3</v>
      </c>
      <c r="AD35" s="110">
        <v>5.8453962089592996E-3</v>
      </c>
      <c r="AE35" s="110">
        <v>1.23068624780273E-2</v>
      </c>
      <c r="AF35" s="110">
        <v>5.6980162022787998E-3</v>
      </c>
      <c r="AG35" s="110">
        <v>5.4245176628632003E-3</v>
      </c>
      <c r="AH35" s="117">
        <v>4.8583488154082029E-3</v>
      </c>
      <c r="AI35" s="117">
        <v>5.9972182532467277E-3</v>
      </c>
      <c r="AJ35" s="117">
        <v>5.2932518209419287E-3</v>
      </c>
      <c r="AK35" s="117">
        <v>5.3193365447797934E-3</v>
      </c>
      <c r="AL35" s="117">
        <v>5.7799102361727342E-3</v>
      </c>
      <c r="AM35" s="117">
        <v>5.2567317880737796E-3</v>
      </c>
      <c r="AN35" s="117">
        <v>5.4074760857811734E-3</v>
      </c>
      <c r="AO35" s="117">
        <v>4.6063834521110226E-3</v>
      </c>
      <c r="AP35" s="117">
        <v>5.0220449862719034E-3</v>
      </c>
      <c r="AQ35" s="117">
        <v>3.087416914571497E-3</v>
      </c>
      <c r="AR35" s="117">
        <v>1.288317563821645E-2</v>
      </c>
    </row>
    <row r="36" spans="1:44" ht="15" customHeight="1">
      <c r="A36" s="115" t="s">
        <v>2386</v>
      </c>
      <c r="B36" s="110">
        <v>6.9871868169117998E-3</v>
      </c>
      <c r="C36" s="110">
        <v>1.31806297224966E-2</v>
      </c>
      <c r="D36" s="110">
        <v>-7.1815656289025004E-3</v>
      </c>
      <c r="E36" s="110">
        <v>9.1676743124718008E-3</v>
      </c>
      <c r="F36" s="116">
        <v>6.0860462698967997E-3</v>
      </c>
      <c r="G36" s="110">
        <v>5.7847626187512999E-3</v>
      </c>
      <c r="H36" s="110">
        <v>6.3114690991209E-3</v>
      </c>
      <c r="I36" s="110">
        <v>3.1728890933140998E-2</v>
      </c>
      <c r="J36" s="110">
        <v>1.89994190194205E-2</v>
      </c>
      <c r="K36" s="110">
        <v>-8.4955938689812004E-3</v>
      </c>
      <c r="L36" s="110">
        <v>3.1893396576168902E-2</v>
      </c>
      <c r="M36" s="110">
        <v>7.1738727923270004E-3</v>
      </c>
      <c r="N36" s="110">
        <v>6.2105327742669999E-3</v>
      </c>
      <c r="O36" s="110">
        <v>8.6878360135189004E-3</v>
      </c>
      <c r="P36" s="110">
        <v>5.3799066724170997E-3</v>
      </c>
      <c r="Q36" s="110">
        <v>5.1112066899712E-3</v>
      </c>
      <c r="R36" s="110">
        <v>7.1738727923270004E-3</v>
      </c>
      <c r="S36" s="110">
        <v>9.4075619775810006E-3</v>
      </c>
      <c r="T36" s="110">
        <v>6.3402120692556997E-3</v>
      </c>
      <c r="U36" s="110">
        <v>1.12530792204094E-2</v>
      </c>
      <c r="V36" s="110">
        <v>7.3217973431476003E-3</v>
      </c>
      <c r="W36" s="110">
        <v>8.3305327455795997E-3</v>
      </c>
      <c r="X36" s="110">
        <v>1.7499786872881899E-2</v>
      </c>
      <c r="Y36" s="110">
        <v>6.8034023780407004E-3</v>
      </c>
      <c r="Z36" s="110">
        <v>5.9679637740921001E-3</v>
      </c>
      <c r="AA36" s="110">
        <v>2.0800289001066601E-2</v>
      </c>
      <c r="AB36" s="110">
        <v>1.81323275477085E-2</v>
      </c>
      <c r="AC36" s="110">
        <v>6.5396961237497997E-3</v>
      </c>
      <c r="AD36" s="110">
        <v>6.0676577852121997E-3</v>
      </c>
      <c r="AE36" s="110">
        <v>-1.1865606196064999E-3</v>
      </c>
      <c r="AF36" s="110">
        <v>6.4931940139023002E-3</v>
      </c>
      <c r="AG36" s="110">
        <v>5.9820206109757997E-3</v>
      </c>
      <c r="AH36" s="117">
        <v>6.5107640191353448E-3</v>
      </c>
      <c r="AI36" s="117">
        <v>5.4062644394639531E-3</v>
      </c>
      <c r="AJ36" s="117">
        <v>7.0730245841868827E-3</v>
      </c>
      <c r="AK36" s="117">
        <v>6.2198395834787718E-3</v>
      </c>
      <c r="AL36" s="117">
        <v>6.291553013398999E-3</v>
      </c>
      <c r="AM36" s="117">
        <v>5.6348008406879911E-3</v>
      </c>
      <c r="AN36" s="117">
        <v>5.3557713249547294E-3</v>
      </c>
      <c r="AO36" s="117">
        <v>6.6268701442659039E-3</v>
      </c>
      <c r="AP36" s="117">
        <v>5.9267025813561323E-3</v>
      </c>
      <c r="AQ36" s="117">
        <v>6.6360643324634653E-3</v>
      </c>
      <c r="AR36" s="117">
        <v>6.1008812262037552E-3</v>
      </c>
    </row>
    <row r="37" spans="1:44" ht="15" customHeight="1">
      <c r="A37" s="115" t="s">
        <v>2387</v>
      </c>
      <c r="B37" s="110">
        <v>6.7095747342392998E-3</v>
      </c>
      <c r="C37" s="110">
        <v>1.82789801167332E-2</v>
      </c>
      <c r="D37" s="110">
        <v>-1.68228500779865E-2</v>
      </c>
      <c r="E37" s="110">
        <v>7.4111858168246997E-3</v>
      </c>
      <c r="F37" s="116">
        <v>6.1397199533544996E-3</v>
      </c>
      <c r="G37" s="110">
        <v>6.8120880105555E-3</v>
      </c>
      <c r="H37" s="110">
        <v>6.1087063699714001E-3</v>
      </c>
      <c r="I37" s="110">
        <v>1.7814937060326001E-2</v>
      </c>
      <c r="J37" s="110">
        <v>-5.1631060843657997E-3</v>
      </c>
      <c r="K37" s="110">
        <v>5.3219602898700903E-2</v>
      </c>
      <c r="L37" s="110">
        <v>-6.9668776894430996E-3</v>
      </c>
      <c r="M37" s="110">
        <v>6.6605354617906998E-3</v>
      </c>
      <c r="N37" s="110">
        <v>5.9595177601504002E-3</v>
      </c>
      <c r="O37" s="110">
        <v>1.11079325928286E-2</v>
      </c>
      <c r="P37" s="110">
        <v>6.6522923584087998E-3</v>
      </c>
      <c r="Q37" s="110">
        <v>6.9718787104516003E-3</v>
      </c>
      <c r="R37" s="110">
        <v>6.6605354617906998E-3</v>
      </c>
      <c r="S37" s="110">
        <v>-4.1364368072015004E-3</v>
      </c>
      <c r="T37" s="110">
        <v>6.5314799361686996E-3</v>
      </c>
      <c r="U37" s="110">
        <v>5.3047307116664E-3</v>
      </c>
      <c r="V37" s="110">
        <v>6.7708122940639999E-3</v>
      </c>
      <c r="W37" s="110">
        <v>8.8196403430483E-3</v>
      </c>
      <c r="X37" s="110">
        <v>1.43577157611744E-2</v>
      </c>
      <c r="Y37" s="110">
        <v>7.0748975477526004E-3</v>
      </c>
      <c r="Z37" s="110">
        <v>5.0063736012264997E-3</v>
      </c>
      <c r="AA37" s="110">
        <v>1.9589155129476998E-3</v>
      </c>
      <c r="AB37" s="110">
        <v>2.23086947302568E-2</v>
      </c>
      <c r="AC37" s="110">
        <v>6.2009708223506998E-3</v>
      </c>
      <c r="AD37" s="110">
        <v>6.1707186414548003E-3</v>
      </c>
      <c r="AE37" s="110">
        <v>1.34225528780915E-2</v>
      </c>
      <c r="AF37" s="110">
        <v>5.7163314886084001E-3</v>
      </c>
      <c r="AG37" s="110">
        <v>6.1509873045281997E-3</v>
      </c>
      <c r="AH37" s="117">
        <v>5.030201322612407E-3</v>
      </c>
      <c r="AI37" s="117">
        <v>6.9404233341891384E-3</v>
      </c>
      <c r="AJ37" s="117">
        <v>6.2944895223655799E-3</v>
      </c>
      <c r="AK37" s="117">
        <v>5.8223824764018746E-3</v>
      </c>
      <c r="AL37" s="117">
        <v>5.8425099710617094E-3</v>
      </c>
      <c r="AM37" s="117">
        <v>5.860740781287864E-3</v>
      </c>
      <c r="AN37" s="117">
        <v>5.0860914086138173E-3</v>
      </c>
      <c r="AO37" s="117">
        <v>6.3176510547470928E-3</v>
      </c>
      <c r="AP37" s="117">
        <v>6.2212559504614831E-3</v>
      </c>
      <c r="AQ37" s="117">
        <v>5.5121521729137356E-3</v>
      </c>
      <c r="AR37" s="117">
        <v>1.8443920579740199E-2</v>
      </c>
    </row>
    <row r="38" spans="1:44" ht="15" customHeight="1">
      <c r="A38" s="115" t="s">
        <v>2388</v>
      </c>
      <c r="B38" s="110">
        <v>5.7246030182563998E-3</v>
      </c>
      <c r="C38" s="110">
        <v>1.11772479015363E-2</v>
      </c>
      <c r="D38" s="110">
        <v>2.0347558759428699E-2</v>
      </c>
      <c r="E38" s="110">
        <v>1.28148503620958E-2</v>
      </c>
      <c r="F38" s="116">
        <v>5.4293201611764997E-3</v>
      </c>
      <c r="G38" s="110">
        <v>5.7079227031534997E-3</v>
      </c>
      <c r="H38" s="110">
        <v>5.3955071253873003E-3</v>
      </c>
      <c r="I38" s="110">
        <v>1.24007433578468E-2</v>
      </c>
      <c r="J38" s="110">
        <v>4.6317580853640002E-4</v>
      </c>
      <c r="K38" s="110">
        <v>-3.0772969890070199E-2</v>
      </c>
      <c r="L38" s="110">
        <v>-2.9072213083275102E-2</v>
      </c>
      <c r="M38" s="110">
        <v>6.5151119922991002E-3</v>
      </c>
      <c r="N38" s="110">
        <v>4.7528256357860996E-3</v>
      </c>
      <c r="O38" s="110">
        <v>2.2954504435326602E-2</v>
      </c>
      <c r="P38" s="110">
        <v>5.9967045601559002E-3</v>
      </c>
      <c r="Q38" s="110">
        <v>6.6705938784458003E-3</v>
      </c>
      <c r="R38" s="110">
        <v>6.5151119922991002E-3</v>
      </c>
      <c r="S38" s="110">
        <v>2.1163201278836599E-2</v>
      </c>
      <c r="T38" s="110">
        <v>5.6261788313801998E-3</v>
      </c>
      <c r="U38" s="110">
        <v>7.6852740432833003E-3</v>
      </c>
      <c r="V38" s="110">
        <v>2.3590193652051001E-3</v>
      </c>
      <c r="W38" s="110">
        <v>1.3903266877378801E-2</v>
      </c>
      <c r="X38" s="110">
        <v>9.9531779563250995E-3</v>
      </c>
      <c r="Y38" s="110">
        <v>5.9855941757678E-3</v>
      </c>
      <c r="Z38" s="110">
        <v>4.4808670245313998E-3</v>
      </c>
      <c r="AA38" s="110">
        <v>-8.4246563426142E-3</v>
      </c>
      <c r="AB38" s="110">
        <v>7.7721356182152996E-3</v>
      </c>
      <c r="AC38" s="110">
        <v>1.9424819537438E-2</v>
      </c>
      <c r="AD38" s="110">
        <v>5.4136550953298003E-3</v>
      </c>
      <c r="AE38" s="110">
        <v>-9.1558931098099008E-3</v>
      </c>
      <c r="AF38" s="110">
        <v>5.3714816902518999E-3</v>
      </c>
      <c r="AG38" s="110">
        <v>5.2179689976955997E-3</v>
      </c>
      <c r="AH38" s="117">
        <v>5.4145156418139656E-3</v>
      </c>
      <c r="AI38" s="117">
        <v>4.8450667086973563E-3</v>
      </c>
      <c r="AJ38" s="117">
        <v>4.1440395228987152E-3</v>
      </c>
      <c r="AK38" s="117">
        <v>4.870518328304695E-3</v>
      </c>
      <c r="AL38" s="117">
        <v>5.7135819094329514E-3</v>
      </c>
      <c r="AM38" s="117">
        <v>4.9570384964313617E-3</v>
      </c>
      <c r="AN38" s="117">
        <v>5.6408778682720071E-3</v>
      </c>
      <c r="AO38" s="117">
        <v>5.481438011403118E-3</v>
      </c>
      <c r="AP38" s="117">
        <v>6.7104691276317682E-3</v>
      </c>
      <c r="AQ38" s="117">
        <v>4.1527791397631079E-3</v>
      </c>
      <c r="AR38" s="117">
        <v>1.645406021985952E-3</v>
      </c>
    </row>
    <row r="39" spans="1:44" ht="15" customHeight="1">
      <c r="A39" s="115" t="s">
        <v>2389</v>
      </c>
      <c r="B39" s="110">
        <v>6.2734932881644999E-3</v>
      </c>
      <c r="C39" s="110">
        <v>8.4731091228774993E-3</v>
      </c>
      <c r="D39" s="110">
        <v>9.0997695078260006E-3</v>
      </c>
      <c r="E39" s="110">
        <v>2.4392161211961499E-2</v>
      </c>
      <c r="F39" s="116">
        <v>5.7908264006003999E-3</v>
      </c>
      <c r="G39" s="110">
        <v>5.6033980109320997E-3</v>
      </c>
      <c r="H39" s="110">
        <v>5.3673792382971002E-3</v>
      </c>
      <c r="I39" s="110">
        <v>3.0567274598637801E-2</v>
      </c>
      <c r="J39" s="110">
        <v>3.2197078420800001E-4</v>
      </c>
      <c r="K39" s="110">
        <v>-3.7931246406294597E-2</v>
      </c>
      <c r="L39" s="110">
        <v>-4.1975749190501996E-3</v>
      </c>
      <c r="M39" s="110">
        <v>5.7020519293624998E-3</v>
      </c>
      <c r="N39" s="110">
        <v>5.5385759435242002E-3</v>
      </c>
      <c r="O39" s="110">
        <v>1.48136333508811E-5</v>
      </c>
      <c r="P39" s="110">
        <v>5.2244909597164001E-3</v>
      </c>
      <c r="Q39" s="110">
        <v>3.3703320378348002E-3</v>
      </c>
      <c r="R39" s="110">
        <v>5.7020519293624998E-3</v>
      </c>
      <c r="S39" s="110">
        <v>8.6075899240569999E-3</v>
      </c>
      <c r="T39" s="110">
        <v>6.5625713934364003E-3</v>
      </c>
      <c r="U39" s="110">
        <v>1.7260471714414999E-2</v>
      </c>
      <c r="V39" s="110">
        <v>1.33887925247476E-2</v>
      </c>
      <c r="W39" s="110">
        <v>1.3673817775769599E-2</v>
      </c>
      <c r="X39" s="110">
        <v>1.3706552903837399E-2</v>
      </c>
      <c r="Y39" s="110">
        <v>6.5440836974214999E-3</v>
      </c>
      <c r="Z39" s="110">
        <v>5.0591375743061998E-3</v>
      </c>
      <c r="AA39" s="110">
        <v>2.6167128945986998E-2</v>
      </c>
      <c r="AB39" s="110">
        <v>1.0393159412477501E-2</v>
      </c>
      <c r="AC39" s="110">
        <v>1.7755753492172299E-2</v>
      </c>
      <c r="AD39" s="110">
        <v>5.7843851702763004E-3</v>
      </c>
      <c r="AE39" s="110">
        <v>9.6283955866477994E-3</v>
      </c>
      <c r="AF39" s="110">
        <v>5.7685485069415001E-3</v>
      </c>
      <c r="AG39" s="110">
        <v>5.7261490038873E-3</v>
      </c>
      <c r="AH39" s="117">
        <v>4.1382056055663452E-3</v>
      </c>
      <c r="AI39" s="117">
        <v>5.475677356127512E-3</v>
      </c>
      <c r="AJ39" s="117">
        <v>5.7105080715993623E-3</v>
      </c>
      <c r="AK39" s="117">
        <v>5.4184477944402383E-3</v>
      </c>
      <c r="AL39" s="117">
        <v>5.0030105533514823E-3</v>
      </c>
      <c r="AM39" s="117">
        <v>5.4203852113566091E-3</v>
      </c>
      <c r="AN39" s="117">
        <v>5.6141391483830079E-3</v>
      </c>
      <c r="AO39" s="117">
        <v>6.3076634054155013E-3</v>
      </c>
      <c r="AP39" s="117">
        <v>4.7703956291860056E-3</v>
      </c>
      <c r="AQ39" s="117">
        <v>6.6762719597245916E-3</v>
      </c>
      <c r="AR39" s="117">
        <v>2.137507187410775E-4</v>
      </c>
    </row>
    <row r="40" spans="1:44" ht="15" customHeight="1">
      <c r="A40" s="115" t="s">
        <v>2390</v>
      </c>
      <c r="B40" s="110">
        <v>7.0428034098002001E-3</v>
      </c>
      <c r="C40" s="110">
        <v>9.9232770634239999E-3</v>
      </c>
      <c r="D40" s="110">
        <v>-1.13494134961158E-2</v>
      </c>
      <c r="E40" s="110">
        <v>2.0871433947687E-3</v>
      </c>
      <c r="F40" s="116">
        <v>6.2899308850159E-3</v>
      </c>
      <c r="G40" s="110">
        <v>6.4009092728032997E-3</v>
      </c>
      <c r="H40" s="110">
        <v>5.7923869411171999E-3</v>
      </c>
      <c r="I40" s="110">
        <v>4.7636861111564399E-2</v>
      </c>
      <c r="J40" s="110">
        <v>2.05030759197357E-2</v>
      </c>
      <c r="K40" s="110">
        <v>1.2733554556799099E-2</v>
      </c>
      <c r="L40" s="110">
        <v>-1.10541454832983E-2</v>
      </c>
      <c r="M40" s="110">
        <v>6.1117723800751004E-3</v>
      </c>
      <c r="N40" s="110">
        <v>5.8430770478114001E-3</v>
      </c>
      <c r="O40" s="110">
        <v>1.7858901586289201E-2</v>
      </c>
      <c r="P40" s="110">
        <v>6.2599258803578001E-3</v>
      </c>
      <c r="Q40" s="110">
        <v>6.5570379012890997E-3</v>
      </c>
      <c r="R40" s="110">
        <v>6.1117723800751004E-3</v>
      </c>
      <c r="S40" s="110">
        <v>9.6099797147650005E-4</v>
      </c>
      <c r="T40" s="110">
        <v>6.7517199147582004E-3</v>
      </c>
      <c r="U40" s="110">
        <v>4.6323576276177999E-3</v>
      </c>
      <c r="V40" s="110">
        <v>2.6500199353945101E-2</v>
      </c>
      <c r="W40" s="110">
        <v>5.0171304942144002E-3</v>
      </c>
      <c r="X40" s="110">
        <v>3.8373804823622999E-3</v>
      </c>
      <c r="Y40" s="110">
        <v>7.5353083605327002E-3</v>
      </c>
      <c r="Z40" s="110">
        <v>5.9681054205493996E-3</v>
      </c>
      <c r="AA40" s="110">
        <v>1.6876014275423901E-2</v>
      </c>
      <c r="AB40" s="110">
        <v>5.2361086232189996E-4</v>
      </c>
      <c r="AC40" s="110">
        <v>2.1312681400688802E-2</v>
      </c>
      <c r="AD40" s="110">
        <v>6.3062012293633E-3</v>
      </c>
      <c r="AE40" s="110">
        <v>7.5015501403329996E-3</v>
      </c>
      <c r="AF40" s="110">
        <v>6.3812895323034999E-3</v>
      </c>
      <c r="AG40" s="110">
        <v>5.8753124977301997E-3</v>
      </c>
      <c r="AH40" s="117">
        <v>5.0951619519731539E-3</v>
      </c>
      <c r="AI40" s="117">
        <v>6.6456216178584189E-3</v>
      </c>
      <c r="AJ40" s="117">
        <v>5.727318933024363E-3</v>
      </c>
      <c r="AK40" s="117">
        <v>6.1902642715675853E-3</v>
      </c>
      <c r="AL40" s="117">
        <v>5.3626980372933897E-3</v>
      </c>
      <c r="AM40" s="117">
        <v>6.2435599927661246E-3</v>
      </c>
      <c r="AN40" s="117">
        <v>5.4132161393816288E-3</v>
      </c>
      <c r="AO40" s="117">
        <v>7.2400696763372917E-3</v>
      </c>
      <c r="AP40" s="117">
        <v>7.0434014460655416E-3</v>
      </c>
      <c r="AQ40" s="117">
        <v>6.5946817772298983E-3</v>
      </c>
      <c r="AR40" s="117">
        <v>1.034671091135983E-2</v>
      </c>
    </row>
    <row r="41" spans="1:44" ht="15" customHeight="1">
      <c r="A41" s="115" t="s">
        <v>2391</v>
      </c>
      <c r="B41" s="110">
        <v>7.3453527046901E-3</v>
      </c>
      <c r="C41" s="110">
        <v>4.6927722853326E-3</v>
      </c>
      <c r="D41" s="110">
        <v>-1.14261815809542E-2</v>
      </c>
      <c r="E41" s="110">
        <v>2.5979787398040002E-4</v>
      </c>
      <c r="F41" s="116">
        <v>6.8313364277557001E-3</v>
      </c>
      <c r="G41" s="110">
        <v>7.5160624776218002E-3</v>
      </c>
      <c r="H41" s="110">
        <v>5.7565726019565E-3</v>
      </c>
      <c r="I41" s="110">
        <v>3.1359251625453201E-2</v>
      </c>
      <c r="J41" s="110">
        <v>2.8106133725819198E-2</v>
      </c>
      <c r="K41" s="110">
        <v>3.74129490783646E-2</v>
      </c>
      <c r="L41" s="110">
        <v>3.3633297790038999E-2</v>
      </c>
      <c r="M41" s="110">
        <v>7.3556242624174999E-3</v>
      </c>
      <c r="N41" s="110">
        <v>6.6602562733271004E-3</v>
      </c>
      <c r="O41" s="110">
        <v>7.0741004019704004E-3</v>
      </c>
      <c r="P41" s="110">
        <v>7.3039679179321996E-3</v>
      </c>
      <c r="Q41" s="110">
        <v>7.1999618984464999E-3</v>
      </c>
      <c r="R41" s="110">
        <v>7.3556242624174999E-3</v>
      </c>
      <c r="S41" s="110">
        <v>-1.94671465593797E-2</v>
      </c>
      <c r="T41" s="110">
        <v>7.3933665849583996E-3</v>
      </c>
      <c r="U41" s="110">
        <v>-7.0657710073867E-3</v>
      </c>
      <c r="V41" s="110">
        <v>1.4597366859657999E-3</v>
      </c>
      <c r="W41" s="110">
        <v>1.0219736443999299E-2</v>
      </c>
      <c r="X41" s="110">
        <v>1.0989635249734E-2</v>
      </c>
      <c r="Y41" s="110">
        <v>7.6829693310621E-3</v>
      </c>
      <c r="Z41" s="110">
        <v>6.1482263542132001E-3</v>
      </c>
      <c r="AA41" s="110">
        <v>7.1842738526539998E-4</v>
      </c>
      <c r="AB41" s="110">
        <v>9.2527022575738006E-3</v>
      </c>
      <c r="AC41" s="110">
        <v>7.0457287375995997E-3</v>
      </c>
      <c r="AD41" s="110">
        <v>6.8067191414269996E-3</v>
      </c>
      <c r="AE41" s="110">
        <v>4.8782471409118998E-3</v>
      </c>
      <c r="AF41" s="110">
        <v>6.7143063298946998E-3</v>
      </c>
      <c r="AG41" s="110">
        <v>6.6327263152917999E-3</v>
      </c>
      <c r="AH41" s="117">
        <v>6.7632559411494684E-3</v>
      </c>
      <c r="AI41" s="117">
        <v>5.9490002288899438E-3</v>
      </c>
      <c r="AJ41" s="117">
        <v>7.0844483483855488E-3</v>
      </c>
      <c r="AK41" s="117">
        <v>6.3182113886233442E-3</v>
      </c>
      <c r="AL41" s="117">
        <v>6.4523507106284258E-3</v>
      </c>
      <c r="AM41" s="117">
        <v>6.3635238401128016E-3</v>
      </c>
      <c r="AN41" s="117">
        <v>5.9321162259644714E-3</v>
      </c>
      <c r="AO41" s="117">
        <v>7.3468593610121011E-3</v>
      </c>
      <c r="AP41" s="117">
        <v>6.4949288589473582E-3</v>
      </c>
      <c r="AQ41" s="117">
        <v>6.1262381393347894E-3</v>
      </c>
      <c r="AR41" s="117">
        <v>1.5282589815672929E-2</v>
      </c>
    </row>
    <row r="42" spans="1:44" ht="15" customHeight="1">
      <c r="A42" s="115" t="s">
        <v>2392</v>
      </c>
      <c r="B42" s="110">
        <v>7.8066735745153997E-3</v>
      </c>
      <c r="C42" s="110">
        <v>7.9158606067327997E-3</v>
      </c>
      <c r="D42" s="110">
        <v>2.963229510648E-3</v>
      </c>
      <c r="E42" s="110">
        <v>1.33180867298921E-2</v>
      </c>
      <c r="F42" s="116">
        <v>7.3212179028956997E-3</v>
      </c>
      <c r="G42" s="110">
        <v>7.7402260245980998E-3</v>
      </c>
      <c r="H42" s="110">
        <v>7.2945832068261E-3</v>
      </c>
      <c r="I42" s="110">
        <v>-4.0021855783291101E-2</v>
      </c>
      <c r="J42" s="110">
        <v>9.9555078146251995E-3</v>
      </c>
      <c r="K42" s="110">
        <v>5.6517830743736001E-2</v>
      </c>
      <c r="L42" s="110">
        <v>3.2845918483989101E-2</v>
      </c>
      <c r="M42" s="110">
        <v>8.0605415147031005E-3</v>
      </c>
      <c r="N42" s="110">
        <v>6.7966528600644002E-3</v>
      </c>
      <c r="O42" s="110">
        <v>8.5548266131281001E-3</v>
      </c>
      <c r="P42" s="110">
        <v>6.7655931372571998E-3</v>
      </c>
      <c r="Q42" s="110">
        <v>6.1427508575662001E-3</v>
      </c>
      <c r="R42" s="110">
        <v>8.0605415147031005E-3</v>
      </c>
      <c r="S42" s="110">
        <v>1.4669821139392299E-2</v>
      </c>
      <c r="T42" s="110">
        <v>7.8861431786406994E-3</v>
      </c>
      <c r="U42" s="110">
        <v>2.6495839042054201E-2</v>
      </c>
      <c r="V42" s="110">
        <v>1.0193755653382E-2</v>
      </c>
      <c r="W42" s="110">
        <v>7.1616805810033003E-3</v>
      </c>
      <c r="X42" s="110">
        <v>1.8046531748665499E-2</v>
      </c>
      <c r="Y42" s="110">
        <v>8.6701082219496003E-3</v>
      </c>
      <c r="Z42" s="110">
        <v>6.3889814176061E-3</v>
      </c>
      <c r="AA42" s="110">
        <v>-1.3606087973417801E-2</v>
      </c>
      <c r="AB42" s="110">
        <v>1.8975993574056101E-2</v>
      </c>
      <c r="AC42" s="110">
        <v>9.7737469324825008E-3</v>
      </c>
      <c r="AD42" s="110">
        <v>7.3257671015878002E-3</v>
      </c>
      <c r="AE42" s="110">
        <v>6.0719373284159996E-3</v>
      </c>
      <c r="AF42" s="110">
        <v>7.2364036527385999E-3</v>
      </c>
      <c r="AG42" s="110">
        <v>7.3578583957146001E-3</v>
      </c>
      <c r="AH42" s="117">
        <v>7.6438714830639716E-3</v>
      </c>
      <c r="AI42" s="117">
        <v>7.3035629604393196E-3</v>
      </c>
      <c r="AJ42" s="117">
        <v>6.6541351419294294E-3</v>
      </c>
      <c r="AK42" s="117">
        <v>6.6840679382314137E-3</v>
      </c>
      <c r="AL42" s="117">
        <v>7.0703135519773136E-3</v>
      </c>
      <c r="AM42" s="117">
        <v>7.1833463986695576E-3</v>
      </c>
      <c r="AN42" s="117">
        <v>6.8835964726176374E-3</v>
      </c>
      <c r="AO42" s="117">
        <v>5.9705187493112721E-3</v>
      </c>
      <c r="AP42" s="117">
        <v>7.1225696609896524E-3</v>
      </c>
      <c r="AQ42" s="117">
        <v>5.7208374045570809E-3</v>
      </c>
      <c r="AR42" s="117">
        <v>1.9103566148747211E-2</v>
      </c>
    </row>
    <row r="43" spans="1:44" ht="15" customHeight="1">
      <c r="A43" s="115" t="s">
        <v>2393</v>
      </c>
      <c r="B43" s="110">
        <v>8.6017768137376001E-3</v>
      </c>
      <c r="C43" s="110">
        <v>8.7721526856605996E-3</v>
      </c>
      <c r="D43" s="110">
        <v>3.3035322879340898E-2</v>
      </c>
      <c r="E43" s="110">
        <v>1.24071016148481E-2</v>
      </c>
      <c r="F43" s="116">
        <v>7.7533369548091003E-3</v>
      </c>
      <c r="G43" s="110">
        <v>8.4332102927858008E-3</v>
      </c>
      <c r="H43" s="110">
        <v>7.4698483539359E-3</v>
      </c>
      <c r="I43" s="110">
        <v>-2.5989424168392498E-2</v>
      </c>
      <c r="J43" s="110">
        <v>9.3117827680998001E-3</v>
      </c>
      <c r="K43" s="110">
        <v>-7.7665278860682002E-3</v>
      </c>
      <c r="L43" s="110">
        <v>2.02436816122731E-2</v>
      </c>
      <c r="M43" s="110">
        <v>8.3605260119562E-3</v>
      </c>
      <c r="N43" s="110">
        <v>7.3427228187752996E-3</v>
      </c>
      <c r="O43" s="110">
        <v>1.50733754294994E-2</v>
      </c>
      <c r="P43" s="110">
        <v>7.2638799270175001E-3</v>
      </c>
      <c r="Q43" s="110">
        <v>9.0415634792956005E-3</v>
      </c>
      <c r="R43" s="110">
        <v>8.3605260119562E-3</v>
      </c>
      <c r="S43" s="110">
        <v>3.6267019160036898E-2</v>
      </c>
      <c r="T43" s="110">
        <v>8.4930459597951993E-3</v>
      </c>
      <c r="U43" s="110">
        <v>2.2814540786904799E-2</v>
      </c>
      <c r="V43" s="110">
        <v>2.1297764443323399E-2</v>
      </c>
      <c r="W43" s="110">
        <v>4.9659803572985996E-3</v>
      </c>
      <c r="X43" s="110">
        <v>7.9097705230381007E-3</v>
      </c>
      <c r="Y43" s="110">
        <v>8.5774254416332001E-3</v>
      </c>
      <c r="Z43" s="110">
        <v>6.7756518236350002E-3</v>
      </c>
      <c r="AA43" s="110">
        <v>2.94491465656028E-2</v>
      </c>
      <c r="AB43" s="110">
        <v>8.7345323454026003E-3</v>
      </c>
      <c r="AC43" s="110">
        <v>-1.0998552965247E-3</v>
      </c>
      <c r="AD43" s="110">
        <v>7.7794798098948003E-3</v>
      </c>
      <c r="AE43" s="110">
        <v>-2.0227735682464498E-2</v>
      </c>
      <c r="AF43" s="110">
        <v>7.5199405022286E-3</v>
      </c>
      <c r="AG43" s="110">
        <v>7.6453621040035004E-3</v>
      </c>
      <c r="AH43" s="117">
        <v>7.6370209460760279E-3</v>
      </c>
      <c r="AI43" s="117">
        <v>8.3743944609615227E-3</v>
      </c>
      <c r="AJ43" s="117">
        <v>7.4453896923767551E-3</v>
      </c>
      <c r="AK43" s="117">
        <v>7.5243555465717982E-3</v>
      </c>
      <c r="AL43" s="117">
        <v>7.3338234269335837E-3</v>
      </c>
      <c r="AM43" s="117">
        <v>7.1036469117063709E-3</v>
      </c>
      <c r="AN43" s="117">
        <v>8.302198461223988E-3</v>
      </c>
      <c r="AO43" s="117">
        <v>6.7583837800138597E-3</v>
      </c>
      <c r="AP43" s="117">
        <v>8.1974463513420099E-3</v>
      </c>
      <c r="AQ43" s="117">
        <v>8.8439086151592804E-3</v>
      </c>
      <c r="AR43" s="117">
        <v>6.2466944227863594E-3</v>
      </c>
    </row>
    <row r="44" spans="1:44" ht="15" customHeight="1">
      <c r="A44" s="115" t="s">
        <v>2394</v>
      </c>
      <c r="B44" s="110">
        <v>9.0903628785442003E-3</v>
      </c>
      <c r="C44" s="110">
        <v>8.4277348061961993E-3</v>
      </c>
      <c r="D44" s="110">
        <v>4.1061297295459003E-3</v>
      </c>
      <c r="E44" s="110">
        <v>1.3386733314963199E-2</v>
      </c>
      <c r="F44" s="116">
        <v>8.1971571883742E-3</v>
      </c>
      <c r="G44" s="110">
        <v>9.5952353400505994E-3</v>
      </c>
      <c r="H44" s="110">
        <v>7.9349996916985004E-3</v>
      </c>
      <c r="I44" s="110">
        <v>-9.6204644423918996E-3</v>
      </c>
      <c r="J44" s="110">
        <v>1.17005216311318E-2</v>
      </c>
      <c r="K44" s="110">
        <v>3.8360425002938799E-2</v>
      </c>
      <c r="L44" s="110">
        <v>5.4955053579707903E-2</v>
      </c>
      <c r="M44" s="110">
        <v>8.0259529234281996E-3</v>
      </c>
      <c r="N44" s="110">
        <v>7.8882967847516E-3</v>
      </c>
      <c r="O44" s="110">
        <v>-1.1044981940606E-3</v>
      </c>
      <c r="P44" s="110">
        <v>7.4964588719811003E-3</v>
      </c>
      <c r="Q44" s="110">
        <v>7.1523580889880003E-3</v>
      </c>
      <c r="R44" s="110">
        <v>8.0259529234281996E-3</v>
      </c>
      <c r="S44" s="110">
        <v>3.49351105745744E-2</v>
      </c>
      <c r="T44" s="110">
        <v>8.6613215154040003E-3</v>
      </c>
      <c r="U44" s="110">
        <v>-3.9226269510561004E-3</v>
      </c>
      <c r="V44" s="110">
        <v>9.3628688700342008E-3</v>
      </c>
      <c r="W44" s="110">
        <v>9.1319317983024999E-3</v>
      </c>
      <c r="X44" s="110">
        <v>4.7618303569044998E-3</v>
      </c>
      <c r="Y44" s="110">
        <v>9.5856720200049005E-3</v>
      </c>
      <c r="Z44" s="110">
        <v>6.9849894775753998E-3</v>
      </c>
      <c r="AA44" s="110">
        <v>2.5004023559173201E-2</v>
      </c>
      <c r="AB44" s="110">
        <v>1.64833585664057E-2</v>
      </c>
      <c r="AC44" s="110">
        <v>1.68616065567096E-2</v>
      </c>
      <c r="AD44" s="110">
        <v>8.1650075236828993E-3</v>
      </c>
      <c r="AE44" s="110">
        <v>-2.3087361611439999E-4</v>
      </c>
      <c r="AF44" s="110">
        <v>8.0870394328556999E-3</v>
      </c>
      <c r="AG44" s="110">
        <v>7.8572546637375E-3</v>
      </c>
      <c r="AH44" s="117">
        <v>7.8515633811606766E-3</v>
      </c>
      <c r="AI44" s="117">
        <v>7.0600955173559009E-3</v>
      </c>
      <c r="AJ44" s="117">
        <v>8.2160425963911082E-3</v>
      </c>
      <c r="AK44" s="117">
        <v>7.9500003562545662E-3</v>
      </c>
      <c r="AL44" s="117">
        <v>7.0421231276563377E-3</v>
      </c>
      <c r="AM44" s="117">
        <v>7.9413218397195069E-3</v>
      </c>
      <c r="AN44" s="117">
        <v>7.7653609846996636E-3</v>
      </c>
      <c r="AO44" s="117">
        <v>7.6184533825904462E-3</v>
      </c>
      <c r="AP44" s="117">
        <v>7.0141356386865684E-3</v>
      </c>
      <c r="AQ44" s="117">
        <v>9.0099086608225257E-3</v>
      </c>
      <c r="AR44" s="117">
        <v>1.5472085000587769E-2</v>
      </c>
    </row>
    <row r="45" spans="1:44" ht="15" customHeight="1">
      <c r="A45" s="115" t="s">
        <v>2395</v>
      </c>
      <c r="B45" s="110">
        <v>9.3560712250693994E-3</v>
      </c>
      <c r="C45" s="110">
        <v>1.0457064616101099E-2</v>
      </c>
      <c r="D45" s="110">
        <v>-1.4547144296771499E-2</v>
      </c>
      <c r="E45" s="110">
        <v>1.3951625583268E-2</v>
      </c>
      <c r="F45" s="116">
        <v>8.6437765251642998E-3</v>
      </c>
      <c r="G45" s="110">
        <v>8.2938445455669994E-3</v>
      </c>
      <c r="H45" s="110">
        <v>7.5314465290170999E-3</v>
      </c>
      <c r="I45" s="110">
        <v>6.6522762552707997E-3</v>
      </c>
      <c r="J45" s="110">
        <v>2.26187830260819E-2</v>
      </c>
      <c r="K45" s="110">
        <v>4.8447459149786997E-3</v>
      </c>
      <c r="L45" s="110">
        <v>0.115251701982907</v>
      </c>
      <c r="M45" s="110">
        <v>9.2996306313724002E-3</v>
      </c>
      <c r="N45" s="110">
        <v>8.3847387377401997E-3</v>
      </c>
      <c r="O45" s="110">
        <v>1.24416877156564E-2</v>
      </c>
      <c r="P45" s="110">
        <v>7.7042093335596999E-3</v>
      </c>
      <c r="Q45" s="110">
        <v>7.9677635528552001E-3</v>
      </c>
      <c r="R45" s="110">
        <v>9.2996306313724002E-3</v>
      </c>
      <c r="S45" s="110">
        <v>9.5148449209647001E-3</v>
      </c>
      <c r="T45" s="110">
        <v>8.6869157670357994E-3</v>
      </c>
      <c r="U45" s="110">
        <v>1.5897078052451899E-2</v>
      </c>
      <c r="V45" s="110">
        <v>1.36189743699978E-2</v>
      </c>
      <c r="W45" s="110">
        <v>8.7660688461767E-3</v>
      </c>
      <c r="X45" s="110">
        <v>5.7395555570346002E-3</v>
      </c>
      <c r="Y45" s="110">
        <v>1.03728135901364E-2</v>
      </c>
      <c r="Z45" s="110">
        <v>7.5704658521971004E-3</v>
      </c>
      <c r="AA45" s="110">
        <v>1.0016482724412299E-2</v>
      </c>
      <c r="AB45" s="110">
        <v>1.06664782580153E-2</v>
      </c>
      <c r="AC45" s="110">
        <v>9.933226923923E-4</v>
      </c>
      <c r="AD45" s="110">
        <v>8.6474692023350008E-3</v>
      </c>
      <c r="AE45" s="110">
        <v>9.3926735171167008E-3</v>
      </c>
      <c r="AF45" s="110">
        <v>8.4022625395615991E-3</v>
      </c>
      <c r="AG45" s="110">
        <v>8.5381659159483002E-3</v>
      </c>
      <c r="AH45" s="117">
        <v>8.1449873895197769E-3</v>
      </c>
      <c r="AI45" s="117">
        <v>8.5725825976486446E-3</v>
      </c>
      <c r="AJ45" s="117">
        <v>8.8469805180053113E-3</v>
      </c>
      <c r="AK45" s="117">
        <v>8.0770507697457729E-3</v>
      </c>
      <c r="AL45" s="117">
        <v>8.1576489047472302E-3</v>
      </c>
      <c r="AM45" s="117">
        <v>8.5947266343999393E-3</v>
      </c>
      <c r="AN45" s="117">
        <v>7.5737501239939312E-3</v>
      </c>
      <c r="AO45" s="117">
        <v>8.4787614651663026E-3</v>
      </c>
      <c r="AP45" s="117">
        <v>8.8059710540949066E-3</v>
      </c>
      <c r="AQ45" s="117">
        <v>8.5198066954400714E-3</v>
      </c>
      <c r="AR45" s="117">
        <v>8.7689491829957555E-3</v>
      </c>
    </row>
    <row r="46" spans="1:44" ht="15" customHeight="1">
      <c r="A46" s="115" t="s">
        <v>2396</v>
      </c>
      <c r="B46" s="110">
        <v>9.8010850794392999E-3</v>
      </c>
      <c r="C46" s="110">
        <v>7.5327402028532997E-3</v>
      </c>
      <c r="D46" s="110">
        <v>4.3138540387108E-3</v>
      </c>
      <c r="E46" s="110">
        <v>1.0214381962921499E-2</v>
      </c>
      <c r="F46" s="116">
        <v>9.0385423373862007E-3</v>
      </c>
      <c r="G46" s="110">
        <v>1.0299075741739799E-2</v>
      </c>
      <c r="H46" s="110">
        <v>6.5927846144983003E-3</v>
      </c>
      <c r="I46" s="110">
        <v>1.8941475511728E-2</v>
      </c>
      <c r="J46" s="110">
        <v>1.7264686580941999E-3</v>
      </c>
      <c r="K46" s="110">
        <v>8.2118100177539996E-4</v>
      </c>
      <c r="L46" s="110">
        <v>9.5964330835305894E-2</v>
      </c>
      <c r="M46" s="110">
        <v>9.2398379241751E-3</v>
      </c>
      <c r="N46" s="110">
        <v>8.3465559391056997E-3</v>
      </c>
      <c r="O46" s="110">
        <v>1.04980698739175E-2</v>
      </c>
      <c r="P46" s="110">
        <v>8.2619764479839007E-3</v>
      </c>
      <c r="Q46" s="110">
        <v>7.8750803672217994E-3</v>
      </c>
      <c r="R46" s="110">
        <v>9.2398379241751E-3</v>
      </c>
      <c r="S46" s="110">
        <v>7.7734552756586004E-3</v>
      </c>
      <c r="T46" s="110">
        <v>9.6103758397812992E-3</v>
      </c>
      <c r="U46" s="110">
        <v>3.9702522944864999E-3</v>
      </c>
      <c r="V46" s="110">
        <v>1.5008517748249001E-3</v>
      </c>
      <c r="W46" s="110">
        <v>1.9706865945381999E-2</v>
      </c>
      <c r="X46" s="110">
        <v>3.5518348132880001E-3</v>
      </c>
      <c r="Y46" s="110">
        <v>9.6528303379559005E-3</v>
      </c>
      <c r="Z46" s="110">
        <v>6.6709369557005002E-3</v>
      </c>
      <c r="AA46" s="110">
        <v>4.8932739920953303E-2</v>
      </c>
      <c r="AB46" s="110">
        <v>1.42683991975509E-2</v>
      </c>
      <c r="AC46" s="110">
        <v>9.3006533825756993E-3</v>
      </c>
      <c r="AD46" s="110">
        <v>9.0437399932712E-3</v>
      </c>
      <c r="AE46" s="110">
        <v>1.0397845879960999E-2</v>
      </c>
      <c r="AF46" s="110">
        <v>8.9820858686097006E-3</v>
      </c>
      <c r="AG46" s="110">
        <v>9.0721544278293993E-3</v>
      </c>
      <c r="AH46" s="117">
        <v>7.6442231918510666E-3</v>
      </c>
      <c r="AI46" s="117">
        <v>9.004186912095544E-3</v>
      </c>
      <c r="AJ46" s="117">
        <v>8.0929516607459607E-3</v>
      </c>
      <c r="AK46" s="117">
        <v>8.4695568114594548E-3</v>
      </c>
      <c r="AL46" s="117">
        <v>8.1062652576102279E-3</v>
      </c>
      <c r="AM46" s="117">
        <v>7.992489733215034E-3</v>
      </c>
      <c r="AN46" s="117">
        <v>8.5826718771237383E-3</v>
      </c>
      <c r="AO46" s="117">
        <v>9.184735598851421E-3</v>
      </c>
      <c r="AP46" s="117">
        <v>8.9980642229382408E-3</v>
      </c>
      <c r="AQ46" s="117">
        <v>1.1346838582445781E-2</v>
      </c>
      <c r="AR46" s="117">
        <v>7.964236200355081E-3</v>
      </c>
    </row>
    <row r="47" spans="1:44" ht="15" customHeight="1">
      <c r="A47" s="115" t="s">
        <v>2397</v>
      </c>
      <c r="B47" s="110">
        <v>1.0550283836648199E-2</v>
      </c>
      <c r="C47" s="110">
        <v>1.3363092001973401E-2</v>
      </c>
      <c r="D47" s="110">
        <v>3.9091464537848999E-3</v>
      </c>
      <c r="E47" s="110">
        <v>2.39189075088166E-2</v>
      </c>
      <c r="F47" s="116">
        <v>9.5278807776735999E-3</v>
      </c>
      <c r="G47" s="110">
        <v>1.0056452785318901E-2</v>
      </c>
      <c r="H47" s="110">
        <v>9.6433724848626005E-3</v>
      </c>
      <c r="I47" s="110">
        <v>-1.21435953288366E-2</v>
      </c>
      <c r="J47" s="110">
        <v>1.33836898273478E-2</v>
      </c>
      <c r="K47" s="110">
        <v>3.2509798124600101E-2</v>
      </c>
      <c r="L47" s="110">
        <v>-9.8791837475992197E-2</v>
      </c>
      <c r="M47" s="110">
        <v>1.05579802594195E-2</v>
      </c>
      <c r="N47" s="110">
        <v>8.9845864916216992E-3</v>
      </c>
      <c r="O47" s="110">
        <v>1.34320613760733E-2</v>
      </c>
      <c r="P47" s="110">
        <v>8.4395166054088006E-3</v>
      </c>
      <c r="Q47" s="110">
        <v>8.5984612712784007E-3</v>
      </c>
      <c r="R47" s="110">
        <v>1.05579802594195E-2</v>
      </c>
      <c r="S47" s="110">
        <v>2.06252910729002E-2</v>
      </c>
      <c r="T47" s="110">
        <v>9.8088677484197001E-3</v>
      </c>
      <c r="U47" s="110">
        <v>1.1634872153310501E-2</v>
      </c>
      <c r="V47" s="110">
        <v>1.34264567776611E-2</v>
      </c>
      <c r="W47" s="110">
        <v>1.17318393014427E-2</v>
      </c>
      <c r="X47" s="110">
        <v>5.0761904593614E-3</v>
      </c>
      <c r="Y47" s="110">
        <v>1.0717994317683501E-2</v>
      </c>
      <c r="Z47" s="110">
        <v>7.9800556773946003E-3</v>
      </c>
      <c r="AA47" s="110">
        <v>-9.4016953265229995E-3</v>
      </c>
      <c r="AB47" s="110">
        <v>3.9661602712902999E-3</v>
      </c>
      <c r="AC47" s="110">
        <v>1.4161848342028999E-3</v>
      </c>
      <c r="AD47" s="110">
        <v>9.5435172351091002E-3</v>
      </c>
      <c r="AE47" s="110">
        <v>-7.4151271138893004E-3</v>
      </c>
      <c r="AF47" s="110">
        <v>9.2634010949113992E-3</v>
      </c>
      <c r="AG47" s="110">
        <v>8.7223407785469009E-3</v>
      </c>
      <c r="AH47" s="117">
        <v>8.6871171757668241E-3</v>
      </c>
      <c r="AI47" s="117">
        <v>9.7963875369994884E-3</v>
      </c>
      <c r="AJ47" s="117">
        <v>9.0430246523503337E-3</v>
      </c>
      <c r="AK47" s="117">
        <v>9.2195268251356616E-3</v>
      </c>
      <c r="AL47" s="117">
        <v>9.2607987604128705E-3</v>
      </c>
      <c r="AM47" s="117">
        <v>8.8773362953898632E-3</v>
      </c>
      <c r="AN47" s="117">
        <v>9.0404918062538947E-3</v>
      </c>
      <c r="AO47" s="117">
        <v>8.8555603353833497E-3</v>
      </c>
      <c r="AP47" s="117">
        <v>9.7704999515404352E-3</v>
      </c>
      <c r="AQ47" s="117">
        <v>8.1902748197659088E-3</v>
      </c>
      <c r="AR47" s="117">
        <v>1.430195962492003E-2</v>
      </c>
    </row>
    <row r="48" spans="1:44" ht="15" customHeight="1">
      <c r="A48" s="115" t="s">
        <v>2398</v>
      </c>
      <c r="B48" s="110">
        <v>1.0554614592695201E-2</v>
      </c>
      <c r="C48" s="110">
        <v>1.00006211947545E-2</v>
      </c>
      <c r="D48" s="110">
        <v>-3.2453299644123502E-2</v>
      </c>
      <c r="E48" s="110">
        <v>-8.0723182781209995E-4</v>
      </c>
      <c r="F48" s="116">
        <v>9.9900362683130999E-3</v>
      </c>
      <c r="G48" s="110">
        <v>1.0040146057567201E-2</v>
      </c>
      <c r="H48" s="110">
        <v>8.8077634020412993E-3</v>
      </c>
      <c r="I48" s="110">
        <v>1.0669169111926899E-2</v>
      </c>
      <c r="J48" s="110">
        <v>2.0751976297824298E-2</v>
      </c>
      <c r="K48" s="110">
        <v>2.5569686352402501E-2</v>
      </c>
      <c r="L48" s="110">
        <v>-0.18431369079215601</v>
      </c>
      <c r="M48" s="110">
        <v>1.09358784682168E-2</v>
      </c>
      <c r="N48" s="110">
        <v>9.3955453926652006E-3</v>
      </c>
      <c r="O48" s="110">
        <v>1.1602517795170301E-2</v>
      </c>
      <c r="P48" s="110">
        <v>9.5075761890269991E-3</v>
      </c>
      <c r="Q48" s="110">
        <v>7.3466200111388996E-3</v>
      </c>
      <c r="R48" s="110">
        <v>1.09358784682168E-2</v>
      </c>
      <c r="S48" s="110">
        <v>3.0193747297404998E-3</v>
      </c>
      <c r="T48" s="110">
        <v>1.0330953077203799E-2</v>
      </c>
      <c r="U48" s="110">
        <v>1.19422412901349E-2</v>
      </c>
      <c r="V48" s="110">
        <v>8.5028458799636004E-3</v>
      </c>
      <c r="W48" s="110">
        <v>4.4895299969830004E-3</v>
      </c>
      <c r="X48" s="110">
        <v>7.1474595070497998E-3</v>
      </c>
      <c r="Y48" s="110">
        <v>1.16616633467142E-2</v>
      </c>
      <c r="Z48" s="110">
        <v>8.5880596020328007E-3</v>
      </c>
      <c r="AA48" s="110">
        <v>-1.8510503418494698E-2</v>
      </c>
      <c r="AB48" s="110">
        <v>1.2596466147437301E-2</v>
      </c>
      <c r="AC48" s="110">
        <v>4.4667990395678E-3</v>
      </c>
      <c r="AD48" s="110">
        <v>9.9652972540954995E-3</v>
      </c>
      <c r="AE48" s="110">
        <v>2.6985617612970501E-2</v>
      </c>
      <c r="AF48" s="110">
        <v>9.8656556217272002E-3</v>
      </c>
      <c r="AG48" s="110">
        <v>1.01379577624336E-2</v>
      </c>
      <c r="AH48" s="117">
        <v>9.3290823605675817E-3</v>
      </c>
      <c r="AI48" s="117">
        <v>9.0375492887691325E-3</v>
      </c>
      <c r="AJ48" s="117">
        <v>9.4133415176488964E-3</v>
      </c>
      <c r="AK48" s="117">
        <v>8.9901694256799367E-3</v>
      </c>
      <c r="AL48" s="117">
        <v>9.5925542719042037E-3</v>
      </c>
      <c r="AM48" s="117">
        <v>9.6610920558197217E-3</v>
      </c>
      <c r="AN48" s="117">
        <v>8.2735389790623594E-3</v>
      </c>
      <c r="AO48" s="117">
        <v>9.9011181122060817E-3</v>
      </c>
      <c r="AP48" s="117">
        <v>1.003997149481302E-2</v>
      </c>
      <c r="AQ48" s="117">
        <v>8.0831298046571756E-3</v>
      </c>
      <c r="AR48" s="117">
        <v>1.291393727048052E-2</v>
      </c>
    </row>
    <row r="49" spans="1:44" ht="15" customHeight="1">
      <c r="A49" s="115" t="s">
        <v>2399</v>
      </c>
      <c r="B49" s="110">
        <v>1.11419868311069E-2</v>
      </c>
      <c r="C49" s="110">
        <v>9.9720990365841002E-3</v>
      </c>
      <c r="D49" s="110">
        <v>7.1855770022328002E-3</v>
      </c>
      <c r="E49" s="110">
        <v>5.3720238017580003E-3</v>
      </c>
      <c r="F49" s="116">
        <v>1.0512932694018101E-2</v>
      </c>
      <c r="G49" s="110">
        <v>1.03734225158495E-2</v>
      </c>
      <c r="H49" s="110">
        <v>8.9816774672620992E-3</v>
      </c>
      <c r="I49" s="110">
        <v>-1.2884573308833001E-2</v>
      </c>
      <c r="J49" s="110">
        <v>1.6010941699398401E-2</v>
      </c>
      <c r="K49" s="110">
        <v>-4.1291764709527397E-2</v>
      </c>
      <c r="L49" s="110">
        <v>9.4745592899141903E-2</v>
      </c>
      <c r="M49" s="110">
        <v>1.0978015395008599E-2</v>
      </c>
      <c r="N49" s="110">
        <v>9.8566202128024007E-3</v>
      </c>
      <c r="O49" s="110">
        <v>3.1097701259197998E-2</v>
      </c>
      <c r="P49" s="110">
        <v>9.6022994437879004E-3</v>
      </c>
      <c r="Q49" s="110">
        <v>7.3015631007247997E-3</v>
      </c>
      <c r="R49" s="110">
        <v>1.0978015395008599E-2</v>
      </c>
      <c r="S49" s="110">
        <v>1.8621502797833499E-2</v>
      </c>
      <c r="T49" s="110">
        <v>1.12144885343455E-2</v>
      </c>
      <c r="U49" s="110">
        <v>6.6559219968367004E-3</v>
      </c>
      <c r="V49" s="110">
        <v>1.78858399654389E-2</v>
      </c>
      <c r="W49" s="110">
        <v>7.7409039833161997E-3</v>
      </c>
      <c r="X49" s="110">
        <v>1.9721649041066999E-3</v>
      </c>
      <c r="Y49" s="110">
        <v>1.2028958982307899E-2</v>
      </c>
      <c r="Z49" s="110">
        <v>8.4755871564676007E-3</v>
      </c>
      <c r="AA49" s="110">
        <v>-1.8381613976248001E-3</v>
      </c>
      <c r="AB49" s="110">
        <v>-8.9379517963050006E-3</v>
      </c>
      <c r="AC49" s="110">
        <v>2.9764254137017001E-3</v>
      </c>
      <c r="AD49" s="110">
        <v>1.0486523561756399E-2</v>
      </c>
      <c r="AE49" s="110">
        <v>-4.9926227232175002E-3</v>
      </c>
      <c r="AF49" s="110">
        <v>1.02968214774007E-2</v>
      </c>
      <c r="AG49" s="110">
        <v>1.02017976185334E-2</v>
      </c>
      <c r="AH49" s="117">
        <v>1.097378701545014E-2</v>
      </c>
      <c r="AI49" s="117">
        <v>9.4993338273461018E-3</v>
      </c>
      <c r="AJ49" s="117">
        <v>9.8216142678704092E-3</v>
      </c>
      <c r="AK49" s="117">
        <v>9.5072973866246122E-3</v>
      </c>
      <c r="AL49" s="117">
        <v>9.6306625217499418E-3</v>
      </c>
      <c r="AM49" s="117">
        <v>9.9641903251591283E-3</v>
      </c>
      <c r="AN49" s="117">
        <v>1.0098466687821691E-2</v>
      </c>
      <c r="AO49" s="117">
        <v>9.8006088891670062E-3</v>
      </c>
      <c r="AP49" s="117">
        <v>1.2501377921116471E-2</v>
      </c>
      <c r="AQ49" s="117">
        <v>9.648047606666545E-3</v>
      </c>
      <c r="AR49" s="117">
        <v>-4.5835294190549672E-4</v>
      </c>
    </row>
    <row r="50" spans="1:44" ht="15" customHeight="1">
      <c r="A50" s="115" t="s">
        <v>2400</v>
      </c>
      <c r="B50" s="110">
        <v>1.1309449980528401E-2</v>
      </c>
      <c r="C50" s="110">
        <v>9.0163158504612002E-3</v>
      </c>
      <c r="D50" s="110">
        <v>4.5359820468697997E-3</v>
      </c>
      <c r="E50" s="110">
        <v>1.1173961918807601E-2</v>
      </c>
      <c r="F50" s="116">
        <v>1.04772574971856E-2</v>
      </c>
      <c r="G50" s="110">
        <v>1.09065601766563E-2</v>
      </c>
      <c r="H50" s="110">
        <v>1.0193860026941899E-2</v>
      </c>
      <c r="I50" s="110">
        <v>-9.2879450747987008E-3</v>
      </c>
      <c r="J50" s="110">
        <v>1.28958161659874E-2</v>
      </c>
      <c r="K50" s="110">
        <v>5.0296210491776801E-2</v>
      </c>
      <c r="L50" s="110">
        <v>-8.9350295873233607E-2</v>
      </c>
      <c r="M50" s="110">
        <v>1.11098913300257E-2</v>
      </c>
      <c r="N50" s="110">
        <v>1.0306485470382499E-2</v>
      </c>
      <c r="O50" s="110">
        <v>3.2603401417381E-3</v>
      </c>
      <c r="P50" s="110">
        <v>1.00702875782217E-2</v>
      </c>
      <c r="Q50" s="110">
        <v>1.1821289342304499E-2</v>
      </c>
      <c r="R50" s="110">
        <v>1.11098913300257E-2</v>
      </c>
      <c r="S50" s="110">
        <v>2.41929633406162E-2</v>
      </c>
      <c r="T50" s="110">
        <v>1.13726052934749E-2</v>
      </c>
      <c r="U50" s="110">
        <v>1.162343344136E-3</v>
      </c>
      <c r="V50" s="110">
        <v>1.9499088412518E-2</v>
      </c>
      <c r="W50" s="110">
        <v>1.4085533181717499E-2</v>
      </c>
      <c r="X50" s="110">
        <v>9.0780916697480001E-3</v>
      </c>
      <c r="Y50" s="110">
        <v>1.21601898837748E-2</v>
      </c>
      <c r="Z50" s="110">
        <v>9.0601981997323992E-3</v>
      </c>
      <c r="AA50" s="110">
        <v>1.108827967289E-2</v>
      </c>
      <c r="AB50" s="110">
        <v>1.0691726892866101E-2</v>
      </c>
      <c r="AC50" s="110">
        <v>4.3527484359449998E-3</v>
      </c>
      <c r="AD50" s="110">
        <v>1.04876963284979E-2</v>
      </c>
      <c r="AE50" s="110">
        <v>2.2541858007901001E-2</v>
      </c>
      <c r="AF50" s="110">
        <v>1.04929223973963E-2</v>
      </c>
      <c r="AG50" s="110">
        <v>1.03953593272139E-2</v>
      </c>
      <c r="AH50" s="117">
        <v>1.040411045129293E-2</v>
      </c>
      <c r="AI50" s="117">
        <v>1.0569848594509729E-2</v>
      </c>
      <c r="AJ50" s="117">
        <v>1.111739656627119E-2</v>
      </c>
      <c r="AK50" s="117">
        <v>9.7487321245926014E-3</v>
      </c>
      <c r="AL50" s="117">
        <v>9.7459694710027248E-3</v>
      </c>
      <c r="AM50" s="117">
        <v>1.0073752820924899E-2</v>
      </c>
      <c r="AN50" s="117">
        <v>9.9757860085007404E-3</v>
      </c>
      <c r="AO50" s="117">
        <v>9.8591970831948209E-3</v>
      </c>
      <c r="AP50" s="117">
        <v>9.6827176693134037E-3</v>
      </c>
      <c r="AQ50" s="117">
        <v>1.042027497674123E-2</v>
      </c>
      <c r="AR50" s="117">
        <v>1.785924209835537E-2</v>
      </c>
    </row>
    <row r="51" spans="1:44" ht="15" customHeight="1">
      <c r="A51" s="115" t="s">
        <v>2401</v>
      </c>
      <c r="B51" s="110">
        <v>1.10175428148387E-2</v>
      </c>
      <c r="C51" s="110">
        <v>1.04655720515769E-2</v>
      </c>
      <c r="D51" s="110">
        <v>1.8443095472201201E-2</v>
      </c>
      <c r="E51" s="110">
        <v>-1.1455104892332999E-3</v>
      </c>
      <c r="F51" s="116">
        <v>1.0074160873047499E-2</v>
      </c>
      <c r="G51" s="110">
        <v>1.1038693972662101E-2</v>
      </c>
      <c r="H51" s="110">
        <v>8.9546178912683991E-3</v>
      </c>
      <c r="I51" s="110">
        <v>-2.9166527421205499E-2</v>
      </c>
      <c r="J51" s="110">
        <v>2.1010460925671399E-2</v>
      </c>
      <c r="K51" s="110">
        <v>4.7402740624423498E-2</v>
      </c>
      <c r="L51" s="110">
        <v>2.0187678485853E-3</v>
      </c>
      <c r="M51" s="110">
        <v>1.04564083341357E-2</v>
      </c>
      <c r="N51" s="110">
        <v>9.6514491715872994E-3</v>
      </c>
      <c r="O51" s="110">
        <v>4.2210274049836001E-3</v>
      </c>
      <c r="P51" s="110">
        <v>8.7925050062933E-3</v>
      </c>
      <c r="Q51" s="110">
        <v>7.7963027632652997E-3</v>
      </c>
      <c r="R51" s="110">
        <v>1.04564083341357E-2</v>
      </c>
      <c r="S51" s="110">
        <v>2.97231986866116E-2</v>
      </c>
      <c r="T51" s="110">
        <v>1.05842503897207E-2</v>
      </c>
      <c r="U51" s="110">
        <v>2.0945894768373999E-3</v>
      </c>
      <c r="V51" s="110">
        <v>3.0716509136148901E-2</v>
      </c>
      <c r="W51" s="110">
        <v>1.83537710914797E-2</v>
      </c>
      <c r="X51" s="110">
        <v>1.35113858689332E-2</v>
      </c>
      <c r="Y51" s="110">
        <v>1.14040894479899E-2</v>
      </c>
      <c r="Z51" s="110">
        <v>8.4812482536958996E-3</v>
      </c>
      <c r="AA51" s="110">
        <v>1.6866788986453801E-2</v>
      </c>
      <c r="AB51" s="110">
        <v>5.8668729399399995E-4</v>
      </c>
      <c r="AC51" s="110">
        <v>4.7652637811061004E-3</v>
      </c>
      <c r="AD51" s="110">
        <v>1.00801005665122E-2</v>
      </c>
      <c r="AE51" s="110">
        <v>1.4407915428075201E-2</v>
      </c>
      <c r="AF51" s="110">
        <v>9.8623989108689008E-3</v>
      </c>
      <c r="AG51" s="110">
        <v>1.0231851732680101E-2</v>
      </c>
      <c r="AH51" s="117">
        <v>8.4337493605344746E-3</v>
      </c>
      <c r="AI51" s="117">
        <v>1.0040264079660089E-2</v>
      </c>
      <c r="AJ51" s="117">
        <v>9.9787694180850511E-3</v>
      </c>
      <c r="AK51" s="117">
        <v>9.5646068177081302E-3</v>
      </c>
      <c r="AL51" s="117">
        <v>9.1732171470680773E-3</v>
      </c>
      <c r="AM51" s="117">
        <v>9.4459674823820852E-3</v>
      </c>
      <c r="AN51" s="117">
        <v>1.0051110760131409E-2</v>
      </c>
      <c r="AO51" s="117">
        <v>8.9477435627688395E-3</v>
      </c>
      <c r="AP51" s="117">
        <v>9.3841760162185484E-3</v>
      </c>
      <c r="AQ51" s="117">
        <v>1.0378335184700859E-2</v>
      </c>
      <c r="AR51" s="117">
        <v>1.728054812488471E-2</v>
      </c>
    </row>
    <row r="52" spans="1:44" ht="15" customHeight="1">
      <c r="A52" s="115" t="s">
        <v>2402</v>
      </c>
      <c r="B52" s="110">
        <v>1.0961035496528699E-2</v>
      </c>
      <c r="C52" s="110">
        <v>1.24752947940029E-2</v>
      </c>
      <c r="D52" s="110">
        <v>3.5734341424180097E-2</v>
      </c>
      <c r="E52" s="110">
        <v>1.0593164764543399E-2</v>
      </c>
      <c r="F52" s="116">
        <v>9.8797847516811001E-3</v>
      </c>
      <c r="G52" s="110">
        <v>1.03099994290764E-2</v>
      </c>
      <c r="H52" s="110">
        <v>9.9373510787840007E-3</v>
      </c>
      <c r="I52" s="110">
        <v>-1.7080831152772601E-2</v>
      </c>
      <c r="J52" s="110">
        <v>-1.60323229299923E-2</v>
      </c>
      <c r="K52" s="110">
        <v>-1.27668810452858E-2</v>
      </c>
      <c r="L52" s="110">
        <v>-7.3609042084748694E-2</v>
      </c>
      <c r="M52" s="110">
        <v>1.06450958929064E-2</v>
      </c>
      <c r="N52" s="110">
        <v>9.1336187232301004E-3</v>
      </c>
      <c r="O52" s="110">
        <v>3.3917352621770998E-3</v>
      </c>
      <c r="P52" s="110">
        <v>9.5512356302043001E-3</v>
      </c>
      <c r="Q52" s="110">
        <v>7.4047177523286004E-3</v>
      </c>
      <c r="R52" s="110">
        <v>1.06450958929064E-2</v>
      </c>
      <c r="S52" s="110">
        <v>1.3798151082240501E-2</v>
      </c>
      <c r="T52" s="110">
        <v>1.0466423893044899E-2</v>
      </c>
      <c r="U52" s="110">
        <v>-1.6191915481239999E-4</v>
      </c>
      <c r="V52" s="110">
        <v>1.46370653857086E-2</v>
      </c>
      <c r="W52" s="110">
        <v>3.6560667510480999E-3</v>
      </c>
      <c r="X52" s="110">
        <v>4.4612190992652997E-3</v>
      </c>
      <c r="Y52" s="110">
        <v>1.1387729400675201E-2</v>
      </c>
      <c r="Z52" s="110">
        <v>9.1000073182552002E-3</v>
      </c>
      <c r="AA52" s="110">
        <v>7.1752788428733998E-3</v>
      </c>
      <c r="AB52" s="110">
        <v>2.0441961615827699E-2</v>
      </c>
      <c r="AC52" s="110">
        <v>4.7103872304494997E-3</v>
      </c>
      <c r="AD52" s="110">
        <v>9.8847946086881005E-3</v>
      </c>
      <c r="AE52" s="110">
        <v>-1.693409647657E-3</v>
      </c>
      <c r="AF52" s="110">
        <v>9.3275825630060993E-3</v>
      </c>
      <c r="AG52" s="110">
        <v>9.2706869474783998E-3</v>
      </c>
      <c r="AH52" s="117">
        <v>9.8108545260425298E-3</v>
      </c>
      <c r="AI52" s="117">
        <v>9.822084993432182E-3</v>
      </c>
      <c r="AJ52" s="117">
        <v>8.8743053741121587E-3</v>
      </c>
      <c r="AK52" s="117">
        <v>9.5881568410074152E-3</v>
      </c>
      <c r="AL52" s="117">
        <v>9.33785839649438E-3</v>
      </c>
      <c r="AM52" s="117">
        <v>9.4334423945223265E-3</v>
      </c>
      <c r="AN52" s="117">
        <v>1.0440270729355E-2</v>
      </c>
      <c r="AO52" s="117">
        <v>9.0716876732525684E-3</v>
      </c>
      <c r="AP52" s="117">
        <v>9.1109628094423675E-3</v>
      </c>
      <c r="AQ52" s="117">
        <v>9.578239679360688E-3</v>
      </c>
      <c r="AR52" s="117">
        <v>5.2466237909428223E-3</v>
      </c>
    </row>
    <row r="53" spans="1:44" ht="15" customHeight="1">
      <c r="A53" s="115" t="s">
        <v>2403</v>
      </c>
      <c r="B53" s="110">
        <v>1.0941687626564601E-2</v>
      </c>
      <c r="C53" s="110">
        <v>7.3986093528672003E-3</v>
      </c>
      <c r="D53" s="110">
        <v>2.48984754432163E-2</v>
      </c>
      <c r="E53" s="110">
        <v>2.52917613258241E-2</v>
      </c>
      <c r="F53" s="116">
        <v>9.5446188740724996E-3</v>
      </c>
      <c r="G53" s="110">
        <v>1.07774272828998E-2</v>
      </c>
      <c r="H53" s="110">
        <v>9.2746541238080005E-3</v>
      </c>
      <c r="I53" s="110">
        <v>-2.7792115140408299E-2</v>
      </c>
      <c r="J53" s="110">
        <v>1.7778753195308999E-2</v>
      </c>
      <c r="K53" s="110">
        <v>1.7874106003122201E-2</v>
      </c>
      <c r="L53" s="110">
        <v>-0.124158435006402</v>
      </c>
      <c r="M53" s="110">
        <v>1.0690245312198801E-2</v>
      </c>
      <c r="N53" s="110">
        <v>9.2509603197798006E-3</v>
      </c>
      <c r="O53" s="110">
        <v>4.0007059275577002E-3</v>
      </c>
      <c r="P53" s="110">
        <v>9.4841524111732994E-3</v>
      </c>
      <c r="Q53" s="110">
        <v>5.3600718162596997E-3</v>
      </c>
      <c r="R53" s="110">
        <v>1.0690245312198801E-2</v>
      </c>
      <c r="S53" s="110">
        <v>1.2555914997876399E-2</v>
      </c>
      <c r="T53" s="110">
        <v>1.0532514301166701E-2</v>
      </c>
      <c r="U53" s="110">
        <v>6.8177791769550005E-4</v>
      </c>
      <c r="V53" s="110">
        <v>1.2606370532657301E-2</v>
      </c>
      <c r="W53" s="110">
        <v>2.4803024594438E-3</v>
      </c>
      <c r="X53" s="110">
        <v>1.6596419618208801E-2</v>
      </c>
      <c r="Y53" s="110">
        <v>1.0929608534565699E-2</v>
      </c>
      <c r="Z53" s="110">
        <v>8.7421339330476001E-3</v>
      </c>
      <c r="AA53" s="110">
        <v>1.9041107930285898E-2</v>
      </c>
      <c r="AB53" s="110">
        <v>1.74418514693515E-2</v>
      </c>
      <c r="AC53" s="110">
        <v>1.30000034706818E-2</v>
      </c>
      <c r="AD53" s="110">
        <v>9.5515478382623992E-3</v>
      </c>
      <c r="AE53" s="110">
        <v>3.4629663389142598E-2</v>
      </c>
      <c r="AF53" s="110">
        <v>9.6061107967337998E-3</v>
      </c>
      <c r="AG53" s="110">
        <v>9.1408941958628E-3</v>
      </c>
      <c r="AH53" s="117">
        <v>8.9543981466842885E-3</v>
      </c>
      <c r="AI53" s="117">
        <v>9.5515484550533682E-3</v>
      </c>
      <c r="AJ53" s="117">
        <v>9.7480339278766537E-3</v>
      </c>
      <c r="AK53" s="117">
        <v>9.7328826714176905E-3</v>
      </c>
      <c r="AL53" s="117">
        <v>9.3765703244546444E-3</v>
      </c>
      <c r="AM53" s="117">
        <v>9.0535860396105203E-3</v>
      </c>
      <c r="AN53" s="117">
        <v>9.7562575355910758E-3</v>
      </c>
      <c r="AO53" s="117">
        <v>8.465084535704567E-3</v>
      </c>
      <c r="AP53" s="117">
        <v>8.8437501221109542E-3</v>
      </c>
      <c r="AQ53" s="117">
        <v>9.9846881197153715E-3</v>
      </c>
      <c r="AR53" s="117">
        <v>1.137482120062445E-2</v>
      </c>
    </row>
    <row r="54" spans="1:44" ht="15" customHeight="1">
      <c r="A54" s="115" t="s">
        <v>2404</v>
      </c>
      <c r="B54" s="110">
        <v>1.04095690321525E-2</v>
      </c>
      <c r="C54" s="110">
        <v>8.0256505327742002E-3</v>
      </c>
      <c r="D54" s="110">
        <v>3.9666696416775001E-3</v>
      </c>
      <c r="E54" s="110">
        <v>1.21670919063676E-2</v>
      </c>
      <c r="F54" s="116">
        <v>9.2293374047199006E-3</v>
      </c>
      <c r="G54" s="110">
        <v>8.9652164299301E-3</v>
      </c>
      <c r="H54" s="110">
        <v>9.0378458709025992E-3</v>
      </c>
      <c r="I54" s="110">
        <v>-1.8396831324433299E-2</v>
      </c>
      <c r="J54" s="110">
        <v>4.4592431687257E-3</v>
      </c>
      <c r="K54" s="110">
        <v>2.0820905588482101E-2</v>
      </c>
      <c r="L54" s="110">
        <v>6.3317018256383001E-2</v>
      </c>
      <c r="M54" s="110">
        <v>9.5733939785632004E-3</v>
      </c>
      <c r="N54" s="110">
        <v>9.1923017738863994E-3</v>
      </c>
      <c r="O54" s="110">
        <v>3.2635158542412999E-3</v>
      </c>
      <c r="P54" s="110">
        <v>7.7710027131981003E-3</v>
      </c>
      <c r="Q54" s="110">
        <v>7.3479610427136001E-3</v>
      </c>
      <c r="R54" s="110">
        <v>9.5733939785632004E-3</v>
      </c>
      <c r="S54" s="110">
        <v>4.4642089589212001E-3</v>
      </c>
      <c r="T54" s="110">
        <v>9.7630302288023996E-3</v>
      </c>
      <c r="U54" s="110">
        <v>8.3282170995064003E-3</v>
      </c>
      <c r="V54" s="110">
        <v>1.1555074412618599E-2</v>
      </c>
      <c r="W54" s="110">
        <v>1.7483860701487101E-2</v>
      </c>
      <c r="X54" s="110">
        <v>1.1553960442637901E-2</v>
      </c>
      <c r="Y54" s="110">
        <v>1.0964072633925801E-2</v>
      </c>
      <c r="Z54" s="110">
        <v>7.6586145663646004E-3</v>
      </c>
      <c r="AA54" s="110">
        <v>-1.30307884838088E-2</v>
      </c>
      <c r="AB54" s="110">
        <v>1.52666968737625E-2</v>
      </c>
      <c r="AC54" s="110">
        <v>1.3708232416248E-3</v>
      </c>
      <c r="AD54" s="110">
        <v>9.2157369102883E-3</v>
      </c>
      <c r="AE54" s="110">
        <v>-9.9045524763470994E-3</v>
      </c>
      <c r="AF54" s="110">
        <v>8.8636041964528997E-3</v>
      </c>
      <c r="AG54" s="110">
        <v>8.9581860478626998E-3</v>
      </c>
      <c r="AH54" s="117">
        <v>8.4301931443413834E-3</v>
      </c>
      <c r="AI54" s="117">
        <v>8.627020731673438E-3</v>
      </c>
      <c r="AJ54" s="117">
        <v>1.01050705529278E-2</v>
      </c>
      <c r="AK54" s="117">
        <v>9.1837975738019769E-3</v>
      </c>
      <c r="AL54" s="117">
        <v>8.3985786882540443E-3</v>
      </c>
      <c r="AM54" s="117">
        <v>9.0841037799112793E-3</v>
      </c>
      <c r="AN54" s="117">
        <v>8.7548648392685949E-3</v>
      </c>
      <c r="AO54" s="117">
        <v>8.4007179501852658E-3</v>
      </c>
      <c r="AP54" s="117">
        <v>8.4613871500446667E-3</v>
      </c>
      <c r="AQ54" s="117">
        <v>7.6649131244818456E-3</v>
      </c>
      <c r="AR54" s="117">
        <v>1.196418111769643E-2</v>
      </c>
    </row>
    <row r="55" spans="1:44" ht="15" customHeight="1">
      <c r="A55" s="115" t="s">
        <v>2405</v>
      </c>
      <c r="B55" s="110">
        <v>9.8433165246665007E-3</v>
      </c>
      <c r="C55" s="110">
        <v>9.0888219136699994E-3</v>
      </c>
      <c r="D55" s="110">
        <v>-8.5978886311249992E-3</v>
      </c>
      <c r="E55" s="110">
        <v>1.3845607245749399E-2</v>
      </c>
      <c r="F55" s="116">
        <v>8.9920891669596006E-3</v>
      </c>
      <c r="G55" s="110">
        <v>9.4356491513846001E-3</v>
      </c>
      <c r="H55" s="110">
        <v>7.1799574646423999E-3</v>
      </c>
      <c r="I55" s="110">
        <v>3.2341044915195898E-2</v>
      </c>
      <c r="J55" s="110">
        <v>-7.3063289685645003E-3</v>
      </c>
      <c r="K55" s="110">
        <v>1.3820212974717199E-2</v>
      </c>
      <c r="L55" s="110">
        <v>8.0732412824211702E-2</v>
      </c>
      <c r="M55" s="110">
        <v>9.9130749065234995E-3</v>
      </c>
      <c r="N55" s="110">
        <v>8.7489777607217996E-3</v>
      </c>
      <c r="O55" s="110">
        <v>1.9701148779967901E-2</v>
      </c>
      <c r="P55" s="110">
        <v>8.7295129935353998E-3</v>
      </c>
      <c r="Q55" s="110">
        <v>6.1082455601524002E-3</v>
      </c>
      <c r="R55" s="110">
        <v>9.9130749065234995E-3</v>
      </c>
      <c r="S55" s="110">
        <v>5.0774357515216001E-3</v>
      </c>
      <c r="T55" s="110">
        <v>1.0222198559561701E-2</v>
      </c>
      <c r="U55" s="110">
        <v>1.8424001088924E-3</v>
      </c>
      <c r="V55" s="110">
        <v>7.1746696575144004E-3</v>
      </c>
      <c r="W55" s="110">
        <v>1.15584567094836E-2</v>
      </c>
      <c r="X55" s="110">
        <v>1.4152902928120201E-2</v>
      </c>
      <c r="Y55" s="110">
        <v>1.0417228794993899E-2</v>
      </c>
      <c r="Z55" s="110">
        <v>7.5829407072889998E-3</v>
      </c>
      <c r="AA55" s="110">
        <v>4.0875292081465099E-2</v>
      </c>
      <c r="AB55" s="110">
        <v>2.2647043590115601E-2</v>
      </c>
      <c r="AC55" s="110">
        <v>9.3232485620832004E-3</v>
      </c>
      <c r="AD55" s="110">
        <v>8.9967342409028005E-3</v>
      </c>
      <c r="AE55" s="110">
        <v>2.1787312604150001E-2</v>
      </c>
      <c r="AF55" s="110">
        <v>8.6814941158906006E-3</v>
      </c>
      <c r="AG55" s="110">
        <v>8.5771213272831E-3</v>
      </c>
      <c r="AH55" s="117">
        <v>9.1668856730546863E-3</v>
      </c>
      <c r="AI55" s="117">
        <v>8.9421342448991574E-3</v>
      </c>
      <c r="AJ55" s="117">
        <v>9.2759843497271649E-3</v>
      </c>
      <c r="AK55" s="117">
        <v>8.5494994742601436E-3</v>
      </c>
      <c r="AL55" s="117">
        <v>8.695237596498236E-3</v>
      </c>
      <c r="AM55" s="117">
        <v>8.6297533119815556E-3</v>
      </c>
      <c r="AN55" s="117">
        <v>8.1075387169639388E-3</v>
      </c>
      <c r="AO55" s="117">
        <v>9.4876491943976515E-3</v>
      </c>
      <c r="AP55" s="117">
        <v>9.8728969045993528E-3</v>
      </c>
      <c r="AQ55" s="117">
        <v>1.079679492205118E-2</v>
      </c>
      <c r="AR55" s="117">
        <v>1.0564042594943439E-2</v>
      </c>
    </row>
    <row r="56" spans="1:44" ht="15" customHeight="1">
      <c r="A56" s="115" t="s">
        <v>2406</v>
      </c>
      <c r="B56" s="110">
        <v>9.5757149923046993E-3</v>
      </c>
      <c r="C56" s="110">
        <v>5.9623872295802996E-3</v>
      </c>
      <c r="D56" s="110">
        <v>4.6600397048747903E-2</v>
      </c>
      <c r="E56" s="110">
        <v>1.9186818786192999E-3</v>
      </c>
      <c r="F56" s="116">
        <v>8.7103816860685992E-3</v>
      </c>
      <c r="G56" s="110">
        <v>8.5197040481655006E-3</v>
      </c>
      <c r="H56" s="110">
        <v>8.9831063394921994E-3</v>
      </c>
      <c r="I56" s="110">
        <v>-1.7734972220798499E-2</v>
      </c>
      <c r="J56" s="110">
        <v>1.6112025995249801E-2</v>
      </c>
      <c r="K56" s="110">
        <v>-1.0509154615362599E-2</v>
      </c>
      <c r="L56" s="110">
        <v>-2.6120832058137498E-2</v>
      </c>
      <c r="M56" s="110">
        <v>9.1951091736051007E-3</v>
      </c>
      <c r="N56" s="110">
        <v>7.9709886085743992E-3</v>
      </c>
      <c r="O56" s="110">
        <v>2.1784538231908599E-2</v>
      </c>
      <c r="P56" s="110">
        <v>8.8886970980018003E-3</v>
      </c>
      <c r="Q56" s="110">
        <v>1.03023662576663E-2</v>
      </c>
      <c r="R56" s="110">
        <v>9.1951091736051007E-3</v>
      </c>
      <c r="S56" s="110">
        <v>1.22822532971816E-2</v>
      </c>
      <c r="T56" s="110">
        <v>9.3155536640614992E-3</v>
      </c>
      <c r="U56" s="110">
        <v>1.5820520657126198E-2</v>
      </c>
      <c r="V56" s="110">
        <v>1.27078707476935E-2</v>
      </c>
      <c r="W56" s="110">
        <v>6.5268290724944996E-3</v>
      </c>
      <c r="X56" s="110">
        <v>5.7108272307393E-3</v>
      </c>
      <c r="Y56" s="110">
        <v>1.01182197376015E-2</v>
      </c>
      <c r="Z56" s="110">
        <v>7.3742454069149997E-3</v>
      </c>
      <c r="AA56" s="110">
        <v>1.03569764321486E-2</v>
      </c>
      <c r="AB56" s="110">
        <v>5.3575843542261001E-3</v>
      </c>
      <c r="AC56" s="110">
        <v>1.5307754913833301E-2</v>
      </c>
      <c r="AD56" s="110">
        <v>8.7162431355345994E-3</v>
      </c>
      <c r="AE56" s="110">
        <v>2.30087347706446E-2</v>
      </c>
      <c r="AF56" s="110">
        <v>8.4170417935385006E-3</v>
      </c>
      <c r="AG56" s="110">
        <v>9.0566550250983004E-3</v>
      </c>
      <c r="AH56" s="117">
        <v>9.2085666431173437E-3</v>
      </c>
      <c r="AI56" s="117">
        <v>8.7028487134989951E-3</v>
      </c>
      <c r="AJ56" s="117">
        <v>7.5996635199706728E-3</v>
      </c>
      <c r="AK56" s="117">
        <v>8.3360222898098985E-3</v>
      </c>
      <c r="AL56" s="117">
        <v>8.0663503782662134E-3</v>
      </c>
      <c r="AM56" s="117">
        <v>8.3821853243525712E-3</v>
      </c>
      <c r="AN56" s="117">
        <v>9.676152788733107E-3</v>
      </c>
      <c r="AO56" s="117">
        <v>7.9098959517790238E-3</v>
      </c>
      <c r="AP56" s="117">
        <v>9.8054590527106543E-3</v>
      </c>
      <c r="AQ56" s="117">
        <v>8.6076927130778885E-3</v>
      </c>
      <c r="AR56" s="117">
        <v>5.6981690769274786E-3</v>
      </c>
    </row>
    <row r="57" spans="1:44" ht="15" customHeight="1">
      <c r="A57" s="115" t="s">
        <v>2407</v>
      </c>
      <c r="B57" s="110">
        <v>8.9411328491586992E-3</v>
      </c>
      <c r="C57" s="110">
        <v>7.5422264208355001E-3</v>
      </c>
      <c r="D57" s="110">
        <v>8.8882765102172995E-3</v>
      </c>
      <c r="E57" s="110">
        <v>7.0691087356840997E-3</v>
      </c>
      <c r="F57" s="116">
        <v>8.4017196895910008E-3</v>
      </c>
      <c r="G57" s="110">
        <v>9.0036216153829996E-3</v>
      </c>
      <c r="H57" s="110">
        <v>7.9385825394108003E-3</v>
      </c>
      <c r="I57" s="110">
        <v>7.1809551620934706E-2</v>
      </c>
      <c r="J57" s="110">
        <v>2.47365854516295E-2</v>
      </c>
      <c r="K57" s="110">
        <v>-1.41487010381415E-2</v>
      </c>
      <c r="L57" s="110">
        <v>-0.187283383371593</v>
      </c>
      <c r="M57" s="110">
        <v>8.7567081318532993E-3</v>
      </c>
      <c r="N57" s="110">
        <v>7.8847868905382E-3</v>
      </c>
      <c r="O57" s="110">
        <v>3.8632833562547001E-3</v>
      </c>
      <c r="P57" s="110">
        <v>7.3768131957657997E-3</v>
      </c>
      <c r="Q57" s="110">
        <v>9.0762733546457999E-3</v>
      </c>
      <c r="R57" s="110">
        <v>8.7567081318532993E-3</v>
      </c>
      <c r="S57" s="110">
        <v>1.9408386081794099E-2</v>
      </c>
      <c r="T57" s="110">
        <v>8.2935768463237997E-3</v>
      </c>
      <c r="U57" s="110">
        <v>2.38724615533592E-2</v>
      </c>
      <c r="V57" s="110">
        <v>7.6367887188876996E-3</v>
      </c>
      <c r="W57" s="110">
        <v>1.2138516344489699E-2</v>
      </c>
      <c r="X57" s="110">
        <v>1.3272626135332999E-2</v>
      </c>
      <c r="Y57" s="110">
        <v>9.5384145531928997E-3</v>
      </c>
      <c r="Z57" s="110">
        <v>6.9607979456885001E-3</v>
      </c>
      <c r="AA57" s="110">
        <v>3.4345916631762501E-2</v>
      </c>
      <c r="AB57" s="110">
        <v>2.4231542385408901E-2</v>
      </c>
      <c r="AC57" s="110">
        <v>4.9208218129196003E-3</v>
      </c>
      <c r="AD57" s="110">
        <v>8.3874326612304005E-3</v>
      </c>
      <c r="AE57" s="110">
        <v>-2.0593031361496E-3</v>
      </c>
      <c r="AF57" s="110">
        <v>8.5085729144333006E-3</v>
      </c>
      <c r="AG57" s="110">
        <v>7.9766536676510996E-3</v>
      </c>
      <c r="AH57" s="117">
        <v>8.8348623150463282E-3</v>
      </c>
      <c r="AI57" s="117">
        <v>7.7962305295206334E-3</v>
      </c>
      <c r="AJ57" s="117">
        <v>7.8700734856327406E-3</v>
      </c>
      <c r="AK57" s="117">
        <v>7.6469513252267838E-3</v>
      </c>
      <c r="AL57" s="117">
        <v>7.6820184251628117E-3</v>
      </c>
      <c r="AM57" s="117">
        <v>7.9007742522376537E-3</v>
      </c>
      <c r="AN57" s="117">
        <v>8.1217918654027874E-3</v>
      </c>
      <c r="AO57" s="117">
        <v>9.9358897224807573E-3</v>
      </c>
      <c r="AP57" s="117">
        <v>7.7111697159619247E-3</v>
      </c>
      <c r="AQ57" s="117">
        <v>9.7983394790761603E-3</v>
      </c>
      <c r="AR57" s="117">
        <v>4.9702597923716903E-3</v>
      </c>
    </row>
    <row r="58" spans="1:44" ht="15" customHeight="1">
      <c r="A58" s="115" t="s">
        <v>2408</v>
      </c>
      <c r="B58" s="110">
        <v>8.8038064334670998E-3</v>
      </c>
      <c r="C58" s="110">
        <v>8.5713373793660005E-3</v>
      </c>
      <c r="D58" s="110">
        <v>8.2089393786941005E-3</v>
      </c>
      <c r="E58" s="110">
        <v>8.9984289574085007E-3</v>
      </c>
      <c r="F58" s="116">
        <v>8.0085094311498004E-3</v>
      </c>
      <c r="G58" s="110">
        <v>8.8523785977558996E-3</v>
      </c>
      <c r="H58" s="110">
        <v>7.0724069652608997E-3</v>
      </c>
      <c r="I58" s="110">
        <v>1.8332947522022199E-2</v>
      </c>
      <c r="J58" s="110">
        <v>9.6255148537230002E-3</v>
      </c>
      <c r="K58" s="110">
        <v>5.2333778702566003E-3</v>
      </c>
      <c r="L58" s="110">
        <v>-2.36995558601986E-2</v>
      </c>
      <c r="M58" s="110">
        <v>8.6063780416599997E-3</v>
      </c>
      <c r="N58" s="110">
        <v>7.8614661894295997E-3</v>
      </c>
      <c r="O58" s="110">
        <v>1.5087998420618999E-3</v>
      </c>
      <c r="P58" s="110">
        <v>8.4443701530112006E-3</v>
      </c>
      <c r="Q58" s="110">
        <v>6.1754329702681998E-3</v>
      </c>
      <c r="R58" s="110">
        <v>8.6063780416599997E-3</v>
      </c>
      <c r="S58" s="110">
        <v>2.59630155147989E-2</v>
      </c>
      <c r="T58" s="110">
        <v>8.6349373890386993E-3</v>
      </c>
      <c r="U58" s="110">
        <v>3.1994675862994999E-3</v>
      </c>
      <c r="V58" s="110">
        <v>1.13476878101569E-2</v>
      </c>
      <c r="W58" s="110">
        <v>-5.4299095606750005E-4</v>
      </c>
      <c r="X58" s="110">
        <v>3.5403304980233998E-3</v>
      </c>
      <c r="Y58" s="110">
        <v>9.0635039786004998E-3</v>
      </c>
      <c r="Z58" s="110">
        <v>6.8852430100886002E-3</v>
      </c>
      <c r="AA58" s="110">
        <v>1.8854506927553999E-2</v>
      </c>
      <c r="AB58" s="110">
        <v>1.85253409498226E-2</v>
      </c>
      <c r="AC58" s="110">
        <v>3.6924866555143E-3</v>
      </c>
      <c r="AD58" s="110">
        <v>8.0458249213727004E-3</v>
      </c>
      <c r="AE58" s="110">
        <v>2.8886979500964902E-2</v>
      </c>
      <c r="AF58" s="110">
        <v>7.4212043997310996E-3</v>
      </c>
      <c r="AG58" s="110">
        <v>7.6816752086807001E-3</v>
      </c>
      <c r="AH58" s="117">
        <v>7.1261959909070379E-3</v>
      </c>
      <c r="AI58" s="117">
        <v>8.9593739392861312E-3</v>
      </c>
      <c r="AJ58" s="117">
        <v>8.4524102653766586E-3</v>
      </c>
      <c r="AK58" s="117">
        <v>7.6639037796518003E-3</v>
      </c>
      <c r="AL58" s="117">
        <v>7.5495483087893991E-3</v>
      </c>
      <c r="AM58" s="117">
        <v>7.5072574283930023E-3</v>
      </c>
      <c r="AN58" s="117">
        <v>7.7204237296428597E-3</v>
      </c>
      <c r="AO58" s="117">
        <v>8.1605658681718554E-3</v>
      </c>
      <c r="AP58" s="117">
        <v>7.0907892168054713E-3</v>
      </c>
      <c r="AQ58" s="117">
        <v>8.4369161141219298E-3</v>
      </c>
      <c r="AR58" s="117">
        <v>8.8466755740513273E-3</v>
      </c>
    </row>
    <row r="59" spans="1:44" ht="15" customHeight="1">
      <c r="A59" s="115" t="s">
        <v>2409</v>
      </c>
      <c r="B59" s="110">
        <v>8.4156411224767004E-3</v>
      </c>
      <c r="C59" s="110">
        <v>1.2623167542138099E-2</v>
      </c>
      <c r="D59" s="110">
        <v>7.6381236933499002E-3</v>
      </c>
      <c r="E59" s="110">
        <v>9.4582792259501006E-3</v>
      </c>
      <c r="F59" s="116">
        <v>7.7293079219570996E-3</v>
      </c>
      <c r="G59" s="110">
        <v>7.9053924212144008E-3</v>
      </c>
      <c r="H59" s="110">
        <v>7.2256740620743002E-3</v>
      </c>
      <c r="I59" s="110">
        <v>1.06209030923718E-2</v>
      </c>
      <c r="J59" s="110">
        <v>2.0528745472029299E-2</v>
      </c>
      <c r="K59" s="110">
        <v>4.1181870577780902E-2</v>
      </c>
      <c r="L59" s="110">
        <v>5.1344320432203702E-2</v>
      </c>
      <c r="M59" s="110">
        <v>7.9335556267459001E-3</v>
      </c>
      <c r="N59" s="110">
        <v>7.2013086327355003E-3</v>
      </c>
      <c r="O59" s="110">
        <v>1.32427400074776E-2</v>
      </c>
      <c r="P59" s="110">
        <v>7.5523520305421999E-3</v>
      </c>
      <c r="Q59" s="110">
        <v>1.0335030837777801E-2</v>
      </c>
      <c r="R59" s="110">
        <v>7.9335556267459001E-3</v>
      </c>
      <c r="S59" s="110">
        <v>5.3618525918358003E-3</v>
      </c>
      <c r="T59" s="110">
        <v>8.2301208335198005E-3</v>
      </c>
      <c r="U59" s="110">
        <v>1.13940450053537E-2</v>
      </c>
      <c r="V59" s="110">
        <v>2.05407802848636E-2</v>
      </c>
      <c r="W59" s="110">
        <v>1.00135020263886E-2</v>
      </c>
      <c r="X59" s="110">
        <v>1.3451237504182499E-2</v>
      </c>
      <c r="Y59" s="110">
        <v>8.7589366539048003E-3</v>
      </c>
      <c r="Z59" s="110">
        <v>6.2665989061084998E-3</v>
      </c>
      <c r="AA59" s="110">
        <v>2.1135064383075601E-2</v>
      </c>
      <c r="AB59" s="110">
        <v>1.0344112989467301E-2</v>
      </c>
      <c r="AC59" s="110">
        <v>6.6168522489184001E-3</v>
      </c>
      <c r="AD59" s="110">
        <v>7.7387845803753002E-3</v>
      </c>
      <c r="AE59" s="110">
        <v>4.2493022810157002E-3</v>
      </c>
      <c r="AF59" s="110">
        <v>8.2022714702499003E-3</v>
      </c>
      <c r="AG59" s="110">
        <v>7.6360384729988002E-3</v>
      </c>
      <c r="AH59" s="117">
        <v>7.2533152320068857E-3</v>
      </c>
      <c r="AI59" s="117">
        <v>7.8508854024629711E-3</v>
      </c>
      <c r="AJ59" s="117">
        <v>7.0960063078049666E-3</v>
      </c>
      <c r="AK59" s="117">
        <v>7.2883999223066409E-3</v>
      </c>
      <c r="AL59" s="117">
        <v>6.9601674290073138E-3</v>
      </c>
      <c r="AM59" s="117">
        <v>7.2550432629094911E-3</v>
      </c>
      <c r="AN59" s="117">
        <v>7.4324814023299952E-3</v>
      </c>
      <c r="AO59" s="117">
        <v>7.6867291303175664E-3</v>
      </c>
      <c r="AP59" s="117">
        <v>7.9908596506636613E-3</v>
      </c>
      <c r="AQ59" s="117">
        <v>8.3002494458993305E-3</v>
      </c>
      <c r="AR59" s="117">
        <v>1.6036374115556189E-2</v>
      </c>
    </row>
    <row r="60" spans="1:44" ht="15" customHeight="1">
      <c r="A60" s="115" t="s">
        <v>2410</v>
      </c>
      <c r="B60" s="110">
        <v>8.2968826524322994E-3</v>
      </c>
      <c r="C60" s="110">
        <v>1.07876839870057E-2</v>
      </c>
      <c r="D60" s="110">
        <v>1.09712714115178E-2</v>
      </c>
      <c r="E60" s="110">
        <v>2.2253150360030099E-2</v>
      </c>
      <c r="F60" s="116">
        <v>7.4546064403008001E-3</v>
      </c>
      <c r="G60" s="110">
        <v>6.5252298340023E-3</v>
      </c>
      <c r="H60" s="110">
        <v>5.4372497387580997E-3</v>
      </c>
      <c r="I60" s="110">
        <v>-1.54589445045303E-2</v>
      </c>
      <c r="J60" s="110">
        <v>2.7122782579886401E-2</v>
      </c>
      <c r="K60" s="110">
        <v>2.23080046378329E-2</v>
      </c>
      <c r="L60" s="110">
        <v>-9.8312925501930298E-2</v>
      </c>
      <c r="M60" s="110">
        <v>7.8295152333860002E-3</v>
      </c>
      <c r="N60" s="110">
        <v>7.1706400039150001E-3</v>
      </c>
      <c r="O60" s="110">
        <v>4.0299926014711997E-3</v>
      </c>
      <c r="P60" s="110">
        <v>6.7293701904064997E-3</v>
      </c>
      <c r="Q60" s="110">
        <v>8.1817940267581001E-3</v>
      </c>
      <c r="R60" s="110">
        <v>7.8295152333860002E-3</v>
      </c>
      <c r="S60" s="110">
        <v>3.2912262827514201E-2</v>
      </c>
      <c r="T60" s="110">
        <v>8.2142625885405999E-3</v>
      </c>
      <c r="U60" s="110">
        <v>1.39968511030293E-2</v>
      </c>
      <c r="V60" s="110">
        <v>1.9476594777628E-3</v>
      </c>
      <c r="W60" s="110">
        <v>1.1311284691372299E-2</v>
      </c>
      <c r="X60" s="110">
        <v>9.8591966989675997E-3</v>
      </c>
      <c r="Y60" s="110">
        <v>8.6911330490594008E-3</v>
      </c>
      <c r="Z60" s="110">
        <v>5.8841693402806004E-3</v>
      </c>
      <c r="AA60" s="110">
        <v>2.3395345604643999E-2</v>
      </c>
      <c r="AB60" s="110">
        <v>1.99493410302806E-2</v>
      </c>
      <c r="AC60" s="110">
        <v>1.50783512501642E-2</v>
      </c>
      <c r="AD60" s="110">
        <v>7.4307803703566998E-3</v>
      </c>
      <c r="AE60" s="110">
        <v>1.2330404439197799E-2</v>
      </c>
      <c r="AF60" s="110">
        <v>7.5167256733079998E-3</v>
      </c>
      <c r="AG60" s="110">
        <v>6.9448694536718997E-3</v>
      </c>
      <c r="AH60" s="117">
        <v>7.4676453894229212E-3</v>
      </c>
      <c r="AI60" s="117">
        <v>6.5828852590255086E-3</v>
      </c>
      <c r="AJ60" s="117">
        <v>7.4632985013506738E-3</v>
      </c>
      <c r="AK60" s="117">
        <v>7.269815698528634E-3</v>
      </c>
      <c r="AL60" s="117">
        <v>6.8684814760450333E-3</v>
      </c>
      <c r="AM60" s="117">
        <v>7.2001065392495473E-3</v>
      </c>
      <c r="AN60" s="117">
        <v>7.2790054255157501E-3</v>
      </c>
      <c r="AO60" s="117">
        <v>6.7397348002293089E-3</v>
      </c>
      <c r="AP60" s="117">
        <v>6.8006666174942236E-3</v>
      </c>
      <c r="AQ60" s="117">
        <v>8.1668155405910537E-3</v>
      </c>
      <c r="AR60" s="117">
        <v>1.226160092756659E-2</v>
      </c>
    </row>
    <row r="61" spans="1:44" ht="15" customHeight="1">
      <c r="A61" s="115" t="s">
        <v>2411</v>
      </c>
      <c r="B61" s="110">
        <v>7.6488017288793998E-3</v>
      </c>
      <c r="C61" s="110">
        <v>1.05807697341026E-2</v>
      </c>
      <c r="D61" s="110">
        <v>5.8345938211408002E-3</v>
      </c>
      <c r="E61" s="110">
        <v>1.6461528485800899E-2</v>
      </c>
      <c r="F61" s="116">
        <v>7.1790645563138003E-3</v>
      </c>
      <c r="G61" s="110">
        <v>7.6374918575276996E-3</v>
      </c>
      <c r="H61" s="110">
        <v>6.9316616409931999E-3</v>
      </c>
      <c r="I61" s="110">
        <v>2.35077469852247E-2</v>
      </c>
      <c r="J61" s="110">
        <v>2.4149144535840401E-2</v>
      </c>
      <c r="K61" s="110">
        <v>-5.1184299625830999E-3</v>
      </c>
      <c r="L61" s="110">
        <v>3.4668793582332401E-2</v>
      </c>
      <c r="M61" s="110">
        <v>7.2742385637833001E-3</v>
      </c>
      <c r="N61" s="110">
        <v>6.9750381391838999E-3</v>
      </c>
      <c r="O61" s="110">
        <v>1.46963863597995E-2</v>
      </c>
      <c r="P61" s="110">
        <v>6.7922267896692E-3</v>
      </c>
      <c r="Q61" s="110">
        <v>5.9739110254194002E-3</v>
      </c>
      <c r="R61" s="110">
        <v>7.2742385637833001E-3</v>
      </c>
      <c r="S61" s="110">
        <v>1.17465167874891E-2</v>
      </c>
      <c r="T61" s="110">
        <v>7.7399721895103999E-3</v>
      </c>
      <c r="U61" s="110">
        <v>1.3720022709192699E-2</v>
      </c>
      <c r="V61" s="110">
        <v>1.91190284890323E-2</v>
      </c>
      <c r="W61" s="110">
        <v>1.36970805581513E-2</v>
      </c>
      <c r="X61" s="110">
        <v>1.17662560999239E-2</v>
      </c>
      <c r="Y61" s="110">
        <v>8.1296288955147004E-3</v>
      </c>
      <c r="Z61" s="110">
        <v>6.3512893624267999E-3</v>
      </c>
      <c r="AA61" s="110">
        <v>2.0954171200346299E-2</v>
      </c>
      <c r="AB61" s="110">
        <v>4.2559454131185E-3</v>
      </c>
      <c r="AC61" s="110">
        <v>9.1646457857200991E-3</v>
      </c>
      <c r="AD61" s="110">
        <v>7.1921956284864003E-3</v>
      </c>
      <c r="AE61" s="110">
        <v>1.19048275815683E-2</v>
      </c>
      <c r="AF61" s="110">
        <v>7.0801310480132999E-3</v>
      </c>
      <c r="AG61" s="110">
        <v>6.9167790516605999E-3</v>
      </c>
      <c r="AH61" s="117">
        <v>7.6840160998772394E-3</v>
      </c>
      <c r="AI61" s="117">
        <v>7.4218585203085436E-3</v>
      </c>
      <c r="AJ61" s="117">
        <v>7.378405983921605E-3</v>
      </c>
      <c r="AK61" s="117">
        <v>6.5458957765217648E-3</v>
      </c>
      <c r="AL61" s="117">
        <v>6.3819617909438194E-3</v>
      </c>
      <c r="AM61" s="117">
        <v>6.7337574834412401E-3</v>
      </c>
      <c r="AN61" s="117">
        <v>6.8423924982771106E-3</v>
      </c>
      <c r="AO61" s="117">
        <v>7.4831277767440909E-3</v>
      </c>
      <c r="AP61" s="117">
        <v>7.5975649911082061E-3</v>
      </c>
      <c r="AQ61" s="117">
        <v>7.7387002563354436E-3</v>
      </c>
      <c r="AR61" s="117">
        <v>6.7763140074833632E-3</v>
      </c>
    </row>
    <row r="62" spans="1:44" ht="15" customHeight="1">
      <c r="A62" s="115" t="s">
        <v>2412</v>
      </c>
      <c r="B62" s="110">
        <v>9.3201206231894995E-3</v>
      </c>
      <c r="C62" s="110">
        <v>1.25526938865039E-2</v>
      </c>
      <c r="D62" s="110">
        <v>-6.0493010320350005E-4</v>
      </c>
      <c r="E62" s="110">
        <v>3.1083363445037E-3</v>
      </c>
      <c r="F62" s="116">
        <v>8.3311969717429005E-3</v>
      </c>
      <c r="G62" s="110">
        <v>8.9661260961968001E-3</v>
      </c>
      <c r="H62" s="110">
        <v>6.8412040074578E-3</v>
      </c>
      <c r="I62" s="110">
        <v>-8.3909456559442992E-3</v>
      </c>
      <c r="J62" s="110">
        <v>2.7399645293713901E-2</v>
      </c>
      <c r="K62" s="110">
        <v>2.9150961319450299E-2</v>
      </c>
      <c r="L62" s="110">
        <v>1.8775212066160299E-2</v>
      </c>
      <c r="M62" s="110">
        <v>9.7835827826488996E-3</v>
      </c>
      <c r="N62" s="110">
        <v>7.7292510288400999E-3</v>
      </c>
      <c r="O62" s="110">
        <v>1.08263071876616E-2</v>
      </c>
      <c r="P62" s="110">
        <v>8.1938005794166009E-3</v>
      </c>
      <c r="Q62" s="110">
        <v>3.7489687022582E-3</v>
      </c>
      <c r="R62" s="110">
        <v>9.7835827826488996E-3</v>
      </c>
      <c r="S62" s="110">
        <v>1.47435924678187E-2</v>
      </c>
      <c r="T62" s="110">
        <v>8.7062200251349E-3</v>
      </c>
      <c r="U62" s="110">
        <v>9.7595526791608E-3</v>
      </c>
      <c r="V62" s="110">
        <v>2.05369205387189E-2</v>
      </c>
      <c r="W62" s="110">
        <v>5.9444161908298E-3</v>
      </c>
      <c r="X62" s="110">
        <v>3.1220269718757001E-3</v>
      </c>
      <c r="Y62" s="110">
        <v>9.6678089745733005E-3</v>
      </c>
      <c r="Z62" s="110">
        <v>7.3333292596701998E-3</v>
      </c>
      <c r="AA62" s="110">
        <v>2.48544551973508E-2</v>
      </c>
      <c r="AB62" s="110">
        <v>6.2284008693062002E-3</v>
      </c>
      <c r="AC62" s="110">
        <v>4.8127142323543997E-3</v>
      </c>
      <c r="AD62" s="110">
        <v>8.3117033383383002E-3</v>
      </c>
      <c r="AE62" s="110">
        <v>5.9853688779416998E-3</v>
      </c>
      <c r="AF62" s="110">
        <v>8.1535942321847993E-3</v>
      </c>
      <c r="AG62" s="110">
        <v>8.2598090106831001E-3</v>
      </c>
      <c r="AH62" s="117">
        <v>7.7087258626723143E-3</v>
      </c>
      <c r="AI62" s="117">
        <v>7.5709943491487621E-3</v>
      </c>
      <c r="AJ62" s="117">
        <v>7.5582947816883357E-3</v>
      </c>
      <c r="AK62" s="117">
        <v>8.1881483365238792E-3</v>
      </c>
      <c r="AL62" s="117">
        <v>8.5803667171192727E-3</v>
      </c>
      <c r="AM62" s="117">
        <v>8.0090050399370775E-3</v>
      </c>
      <c r="AN62" s="117">
        <v>7.7374271325017273E-3</v>
      </c>
      <c r="AO62" s="117">
        <v>7.781638764230602E-3</v>
      </c>
      <c r="AP62" s="117">
        <v>8.3384340700513246E-3</v>
      </c>
      <c r="AQ62" s="117">
        <v>9.13460042157733E-3</v>
      </c>
      <c r="AR62" s="117">
        <v>1.3630192263890071E-2</v>
      </c>
    </row>
    <row r="63" spans="1:44" ht="15" customHeight="1">
      <c r="A63" s="115" t="s">
        <v>2413</v>
      </c>
      <c r="B63" s="110">
        <v>9.5565975940247998E-3</v>
      </c>
      <c r="C63" s="110">
        <v>9.5878846348017993E-3</v>
      </c>
      <c r="D63" s="110">
        <v>-2.028841186058E-4</v>
      </c>
      <c r="E63" s="110">
        <v>1.3972038227455999E-2</v>
      </c>
      <c r="F63" s="116">
        <v>8.2697962910217998E-3</v>
      </c>
      <c r="G63" s="110">
        <v>8.8854334830536993E-3</v>
      </c>
      <c r="H63" s="110">
        <v>6.5260763590651999E-3</v>
      </c>
      <c r="I63" s="110">
        <v>9.050245366134E-3</v>
      </c>
      <c r="J63" s="110">
        <v>1.8421274910718901E-2</v>
      </c>
      <c r="K63" s="110">
        <v>-7.9456278618902199E-2</v>
      </c>
      <c r="L63" s="110">
        <v>6.6343319968086997E-2</v>
      </c>
      <c r="M63" s="110">
        <v>8.9454854150921997E-3</v>
      </c>
      <c r="N63" s="110">
        <v>7.8444014052584006E-3</v>
      </c>
      <c r="O63" s="110">
        <v>-4.6416970349749996E-3</v>
      </c>
      <c r="P63" s="110">
        <v>7.8943091721768999E-3</v>
      </c>
      <c r="Q63" s="110">
        <v>1.0879230520805701E-2</v>
      </c>
      <c r="R63" s="110">
        <v>8.9454854150921997E-3</v>
      </c>
      <c r="S63" s="110">
        <v>6.0334598502261002E-3</v>
      </c>
      <c r="T63" s="110">
        <v>8.3159966346860997E-3</v>
      </c>
      <c r="U63" s="110">
        <v>1.64268241835972E-2</v>
      </c>
      <c r="V63" s="110">
        <v>9.0554517840713E-3</v>
      </c>
      <c r="W63" s="110">
        <v>1.03427486456134E-2</v>
      </c>
      <c r="X63" s="110">
        <v>4.5246507886168999E-3</v>
      </c>
      <c r="Y63" s="110">
        <v>1.01328859742687E-2</v>
      </c>
      <c r="Z63" s="110">
        <v>6.7076005435045003E-3</v>
      </c>
      <c r="AA63" s="110">
        <v>3.8583050602648598E-2</v>
      </c>
      <c r="AB63" s="110">
        <v>7.7398719373220001E-3</v>
      </c>
      <c r="AC63" s="110">
        <v>1.0903259907128199E-2</v>
      </c>
      <c r="AD63" s="110">
        <v>8.2855379830967003E-3</v>
      </c>
      <c r="AE63" s="110">
        <v>2.0162124097396698E-2</v>
      </c>
      <c r="AF63" s="110">
        <v>8.1615111801729007E-3</v>
      </c>
      <c r="AG63" s="110">
        <v>8.0045422438866001E-3</v>
      </c>
      <c r="AH63" s="117">
        <v>7.869400596702195E-3</v>
      </c>
      <c r="AI63" s="117">
        <v>8.5679460787194441E-3</v>
      </c>
      <c r="AJ63" s="117">
        <v>7.9759058833660679E-3</v>
      </c>
      <c r="AK63" s="117">
        <v>8.534689907127177E-3</v>
      </c>
      <c r="AL63" s="117">
        <v>7.8468860978423358E-3</v>
      </c>
      <c r="AM63" s="117">
        <v>8.3969192979505489E-3</v>
      </c>
      <c r="AN63" s="117">
        <v>7.6916901149429052E-3</v>
      </c>
      <c r="AO63" s="117">
        <v>8.1750016959934568E-3</v>
      </c>
      <c r="AP63" s="117">
        <v>6.7315256129764633E-3</v>
      </c>
      <c r="AQ63" s="117">
        <v>9.9312369536873387E-3</v>
      </c>
      <c r="AR63" s="117">
        <v>-8.0912557237804526E-3</v>
      </c>
    </row>
    <row r="64" spans="1:44" ht="15" customHeight="1">
      <c r="A64" s="115" t="s">
        <v>2414</v>
      </c>
      <c r="B64" s="110">
        <v>8.9297570946355997E-3</v>
      </c>
      <c r="C64" s="110">
        <v>1.1171394549786599E-2</v>
      </c>
      <c r="D64" s="110">
        <v>7.5087009467600004E-3</v>
      </c>
      <c r="E64" s="110">
        <v>1.5985773987974201E-2</v>
      </c>
      <c r="F64" s="116">
        <v>8.1476228537933001E-3</v>
      </c>
      <c r="G64" s="110">
        <v>9.1728950923940008E-3</v>
      </c>
      <c r="H64" s="110">
        <v>6.2779256765155E-3</v>
      </c>
      <c r="I64" s="110">
        <v>7.0002113456719806E-2</v>
      </c>
      <c r="J64" s="110">
        <v>1.17543363890159E-2</v>
      </c>
      <c r="K64" s="110">
        <v>4.0462971011163099E-2</v>
      </c>
      <c r="L64" s="110">
        <v>2.9566429473132198E-2</v>
      </c>
      <c r="M64" s="110">
        <v>8.5195424788996992E-3</v>
      </c>
      <c r="N64" s="110">
        <v>7.0919882430897996E-3</v>
      </c>
      <c r="O64" s="110">
        <v>2.2927546811970501E-2</v>
      </c>
      <c r="P64" s="110">
        <v>8.0096197073268004E-3</v>
      </c>
      <c r="Q64" s="110">
        <v>5.2485018682686003E-3</v>
      </c>
      <c r="R64" s="110">
        <v>8.5195424788996992E-3</v>
      </c>
      <c r="S64" s="110">
        <v>-1.40908831232753E-2</v>
      </c>
      <c r="T64" s="110">
        <v>8.4922970192970997E-3</v>
      </c>
      <c r="U64" s="110">
        <v>1.38224895268065E-2</v>
      </c>
      <c r="V64" s="110">
        <v>-6.9748391920687004E-3</v>
      </c>
      <c r="W64" s="110">
        <v>6.2983014957616002E-3</v>
      </c>
      <c r="X64" s="110">
        <v>1.1986141091266901E-2</v>
      </c>
      <c r="Y64" s="110">
        <v>9.6311036928917997E-3</v>
      </c>
      <c r="Z64" s="110">
        <v>7.2836215980293002E-3</v>
      </c>
      <c r="AA64" s="110">
        <v>1.5930423394029398E-2</v>
      </c>
      <c r="AB64" s="110">
        <v>8.2971560435517993E-3</v>
      </c>
      <c r="AC64" s="110">
        <v>1.3862471009814001E-3</v>
      </c>
      <c r="AD64" s="110">
        <v>8.1707947653734004E-3</v>
      </c>
      <c r="AE64" s="110">
        <v>1.99023308082831E-2</v>
      </c>
      <c r="AF64" s="110">
        <v>8.0888948823933E-3</v>
      </c>
      <c r="AG64" s="110">
        <v>7.9566543390474E-3</v>
      </c>
      <c r="AH64" s="117">
        <v>7.0605782700110956E-3</v>
      </c>
      <c r="AI64" s="117">
        <v>8.6712512990126198E-3</v>
      </c>
      <c r="AJ64" s="117">
        <v>6.1076324634776261E-3</v>
      </c>
      <c r="AK64" s="117">
        <v>7.7610609900403129E-3</v>
      </c>
      <c r="AL64" s="117">
        <v>7.473896670533089E-3</v>
      </c>
      <c r="AM64" s="117">
        <v>7.9794639997347004E-3</v>
      </c>
      <c r="AN64" s="117">
        <v>7.8310706398613365E-3</v>
      </c>
      <c r="AO64" s="117">
        <v>9.6401489014828947E-3</v>
      </c>
      <c r="AP64" s="117">
        <v>9.3688486328052326E-3</v>
      </c>
      <c r="AQ64" s="117">
        <v>8.3932743159201382E-3</v>
      </c>
      <c r="AR64" s="117">
        <v>1.5892594202232619E-2</v>
      </c>
    </row>
    <row r="65" spans="1:44" ht="15" customHeight="1">
      <c r="A65" s="115" t="s">
        <v>2415</v>
      </c>
      <c r="B65" s="110">
        <v>8.9941324801693003E-3</v>
      </c>
      <c r="C65" s="110">
        <v>9.6903347412025005E-3</v>
      </c>
      <c r="D65" s="110">
        <v>-1.513715670064E-4</v>
      </c>
      <c r="E65" s="110">
        <v>2.1121192308170101E-2</v>
      </c>
      <c r="F65" s="116">
        <v>8.0669263304904999E-3</v>
      </c>
      <c r="G65" s="110">
        <v>7.9347458071905002E-3</v>
      </c>
      <c r="H65" s="110">
        <v>8.3117229240432002E-3</v>
      </c>
      <c r="I65" s="110">
        <v>3.5985025068836999E-3</v>
      </c>
      <c r="J65" s="110">
        <v>-5.0196581189715997E-3</v>
      </c>
      <c r="K65" s="110">
        <v>-4.6191413363342898E-2</v>
      </c>
      <c r="L65" s="110">
        <v>-5.7845515270524402E-2</v>
      </c>
      <c r="M65" s="110">
        <v>8.7978724012235006E-3</v>
      </c>
      <c r="N65" s="110">
        <v>7.4587024856991001E-3</v>
      </c>
      <c r="O65" s="110">
        <v>2.5162899057859602E-2</v>
      </c>
      <c r="P65" s="110">
        <v>7.2032432174262999E-3</v>
      </c>
      <c r="Q65" s="110">
        <v>4.7921355770061003E-3</v>
      </c>
      <c r="R65" s="110">
        <v>8.7978724012235006E-3</v>
      </c>
      <c r="S65" s="110">
        <v>2.5608544756332501E-2</v>
      </c>
      <c r="T65" s="110">
        <v>8.2151165107522996E-3</v>
      </c>
      <c r="U65" s="110">
        <v>-3.3766242232729001E-3</v>
      </c>
      <c r="V65" s="110">
        <v>5.1374241032445004E-3</v>
      </c>
      <c r="W65" s="110">
        <v>1.1021535022697201E-2</v>
      </c>
      <c r="X65" s="110">
        <v>4.2582599788789002E-3</v>
      </c>
      <c r="Y65" s="110">
        <v>9.1791582204137998E-3</v>
      </c>
      <c r="Z65" s="110">
        <v>6.6042562892507997E-3</v>
      </c>
      <c r="AA65" s="110">
        <v>2.6180075151770201E-2</v>
      </c>
      <c r="AB65" s="110">
        <v>4.6040965006781997E-3</v>
      </c>
      <c r="AC65" s="110">
        <v>1.20881570626576E-2</v>
      </c>
      <c r="AD65" s="110">
        <v>8.0505126841235002E-3</v>
      </c>
      <c r="AE65" s="110">
        <v>-1.82279795985727E-2</v>
      </c>
      <c r="AF65" s="110">
        <v>8.0346309210706998E-3</v>
      </c>
      <c r="AG65" s="110">
        <v>7.7467881701462002E-3</v>
      </c>
      <c r="AH65" s="117">
        <v>6.9150263204145078E-3</v>
      </c>
      <c r="AI65" s="117">
        <v>7.4046869114691473E-3</v>
      </c>
      <c r="AJ65" s="117">
        <v>7.2487680857411512E-3</v>
      </c>
      <c r="AK65" s="117">
        <v>7.8879509633094248E-3</v>
      </c>
      <c r="AL65" s="117">
        <v>7.7172442292216606E-3</v>
      </c>
      <c r="AM65" s="117">
        <v>7.6033028844253057E-3</v>
      </c>
      <c r="AN65" s="117">
        <v>7.4980113959055468E-3</v>
      </c>
      <c r="AO65" s="117">
        <v>7.8346573676591515E-3</v>
      </c>
      <c r="AP65" s="117">
        <v>9.5133862082661426E-3</v>
      </c>
      <c r="AQ65" s="117">
        <v>8.9531810274761404E-3</v>
      </c>
      <c r="AR65" s="117">
        <v>-1.4382826726685989E-3</v>
      </c>
    </row>
    <row r="66" spans="1:44" ht="15" customHeight="1">
      <c r="A66" s="115" t="s">
        <v>2416</v>
      </c>
      <c r="B66" s="110">
        <v>9.1072494557871003E-3</v>
      </c>
      <c r="C66" s="110">
        <v>1.07960870481988E-2</v>
      </c>
      <c r="D66" s="110">
        <v>-2.6926867401573999E-3</v>
      </c>
      <c r="E66" s="110">
        <v>2.4644325492546901E-2</v>
      </c>
      <c r="F66" s="116">
        <v>8.0910965984305992E-3</v>
      </c>
      <c r="G66" s="110">
        <v>8.8357594810774005E-3</v>
      </c>
      <c r="H66" s="110">
        <v>6.9403981556019996E-3</v>
      </c>
      <c r="I66" s="110">
        <v>3.4731833157141803E-2</v>
      </c>
      <c r="J66" s="110">
        <v>8.5393751187004992E-3</v>
      </c>
      <c r="K66" s="110">
        <v>-4.8732282420938999E-3</v>
      </c>
      <c r="L66" s="110">
        <v>0.115725720133159</v>
      </c>
      <c r="M66" s="110">
        <v>8.6934531064288001E-3</v>
      </c>
      <c r="N66" s="110">
        <v>7.6360281382305004E-3</v>
      </c>
      <c r="O66" s="110">
        <v>3.4849017856405E-3</v>
      </c>
      <c r="P66" s="110">
        <v>7.7712221805272003E-3</v>
      </c>
      <c r="Q66" s="110">
        <v>8.8158425866020004E-3</v>
      </c>
      <c r="R66" s="110">
        <v>8.6934531064288001E-3</v>
      </c>
      <c r="S66" s="110">
        <v>2.38421267651092E-2</v>
      </c>
      <c r="T66" s="110">
        <v>8.3214943934107992E-3</v>
      </c>
      <c r="U66" s="110">
        <v>1.7691560643892702E-2</v>
      </c>
      <c r="V66" s="110">
        <v>2.0375956372488801E-2</v>
      </c>
      <c r="W66" s="110">
        <v>6.4186147105478996E-3</v>
      </c>
      <c r="X66" s="110">
        <v>1.1316031460495601E-2</v>
      </c>
      <c r="Y66" s="110">
        <v>9.6651252648444E-3</v>
      </c>
      <c r="Z66" s="110">
        <v>6.9786982038812003E-3</v>
      </c>
      <c r="AA66" s="110">
        <v>1.0205286114255399E-2</v>
      </c>
      <c r="AB66" s="110">
        <v>2.05615814696672E-2</v>
      </c>
      <c r="AC66" s="110">
        <v>1.04516438462106E-2</v>
      </c>
      <c r="AD66" s="110">
        <v>8.1103641210154998E-3</v>
      </c>
      <c r="AE66" s="110">
        <v>2.75651036431722E-2</v>
      </c>
      <c r="AF66" s="110">
        <v>8.0403955596627004E-3</v>
      </c>
      <c r="AG66" s="110">
        <v>7.4749335737077996E-3</v>
      </c>
      <c r="AH66" s="117">
        <v>8.4449826515915968E-3</v>
      </c>
      <c r="AI66" s="117">
        <v>8.4987834002207586E-3</v>
      </c>
      <c r="AJ66" s="117">
        <v>7.6966758015297098E-3</v>
      </c>
      <c r="AK66" s="117">
        <v>8.026476443602177E-3</v>
      </c>
      <c r="AL66" s="117">
        <v>7.6259345916477247E-3</v>
      </c>
      <c r="AM66" s="117">
        <v>8.0081376085196099E-3</v>
      </c>
      <c r="AN66" s="117">
        <v>7.436580674518258E-3</v>
      </c>
      <c r="AO66" s="117">
        <v>8.667785384759855E-3</v>
      </c>
      <c r="AP66" s="117">
        <v>7.3692479012382184E-3</v>
      </c>
      <c r="AQ66" s="117">
        <v>7.9789269805715657E-3</v>
      </c>
      <c r="AR66" s="117">
        <v>6.8253543515812056E-3</v>
      </c>
    </row>
    <row r="67" spans="1:44" ht="15" customHeight="1">
      <c r="A67" s="115" t="s">
        <v>2417</v>
      </c>
      <c r="B67" s="110">
        <v>8.7257815317996999E-3</v>
      </c>
      <c r="C67" s="110">
        <v>8.2517240271652009E-3</v>
      </c>
      <c r="D67" s="110">
        <v>9.5964534153783997E-3</v>
      </c>
      <c r="E67" s="110">
        <v>3.8792464653770002E-3</v>
      </c>
      <c r="F67" s="116">
        <v>8.0419524303323008E-3</v>
      </c>
      <c r="G67" s="110">
        <v>9.0403038080878999E-3</v>
      </c>
      <c r="H67" s="110">
        <v>8.6255784038388999E-3</v>
      </c>
      <c r="I67" s="110">
        <v>-1.15794106281471E-2</v>
      </c>
      <c r="J67" s="110">
        <v>2.5675340468379998E-3</v>
      </c>
      <c r="K67" s="110">
        <v>-2.75900968387843E-2</v>
      </c>
      <c r="L67" s="110">
        <v>7.3176341578422999E-3</v>
      </c>
      <c r="M67" s="110">
        <v>8.5969207849456008E-3</v>
      </c>
      <c r="N67" s="110">
        <v>7.3902981724227003E-3</v>
      </c>
      <c r="O67" s="110">
        <v>5.5106859605761E-3</v>
      </c>
      <c r="P67" s="110">
        <v>6.9329975603632001E-3</v>
      </c>
      <c r="Q67" s="110">
        <v>1.08973857968079E-2</v>
      </c>
      <c r="R67" s="110">
        <v>8.5969207849456008E-3</v>
      </c>
      <c r="S67" s="110">
        <v>1.16240693145814E-2</v>
      </c>
      <c r="T67" s="110">
        <v>8.6206235731751003E-3</v>
      </c>
      <c r="U67" s="110">
        <v>1.78729083726674E-2</v>
      </c>
      <c r="V67" s="110">
        <v>9.8170555016089001E-3</v>
      </c>
      <c r="W67" s="110">
        <v>8.3675966433591001E-3</v>
      </c>
      <c r="X67" s="110">
        <v>2.1643109676986998E-3</v>
      </c>
      <c r="Y67" s="110">
        <v>9.1258226829756001E-3</v>
      </c>
      <c r="Z67" s="110">
        <v>7.1637971708274004E-3</v>
      </c>
      <c r="AA67" s="110">
        <v>4.0802344308989401E-2</v>
      </c>
      <c r="AB67" s="110">
        <v>1.0188019197411099E-2</v>
      </c>
      <c r="AC67" s="110">
        <v>6.1531491731666001E-3</v>
      </c>
      <c r="AD67" s="110">
        <v>8.0502080488710007E-3</v>
      </c>
      <c r="AE67" s="110">
        <v>-1.6937379820535101E-2</v>
      </c>
      <c r="AF67" s="110">
        <v>7.8990295179766998E-3</v>
      </c>
      <c r="AG67" s="110">
        <v>7.9775913451273998E-3</v>
      </c>
      <c r="AH67" s="117">
        <v>8.8051760592236083E-3</v>
      </c>
      <c r="AI67" s="117">
        <v>8.1203167248029926E-3</v>
      </c>
      <c r="AJ67" s="117">
        <v>7.1017152877148248E-3</v>
      </c>
      <c r="AK67" s="117">
        <v>7.5428557181955536E-3</v>
      </c>
      <c r="AL67" s="117">
        <v>7.5413524162676561E-3</v>
      </c>
      <c r="AM67" s="117">
        <v>7.5589989982716996E-3</v>
      </c>
      <c r="AN67" s="117">
        <v>7.7988850862186392E-3</v>
      </c>
      <c r="AO67" s="117">
        <v>7.415583492309267E-3</v>
      </c>
      <c r="AP67" s="117">
        <v>7.5237167646987077E-3</v>
      </c>
      <c r="AQ67" s="117">
        <v>9.8420989496441416E-3</v>
      </c>
      <c r="AR67" s="117">
        <v>2.2819806322431362E-3</v>
      </c>
    </row>
    <row r="68" spans="1:44" ht="15" customHeight="1">
      <c r="A68" s="115" t="s">
        <v>2418</v>
      </c>
      <c r="B68" s="110">
        <v>8.7507887951710998E-3</v>
      </c>
      <c r="C68" s="110">
        <v>2.6835485251706999E-3</v>
      </c>
      <c r="D68" s="110">
        <v>4.1753417386871002E-3</v>
      </c>
      <c r="E68" s="110">
        <v>5.5131399103172003E-3</v>
      </c>
      <c r="F68" s="116">
        <v>7.8941464096618005E-3</v>
      </c>
      <c r="G68" s="110">
        <v>7.3995599381416E-3</v>
      </c>
      <c r="H68" s="110">
        <v>6.8339735264469998E-3</v>
      </c>
      <c r="I68" s="110">
        <v>5.1252877375758997E-3</v>
      </c>
      <c r="J68" s="110">
        <v>3.2709427174978101E-2</v>
      </c>
      <c r="K68" s="110">
        <v>-3.2840444271627099E-2</v>
      </c>
      <c r="L68" s="110">
        <v>1.7815636839205399E-2</v>
      </c>
      <c r="M68" s="110">
        <v>8.7713448024520999E-3</v>
      </c>
      <c r="N68" s="110">
        <v>7.8259213499649993E-3</v>
      </c>
      <c r="O68" s="110">
        <v>1.15727885165241E-2</v>
      </c>
      <c r="P68" s="110">
        <v>7.4438260585043001E-3</v>
      </c>
      <c r="Q68" s="110">
        <v>9.1811409964614003E-3</v>
      </c>
      <c r="R68" s="110">
        <v>8.7713448024520999E-3</v>
      </c>
      <c r="S68" s="110">
        <v>1.5803888606698398E-2</v>
      </c>
      <c r="T68" s="110">
        <v>8.7898250814503007E-3</v>
      </c>
      <c r="U68" s="110">
        <v>1.3671389582141E-3</v>
      </c>
      <c r="V68" s="110">
        <v>2.0055821416407001E-3</v>
      </c>
      <c r="W68" s="110">
        <v>6.0167384208389997E-3</v>
      </c>
      <c r="X68" s="110">
        <v>1.32408710633333E-2</v>
      </c>
      <c r="Y68" s="110">
        <v>8.4668310105576999E-3</v>
      </c>
      <c r="Z68" s="110">
        <v>6.6965794223310003E-3</v>
      </c>
      <c r="AA68" s="110">
        <v>-1.5278460411853E-3</v>
      </c>
      <c r="AB68" s="110">
        <v>1.44675347784981E-2</v>
      </c>
      <c r="AC68" s="110">
        <v>2.9684852093166E-3</v>
      </c>
      <c r="AD68" s="110">
        <v>7.9105876128617008E-3</v>
      </c>
      <c r="AE68" s="110">
        <v>2.3488193065124799E-2</v>
      </c>
      <c r="AF68" s="110">
        <v>7.6967957974070998E-3</v>
      </c>
      <c r="AG68" s="110">
        <v>8.2627434029626991E-3</v>
      </c>
      <c r="AH68" s="117">
        <v>7.5908499844872298E-3</v>
      </c>
      <c r="AI68" s="117">
        <v>8.2211899496656138E-3</v>
      </c>
      <c r="AJ68" s="117">
        <v>8.5426837928348799E-3</v>
      </c>
      <c r="AK68" s="117">
        <v>7.6513982904002076E-3</v>
      </c>
      <c r="AL68" s="117">
        <v>7.6936233646947988E-3</v>
      </c>
      <c r="AM68" s="117">
        <v>7.0106820248833582E-3</v>
      </c>
      <c r="AN68" s="117">
        <v>7.4758208279638331E-3</v>
      </c>
      <c r="AO68" s="117">
        <v>7.7052113348458941E-3</v>
      </c>
      <c r="AP68" s="117">
        <v>7.9852327053213344E-3</v>
      </c>
      <c r="AQ68" s="117">
        <v>7.0486560320877131E-3</v>
      </c>
      <c r="AR68" s="117">
        <v>1.2319111456745651E-3</v>
      </c>
    </row>
    <row r="69" spans="1:44" ht="15" customHeight="1">
      <c r="A69" s="115" t="s">
        <v>2419</v>
      </c>
      <c r="B69" s="110">
        <v>8.6623906520948007E-3</v>
      </c>
      <c r="C69" s="110">
        <v>9.5971625134409991E-3</v>
      </c>
      <c r="D69" s="110">
        <v>3.0559894828740299E-2</v>
      </c>
      <c r="E69" s="110">
        <v>1.939377128683E-3</v>
      </c>
      <c r="F69" s="116">
        <v>7.8714663016912004E-3</v>
      </c>
      <c r="G69" s="110">
        <v>8.4248655297352003E-3</v>
      </c>
      <c r="H69" s="110">
        <v>5.8758626314814998E-3</v>
      </c>
      <c r="I69" s="110">
        <v>5.0270015890887698E-2</v>
      </c>
      <c r="J69" s="110">
        <v>9.2411418756766003E-3</v>
      </c>
      <c r="K69" s="110">
        <v>4.0824803621355502E-2</v>
      </c>
      <c r="L69" s="110">
        <v>-5.4661436725855599E-2</v>
      </c>
      <c r="M69" s="110">
        <v>8.8041866898453999E-3</v>
      </c>
      <c r="N69" s="110">
        <v>7.1918647110145E-3</v>
      </c>
      <c r="O69" s="110">
        <v>1.20101111098832E-2</v>
      </c>
      <c r="P69" s="110">
        <v>7.0259391658741999E-3</v>
      </c>
      <c r="Q69" s="110">
        <v>7.9301833516005997E-3</v>
      </c>
      <c r="R69" s="110">
        <v>8.8041866898453999E-3</v>
      </c>
      <c r="S69" s="110">
        <v>2.11912706124491E-2</v>
      </c>
      <c r="T69" s="110">
        <v>8.3834410757226002E-3</v>
      </c>
      <c r="U69" s="110">
        <v>9.3793783544759996E-3</v>
      </c>
      <c r="V69" s="110">
        <v>5.9618006301741999E-3</v>
      </c>
      <c r="W69" s="110">
        <v>1.2604544967294601E-2</v>
      </c>
      <c r="X69" s="110">
        <v>2.8373834261573999E-3</v>
      </c>
      <c r="Y69" s="110">
        <v>8.7497603536695993E-3</v>
      </c>
      <c r="Z69" s="110">
        <v>6.8726427212938996E-3</v>
      </c>
      <c r="AA69" s="110">
        <v>4.8018808658216297E-2</v>
      </c>
      <c r="AB69" s="110">
        <v>8.0075404351041997E-3</v>
      </c>
      <c r="AC69" s="110">
        <v>2.6799144662992E-3</v>
      </c>
      <c r="AD69" s="110">
        <v>7.9094021613443002E-3</v>
      </c>
      <c r="AE69" s="110">
        <v>2.4900577052413699E-2</v>
      </c>
      <c r="AF69" s="110">
        <v>7.6837823189267003E-3</v>
      </c>
      <c r="AG69" s="110">
        <v>7.7195574648923999E-3</v>
      </c>
      <c r="AH69" s="117">
        <v>8.375543355056813E-3</v>
      </c>
      <c r="AI69" s="117">
        <v>8.8438270112479647E-3</v>
      </c>
      <c r="AJ69" s="117">
        <v>6.8363159237594456E-3</v>
      </c>
      <c r="AK69" s="117">
        <v>7.5450731019327108E-3</v>
      </c>
      <c r="AL69" s="117">
        <v>7.7223063001187458E-3</v>
      </c>
      <c r="AM69" s="117">
        <v>7.2465857938817414E-3</v>
      </c>
      <c r="AN69" s="117">
        <v>8.333461405920237E-3</v>
      </c>
      <c r="AO69" s="117">
        <v>8.8567716348186779E-3</v>
      </c>
      <c r="AP69" s="117">
        <v>8.0067623326439182E-3</v>
      </c>
      <c r="AQ69" s="117">
        <v>1.0122641842829719E-2</v>
      </c>
      <c r="AR69" s="117">
        <v>1.5964960724271119E-2</v>
      </c>
    </row>
    <row r="70" spans="1:44" ht="15" customHeight="1">
      <c r="A70" s="115" t="s">
        <v>2420</v>
      </c>
      <c r="B70" s="110">
        <v>8.5684382057668994E-3</v>
      </c>
      <c r="C70" s="110">
        <v>1.42682444082998E-2</v>
      </c>
      <c r="D70" s="110">
        <v>-3.1764547125895097E-2</v>
      </c>
      <c r="E70" s="110">
        <v>1.0127841127144099E-2</v>
      </c>
      <c r="F70" s="116">
        <v>7.7628503420019996E-3</v>
      </c>
      <c r="G70" s="110">
        <v>7.8989029435982995E-3</v>
      </c>
      <c r="H70" s="110">
        <v>6.2486027626829001E-3</v>
      </c>
      <c r="I70" s="110">
        <v>-9.6741764446941006E-3</v>
      </c>
      <c r="J70" s="110">
        <v>1.22320480678448E-2</v>
      </c>
      <c r="K70" s="110">
        <v>-8.0310360393567003E-3</v>
      </c>
      <c r="L70" s="110">
        <v>-1.54625800953208E-2</v>
      </c>
      <c r="M70" s="110">
        <v>8.1716779103180003E-3</v>
      </c>
      <c r="N70" s="110">
        <v>7.2866989275625002E-3</v>
      </c>
      <c r="O70" s="110">
        <v>1.49268984540554E-2</v>
      </c>
      <c r="P70" s="110">
        <v>7.0069428536069997E-3</v>
      </c>
      <c r="Q70" s="110">
        <v>7.8786968202997007E-3</v>
      </c>
      <c r="R70" s="110">
        <v>8.1716779103180003E-3</v>
      </c>
      <c r="S70" s="110">
        <v>-3.7505502826384999E-3</v>
      </c>
      <c r="T70" s="110">
        <v>7.7922279404916001E-3</v>
      </c>
      <c r="U70" s="110">
        <v>1.5833289928110599E-2</v>
      </c>
      <c r="V70" s="110">
        <v>1.6724960212036399E-2</v>
      </c>
      <c r="W70" s="110">
        <v>1.3433804466626601E-2</v>
      </c>
      <c r="X70" s="110">
        <v>1.1761499688397599E-2</v>
      </c>
      <c r="Y70" s="110">
        <v>8.3660403169946006E-3</v>
      </c>
      <c r="Z70" s="110">
        <v>6.3918509331466998E-3</v>
      </c>
      <c r="AA70" s="110">
        <v>1.1196840987113099E-2</v>
      </c>
      <c r="AB70" s="110">
        <v>-7.4422310383960002E-4</v>
      </c>
      <c r="AC70" s="110">
        <v>1.1208904018075399E-2</v>
      </c>
      <c r="AD70" s="110">
        <v>7.7579425796819998E-3</v>
      </c>
      <c r="AE70" s="110">
        <v>-8.3644964532279004E-3</v>
      </c>
      <c r="AF70" s="110">
        <v>7.5686116790913997E-3</v>
      </c>
      <c r="AG70" s="110">
        <v>7.6751725703362002E-3</v>
      </c>
      <c r="AH70" s="117">
        <v>7.7889347184087144E-3</v>
      </c>
      <c r="AI70" s="117">
        <v>7.4521890441476037E-3</v>
      </c>
      <c r="AJ70" s="117">
        <v>7.2756832319396478E-3</v>
      </c>
      <c r="AK70" s="117">
        <v>7.475063924916185E-3</v>
      </c>
      <c r="AL70" s="117">
        <v>7.1686038697066296E-3</v>
      </c>
      <c r="AM70" s="117">
        <v>6.9274383981770202E-3</v>
      </c>
      <c r="AN70" s="117">
        <v>6.1513656883633149E-3</v>
      </c>
      <c r="AO70" s="117">
        <v>7.1918933261872764E-3</v>
      </c>
      <c r="AP70" s="117">
        <v>8.1921117591548728E-3</v>
      </c>
      <c r="AQ70" s="117">
        <v>7.7126529036965702E-3</v>
      </c>
      <c r="AR70" s="117">
        <v>6.1937927921286509E-3</v>
      </c>
    </row>
    <row r="71" spans="1:44" ht="15" customHeight="1">
      <c r="A71" s="115" t="s">
        <v>2421</v>
      </c>
      <c r="B71" s="110">
        <v>8.1676172799214006E-3</v>
      </c>
      <c r="C71" s="110">
        <v>1.2778646206724699E-2</v>
      </c>
      <c r="D71" s="110">
        <v>2.4372602778836901E-2</v>
      </c>
      <c r="E71" s="110">
        <v>1.5730866995570601E-2</v>
      </c>
      <c r="F71" s="116">
        <v>7.6359274682528001E-3</v>
      </c>
      <c r="G71" s="110">
        <v>7.9769625051146001E-3</v>
      </c>
      <c r="H71" s="110">
        <v>8.0137025667981008E-3</v>
      </c>
      <c r="I71" s="110">
        <v>5.1311213949923197E-2</v>
      </c>
      <c r="J71" s="110">
        <v>1.65148537604046E-2</v>
      </c>
      <c r="K71" s="110">
        <v>1.6395116451921401E-2</v>
      </c>
      <c r="L71" s="110">
        <v>-5.0784217122152003E-2</v>
      </c>
      <c r="M71" s="110">
        <v>8.0164743694550993E-3</v>
      </c>
      <c r="N71" s="110">
        <v>7.2802792102973999E-3</v>
      </c>
      <c r="O71" s="110">
        <v>2.7091840848897101E-2</v>
      </c>
      <c r="P71" s="110">
        <v>7.8721776824453998E-3</v>
      </c>
      <c r="Q71" s="110">
        <v>8.1524580595979997E-3</v>
      </c>
      <c r="R71" s="110">
        <v>8.0164743694550993E-3</v>
      </c>
      <c r="S71" s="110">
        <v>8.6513678718444006E-3</v>
      </c>
      <c r="T71" s="110">
        <v>8.1511046421315E-3</v>
      </c>
      <c r="U71" s="110">
        <v>6.9068618042062999E-3</v>
      </c>
      <c r="V71" s="110">
        <v>1.4373868545611001E-2</v>
      </c>
      <c r="W71" s="110">
        <v>9.0615177201703E-3</v>
      </c>
      <c r="X71" s="110">
        <v>1.2128154668229999E-2</v>
      </c>
      <c r="Y71" s="110">
        <v>8.6758625432783003E-3</v>
      </c>
      <c r="Z71" s="110">
        <v>6.4119517146436003E-3</v>
      </c>
      <c r="AA71" s="110">
        <v>-1.66155020423609E-2</v>
      </c>
      <c r="AB71" s="110">
        <v>1.3890401508739899E-2</v>
      </c>
      <c r="AC71" s="110">
        <v>1.53738830149343E-2</v>
      </c>
      <c r="AD71" s="110">
        <v>7.6208527449655996E-3</v>
      </c>
      <c r="AE71" s="110">
        <v>1.8377856806812E-3</v>
      </c>
      <c r="AF71" s="110">
        <v>7.7099629382610998E-3</v>
      </c>
      <c r="AG71" s="110">
        <v>7.6910257454227996E-3</v>
      </c>
      <c r="AH71" s="117">
        <v>6.9109531006699212E-3</v>
      </c>
      <c r="AI71" s="117">
        <v>7.0229294018856157E-3</v>
      </c>
      <c r="AJ71" s="117">
        <v>7.4667002341311153E-3</v>
      </c>
      <c r="AK71" s="117">
        <v>7.0052108192052327E-3</v>
      </c>
      <c r="AL71" s="117">
        <v>7.0325001646454359E-3</v>
      </c>
      <c r="AM71" s="117">
        <v>7.1863472697989202E-3</v>
      </c>
      <c r="AN71" s="117">
        <v>7.900357250646823E-3</v>
      </c>
      <c r="AO71" s="117">
        <v>8.6532626631981129E-3</v>
      </c>
      <c r="AP71" s="117">
        <v>9.2843551853898244E-3</v>
      </c>
      <c r="AQ71" s="117">
        <v>5.8474585906052399E-3</v>
      </c>
      <c r="AR71" s="117">
        <v>1.107902329038429E-2</v>
      </c>
    </row>
    <row r="72" spans="1:44" ht="15" customHeight="1">
      <c r="A72" s="115" t="s">
        <v>2422</v>
      </c>
      <c r="B72" s="110">
        <v>8.3779175302214001E-3</v>
      </c>
      <c r="C72" s="110">
        <v>1.28961924537735E-2</v>
      </c>
      <c r="D72" s="110">
        <v>2.66912778874644E-2</v>
      </c>
      <c r="E72" s="110">
        <v>1.98986761327128E-2</v>
      </c>
      <c r="F72" s="116">
        <v>7.6096040708579001E-3</v>
      </c>
      <c r="G72" s="110">
        <v>8.1639225161699996E-3</v>
      </c>
      <c r="H72" s="110">
        <v>6.8761172028400002E-3</v>
      </c>
      <c r="I72" s="110">
        <v>2.36937983863868E-2</v>
      </c>
      <c r="J72" s="110">
        <v>1.1436024463724499E-2</v>
      </c>
      <c r="K72" s="110">
        <v>4.5923826336244002E-3</v>
      </c>
      <c r="L72" s="110">
        <v>6.1643152061260998E-3</v>
      </c>
      <c r="M72" s="110">
        <v>8.1083517176659004E-3</v>
      </c>
      <c r="N72" s="110">
        <v>7.5173785251283001E-3</v>
      </c>
      <c r="O72" s="110">
        <v>7.4074749525535003E-3</v>
      </c>
      <c r="P72" s="110">
        <v>7.7747789276122001E-3</v>
      </c>
      <c r="Q72" s="110">
        <v>7.9870365484523004E-3</v>
      </c>
      <c r="R72" s="110">
        <v>8.1083517176659004E-3</v>
      </c>
      <c r="S72" s="110">
        <v>2.4531176155461899E-2</v>
      </c>
      <c r="T72" s="110">
        <v>8.3490737203944995E-3</v>
      </c>
      <c r="U72" s="110">
        <v>1.9729780477660101E-2</v>
      </c>
      <c r="V72" s="110">
        <v>8.0885432066423995E-3</v>
      </c>
      <c r="W72" s="110">
        <v>1.01529519798401E-2</v>
      </c>
      <c r="X72" s="110">
        <v>5.5161409078521E-3</v>
      </c>
      <c r="Y72" s="110">
        <v>8.7565701952435002E-3</v>
      </c>
      <c r="Z72" s="110">
        <v>6.3858196878770999E-3</v>
      </c>
      <c r="AA72" s="110">
        <v>1.4562088298215699E-2</v>
      </c>
      <c r="AB72" s="110">
        <v>-1.3857848279384001E-3</v>
      </c>
      <c r="AC72" s="110">
        <v>4.1761535178271997E-3</v>
      </c>
      <c r="AD72" s="110">
        <v>7.5918137822654002E-3</v>
      </c>
      <c r="AE72" s="110">
        <v>-8.5855700272889999E-3</v>
      </c>
      <c r="AF72" s="110">
        <v>7.576123333897E-3</v>
      </c>
      <c r="AG72" s="110">
        <v>7.0766128404767996E-3</v>
      </c>
      <c r="AH72" s="117">
        <v>7.6403474885410657E-3</v>
      </c>
      <c r="AI72" s="117">
        <v>6.9156932221171559E-3</v>
      </c>
      <c r="AJ72" s="117">
        <v>8.1620010933961193E-3</v>
      </c>
      <c r="AK72" s="117">
        <v>7.2990037586306176E-3</v>
      </c>
      <c r="AL72" s="117">
        <v>7.1128304994412502E-3</v>
      </c>
      <c r="AM72" s="117">
        <v>7.2537537359830713E-3</v>
      </c>
      <c r="AN72" s="117">
        <v>7.9522928329172123E-3</v>
      </c>
      <c r="AO72" s="117">
        <v>7.9094406379385286E-3</v>
      </c>
      <c r="AP72" s="117">
        <v>7.2901493751478252E-3</v>
      </c>
      <c r="AQ72" s="117">
        <v>7.7697345894963861E-3</v>
      </c>
      <c r="AR72" s="117">
        <v>8.7184765267248956E-3</v>
      </c>
    </row>
    <row r="73" spans="1:44" ht="15" customHeight="1">
      <c r="A73" s="115" t="s">
        <v>2423</v>
      </c>
      <c r="B73" s="110">
        <v>8.5002945240984992E-3</v>
      </c>
      <c r="C73" s="110">
        <v>1.37083921654186E-2</v>
      </c>
      <c r="D73" s="110">
        <v>-2.3100853486122199E-2</v>
      </c>
      <c r="E73" s="110">
        <v>1.1392391810859799E-2</v>
      </c>
      <c r="F73" s="116">
        <v>7.5917227606589E-3</v>
      </c>
      <c r="G73" s="110">
        <v>7.7276946166351E-3</v>
      </c>
      <c r="H73" s="110">
        <v>6.5457551026137E-3</v>
      </c>
      <c r="I73" s="110">
        <v>-8.0616693973565995E-3</v>
      </c>
      <c r="J73" s="110">
        <v>2.7950510404307499E-2</v>
      </c>
      <c r="K73" s="110">
        <v>2.0311224816693601E-2</v>
      </c>
      <c r="L73" s="110">
        <v>0.156936678411387</v>
      </c>
      <c r="M73" s="110">
        <v>7.2782921156173998E-3</v>
      </c>
      <c r="N73" s="110">
        <v>6.9249641923901E-3</v>
      </c>
      <c r="O73" s="110">
        <v>1.8153247991539001E-3</v>
      </c>
      <c r="P73" s="110">
        <v>7.5167056830796001E-3</v>
      </c>
      <c r="Q73" s="110">
        <v>7.2543376205471003E-3</v>
      </c>
      <c r="R73" s="110">
        <v>7.2782921156173998E-3</v>
      </c>
      <c r="S73" s="110">
        <v>-5.1473078030992902E-5</v>
      </c>
      <c r="T73" s="110">
        <v>7.7883740273961E-3</v>
      </c>
      <c r="U73" s="110">
        <v>3.2638724946193597E-2</v>
      </c>
      <c r="V73" s="110">
        <v>7.0654047054824996E-3</v>
      </c>
      <c r="W73" s="110">
        <v>4.2056343414657998E-3</v>
      </c>
      <c r="X73" s="110">
        <v>1.19101328354236E-2</v>
      </c>
      <c r="Y73" s="110">
        <v>9.2334123684403996E-3</v>
      </c>
      <c r="Z73" s="110">
        <v>6.1543330079440002E-3</v>
      </c>
      <c r="AA73" s="110">
        <v>-1.6210331494976001E-3</v>
      </c>
      <c r="AB73" s="110">
        <v>1.15195616774017E-2</v>
      </c>
      <c r="AC73" s="110">
        <v>1.0750320221308901E-2</v>
      </c>
      <c r="AD73" s="110">
        <v>7.5754065549595998E-3</v>
      </c>
      <c r="AE73" s="110">
        <v>4.7761845456689E-3</v>
      </c>
      <c r="AF73" s="110">
        <v>6.8518105785128998E-3</v>
      </c>
      <c r="AG73" s="110">
        <v>7.9506427028846003E-3</v>
      </c>
      <c r="AH73" s="117">
        <v>8.5055115720138845E-3</v>
      </c>
      <c r="AI73" s="117">
        <v>6.9424108473499753E-3</v>
      </c>
      <c r="AJ73" s="117">
        <v>6.5622599640157162E-3</v>
      </c>
      <c r="AK73" s="117">
        <v>7.4712705924977578E-3</v>
      </c>
      <c r="AL73" s="117">
        <v>6.3864859971772912E-3</v>
      </c>
      <c r="AM73" s="117">
        <v>7.6512241684859837E-3</v>
      </c>
      <c r="AN73" s="117">
        <v>6.2753325953779186E-3</v>
      </c>
      <c r="AO73" s="117">
        <v>7.066293613997964E-3</v>
      </c>
      <c r="AP73" s="117">
        <v>6.7134294982446304E-3</v>
      </c>
      <c r="AQ73" s="117">
        <v>6.7404081888152983E-3</v>
      </c>
      <c r="AR73" s="117">
        <v>1.1862244963338729E-2</v>
      </c>
    </row>
    <row r="74" spans="1:44" ht="15" customHeight="1">
      <c r="A74" s="115" t="s">
        <v>2424</v>
      </c>
      <c r="B74" s="110">
        <v>9.2049271219816001E-3</v>
      </c>
      <c r="C74" s="110">
        <v>1.02659727728843E-2</v>
      </c>
      <c r="D74" s="110">
        <v>2.8596860887947001E-3</v>
      </c>
      <c r="E74" s="110">
        <v>9.4412198139611995E-3</v>
      </c>
      <c r="F74" s="116">
        <v>7.9723491269482003E-3</v>
      </c>
      <c r="G74" s="110">
        <v>8.0331125437148009E-3</v>
      </c>
      <c r="H74" s="110">
        <v>7.4625757774746003E-3</v>
      </c>
      <c r="I74" s="110">
        <v>2.1810193476388001E-2</v>
      </c>
      <c r="J74" s="110">
        <v>4.7735063826553998E-3</v>
      </c>
      <c r="K74" s="110">
        <v>8.3046567318075994E-3</v>
      </c>
      <c r="L74" s="110">
        <v>-8.9752091434508505E-2</v>
      </c>
      <c r="M74" s="110">
        <v>8.0040606322247E-3</v>
      </c>
      <c r="N74" s="110">
        <v>7.8063644210318002E-3</v>
      </c>
      <c r="O74" s="110">
        <v>-3.4138730521306999E-3</v>
      </c>
      <c r="P74" s="110">
        <v>7.0275752882645003E-3</v>
      </c>
      <c r="Q74" s="110">
        <v>7.3314158701811996E-3</v>
      </c>
      <c r="R74" s="110">
        <v>8.0040606322247E-3</v>
      </c>
      <c r="S74" s="110">
        <v>1.8522695185999499E-2</v>
      </c>
      <c r="T74" s="110">
        <v>8.3307614332937992E-3</v>
      </c>
      <c r="U74" s="110">
        <v>1.1401396736501E-3</v>
      </c>
      <c r="V74" s="110">
        <v>6.8659348076494002E-3</v>
      </c>
      <c r="W74" s="110">
        <v>8.8012934079727996E-3</v>
      </c>
      <c r="X74" s="110">
        <v>1.0302211316667699E-2</v>
      </c>
      <c r="Y74" s="110">
        <v>9.2662797081197006E-3</v>
      </c>
      <c r="Z74" s="110">
        <v>6.7057870926596997E-3</v>
      </c>
      <c r="AA74" s="110">
        <v>2.8812870979774401E-2</v>
      </c>
      <c r="AB74" s="110">
        <v>2.4217947281703002E-3</v>
      </c>
      <c r="AC74" s="110">
        <v>-4.5221621116123996E-3</v>
      </c>
      <c r="AD74" s="110">
        <v>7.9708070927599003E-3</v>
      </c>
      <c r="AE74" s="110">
        <v>3.3794857372138002E-3</v>
      </c>
      <c r="AF74" s="110">
        <v>7.9440822997152005E-3</v>
      </c>
      <c r="AG74" s="110">
        <v>7.8736007833361005E-3</v>
      </c>
      <c r="AH74" s="117">
        <v>7.6937212041331624E-3</v>
      </c>
      <c r="AI74" s="117">
        <v>7.7582491723113536E-3</v>
      </c>
      <c r="AJ74" s="117">
        <v>8.3603307971508549E-3</v>
      </c>
      <c r="AK74" s="117">
        <v>8.2171287120894523E-3</v>
      </c>
      <c r="AL74" s="117">
        <v>7.0224349327077489E-3</v>
      </c>
      <c r="AM74" s="117">
        <v>7.6764433801653799E-3</v>
      </c>
      <c r="AN74" s="117">
        <v>7.5072872041783562E-3</v>
      </c>
      <c r="AO74" s="117">
        <v>8.2155752283459057E-3</v>
      </c>
      <c r="AP74" s="117">
        <v>6.5631228927467422E-3</v>
      </c>
      <c r="AQ74" s="117">
        <v>9.023153563184106E-3</v>
      </c>
      <c r="AR74" s="117">
        <v>9.460931346361532E-3</v>
      </c>
    </row>
    <row r="75" spans="1:44" ht="15" customHeight="1">
      <c r="A75" s="115" t="s">
        <v>2425</v>
      </c>
      <c r="B75" s="110">
        <v>9.1453911206894004E-3</v>
      </c>
      <c r="C75" s="110">
        <v>1.0591947122216699E-2</v>
      </c>
      <c r="D75" s="110">
        <v>2.4283870100630998E-3</v>
      </c>
      <c r="E75" s="110">
        <v>1.3214063937989899E-2</v>
      </c>
      <c r="F75" s="116">
        <v>8.0523726116944003E-3</v>
      </c>
      <c r="G75" s="110">
        <v>8.4720674510231995E-3</v>
      </c>
      <c r="H75" s="110">
        <v>7.8096089916928997E-3</v>
      </c>
      <c r="I75" s="110">
        <v>3.0313861240668202E-2</v>
      </c>
      <c r="J75" s="110">
        <v>1.29460745523724E-2</v>
      </c>
      <c r="K75" s="110">
        <v>-3.2489766725657003E-2</v>
      </c>
      <c r="L75" s="110">
        <v>-0.10908491183013901</v>
      </c>
      <c r="M75" s="110">
        <v>9.2433121276077994E-3</v>
      </c>
      <c r="N75" s="110">
        <v>7.6518005933135999E-3</v>
      </c>
      <c r="O75" s="110">
        <v>2.4216296405227002E-3</v>
      </c>
      <c r="P75" s="110">
        <v>7.4915497562623003E-3</v>
      </c>
      <c r="Q75" s="110">
        <v>7.1532456586756998E-3</v>
      </c>
      <c r="R75" s="110">
        <v>9.2433121276077994E-3</v>
      </c>
      <c r="S75" s="110">
        <v>-1.2789816554808001E-3</v>
      </c>
      <c r="T75" s="110">
        <v>8.4593977006978995E-3</v>
      </c>
      <c r="U75" s="110">
        <v>-4.8104460315376999E-3</v>
      </c>
      <c r="V75" s="110">
        <v>2.6207185240119E-3</v>
      </c>
      <c r="W75" s="110">
        <v>9.7991815318330001E-3</v>
      </c>
      <c r="X75" s="110">
        <v>6.3057907190362996E-3</v>
      </c>
      <c r="Y75" s="110">
        <v>9.1944983448058997E-3</v>
      </c>
      <c r="Z75" s="110">
        <v>6.2250694003946998E-3</v>
      </c>
      <c r="AA75" s="110">
        <v>-1.0524795860478E-3</v>
      </c>
      <c r="AB75" s="110">
        <v>2.59109319946156E-2</v>
      </c>
      <c r="AC75" s="110">
        <v>4.4922936160567998E-3</v>
      </c>
      <c r="AD75" s="110">
        <v>8.0591956511907002E-3</v>
      </c>
      <c r="AE75" s="110">
        <v>1.969490798404E-2</v>
      </c>
      <c r="AF75" s="110">
        <v>7.9302723984042995E-3</v>
      </c>
      <c r="AG75" s="110">
        <v>8.3808822291873003E-3</v>
      </c>
      <c r="AH75" s="117">
        <v>8.9715699026592932E-3</v>
      </c>
      <c r="AI75" s="117">
        <v>8.0875401626539778E-3</v>
      </c>
      <c r="AJ75" s="117">
        <v>7.803715344359561E-3</v>
      </c>
      <c r="AK75" s="117">
        <v>8.097033674267666E-3</v>
      </c>
      <c r="AL75" s="117">
        <v>8.1069695204739629E-3</v>
      </c>
      <c r="AM75" s="117">
        <v>7.6161693031487664E-3</v>
      </c>
      <c r="AN75" s="117">
        <v>7.5699858193182907E-3</v>
      </c>
      <c r="AO75" s="117">
        <v>8.5150093700213647E-3</v>
      </c>
      <c r="AP75" s="117">
        <v>7.2250119418162638E-3</v>
      </c>
      <c r="AQ75" s="117">
        <v>7.236592637566412E-3</v>
      </c>
      <c r="AR75" s="117">
        <v>1.302046654868582E-3</v>
      </c>
    </row>
    <row r="76" spans="1:44" ht="15" customHeight="1">
      <c r="A76" s="115" t="s">
        <v>2426</v>
      </c>
      <c r="B76" s="110">
        <v>9.2734232283225998E-3</v>
      </c>
      <c r="C76" s="110">
        <v>8.1470443136968992E-3</v>
      </c>
      <c r="D76" s="110">
        <v>-1.31126754207673E-2</v>
      </c>
      <c r="E76" s="110">
        <v>5.3188567869597997E-3</v>
      </c>
      <c r="F76" s="116">
        <v>7.8431531736991994E-3</v>
      </c>
      <c r="G76" s="110">
        <v>7.6916878629528004E-3</v>
      </c>
      <c r="H76" s="110">
        <v>8.1096199725253001E-3</v>
      </c>
      <c r="I76" s="110">
        <v>2.1545249055429899E-2</v>
      </c>
      <c r="J76" s="110">
        <v>3.5752941430195E-3</v>
      </c>
      <c r="K76" s="110">
        <v>3.58880045834142E-2</v>
      </c>
      <c r="L76" s="110">
        <v>0.13769362619948899</v>
      </c>
      <c r="M76" s="110">
        <v>9.1285925129956993E-3</v>
      </c>
      <c r="N76" s="110">
        <v>7.2546937848047E-3</v>
      </c>
      <c r="O76" s="110">
        <v>8.7018572441358005E-3</v>
      </c>
      <c r="P76" s="110">
        <v>8.0575443650039002E-3</v>
      </c>
      <c r="Q76" s="110">
        <v>5.9278909730293003E-3</v>
      </c>
      <c r="R76" s="110">
        <v>9.1285925129956993E-3</v>
      </c>
      <c r="S76" s="110">
        <v>2.0597159789202301E-2</v>
      </c>
      <c r="T76" s="110">
        <v>7.9998413384595006E-3</v>
      </c>
      <c r="U76" s="110">
        <v>1.20381859560487E-2</v>
      </c>
      <c r="V76" s="110">
        <v>2.2923005515755501E-2</v>
      </c>
      <c r="W76" s="110">
        <v>2.0483172364119898E-2</v>
      </c>
      <c r="X76" s="110">
        <v>3.9572265796189001E-3</v>
      </c>
      <c r="Y76" s="110">
        <v>9.2684478241092001E-3</v>
      </c>
      <c r="Z76" s="110">
        <v>6.4702186987874999E-3</v>
      </c>
      <c r="AA76" s="110">
        <v>3.0763313357043999E-3</v>
      </c>
      <c r="AB76" s="110">
        <v>1.8379539055223E-2</v>
      </c>
      <c r="AC76" s="110">
        <v>7.8136464027745E-3</v>
      </c>
      <c r="AD76" s="110">
        <v>7.8486869896857991E-3</v>
      </c>
      <c r="AE76" s="110">
        <v>2.76546311917941E-2</v>
      </c>
      <c r="AF76" s="110">
        <v>7.6825483589360996E-3</v>
      </c>
      <c r="AG76" s="110">
        <v>7.466380211568E-3</v>
      </c>
      <c r="AH76" s="117">
        <v>5.6306658243571797E-3</v>
      </c>
      <c r="AI76" s="117">
        <v>7.84404863911407E-3</v>
      </c>
      <c r="AJ76" s="117">
        <v>7.0556448943481153E-3</v>
      </c>
      <c r="AK76" s="117">
        <v>8.3741881283375414E-3</v>
      </c>
      <c r="AL76" s="117">
        <v>8.0060943379667952E-3</v>
      </c>
      <c r="AM76" s="117">
        <v>7.6789867870830052E-3</v>
      </c>
      <c r="AN76" s="117">
        <v>6.8504390515197926E-3</v>
      </c>
      <c r="AO76" s="117">
        <v>8.0822106349572355E-3</v>
      </c>
      <c r="AP76" s="117">
        <v>7.6482198839296408E-3</v>
      </c>
      <c r="AQ76" s="117">
        <v>7.2854238821807244E-3</v>
      </c>
      <c r="AR76" s="117">
        <v>1.497760091668284E-2</v>
      </c>
    </row>
    <row r="77" spans="1:44" ht="15" customHeight="1">
      <c r="A77" s="115" t="s">
        <v>2427</v>
      </c>
      <c r="B77" s="110">
        <v>8.5865548406683003E-3</v>
      </c>
      <c r="C77" s="110">
        <v>9.0517814319187994E-3</v>
      </c>
      <c r="D77" s="110">
        <v>-3.6672503138630999E-3</v>
      </c>
      <c r="E77" s="110">
        <v>2.8716309773558098E-2</v>
      </c>
      <c r="F77" s="116">
        <v>8.0152355541225004E-3</v>
      </c>
      <c r="G77" s="110">
        <v>7.8730847673859992E-3</v>
      </c>
      <c r="H77" s="110">
        <v>8.5328160937070009E-3</v>
      </c>
      <c r="I77" s="110">
        <v>-3.32556179972614E-2</v>
      </c>
      <c r="J77" s="110">
        <v>-2.2002251122069999E-3</v>
      </c>
      <c r="K77" s="110">
        <v>-8.8126974948392993E-3</v>
      </c>
      <c r="L77" s="110">
        <v>3.2541058278507001E-3</v>
      </c>
      <c r="M77" s="110">
        <v>8.5568399826296999E-3</v>
      </c>
      <c r="N77" s="110">
        <v>7.7068944712690001E-3</v>
      </c>
      <c r="O77" s="110">
        <v>2.5151020771659999E-2</v>
      </c>
      <c r="P77" s="110">
        <v>7.6853322332362996E-3</v>
      </c>
      <c r="Q77" s="110">
        <v>6.7926993834100998E-3</v>
      </c>
      <c r="R77" s="110">
        <v>8.5568399826296999E-3</v>
      </c>
      <c r="S77" s="110">
        <v>1.45723022124301E-2</v>
      </c>
      <c r="T77" s="110">
        <v>8.6104814619817997E-3</v>
      </c>
      <c r="U77" s="110">
        <v>1.6215625051261399E-2</v>
      </c>
      <c r="V77" s="110">
        <v>7.4214362463091996E-3</v>
      </c>
      <c r="W77" s="110">
        <v>5.5521318969033E-3</v>
      </c>
      <c r="X77" s="110">
        <v>-8.1312845836279996E-4</v>
      </c>
      <c r="Y77" s="110">
        <v>8.5541802945384993E-3</v>
      </c>
      <c r="Z77" s="110">
        <v>6.6990000236562004E-3</v>
      </c>
      <c r="AA77" s="110">
        <v>-2.5790814618910599E-2</v>
      </c>
      <c r="AB77" s="110">
        <v>1.2740276538900299E-2</v>
      </c>
      <c r="AC77" s="110">
        <v>2.5418994981088999E-3</v>
      </c>
      <c r="AD77" s="110">
        <v>8.0317792191032002E-3</v>
      </c>
      <c r="AE77" s="110">
        <v>2.89352571618493E-2</v>
      </c>
      <c r="AF77" s="110">
        <v>7.7772271524222001E-3</v>
      </c>
      <c r="AG77" s="110">
        <v>8.4003494198074003E-3</v>
      </c>
      <c r="AH77" s="117">
        <v>8.378549730694785E-3</v>
      </c>
      <c r="AI77" s="117">
        <v>8.3428037024046928E-3</v>
      </c>
      <c r="AJ77" s="117">
        <v>8.0162797632581662E-3</v>
      </c>
      <c r="AK77" s="117">
        <v>7.3708129266884387E-3</v>
      </c>
      <c r="AL77" s="117">
        <v>7.5062184374292146E-3</v>
      </c>
      <c r="AM77" s="117">
        <v>7.0827826743068319E-3</v>
      </c>
      <c r="AN77" s="117">
        <v>7.3310290583330764E-3</v>
      </c>
      <c r="AO77" s="117">
        <v>6.8258476850542819E-3</v>
      </c>
      <c r="AP77" s="117">
        <v>9.4615958301490864E-3</v>
      </c>
      <c r="AQ77" s="117">
        <v>5.6533096404405856E-3</v>
      </c>
      <c r="AR77" s="117">
        <v>6.0374605010321243E-3</v>
      </c>
    </row>
    <row r="78" spans="1:44" ht="15" customHeight="1">
      <c r="A78" s="115" t="s">
        <v>2428</v>
      </c>
      <c r="B78" s="110">
        <v>9.0380382515634003E-3</v>
      </c>
      <c r="C78" s="110">
        <v>1.1847313449313401E-2</v>
      </c>
      <c r="D78" s="110">
        <v>-8.6586376819874009E-3</v>
      </c>
      <c r="E78" s="110">
        <v>-8.6128821694440004E-4</v>
      </c>
      <c r="F78" s="116">
        <v>7.9784927823155997E-3</v>
      </c>
      <c r="G78" s="110">
        <v>8.7171040629096998E-3</v>
      </c>
      <c r="H78" s="110">
        <v>7.0523984430990996E-3</v>
      </c>
      <c r="I78" s="110">
        <v>-1.21784293956217E-2</v>
      </c>
      <c r="J78" s="110">
        <v>4.8823090909471002E-3</v>
      </c>
      <c r="K78" s="110">
        <v>-4.0697456959792502E-2</v>
      </c>
      <c r="L78" s="110">
        <v>-3.3525819092793299E-2</v>
      </c>
      <c r="M78" s="110">
        <v>8.8473949901232002E-3</v>
      </c>
      <c r="N78" s="110">
        <v>7.6193800823145001E-3</v>
      </c>
      <c r="O78" s="110">
        <v>4.3414983086744003E-3</v>
      </c>
      <c r="P78" s="110">
        <v>8.7392329131906997E-3</v>
      </c>
      <c r="Q78" s="110">
        <v>4.6412082827909998E-3</v>
      </c>
      <c r="R78" s="110">
        <v>8.8473949901232002E-3</v>
      </c>
      <c r="S78" s="110">
        <v>-4.3815817908660999E-3</v>
      </c>
      <c r="T78" s="110">
        <v>8.3411329768490992E-3</v>
      </c>
      <c r="U78" s="110">
        <v>6.6913362615522998E-3</v>
      </c>
      <c r="V78" s="110">
        <v>1.97372681666039E-2</v>
      </c>
      <c r="W78" s="110">
        <v>1.58567089550097E-2</v>
      </c>
      <c r="X78" s="110">
        <v>1.07482502364984E-2</v>
      </c>
      <c r="Y78" s="110">
        <v>9.2459510670954998E-3</v>
      </c>
      <c r="Z78" s="110">
        <v>6.6792469639700997E-3</v>
      </c>
      <c r="AA78" s="110">
        <v>2.9538736150184E-3</v>
      </c>
      <c r="AB78" s="110">
        <v>2.0845946743582599E-2</v>
      </c>
      <c r="AC78" s="110">
        <v>2.3809617512624E-3</v>
      </c>
      <c r="AD78" s="110">
        <v>7.9787528201531992E-3</v>
      </c>
      <c r="AE78" s="110">
        <v>-4.3252039867449997E-4</v>
      </c>
      <c r="AF78" s="110">
        <v>8.0437454706665003E-3</v>
      </c>
      <c r="AG78" s="110">
        <v>8.0514695748796997E-3</v>
      </c>
      <c r="AH78" s="117">
        <v>7.7918256798421561E-3</v>
      </c>
      <c r="AI78" s="117">
        <v>7.8183256483409635E-3</v>
      </c>
      <c r="AJ78" s="117">
        <v>7.8360232112289364E-3</v>
      </c>
      <c r="AK78" s="117">
        <v>7.9914844988011099E-3</v>
      </c>
      <c r="AL78" s="117">
        <v>7.7603670466316653E-3</v>
      </c>
      <c r="AM78" s="117">
        <v>7.6594678163646344E-3</v>
      </c>
      <c r="AN78" s="117">
        <v>7.1292603886552687E-3</v>
      </c>
      <c r="AO78" s="117">
        <v>7.3378853489280537E-3</v>
      </c>
      <c r="AP78" s="117">
        <v>7.344674344081664E-3</v>
      </c>
      <c r="AQ78" s="117">
        <v>7.4131098832542538E-3</v>
      </c>
      <c r="AR78" s="117">
        <v>-3.3949139195850637E-4</v>
      </c>
    </row>
    <row r="79" spans="1:44" ht="15" customHeight="1">
      <c r="A79" s="115" t="s">
        <v>2429</v>
      </c>
      <c r="B79" s="110">
        <v>8.8101116692399992E-3</v>
      </c>
      <c r="C79" s="110">
        <v>1.36116533115064E-2</v>
      </c>
      <c r="D79" s="110">
        <v>3.4284056651354297E-2</v>
      </c>
      <c r="E79" s="110">
        <v>1.34779246311657E-2</v>
      </c>
      <c r="F79" s="116">
        <v>7.9591900613804004E-3</v>
      </c>
      <c r="G79" s="110">
        <v>7.7827525468701E-3</v>
      </c>
      <c r="H79" s="110">
        <v>6.2616167076043998E-3</v>
      </c>
      <c r="I79" s="110">
        <v>-1.879658887876E-4</v>
      </c>
      <c r="J79" s="110">
        <v>1.0629632029515799E-2</v>
      </c>
      <c r="K79" s="110">
        <v>-6.8434548289772997E-3</v>
      </c>
      <c r="L79" s="110">
        <v>0.103192374991686</v>
      </c>
      <c r="M79" s="110">
        <v>8.7204253281082996E-3</v>
      </c>
      <c r="N79" s="110">
        <v>7.4411871828795996E-3</v>
      </c>
      <c r="O79" s="110">
        <v>1.101409156475E-2</v>
      </c>
      <c r="P79" s="110">
        <v>7.7578894780086002E-3</v>
      </c>
      <c r="Q79" s="110">
        <v>7.0157616150503003E-3</v>
      </c>
      <c r="R79" s="110">
        <v>8.7204253281082996E-3</v>
      </c>
      <c r="S79" s="110">
        <v>2.8976872253486E-2</v>
      </c>
      <c r="T79" s="110">
        <v>8.4830092976216007E-3</v>
      </c>
      <c r="U79" s="110">
        <v>2.3532606633210301E-2</v>
      </c>
      <c r="V79" s="110">
        <v>2.2170528415379601E-2</v>
      </c>
      <c r="W79" s="110">
        <v>1.39874350938632E-2</v>
      </c>
      <c r="X79" s="110">
        <v>1.1759861431897001E-3</v>
      </c>
      <c r="Y79" s="110">
        <v>9.3843281287536006E-3</v>
      </c>
      <c r="Z79" s="110">
        <v>6.6687125738249999E-3</v>
      </c>
      <c r="AA79" s="110">
        <v>-3.6477586532579098E-2</v>
      </c>
      <c r="AB79" s="110">
        <v>6.0757881577397999E-3</v>
      </c>
      <c r="AC79" s="110">
        <v>3.9933226611865999E-3</v>
      </c>
      <c r="AD79" s="110">
        <v>7.9882607429235999E-3</v>
      </c>
      <c r="AE79" s="110">
        <v>4.8616718938320003E-3</v>
      </c>
      <c r="AF79" s="110">
        <v>7.9895115525774E-3</v>
      </c>
      <c r="AG79" s="110">
        <v>7.9659182859085007E-3</v>
      </c>
      <c r="AH79" s="117">
        <v>7.483591704487408E-3</v>
      </c>
      <c r="AI79" s="117">
        <v>8.6637486116457295E-3</v>
      </c>
      <c r="AJ79" s="117">
        <v>7.3777279348994718E-3</v>
      </c>
      <c r="AK79" s="117">
        <v>7.6974030716176192E-3</v>
      </c>
      <c r="AL79" s="117">
        <v>7.6492228753979857E-3</v>
      </c>
      <c r="AM79" s="117">
        <v>7.7748920937867564E-3</v>
      </c>
      <c r="AN79" s="117">
        <v>8.542091965041354E-3</v>
      </c>
      <c r="AO79" s="117">
        <v>7.6307410522428601E-3</v>
      </c>
      <c r="AP79" s="117">
        <v>7.9930373218263465E-3</v>
      </c>
      <c r="AQ79" s="117">
        <v>4.9293409030942044E-3</v>
      </c>
      <c r="AR79" s="117">
        <v>6.4313090342045243E-3</v>
      </c>
    </row>
    <row r="80" spans="1:44" ht="15" customHeight="1">
      <c r="A80" s="115" t="s">
        <v>2430</v>
      </c>
      <c r="B80" s="110">
        <v>9.4335421944688001E-3</v>
      </c>
      <c r="C80" s="110">
        <v>9.5816611729569994E-3</v>
      </c>
      <c r="D80" s="110">
        <v>2.2035175897211899E-2</v>
      </c>
      <c r="E80" s="110">
        <v>2.8188849753837099E-2</v>
      </c>
      <c r="F80" s="116">
        <v>7.9787284677304993E-3</v>
      </c>
      <c r="G80" s="110">
        <v>8.7108211415716005E-3</v>
      </c>
      <c r="H80" s="110">
        <v>7.0096580614133997E-3</v>
      </c>
      <c r="I80" s="110">
        <v>4.1391642724988003E-3</v>
      </c>
      <c r="J80" s="110">
        <v>6.7069777548273996E-3</v>
      </c>
      <c r="K80" s="110">
        <v>5.1022793719029298E-2</v>
      </c>
      <c r="L80" s="110">
        <v>-2.8449243178949101E-2</v>
      </c>
      <c r="M80" s="110">
        <v>9.848579068531E-3</v>
      </c>
      <c r="N80" s="110">
        <v>7.5937524613419998E-3</v>
      </c>
      <c r="O80" s="110">
        <v>8.8521939353452001E-3</v>
      </c>
      <c r="P80" s="110">
        <v>7.6758166025889998E-3</v>
      </c>
      <c r="Q80" s="110">
        <v>5.6979689602310998E-3</v>
      </c>
      <c r="R80" s="110">
        <v>9.848579068531E-3</v>
      </c>
      <c r="S80" s="110">
        <v>6.1849010784234002E-3</v>
      </c>
      <c r="T80" s="110">
        <v>8.1114172377764002E-3</v>
      </c>
      <c r="U80" s="110">
        <v>-4.3860579972323996E-3</v>
      </c>
      <c r="V80" s="110">
        <v>1.79864871851836E-2</v>
      </c>
      <c r="W80" s="110">
        <v>1.11225456179605E-2</v>
      </c>
      <c r="X80" s="110">
        <v>9.4767209972065006E-3</v>
      </c>
      <c r="Y80" s="110">
        <v>8.7319618641561007E-3</v>
      </c>
      <c r="Z80" s="110">
        <v>6.7572135176269003E-3</v>
      </c>
      <c r="AA80" s="110">
        <v>-1.9678056469714399E-2</v>
      </c>
      <c r="AB80" s="110">
        <v>1.5804355650690601E-2</v>
      </c>
      <c r="AC80" s="110">
        <v>9.7531563699582002E-3</v>
      </c>
      <c r="AD80" s="110">
        <v>7.9734353310657001E-3</v>
      </c>
      <c r="AE80" s="110">
        <v>-1.7251572883314199E-2</v>
      </c>
      <c r="AF80" s="110">
        <v>7.6645783648112004E-3</v>
      </c>
      <c r="AG80" s="110">
        <v>7.8893612346817993E-3</v>
      </c>
      <c r="AH80" s="117">
        <v>7.7955892037827419E-3</v>
      </c>
      <c r="AI80" s="117">
        <v>7.6519611368881359E-3</v>
      </c>
      <c r="AJ80" s="117">
        <v>7.7651597681256254E-3</v>
      </c>
      <c r="AK80" s="117">
        <v>8.5187031792183909E-3</v>
      </c>
      <c r="AL80" s="117">
        <v>8.6364036734408595E-3</v>
      </c>
      <c r="AM80" s="117">
        <v>7.2311421367614644E-3</v>
      </c>
      <c r="AN80" s="117">
        <v>8.1526145102299476E-3</v>
      </c>
      <c r="AO80" s="117">
        <v>7.7623735079158799E-3</v>
      </c>
      <c r="AP80" s="117">
        <v>7.7959746303654332E-3</v>
      </c>
      <c r="AQ80" s="117">
        <v>5.9988499383733448E-3</v>
      </c>
      <c r="AR80" s="117">
        <v>1.8004558743805861E-2</v>
      </c>
    </row>
    <row r="81" spans="1:44" ht="15" customHeight="1">
      <c r="A81" s="115" t="s">
        <v>2431</v>
      </c>
      <c r="B81" s="110">
        <v>8.4197486958845005E-3</v>
      </c>
      <c r="C81" s="110">
        <v>8.6494322054457007E-3</v>
      </c>
      <c r="D81" s="110">
        <v>2.7073326424912302E-2</v>
      </c>
      <c r="E81" s="110">
        <v>1.20543987564799E-2</v>
      </c>
      <c r="F81" s="116">
        <v>7.8747619831736997E-3</v>
      </c>
      <c r="G81" s="110">
        <v>8.4997957287593004E-3</v>
      </c>
      <c r="H81" s="110">
        <v>7.4530054297861003E-3</v>
      </c>
      <c r="I81" s="110">
        <v>2.1516802438766899E-2</v>
      </c>
      <c r="J81" s="110">
        <v>4.0757902012614E-3</v>
      </c>
      <c r="K81" s="110">
        <v>3.1506652263404697E-2</v>
      </c>
      <c r="L81" s="110">
        <v>0.16608077708375499</v>
      </c>
      <c r="M81" s="110">
        <v>8.9525729064014008E-3</v>
      </c>
      <c r="N81" s="110">
        <v>7.4039611646425996E-3</v>
      </c>
      <c r="O81" s="110">
        <v>1.96955394610327E-2</v>
      </c>
      <c r="P81" s="110">
        <v>7.3264656519137E-3</v>
      </c>
      <c r="Q81" s="110">
        <v>5.4319018090325999E-3</v>
      </c>
      <c r="R81" s="110">
        <v>8.9525729064014008E-3</v>
      </c>
      <c r="S81" s="110">
        <v>5.2769707558274004E-3</v>
      </c>
      <c r="T81" s="110">
        <v>8.1372625922353E-3</v>
      </c>
      <c r="U81" s="110">
        <v>1.5929186230316101E-2</v>
      </c>
      <c r="V81" s="110">
        <v>6.5470374982556003E-3</v>
      </c>
      <c r="W81" s="110">
        <v>1.7034481936780501E-2</v>
      </c>
      <c r="X81" s="110">
        <v>7.6827589195886999E-3</v>
      </c>
      <c r="Y81" s="110">
        <v>9.3991024936118002E-3</v>
      </c>
      <c r="Z81" s="110">
        <v>6.8853242929319998E-3</v>
      </c>
      <c r="AA81" s="110">
        <v>2.7208293122885901E-2</v>
      </c>
      <c r="AB81" s="110">
        <v>1.33986730360309E-2</v>
      </c>
      <c r="AC81" s="110">
        <v>6.8760258895617004E-3</v>
      </c>
      <c r="AD81" s="110">
        <v>7.9291653665054997E-3</v>
      </c>
      <c r="AE81" s="110">
        <v>-4.0880509974428004E-3</v>
      </c>
      <c r="AF81" s="110">
        <v>7.7986772009350997E-3</v>
      </c>
      <c r="AG81" s="110">
        <v>7.6427081580879002E-3</v>
      </c>
      <c r="AH81" s="117">
        <v>6.1354086030175449E-3</v>
      </c>
      <c r="AI81" s="117">
        <v>9.3410790203238142E-3</v>
      </c>
      <c r="AJ81" s="117">
        <v>7.4141628106942463E-3</v>
      </c>
      <c r="AK81" s="117">
        <v>7.2198737434243264E-3</v>
      </c>
      <c r="AL81" s="117">
        <v>7.8521520451666597E-3</v>
      </c>
      <c r="AM81" s="117">
        <v>7.7876854526672049E-3</v>
      </c>
      <c r="AN81" s="117">
        <v>8.22041672076438E-3</v>
      </c>
      <c r="AO81" s="117">
        <v>8.1124143837779834E-3</v>
      </c>
      <c r="AP81" s="117">
        <v>8.7785314664733174E-3</v>
      </c>
      <c r="AQ81" s="117">
        <v>8.8252803033540706E-3</v>
      </c>
      <c r="AR81" s="117">
        <v>1.4101330452680959E-2</v>
      </c>
    </row>
    <row r="82" spans="1:44" ht="15" customHeight="1">
      <c r="A82" s="115" t="s">
        <v>2432</v>
      </c>
      <c r="B82" s="110">
        <v>8.5075559653087999E-3</v>
      </c>
      <c r="C82" s="110">
        <v>1.00015838765697E-2</v>
      </c>
      <c r="D82" s="110">
        <v>1.8825080960648499E-2</v>
      </c>
      <c r="E82" s="110">
        <v>1.0479687719987999E-2</v>
      </c>
      <c r="F82" s="116">
        <v>7.9631568345118007E-3</v>
      </c>
      <c r="G82" s="110">
        <v>7.4984113118420999E-3</v>
      </c>
      <c r="H82" s="110">
        <v>6.5550971467823998E-3</v>
      </c>
      <c r="I82" s="110">
        <v>1.04425250233313E-2</v>
      </c>
      <c r="J82" s="110">
        <v>-3.0631746367183002E-3</v>
      </c>
      <c r="K82" s="110">
        <v>-4.4595640322357003E-3</v>
      </c>
      <c r="L82" s="110">
        <v>7.4234069707141498E-2</v>
      </c>
      <c r="M82" s="110">
        <v>8.5490423446804992E-3</v>
      </c>
      <c r="N82" s="110">
        <v>7.5877024618364996E-3</v>
      </c>
      <c r="O82" s="110">
        <v>3.1742391832862503E-2</v>
      </c>
      <c r="P82" s="110">
        <v>7.6317694451774002E-3</v>
      </c>
      <c r="Q82" s="110">
        <v>7.4366823777909001E-3</v>
      </c>
      <c r="R82" s="110">
        <v>8.5490423446804992E-3</v>
      </c>
      <c r="S82" s="110">
        <v>1.7406830366771299E-2</v>
      </c>
      <c r="T82" s="110">
        <v>8.5780290835858006E-3</v>
      </c>
      <c r="U82" s="110">
        <v>2.9413917924109999E-3</v>
      </c>
      <c r="V82" s="110">
        <v>1.3229840722692799E-2</v>
      </c>
      <c r="W82" s="110">
        <v>1.1488421890427401E-2</v>
      </c>
      <c r="X82" s="110">
        <v>1.2395713877190901E-2</v>
      </c>
      <c r="Y82" s="110">
        <v>9.2591792819369002E-3</v>
      </c>
      <c r="Z82" s="110">
        <v>7.1184901389881004E-3</v>
      </c>
      <c r="AA82" s="110">
        <v>2.7716003173016601E-2</v>
      </c>
      <c r="AB82" s="110">
        <v>1.38481405693356E-2</v>
      </c>
      <c r="AC82" s="110">
        <v>-5.4293873999497998E-3</v>
      </c>
      <c r="AD82" s="110">
        <v>7.9756701814671007E-3</v>
      </c>
      <c r="AE82" s="110">
        <v>2.24727744964618E-2</v>
      </c>
      <c r="AF82" s="110">
        <v>7.6095623509133004E-3</v>
      </c>
      <c r="AG82" s="110">
        <v>8.1640531953638008E-3</v>
      </c>
      <c r="AH82" s="117">
        <v>7.5469348080701368E-3</v>
      </c>
      <c r="AI82" s="117">
        <v>8.1709118361284507E-3</v>
      </c>
      <c r="AJ82" s="117">
        <v>7.774123263836457E-3</v>
      </c>
      <c r="AK82" s="117">
        <v>7.2919772835547837E-3</v>
      </c>
      <c r="AL82" s="117">
        <v>7.4992721598876487E-3</v>
      </c>
      <c r="AM82" s="117">
        <v>7.6705787705401091E-3</v>
      </c>
      <c r="AN82" s="117">
        <v>8.0306134042093004E-3</v>
      </c>
      <c r="AO82" s="117">
        <v>7.9110170780760623E-3</v>
      </c>
      <c r="AP82" s="117">
        <v>1.006975061075571E-2</v>
      </c>
      <c r="AQ82" s="117">
        <v>8.9454070328253404E-3</v>
      </c>
      <c r="AR82" s="117">
        <v>6.9080871935528441E-3</v>
      </c>
    </row>
    <row r="83" spans="1:44" ht="15" customHeight="1">
      <c r="A83" s="115" t="s">
        <v>2433</v>
      </c>
      <c r="B83" s="110">
        <v>8.6113778695939992E-3</v>
      </c>
      <c r="C83" s="110">
        <v>1.18036202467873E-2</v>
      </c>
      <c r="D83" s="110">
        <v>-8.9357765682583998E-3</v>
      </c>
      <c r="E83" s="110">
        <v>9.1404366175164998E-3</v>
      </c>
      <c r="F83" s="116">
        <v>7.9919960574793003E-3</v>
      </c>
      <c r="G83" s="110">
        <v>8.0528135341853997E-3</v>
      </c>
      <c r="H83" s="110">
        <v>6.5869156409648997E-3</v>
      </c>
      <c r="I83" s="110">
        <v>-2.73836089677525E-2</v>
      </c>
      <c r="J83" s="110">
        <v>1.0168944273712999E-2</v>
      </c>
      <c r="K83" s="110">
        <v>-4.4777311295528003E-3</v>
      </c>
      <c r="L83" s="110">
        <v>-1.90329126516562E-2</v>
      </c>
      <c r="M83" s="110">
        <v>8.2491395658374992E-3</v>
      </c>
      <c r="N83" s="110">
        <v>7.7248223895095003E-3</v>
      </c>
      <c r="O83" s="110">
        <v>4.2221810437170996E-3</v>
      </c>
      <c r="P83" s="110">
        <v>7.5161613364151001E-3</v>
      </c>
      <c r="Q83" s="110">
        <v>9.2807998812482993E-3</v>
      </c>
      <c r="R83" s="110">
        <v>8.2491395658374992E-3</v>
      </c>
      <c r="S83" s="110">
        <v>2.8783648193144499E-2</v>
      </c>
      <c r="T83" s="110">
        <v>8.2797459147256995E-3</v>
      </c>
      <c r="U83" s="110">
        <v>2.6193779062072899E-2</v>
      </c>
      <c r="V83" s="110">
        <v>9.8064351488726005E-3</v>
      </c>
      <c r="W83" s="110">
        <v>1.15566367826717E-2</v>
      </c>
      <c r="X83" s="110">
        <v>7.4897725025505997E-3</v>
      </c>
      <c r="Y83" s="110">
        <v>9.0662090919309997E-3</v>
      </c>
      <c r="Z83" s="110">
        <v>6.5332905581181001E-3</v>
      </c>
      <c r="AA83" s="110">
        <v>2.05091512356992E-2</v>
      </c>
      <c r="AB83" s="110">
        <v>2.0906474500747299E-2</v>
      </c>
      <c r="AC83" s="110">
        <v>-4.7242009158102996E-3</v>
      </c>
      <c r="AD83" s="110">
        <v>7.9748529063510005E-3</v>
      </c>
      <c r="AE83" s="110">
        <v>3.2233742353223398E-2</v>
      </c>
      <c r="AF83" s="110">
        <v>7.5562325033719001E-3</v>
      </c>
      <c r="AG83" s="110">
        <v>7.8742640972840998E-3</v>
      </c>
      <c r="AH83" s="117">
        <v>8.0074516632453428E-3</v>
      </c>
      <c r="AI83" s="117">
        <v>7.3094489750510196E-3</v>
      </c>
      <c r="AJ83" s="117">
        <v>8.1037891055981085E-3</v>
      </c>
      <c r="AK83" s="117">
        <v>7.4157339021446696E-3</v>
      </c>
      <c r="AL83" s="117">
        <v>7.2369255318228722E-3</v>
      </c>
      <c r="AM83" s="117">
        <v>7.5096058447024494E-3</v>
      </c>
      <c r="AN83" s="117">
        <v>7.1330282118582909E-3</v>
      </c>
      <c r="AO83" s="117">
        <v>6.9557696757392229E-3</v>
      </c>
      <c r="AP83" s="117">
        <v>7.3459616132725003E-3</v>
      </c>
      <c r="AQ83" s="117">
        <v>8.5238180097105057E-3</v>
      </c>
      <c r="AR83" s="117">
        <v>6.9044537740894267E-3</v>
      </c>
    </row>
    <row r="84" spans="1:44" ht="15" customHeight="1">
      <c r="A84" s="115" t="s">
        <v>2434</v>
      </c>
      <c r="B84" s="110">
        <v>8.2156699269618997E-3</v>
      </c>
      <c r="C84" s="110">
        <v>5.6684355515993004E-3</v>
      </c>
      <c r="D84" s="110">
        <v>1.3219600580330001E-4</v>
      </c>
      <c r="E84" s="110">
        <v>1.0556866545900699E-2</v>
      </c>
      <c r="F84" s="116">
        <v>8.0480351311407999E-3</v>
      </c>
      <c r="G84" s="110">
        <v>9.0474915892214992E-3</v>
      </c>
      <c r="H84" s="110">
        <v>7.6792226258893996E-3</v>
      </c>
      <c r="I84" s="110">
        <v>1.5504946275148999E-2</v>
      </c>
      <c r="J84" s="110">
        <v>-4.04720374031E-3</v>
      </c>
      <c r="K84" s="110">
        <v>-3.6490515365214002E-3</v>
      </c>
      <c r="L84" s="110">
        <v>0.19258465706124001</v>
      </c>
      <c r="M84" s="110">
        <v>8.0492994135290003E-3</v>
      </c>
      <c r="N84" s="110">
        <v>7.9628367378127996E-3</v>
      </c>
      <c r="O84" s="110">
        <v>4.5950450173359997E-3</v>
      </c>
      <c r="P84" s="110">
        <v>7.9996877129279997E-3</v>
      </c>
      <c r="Q84" s="110">
        <v>8.6207065270301995E-3</v>
      </c>
      <c r="R84" s="110">
        <v>8.0492994135290003E-3</v>
      </c>
      <c r="S84" s="110">
        <v>2.8101381722592002E-3</v>
      </c>
      <c r="T84" s="110">
        <v>8.9685260430678992E-3</v>
      </c>
      <c r="U84" s="110">
        <v>2.8925153531681101E-2</v>
      </c>
      <c r="V84" s="110">
        <v>2.7703851141589E-3</v>
      </c>
      <c r="W84" s="110">
        <v>9.7875173879298002E-3</v>
      </c>
      <c r="X84" s="110">
        <v>7.3527610682645001E-3</v>
      </c>
      <c r="Y84" s="110">
        <v>9.4450749606438001E-3</v>
      </c>
      <c r="Z84" s="110">
        <v>6.3595495193139997E-3</v>
      </c>
      <c r="AA84" s="110">
        <v>-7.3395228625841996E-3</v>
      </c>
      <c r="AB84" s="110">
        <v>1.7127444719458599E-2</v>
      </c>
      <c r="AC84" s="110">
        <v>4.3588089328568998E-3</v>
      </c>
      <c r="AD84" s="110">
        <v>8.0266172811796002E-3</v>
      </c>
      <c r="AE84" s="110">
        <v>-1.05152330781988E-2</v>
      </c>
      <c r="AF84" s="110">
        <v>7.7617309835999997E-3</v>
      </c>
      <c r="AG84" s="110">
        <v>7.2969535174417996E-3</v>
      </c>
      <c r="AH84" s="117">
        <v>8.9023071868714384E-3</v>
      </c>
      <c r="AI84" s="117">
        <v>7.2360673137538004E-3</v>
      </c>
      <c r="AJ84" s="117">
        <v>8.6661959021952454E-3</v>
      </c>
      <c r="AK84" s="117">
        <v>6.8596122043162117E-3</v>
      </c>
      <c r="AL84" s="117">
        <v>7.0621981226748169E-3</v>
      </c>
      <c r="AM84" s="117">
        <v>7.8250078809291232E-3</v>
      </c>
      <c r="AN84" s="117">
        <v>7.4892684405378314E-3</v>
      </c>
      <c r="AO84" s="117">
        <v>8.1257314157443441E-3</v>
      </c>
      <c r="AP84" s="117">
        <v>7.438107314324067E-3</v>
      </c>
      <c r="AQ84" s="117">
        <v>6.8393149522292841E-3</v>
      </c>
      <c r="AR84" s="117">
        <v>7.0701896926957039E-3</v>
      </c>
    </row>
    <row r="85" spans="1:44" ht="15" customHeight="1">
      <c r="A85" s="115" t="s">
        <v>2435</v>
      </c>
      <c r="B85" s="110">
        <v>8.5853231032847997E-3</v>
      </c>
      <c r="C85" s="110">
        <v>3.1114571405882001E-3</v>
      </c>
      <c r="D85" s="110">
        <v>1.5340618418418699E-2</v>
      </c>
      <c r="E85" s="110">
        <v>2.29827877974122E-2</v>
      </c>
      <c r="F85" s="116">
        <v>7.9482269179899992E-3</v>
      </c>
      <c r="G85" s="110">
        <v>7.8550554983196994E-3</v>
      </c>
      <c r="H85" s="110">
        <v>7.2734468832945003E-3</v>
      </c>
      <c r="I85" s="110">
        <v>2.1264643632095501E-2</v>
      </c>
      <c r="J85" s="110">
        <v>1.8600559636896E-2</v>
      </c>
      <c r="K85" s="110">
        <v>6.8302439506825199E-2</v>
      </c>
      <c r="L85" s="110">
        <v>-2.8457193840267E-2</v>
      </c>
      <c r="M85" s="110">
        <v>8.6654705257760995E-3</v>
      </c>
      <c r="N85" s="110">
        <v>7.3032524723252003E-3</v>
      </c>
      <c r="O85" s="110">
        <v>1.8397447893621601E-2</v>
      </c>
      <c r="P85" s="110">
        <v>8.0291667304877995E-3</v>
      </c>
      <c r="Q85" s="110">
        <v>4.7976533207562998E-3</v>
      </c>
      <c r="R85" s="110">
        <v>8.6654705257760995E-3</v>
      </c>
      <c r="S85" s="110">
        <v>1.5740158198175602E-2</v>
      </c>
      <c r="T85" s="110">
        <v>8.2257474082052008E-3</v>
      </c>
      <c r="U85" s="110">
        <v>1.3334341221665001E-3</v>
      </c>
      <c r="V85" s="110">
        <v>1.25948742537728E-2</v>
      </c>
      <c r="W85" s="110">
        <v>1.4894275529674501E-2</v>
      </c>
      <c r="X85" s="110">
        <v>1.26593535214414E-2</v>
      </c>
      <c r="Y85" s="110">
        <v>9.8216688130299008E-3</v>
      </c>
      <c r="Z85" s="110">
        <v>6.3391751153942999E-3</v>
      </c>
      <c r="AA85" s="110">
        <v>1.10457728771604E-2</v>
      </c>
      <c r="AB85" s="110">
        <v>1.40210656397751E-2</v>
      </c>
      <c r="AC85" s="110">
        <v>1.07461195163213E-2</v>
      </c>
      <c r="AD85" s="110">
        <v>7.9578763662948998E-3</v>
      </c>
      <c r="AE85" s="110">
        <v>-8.8696388729340005E-4</v>
      </c>
      <c r="AF85" s="110">
        <v>7.9617410741068002E-3</v>
      </c>
      <c r="AG85" s="110">
        <v>7.4541064411180998E-3</v>
      </c>
      <c r="AH85" s="117">
        <v>7.3085276147692897E-3</v>
      </c>
      <c r="AI85" s="117">
        <v>8.0703792741255945E-3</v>
      </c>
      <c r="AJ85" s="117">
        <v>7.016431754119758E-3</v>
      </c>
      <c r="AK85" s="117">
        <v>7.4032627232970636E-3</v>
      </c>
      <c r="AL85" s="117">
        <v>7.6011114580177364E-3</v>
      </c>
      <c r="AM85" s="117">
        <v>8.1394051731678886E-3</v>
      </c>
      <c r="AN85" s="117">
        <v>7.900084785835905E-3</v>
      </c>
      <c r="AO85" s="117">
        <v>8.1777765594141672E-3</v>
      </c>
      <c r="AP85" s="117">
        <v>8.7206406143418482E-3</v>
      </c>
      <c r="AQ85" s="117">
        <v>7.8885877228125241E-3</v>
      </c>
      <c r="AR85" s="117">
        <v>2.1460487901365049E-2</v>
      </c>
    </row>
    <row r="86" spans="1:44" ht="15" customHeight="1">
      <c r="A86" s="115" t="s">
        <v>2436</v>
      </c>
      <c r="B86" s="110">
        <v>8.4993475251689005E-3</v>
      </c>
      <c r="C86" s="110">
        <v>8.3483894515252004E-3</v>
      </c>
      <c r="D86" s="110">
        <v>-1.0331917133379101E-2</v>
      </c>
      <c r="E86" s="110">
        <v>-5.6948952906359998E-3</v>
      </c>
      <c r="F86" s="116">
        <v>7.9337157487591008E-3</v>
      </c>
      <c r="G86" s="110">
        <v>8.0981994050423004E-3</v>
      </c>
      <c r="H86" s="110">
        <v>7.3252560851875996E-3</v>
      </c>
      <c r="I86" s="110">
        <v>1.9994761198275899E-2</v>
      </c>
      <c r="J86" s="110">
        <v>1.1824397529345001E-2</v>
      </c>
      <c r="K86" s="110">
        <v>1.74580635669466E-2</v>
      </c>
      <c r="L86" s="110">
        <v>7.9367629760744504E-2</v>
      </c>
      <c r="M86" s="110">
        <v>8.2658727105460999E-3</v>
      </c>
      <c r="N86" s="110">
        <v>7.9636366362523994E-3</v>
      </c>
      <c r="O86" s="110">
        <v>1.51370234066368E-2</v>
      </c>
      <c r="P86" s="110">
        <v>7.1440352310671003E-3</v>
      </c>
      <c r="Q86" s="110">
        <v>5.6559019690276E-3</v>
      </c>
      <c r="R86" s="110">
        <v>8.2658727105460999E-3</v>
      </c>
      <c r="S86" s="110">
        <v>2.0145798003966799E-2</v>
      </c>
      <c r="T86" s="110">
        <v>8.3978069539225996E-3</v>
      </c>
      <c r="U86" s="110">
        <v>3.5044286409141E-3</v>
      </c>
      <c r="V86" s="110">
        <v>5.6768167072150004E-4</v>
      </c>
      <c r="W86" s="110">
        <v>1.43858769352435E-2</v>
      </c>
      <c r="X86" s="110">
        <v>1.0675290145420501E-2</v>
      </c>
      <c r="Y86" s="110">
        <v>9.1783329875904998E-3</v>
      </c>
      <c r="Z86" s="110">
        <v>6.5487772179672003E-3</v>
      </c>
      <c r="AA86" s="110">
        <v>1.1927949218188599E-2</v>
      </c>
      <c r="AB86" s="110">
        <v>4.1578794640190003E-4</v>
      </c>
      <c r="AC86" s="110">
        <v>-8.4850290563514008E-3</v>
      </c>
      <c r="AD86" s="110">
        <v>7.9292464930525008E-3</v>
      </c>
      <c r="AE86" s="110">
        <v>7.6039136456160002E-3</v>
      </c>
      <c r="AF86" s="110">
        <v>7.9656664428590998E-3</v>
      </c>
      <c r="AG86" s="110">
        <v>7.7192877081259997E-3</v>
      </c>
      <c r="AH86" s="117">
        <v>7.0768071545231339E-3</v>
      </c>
      <c r="AI86" s="117">
        <v>7.6326124828528718E-3</v>
      </c>
      <c r="AJ86" s="117">
        <v>8.856345712753972E-3</v>
      </c>
      <c r="AK86" s="117">
        <v>7.2960114947161862E-3</v>
      </c>
      <c r="AL86" s="117">
        <v>7.2514290011327998E-3</v>
      </c>
      <c r="AM86" s="117">
        <v>7.6033747244246101E-3</v>
      </c>
      <c r="AN86" s="117">
        <v>7.0303570535693721E-3</v>
      </c>
      <c r="AO86" s="117">
        <v>8.1305539452035582E-3</v>
      </c>
      <c r="AP86" s="117">
        <v>8.3803924947120634E-3</v>
      </c>
      <c r="AQ86" s="117">
        <v>7.929212574895891E-3</v>
      </c>
      <c r="AR86" s="117">
        <v>1.1291612713389319E-2</v>
      </c>
    </row>
    <row r="87" spans="1:44" ht="15" customHeight="1">
      <c r="A87" s="115" t="s">
        <v>2437</v>
      </c>
      <c r="B87" s="110">
        <v>8.7890759703398002E-3</v>
      </c>
      <c r="C87" s="110">
        <v>6.3378627222575E-3</v>
      </c>
      <c r="D87" s="110">
        <v>1.8694976452585801E-2</v>
      </c>
      <c r="E87" s="110">
        <v>2.4267469610370601E-2</v>
      </c>
      <c r="F87" s="116">
        <v>7.9490525767244996E-3</v>
      </c>
      <c r="G87" s="110">
        <v>8.5775356521866995E-3</v>
      </c>
      <c r="H87" s="110">
        <v>6.7063321028264997E-3</v>
      </c>
      <c r="I87" s="110">
        <v>3.30195181388655E-2</v>
      </c>
      <c r="J87" s="110">
        <v>-3.5755149946493001E-3</v>
      </c>
      <c r="K87" s="110">
        <v>1.8901249415731999E-2</v>
      </c>
      <c r="L87" s="110">
        <v>4.3943406432519302E-2</v>
      </c>
      <c r="M87" s="110">
        <v>8.0160752990234008E-3</v>
      </c>
      <c r="N87" s="110">
        <v>7.1611823879837999E-3</v>
      </c>
      <c r="O87" s="110">
        <v>2.5620365931624201E-2</v>
      </c>
      <c r="P87" s="110">
        <v>6.8859834711093998E-3</v>
      </c>
      <c r="Q87" s="110">
        <v>8.5653041010344006E-3</v>
      </c>
      <c r="R87" s="110">
        <v>8.0160752990234008E-3</v>
      </c>
      <c r="S87" s="110">
        <v>2.33172672871577E-2</v>
      </c>
      <c r="T87" s="110">
        <v>8.6262824551226001E-3</v>
      </c>
      <c r="U87" s="110">
        <v>1.7595878869798E-2</v>
      </c>
      <c r="V87" s="110">
        <v>1.9501435107692498E-2</v>
      </c>
      <c r="W87" s="110">
        <v>7.4972908500151002E-3</v>
      </c>
      <c r="X87" s="110">
        <v>1.05807797859138E-2</v>
      </c>
      <c r="Y87" s="110">
        <v>9.2158766391233007E-3</v>
      </c>
      <c r="Z87" s="110">
        <v>6.6159261630892004E-3</v>
      </c>
      <c r="AA87" s="110">
        <v>-1.11672937838508E-2</v>
      </c>
      <c r="AB87" s="110">
        <v>5.2796759330436998E-3</v>
      </c>
      <c r="AC87" s="110">
        <v>5.0016189430901999E-3</v>
      </c>
      <c r="AD87" s="110">
        <v>7.9633325866063E-3</v>
      </c>
      <c r="AE87" s="110">
        <v>1.2202417382294099E-2</v>
      </c>
      <c r="AF87" s="110">
        <v>7.8926886092095007E-3</v>
      </c>
      <c r="AG87" s="110">
        <v>7.8830712201397E-3</v>
      </c>
      <c r="AH87" s="117">
        <v>7.321712081086903E-3</v>
      </c>
      <c r="AI87" s="117">
        <v>8.2101043978802923E-3</v>
      </c>
      <c r="AJ87" s="117">
        <v>6.6243815740379287E-3</v>
      </c>
      <c r="AK87" s="117">
        <v>7.6745131407160569E-3</v>
      </c>
      <c r="AL87" s="117">
        <v>7.032892590116655E-3</v>
      </c>
      <c r="AM87" s="117">
        <v>7.6345736538757916E-3</v>
      </c>
      <c r="AN87" s="117">
        <v>8.0126919600366324E-3</v>
      </c>
      <c r="AO87" s="117">
        <v>8.4842115730355411E-3</v>
      </c>
      <c r="AP87" s="117">
        <v>9.4437406945874665E-3</v>
      </c>
      <c r="AQ87" s="117">
        <v>6.5010967152338214E-3</v>
      </c>
      <c r="AR87" s="117">
        <v>1.158024988314642E-2</v>
      </c>
    </row>
    <row r="88" spans="1:44" ht="15" customHeight="1">
      <c r="A88" s="115" t="s">
        <v>2438</v>
      </c>
      <c r="B88" s="110">
        <v>8.9244283810009008E-3</v>
      </c>
      <c r="C88" s="110">
        <v>8.4755794070580006E-3</v>
      </c>
      <c r="D88" s="110">
        <v>4.3951190276279003E-3</v>
      </c>
      <c r="E88" s="110">
        <v>6.0834278039880005E-4</v>
      </c>
      <c r="F88" s="116">
        <v>8.0199105347887999E-3</v>
      </c>
      <c r="G88" s="110">
        <v>8.8126013161696007E-3</v>
      </c>
      <c r="H88" s="110">
        <v>7.1939971206411001E-3</v>
      </c>
      <c r="I88" s="110">
        <v>2.6848053863722601E-2</v>
      </c>
      <c r="J88" s="110">
        <v>7.9079092295012993E-3</v>
      </c>
      <c r="K88" s="110">
        <v>3.6908503620955199E-2</v>
      </c>
      <c r="L88" s="110">
        <v>0.124139303151904</v>
      </c>
      <c r="M88" s="110">
        <v>8.4028742238749007E-3</v>
      </c>
      <c r="N88" s="110">
        <v>7.5885579890423004E-3</v>
      </c>
      <c r="O88" s="110">
        <v>1.4255353667933599E-2</v>
      </c>
      <c r="P88" s="110">
        <v>6.7008123214977004E-3</v>
      </c>
      <c r="Q88" s="110">
        <v>5.7441883910025002E-3</v>
      </c>
      <c r="R88" s="110">
        <v>8.4028742238749007E-3</v>
      </c>
      <c r="S88" s="110">
        <v>1.7117298663326699E-2</v>
      </c>
      <c r="T88" s="110">
        <v>7.9953963416484006E-3</v>
      </c>
      <c r="U88" s="110">
        <v>5.1286935021047997E-3</v>
      </c>
      <c r="V88" s="110">
        <v>6.2830616216127998E-3</v>
      </c>
      <c r="W88" s="110">
        <v>4.7230112216049003E-3</v>
      </c>
      <c r="X88" s="110">
        <v>1.1346337949042599E-2</v>
      </c>
      <c r="Y88" s="110">
        <v>9.0850888451450996E-3</v>
      </c>
      <c r="Z88" s="110">
        <v>6.5089255280914998E-3</v>
      </c>
      <c r="AA88" s="110">
        <v>4.2067966035342998E-2</v>
      </c>
      <c r="AB88" s="110">
        <v>1.11410374648299E-2</v>
      </c>
      <c r="AC88" s="110">
        <v>4.8425128608954003E-3</v>
      </c>
      <c r="AD88" s="110">
        <v>8.0293752872803003E-3</v>
      </c>
      <c r="AE88" s="110">
        <v>-4.1440527988245998E-3</v>
      </c>
      <c r="AF88" s="110">
        <v>8.0045314814625994E-3</v>
      </c>
      <c r="AG88" s="110">
        <v>7.8425357774230993E-3</v>
      </c>
      <c r="AH88" s="117">
        <v>8.4532017903878147E-3</v>
      </c>
      <c r="AI88" s="117">
        <v>8.1350128877478983E-3</v>
      </c>
      <c r="AJ88" s="117">
        <v>7.6831683998416882E-3</v>
      </c>
      <c r="AK88" s="117">
        <v>7.8189324815296102E-3</v>
      </c>
      <c r="AL88" s="117">
        <v>7.3715094708413469E-3</v>
      </c>
      <c r="AM88" s="117">
        <v>7.5251798108874283E-3</v>
      </c>
      <c r="AN88" s="117">
        <v>7.6042774475859358E-3</v>
      </c>
      <c r="AO88" s="117">
        <v>8.393119713460559E-3</v>
      </c>
      <c r="AP88" s="117">
        <v>8.3766056797971392E-3</v>
      </c>
      <c r="AQ88" s="117">
        <v>9.8991584119977379E-3</v>
      </c>
      <c r="AR88" s="117">
        <v>1.518170072419105E-2</v>
      </c>
    </row>
    <row r="89" spans="1:44" ht="15" customHeight="1">
      <c r="A89" s="115" t="s">
        <v>2439</v>
      </c>
      <c r="B89" s="110">
        <v>9.3524870345900995E-3</v>
      </c>
      <c r="C89" s="110">
        <v>9.5566590435474993E-3</v>
      </c>
      <c r="D89" s="110">
        <v>2.3776878867560001E-3</v>
      </c>
      <c r="E89" s="110">
        <v>9.8667813661245992E-3</v>
      </c>
      <c r="F89" s="116">
        <v>7.9905779843866993E-3</v>
      </c>
      <c r="G89" s="110">
        <v>8.2643374405838004E-3</v>
      </c>
      <c r="H89" s="110">
        <v>6.6119452302211001E-3</v>
      </c>
      <c r="I89" s="110">
        <v>1.7479501980710899E-2</v>
      </c>
      <c r="J89" s="110">
        <v>3.4784359440941E-3</v>
      </c>
      <c r="K89" s="110">
        <v>1.31636747707954E-2</v>
      </c>
      <c r="L89" s="110">
        <v>0.14492089573814801</v>
      </c>
      <c r="M89" s="110">
        <v>8.1972050216919008E-3</v>
      </c>
      <c r="N89" s="110">
        <v>7.7087125264642996E-3</v>
      </c>
      <c r="O89" s="110">
        <v>5.7663711829164001E-3</v>
      </c>
      <c r="P89" s="110">
        <v>7.8450447486235995E-3</v>
      </c>
      <c r="Q89" s="110">
        <v>6.8545704609525001E-3</v>
      </c>
      <c r="R89" s="110">
        <v>8.1972050216919008E-3</v>
      </c>
      <c r="S89" s="110">
        <v>1.0595665931000101E-2</v>
      </c>
      <c r="T89" s="110">
        <v>7.8618642400118E-3</v>
      </c>
      <c r="U89" s="110">
        <v>8.5458878206776008E-3</v>
      </c>
      <c r="V89" s="110">
        <v>1.1609277246982699E-2</v>
      </c>
      <c r="W89" s="110">
        <v>9.1880774504173E-3</v>
      </c>
      <c r="X89" s="110">
        <v>1.3221393839643999E-3</v>
      </c>
      <c r="Y89" s="110">
        <v>8.9342113712053001E-3</v>
      </c>
      <c r="Z89" s="110">
        <v>6.2735446210286996E-3</v>
      </c>
      <c r="AA89" s="110">
        <v>2.9547245811513401E-2</v>
      </c>
      <c r="AB89" s="110">
        <v>1.2653606619936499E-2</v>
      </c>
      <c r="AC89" s="110">
        <v>1.63300266692506E-2</v>
      </c>
      <c r="AD89" s="110">
        <v>7.9891214061336008E-3</v>
      </c>
      <c r="AE89" s="110">
        <v>1.4360915666961301E-2</v>
      </c>
      <c r="AF89" s="110">
        <v>7.9340020821219992E-3</v>
      </c>
      <c r="AG89" s="110">
        <v>8.1964576616371E-3</v>
      </c>
      <c r="AH89" s="117">
        <v>7.9848072750192504E-3</v>
      </c>
      <c r="AI89" s="117">
        <v>7.7786579423844348E-3</v>
      </c>
      <c r="AJ89" s="117">
        <v>8.0618184063410044E-3</v>
      </c>
      <c r="AK89" s="117">
        <v>8.404600931256773E-3</v>
      </c>
      <c r="AL89" s="117">
        <v>7.191479447101308E-3</v>
      </c>
      <c r="AM89" s="117">
        <v>7.3996158296021847E-3</v>
      </c>
      <c r="AN89" s="117">
        <v>7.5087778653976532E-3</v>
      </c>
      <c r="AO89" s="117">
        <v>8.1208223414770426E-3</v>
      </c>
      <c r="AP89" s="117">
        <v>7.4989924082702044E-3</v>
      </c>
      <c r="AQ89" s="117">
        <v>9.0872808476062886E-3</v>
      </c>
      <c r="AR89" s="117">
        <v>1.0432734954159081E-2</v>
      </c>
    </row>
    <row r="90" spans="1:44" ht="15" customHeight="1">
      <c r="A90" s="115" t="s">
        <v>2440</v>
      </c>
      <c r="B90" s="110">
        <v>9.0275448120427006E-3</v>
      </c>
      <c r="C90" s="110">
        <v>8.6402547729308998E-3</v>
      </c>
      <c r="D90" s="110">
        <v>1.8664399523052301E-2</v>
      </c>
      <c r="E90" s="110">
        <v>8.5660446376107004E-3</v>
      </c>
      <c r="F90" s="116">
        <v>7.9476524187154004E-3</v>
      </c>
      <c r="G90" s="110">
        <v>8.0462799423052997E-3</v>
      </c>
      <c r="H90" s="110">
        <v>8.0239989541180008E-3</v>
      </c>
      <c r="I90" s="110">
        <v>4.2458572135337996E-3</v>
      </c>
      <c r="J90" s="110">
        <v>1.41917451041918E-2</v>
      </c>
      <c r="K90" s="110">
        <v>-1.7712643746210001E-3</v>
      </c>
      <c r="L90" s="110">
        <v>2.2560331925261301E-2</v>
      </c>
      <c r="M90" s="110">
        <v>9.2583212662415999E-3</v>
      </c>
      <c r="N90" s="110">
        <v>7.6064681713266004E-3</v>
      </c>
      <c r="O90" s="110">
        <v>1.43158934762307E-2</v>
      </c>
      <c r="P90" s="110">
        <v>6.9985864946927002E-3</v>
      </c>
      <c r="Q90" s="110">
        <v>7.9779653253806999E-3</v>
      </c>
      <c r="R90" s="110">
        <v>9.2583212662415999E-3</v>
      </c>
      <c r="S90" s="110">
        <v>5.0689173522153004E-3</v>
      </c>
      <c r="T90" s="110">
        <v>7.8873381452800994E-3</v>
      </c>
      <c r="U90" s="110">
        <v>9.2538842054241E-3</v>
      </c>
      <c r="V90" s="110">
        <v>1.22663029723691E-2</v>
      </c>
      <c r="W90" s="110">
        <v>6.7998457424094001E-3</v>
      </c>
      <c r="X90" s="110">
        <v>1.27839433999349E-2</v>
      </c>
      <c r="Y90" s="110">
        <v>9.3889010264859001E-3</v>
      </c>
      <c r="Z90" s="110">
        <v>6.5730562249183997E-3</v>
      </c>
      <c r="AA90" s="110">
        <v>7.5807165234067003E-3</v>
      </c>
      <c r="AB90" s="110">
        <v>4.0885739272824998E-3</v>
      </c>
      <c r="AC90" s="110">
        <v>5.6898691297228004E-3</v>
      </c>
      <c r="AD90" s="110">
        <v>7.9307165443540002E-3</v>
      </c>
      <c r="AE90" s="110">
        <v>8.9240979393620003E-4</v>
      </c>
      <c r="AF90" s="110">
        <v>7.6604030512964997E-3</v>
      </c>
      <c r="AG90" s="110">
        <v>7.2033688111295003E-3</v>
      </c>
      <c r="AH90" s="117">
        <v>7.2993537684570044E-3</v>
      </c>
      <c r="AI90" s="117">
        <v>7.2722571895856118E-3</v>
      </c>
      <c r="AJ90" s="117">
        <v>7.8512194485365512E-3</v>
      </c>
      <c r="AK90" s="117">
        <v>7.9931839574123309E-3</v>
      </c>
      <c r="AL90" s="117">
        <v>8.1198544952689345E-3</v>
      </c>
      <c r="AM90" s="117">
        <v>7.7787686267017861E-3</v>
      </c>
      <c r="AN90" s="117">
        <v>8.0103241558118418E-3</v>
      </c>
      <c r="AO90" s="117">
        <v>7.7347257079785339E-3</v>
      </c>
      <c r="AP90" s="117">
        <v>8.3119227680497326E-3</v>
      </c>
      <c r="AQ90" s="117">
        <v>7.6714472014283207E-3</v>
      </c>
      <c r="AR90" s="117">
        <v>7.4457471250757804E-3</v>
      </c>
    </row>
    <row r="91" spans="1:44" ht="15" customHeight="1">
      <c r="A91" s="115" t="s">
        <v>2441</v>
      </c>
      <c r="B91" s="110">
        <v>8.6267130839166005E-3</v>
      </c>
      <c r="C91" s="110">
        <v>1.43574026034122E-2</v>
      </c>
      <c r="D91" s="110">
        <v>1.46639496722905E-2</v>
      </c>
      <c r="E91" s="110">
        <v>1.6708426158165701E-2</v>
      </c>
      <c r="F91" s="116">
        <v>7.9998038005593998E-3</v>
      </c>
      <c r="G91" s="110">
        <v>9.1109789214365994E-3</v>
      </c>
      <c r="H91" s="110">
        <v>8.1880189642935999E-3</v>
      </c>
      <c r="I91" s="110">
        <v>-3.5524023337899703E-2</v>
      </c>
      <c r="J91" s="110">
        <v>2.4404504460231399E-2</v>
      </c>
      <c r="K91" s="110">
        <v>1.095045274506E-4</v>
      </c>
      <c r="L91" s="110">
        <v>-4.0273429627694597E-2</v>
      </c>
      <c r="M91" s="110">
        <v>8.9924440073838995E-3</v>
      </c>
      <c r="N91" s="110">
        <v>7.4752737065672996E-3</v>
      </c>
      <c r="O91" s="110">
        <v>1.89783322252461E-2</v>
      </c>
      <c r="P91" s="110">
        <v>6.5233683140552001E-3</v>
      </c>
      <c r="Q91" s="110">
        <v>5.7473067382079997E-3</v>
      </c>
      <c r="R91" s="110">
        <v>8.9924440073838995E-3</v>
      </c>
      <c r="S91" s="110">
        <v>1.60337265965564E-2</v>
      </c>
      <c r="T91" s="110">
        <v>8.7785692216155002E-3</v>
      </c>
      <c r="U91" s="110">
        <v>-1.0196731561976501E-2</v>
      </c>
      <c r="V91" s="110">
        <v>7.9287602103672999E-3</v>
      </c>
      <c r="W91" s="110">
        <v>9.7459017015385004E-3</v>
      </c>
      <c r="X91" s="110">
        <v>1.2062343970068E-2</v>
      </c>
      <c r="Y91" s="110">
        <v>8.9429492228706008E-3</v>
      </c>
      <c r="Z91" s="110">
        <v>6.8724038785210996E-3</v>
      </c>
      <c r="AA91" s="110">
        <v>1.2537716779890601E-2</v>
      </c>
      <c r="AB91" s="110">
        <v>2.8881736729048899E-2</v>
      </c>
      <c r="AC91" s="110">
        <v>1.02979339084455E-2</v>
      </c>
      <c r="AD91" s="110">
        <v>7.9695068560657004E-3</v>
      </c>
      <c r="AE91" s="110">
        <v>7.7832159368257997E-3</v>
      </c>
      <c r="AF91" s="110">
        <v>7.9261922334830006E-3</v>
      </c>
      <c r="AG91" s="110">
        <v>7.8828841054997007E-3</v>
      </c>
      <c r="AH91" s="117">
        <v>8.1321289922188563E-3</v>
      </c>
      <c r="AI91" s="117">
        <v>6.922478543630841E-3</v>
      </c>
      <c r="AJ91" s="117">
        <v>7.4046936814825132E-3</v>
      </c>
      <c r="AK91" s="117">
        <v>7.4322084940603604E-3</v>
      </c>
      <c r="AL91" s="117">
        <v>7.8873354101991078E-3</v>
      </c>
      <c r="AM91" s="117">
        <v>7.406844769318844E-3</v>
      </c>
      <c r="AN91" s="117">
        <v>7.9272058425976007E-3</v>
      </c>
      <c r="AO91" s="117">
        <v>6.7517622716569657E-3</v>
      </c>
      <c r="AP91" s="117">
        <v>8.8292201009669766E-3</v>
      </c>
      <c r="AQ91" s="117">
        <v>8.0334110993025634E-3</v>
      </c>
      <c r="AR91" s="117">
        <v>7.8219009054901305E-3</v>
      </c>
    </row>
    <row r="92" spans="1:44" ht="15" customHeight="1">
      <c r="A92" s="115" t="s">
        <v>2442</v>
      </c>
      <c r="B92" s="110">
        <v>8.5073693356037001E-3</v>
      </c>
      <c r="C92" s="110">
        <v>1.0980234293806901E-2</v>
      </c>
      <c r="D92" s="110">
        <v>2.5855075127138001E-3</v>
      </c>
      <c r="E92" s="110">
        <v>-7.8499481506990004E-4</v>
      </c>
      <c r="F92" s="116">
        <v>7.9789943063711E-3</v>
      </c>
      <c r="G92" s="110">
        <v>9.2473938535884998E-3</v>
      </c>
      <c r="H92" s="110">
        <v>5.8637244720708996E-3</v>
      </c>
      <c r="I92" s="110">
        <v>1.6740455478314601E-2</v>
      </c>
      <c r="J92" s="110">
        <v>-7.7517246964574002E-3</v>
      </c>
      <c r="K92" s="110">
        <v>3.8519622175779999E-3</v>
      </c>
      <c r="L92" s="110">
        <v>5.6797771435129298E-2</v>
      </c>
      <c r="M92" s="110">
        <v>8.6141247943541995E-3</v>
      </c>
      <c r="N92" s="110">
        <v>7.5384201409810997E-3</v>
      </c>
      <c r="O92" s="110">
        <v>1.63843396307762E-2</v>
      </c>
      <c r="P92" s="110">
        <v>7.7743338933179999E-3</v>
      </c>
      <c r="Q92" s="110">
        <v>7.3391581349528997E-3</v>
      </c>
      <c r="R92" s="110">
        <v>8.6141247943541995E-3</v>
      </c>
      <c r="S92" s="110">
        <v>2.1343318561727002E-3</v>
      </c>
      <c r="T92" s="110">
        <v>8.2123865779218999E-3</v>
      </c>
      <c r="U92" s="110">
        <v>8.8616225390576002E-3</v>
      </c>
      <c r="V92" s="110">
        <v>1.4693550411802101E-2</v>
      </c>
      <c r="W92" s="110">
        <v>1.49497525387365E-2</v>
      </c>
      <c r="X92" s="110">
        <v>3.9165843571175004E-3</v>
      </c>
      <c r="Y92" s="110">
        <v>9.1973133234925994E-3</v>
      </c>
      <c r="Z92" s="110">
        <v>7.0201569467497E-3</v>
      </c>
      <c r="AA92" s="110">
        <v>1.6167656158951001E-2</v>
      </c>
      <c r="AB92" s="110">
        <v>2.2614758386775E-2</v>
      </c>
      <c r="AC92" s="110">
        <v>8.8475428405247001E-3</v>
      </c>
      <c r="AD92" s="110">
        <v>7.9700640073298006E-3</v>
      </c>
      <c r="AE92" s="110">
        <v>1.6194263720055401E-2</v>
      </c>
      <c r="AF92" s="110">
        <v>7.9794963252891992E-3</v>
      </c>
      <c r="AG92" s="110">
        <v>7.2740206526274998E-3</v>
      </c>
      <c r="AH92" s="117">
        <v>7.7998342271283069E-3</v>
      </c>
      <c r="AI92" s="117">
        <v>7.5431065076283386E-3</v>
      </c>
      <c r="AJ92" s="117">
        <v>7.6125588274207753E-3</v>
      </c>
      <c r="AK92" s="117">
        <v>7.2836707828266584E-3</v>
      </c>
      <c r="AL92" s="117">
        <v>7.5562568131539096E-3</v>
      </c>
      <c r="AM92" s="117">
        <v>7.6189335037952126E-3</v>
      </c>
      <c r="AN92" s="117">
        <v>7.5045482753320998E-3</v>
      </c>
      <c r="AO92" s="117">
        <v>8.090267321304731E-3</v>
      </c>
      <c r="AP92" s="117">
        <v>8.5494494419461782E-3</v>
      </c>
      <c r="AQ92" s="117">
        <v>8.2394728163055399E-3</v>
      </c>
      <c r="AR92" s="117">
        <v>8.5703924435156162E-3</v>
      </c>
    </row>
    <row r="93" spans="1:44" ht="15" customHeight="1">
      <c r="A93" s="115" t="s">
        <v>2443</v>
      </c>
      <c r="B93" s="110">
        <v>8.9724056977253993E-3</v>
      </c>
      <c r="C93" s="110">
        <v>1.0901423078832399E-2</v>
      </c>
      <c r="D93" s="110">
        <v>2.5389947050463699E-2</v>
      </c>
      <c r="E93" s="110">
        <v>1.5697381328655498E-2</v>
      </c>
      <c r="F93" s="116">
        <v>8.0225726784304008E-3</v>
      </c>
      <c r="G93" s="110">
        <v>8.9131303377428008E-3</v>
      </c>
      <c r="H93" s="110">
        <v>6.6371581760020001E-3</v>
      </c>
      <c r="I93" s="110">
        <v>1.1192192179077701E-2</v>
      </c>
      <c r="J93" s="110">
        <v>1.2150260791474099E-2</v>
      </c>
      <c r="K93" s="110">
        <v>4.8833329047046998E-3</v>
      </c>
      <c r="L93" s="110">
        <v>-3.4217229580168401E-2</v>
      </c>
      <c r="M93" s="110">
        <v>9.2563561482607998E-3</v>
      </c>
      <c r="N93" s="110">
        <v>7.5228438575771E-3</v>
      </c>
      <c r="O93" s="110">
        <v>1.3565466279965599E-2</v>
      </c>
      <c r="P93" s="110">
        <v>8.8679438032251996E-3</v>
      </c>
      <c r="Q93" s="110">
        <v>5.2192771682100002E-3</v>
      </c>
      <c r="R93" s="110">
        <v>9.2563561482607998E-3</v>
      </c>
      <c r="S93" s="110">
        <v>-2.0056205801935199E-2</v>
      </c>
      <c r="T93" s="110">
        <v>9.1911610980523993E-3</v>
      </c>
      <c r="U93" s="110">
        <v>2.1027222593581999E-3</v>
      </c>
      <c r="V93" s="110">
        <v>6.2007707470197997E-3</v>
      </c>
      <c r="W93" s="110">
        <v>8.1707933796527996E-3</v>
      </c>
      <c r="X93" s="110">
        <v>7.7795976316289003E-3</v>
      </c>
      <c r="Y93" s="110">
        <v>9.0826613461654007E-3</v>
      </c>
      <c r="Z93" s="110">
        <v>6.5962175554225002E-3</v>
      </c>
      <c r="AA93" s="110">
        <v>-2.88346973684858E-2</v>
      </c>
      <c r="AB93" s="110">
        <v>1.6214828242747299E-2</v>
      </c>
      <c r="AC93" s="110">
        <v>-4.7833988788431999E-3</v>
      </c>
      <c r="AD93" s="110">
        <v>8.0397006543168007E-3</v>
      </c>
      <c r="AE93" s="110">
        <v>8.0963340471640003E-3</v>
      </c>
      <c r="AF93" s="110">
        <v>8.0129794908245008E-3</v>
      </c>
      <c r="AG93" s="110">
        <v>8.0900349135070004E-3</v>
      </c>
      <c r="AH93" s="117">
        <v>8.4957120209585811E-3</v>
      </c>
      <c r="AI93" s="117">
        <v>8.3675156881101581E-3</v>
      </c>
      <c r="AJ93" s="117">
        <v>7.4980777639965558E-3</v>
      </c>
      <c r="AK93" s="117">
        <v>7.8815478132043554E-3</v>
      </c>
      <c r="AL93" s="117">
        <v>8.1183124597560986E-3</v>
      </c>
      <c r="AM93" s="117">
        <v>7.5231417161818921E-3</v>
      </c>
      <c r="AN93" s="117">
        <v>8.3066691130124579E-3</v>
      </c>
      <c r="AO93" s="117">
        <v>7.9886734081720968E-3</v>
      </c>
      <c r="AP93" s="117">
        <v>8.3102230395126434E-3</v>
      </c>
      <c r="AQ93" s="117">
        <v>5.4704040929000374E-3</v>
      </c>
      <c r="AR93" s="117">
        <v>8.7766665809409505E-3</v>
      </c>
    </row>
    <row r="94" spans="1:44" ht="15" customHeight="1">
      <c r="A94" s="115" t="s">
        <v>2444</v>
      </c>
      <c r="B94" s="110">
        <v>8.3368715895246002E-3</v>
      </c>
      <c r="C94" s="110">
        <v>1.18666214321302E-2</v>
      </c>
      <c r="D94" s="110">
        <v>-8.2159499139983997E-3</v>
      </c>
      <c r="E94" s="110">
        <v>2.8194476986294799E-2</v>
      </c>
      <c r="F94" s="116">
        <v>7.9390377742097999E-3</v>
      </c>
      <c r="G94" s="110">
        <v>8.3786487342029006E-3</v>
      </c>
      <c r="H94" s="110">
        <v>6.1066913482010002E-3</v>
      </c>
      <c r="I94" s="110">
        <v>1.27894709298843E-2</v>
      </c>
      <c r="J94" s="110">
        <v>9.3986720443335007E-3</v>
      </c>
      <c r="K94" s="110">
        <v>2.7828886309109301E-2</v>
      </c>
      <c r="L94" s="110">
        <v>0.18107097980212999</v>
      </c>
      <c r="M94" s="110">
        <v>8.6051081192056993E-3</v>
      </c>
      <c r="N94" s="110">
        <v>7.4242129341105002E-3</v>
      </c>
      <c r="O94" s="110">
        <v>1.86000722063023E-2</v>
      </c>
      <c r="P94" s="110">
        <v>7.5390504297293999E-3</v>
      </c>
      <c r="Q94" s="110">
        <v>6.2430825308619998E-3</v>
      </c>
      <c r="R94" s="110">
        <v>8.6051081192056993E-3</v>
      </c>
      <c r="S94" s="110">
        <v>2.0238717649892001E-2</v>
      </c>
      <c r="T94" s="110">
        <v>8.1667153833231004E-3</v>
      </c>
      <c r="U94" s="110">
        <v>4.0687717760021997E-3</v>
      </c>
      <c r="V94" s="110">
        <v>1.69703783796579E-2</v>
      </c>
      <c r="W94" s="110">
        <v>9.8287064747536994E-3</v>
      </c>
      <c r="X94" s="110">
        <v>8.8034635618617994E-3</v>
      </c>
      <c r="Y94" s="110">
        <v>9.2735873880651996E-3</v>
      </c>
      <c r="Z94" s="110">
        <v>6.5829829792209997E-3</v>
      </c>
      <c r="AA94" s="110">
        <v>7.0564523495880004E-3</v>
      </c>
      <c r="AB94" s="110">
        <v>1.25042580289862E-2</v>
      </c>
      <c r="AC94" s="110">
        <v>1.26092432997904E-2</v>
      </c>
      <c r="AD94" s="110">
        <v>7.9433196490924993E-3</v>
      </c>
      <c r="AE94" s="110">
        <v>1.4542116421014E-3</v>
      </c>
      <c r="AF94" s="110">
        <v>8.0180396930206004E-3</v>
      </c>
      <c r="AG94" s="110">
        <v>7.7519194043930003E-3</v>
      </c>
      <c r="AH94" s="117">
        <v>7.1617914977741073E-3</v>
      </c>
      <c r="AI94" s="117">
        <v>7.9003563833361361E-3</v>
      </c>
      <c r="AJ94" s="117">
        <v>7.3641807018628054E-3</v>
      </c>
      <c r="AK94" s="117">
        <v>7.0766692166979728E-3</v>
      </c>
      <c r="AL94" s="117">
        <v>7.5482725885070026E-3</v>
      </c>
      <c r="AM94" s="117">
        <v>7.6827230466048821E-3</v>
      </c>
      <c r="AN94" s="117">
        <v>7.1060152450442273E-3</v>
      </c>
      <c r="AO94" s="117">
        <v>7.9484263810350071E-3</v>
      </c>
      <c r="AP94" s="117">
        <v>8.7319073574882514E-3</v>
      </c>
      <c r="AQ94" s="117">
        <v>7.6300660460590537E-3</v>
      </c>
      <c r="AR94" s="117">
        <v>1.3365777261821881E-2</v>
      </c>
    </row>
    <row r="95" spans="1:44" ht="15" customHeight="1">
      <c r="A95" s="115" t="s">
        <v>2445</v>
      </c>
      <c r="B95" s="110">
        <v>9.3029706834874999E-3</v>
      </c>
      <c r="C95" s="110">
        <v>6.5835006466575998E-3</v>
      </c>
      <c r="D95" s="110">
        <v>1.72390341041639E-2</v>
      </c>
      <c r="E95" s="110">
        <v>1.0946079632575001E-3</v>
      </c>
      <c r="F95" s="116">
        <v>7.9577573215737999E-3</v>
      </c>
      <c r="G95" s="110">
        <v>7.9515123268321004E-3</v>
      </c>
      <c r="H95" s="110">
        <v>6.8011175883224001E-3</v>
      </c>
      <c r="I95" s="110">
        <v>-2.5918714395507698E-2</v>
      </c>
      <c r="J95" s="110">
        <v>1.7713400764504599E-2</v>
      </c>
      <c r="K95" s="110">
        <v>7.5583765742189002E-3</v>
      </c>
      <c r="L95" s="110">
        <v>3.0922826486618898E-2</v>
      </c>
      <c r="M95" s="110">
        <v>8.2498642267684E-3</v>
      </c>
      <c r="N95" s="110">
        <v>7.7297898748992996E-3</v>
      </c>
      <c r="O95" s="110">
        <v>1.9523660314010999E-2</v>
      </c>
      <c r="P95" s="110">
        <v>7.9791148427209996E-3</v>
      </c>
      <c r="Q95" s="110">
        <v>7.6416544906302E-3</v>
      </c>
      <c r="R95" s="110">
        <v>8.2498642267684E-3</v>
      </c>
      <c r="S95" s="110">
        <v>2.5847218093034301E-2</v>
      </c>
      <c r="T95" s="110">
        <v>8.4110105786115996E-3</v>
      </c>
      <c r="U95" s="110">
        <v>2.34363200346881E-2</v>
      </c>
      <c r="V95" s="110">
        <v>-7.6783744197390002E-4</v>
      </c>
      <c r="W95" s="110">
        <v>1.0232090939233499E-2</v>
      </c>
      <c r="X95" s="110">
        <v>8.3275160779912993E-3</v>
      </c>
      <c r="Y95" s="110">
        <v>9.2515195513959998E-3</v>
      </c>
      <c r="Z95" s="110">
        <v>6.3934143997988E-3</v>
      </c>
      <c r="AA95" s="110">
        <v>-1.6396849599558999E-3</v>
      </c>
      <c r="AB95" s="110">
        <v>1.0514537210691901E-2</v>
      </c>
      <c r="AC95" s="110">
        <v>9.2923790327376996E-3</v>
      </c>
      <c r="AD95" s="110">
        <v>7.9328425459996004E-3</v>
      </c>
      <c r="AE95" s="110">
        <v>6.3558529411124999E-3</v>
      </c>
      <c r="AF95" s="110">
        <v>7.9402629445825997E-3</v>
      </c>
      <c r="AG95" s="110">
        <v>7.9244851667496004E-3</v>
      </c>
      <c r="AH95" s="117">
        <v>7.4607131119968284E-3</v>
      </c>
      <c r="AI95" s="117">
        <v>7.0427823212608417E-3</v>
      </c>
      <c r="AJ95" s="117">
        <v>8.1737408753067165E-3</v>
      </c>
      <c r="AK95" s="117">
        <v>8.3552773617440144E-3</v>
      </c>
      <c r="AL95" s="117">
        <v>7.2374785183944969E-3</v>
      </c>
      <c r="AM95" s="117">
        <v>7.6642264484525682E-3</v>
      </c>
      <c r="AN95" s="117">
        <v>7.9725445921458443E-3</v>
      </c>
      <c r="AO95" s="117">
        <v>6.9603390142048338E-3</v>
      </c>
      <c r="AP95" s="117">
        <v>8.8425916198891404E-3</v>
      </c>
      <c r="AQ95" s="117">
        <v>7.1052770115765506E-3</v>
      </c>
      <c r="AR95" s="117">
        <v>9.3116753148437953E-3</v>
      </c>
    </row>
    <row r="96" spans="1:44" ht="15" customHeight="1">
      <c r="A96" s="115" t="s">
        <v>2446</v>
      </c>
      <c r="B96" s="110">
        <v>9.1038205595882007E-3</v>
      </c>
      <c r="C96" s="110">
        <v>1.31173353622608E-2</v>
      </c>
      <c r="D96" s="110">
        <v>1.6896518869525701E-2</v>
      </c>
      <c r="E96" s="110">
        <v>1.3517649340883099E-2</v>
      </c>
      <c r="F96" s="116">
        <v>7.9545350212471E-3</v>
      </c>
      <c r="G96" s="110">
        <v>7.9370395690312005E-3</v>
      </c>
      <c r="H96" s="110">
        <v>7.2514218437149999E-3</v>
      </c>
      <c r="I96" s="110">
        <v>-2.1026413510206499E-2</v>
      </c>
      <c r="J96" s="110">
        <v>1.3131966282376799E-2</v>
      </c>
      <c r="K96" s="110">
        <v>2.7979202316467298E-2</v>
      </c>
      <c r="L96" s="110">
        <v>-9.2257241049685992E-3</v>
      </c>
      <c r="M96" s="110">
        <v>9.2001474538546991E-3</v>
      </c>
      <c r="N96" s="110">
        <v>7.6282113673778002E-3</v>
      </c>
      <c r="O96" s="110">
        <v>2.1439430919337699E-2</v>
      </c>
      <c r="P96" s="110">
        <v>7.5977229494585E-3</v>
      </c>
      <c r="Q96" s="110">
        <v>4.7695909188248996E-3</v>
      </c>
      <c r="R96" s="110">
        <v>9.2001474538546991E-3</v>
      </c>
      <c r="S96" s="110">
        <v>-1.3355189226501999E-2</v>
      </c>
      <c r="T96" s="110">
        <v>8.8148947580798005E-3</v>
      </c>
      <c r="U96" s="110">
        <v>-3.5650689427925001E-3</v>
      </c>
      <c r="V96" s="110">
        <v>1.1011036636371201E-2</v>
      </c>
      <c r="W96" s="110">
        <v>1.3393723528821099E-2</v>
      </c>
      <c r="X96" s="110">
        <v>1.0669299832842601E-2</v>
      </c>
      <c r="Y96" s="110">
        <v>9.4589772577115001E-3</v>
      </c>
      <c r="Z96" s="110">
        <v>6.7487790999101E-3</v>
      </c>
      <c r="AA96" s="110">
        <v>-8.0324001978983005E-3</v>
      </c>
      <c r="AB96" s="110">
        <v>5.3365707798442999E-3</v>
      </c>
      <c r="AC96" s="110">
        <v>1.10496118380475E-2</v>
      </c>
      <c r="AD96" s="110">
        <v>7.9579986397641002E-3</v>
      </c>
      <c r="AE96" s="110">
        <v>6.6745556119198997E-3</v>
      </c>
      <c r="AF96" s="110">
        <v>7.8657339623304998E-3</v>
      </c>
      <c r="AG96" s="110">
        <v>7.5362794326451999E-3</v>
      </c>
      <c r="AH96" s="117">
        <v>7.4092580636217582E-3</v>
      </c>
      <c r="AI96" s="117">
        <v>7.8909796815736597E-3</v>
      </c>
      <c r="AJ96" s="117">
        <v>7.8996976957516514E-3</v>
      </c>
      <c r="AK96" s="117">
        <v>8.0913832791673166E-3</v>
      </c>
      <c r="AL96" s="117">
        <v>8.0689687103311057E-3</v>
      </c>
      <c r="AM96" s="117">
        <v>7.83712624314724E-3</v>
      </c>
      <c r="AN96" s="117">
        <v>7.9580238336590305E-3</v>
      </c>
      <c r="AO96" s="117">
        <v>7.0843843747975801E-3</v>
      </c>
      <c r="AP96" s="117">
        <v>9.0310142179967252E-3</v>
      </c>
      <c r="AQ96" s="117">
        <v>6.7025100088784553E-3</v>
      </c>
      <c r="AR96" s="117">
        <v>1.3395840463293481E-2</v>
      </c>
    </row>
    <row r="97" spans="1:44" ht="15" customHeight="1">
      <c r="A97" s="115" t="s">
        <v>2447</v>
      </c>
      <c r="B97" s="110">
        <v>8.5503084540153994E-3</v>
      </c>
      <c r="C97" s="110">
        <v>9.7727071403935998E-3</v>
      </c>
      <c r="D97" s="110">
        <v>3.3568034102900999E-3</v>
      </c>
      <c r="E97" s="110">
        <v>6.7041425776271004E-3</v>
      </c>
      <c r="F97" s="116">
        <v>7.9009646814971E-3</v>
      </c>
      <c r="G97" s="110">
        <v>8.5572699682048003E-3</v>
      </c>
      <c r="H97" s="110">
        <v>6.1091713312184997E-3</v>
      </c>
      <c r="I97" s="110">
        <v>3.2328821333322502E-2</v>
      </c>
      <c r="J97" s="110">
        <v>3.4803066826117998E-3</v>
      </c>
      <c r="K97" s="110">
        <v>3.5785025967424999E-3</v>
      </c>
      <c r="L97" s="110">
        <v>3.47744244691926E-2</v>
      </c>
      <c r="M97" s="110">
        <v>8.7486058734906995E-3</v>
      </c>
      <c r="N97" s="110">
        <v>7.3673345283701E-3</v>
      </c>
      <c r="O97" s="110">
        <v>1.48383889883067E-2</v>
      </c>
      <c r="P97" s="110">
        <v>7.4564716208267001E-3</v>
      </c>
      <c r="Q97" s="110">
        <v>7.7715803202880003E-3</v>
      </c>
      <c r="R97" s="110">
        <v>8.7486058734906995E-3</v>
      </c>
      <c r="S97" s="110">
        <v>2.8832315434807001E-3</v>
      </c>
      <c r="T97" s="110">
        <v>8.8978407820196996E-3</v>
      </c>
      <c r="U97" s="110">
        <v>1.7132051867479701E-2</v>
      </c>
      <c r="V97" s="110">
        <v>2.5511431992466201E-2</v>
      </c>
      <c r="W97" s="110">
        <v>1.0124426640614999E-3</v>
      </c>
      <c r="X97" s="110">
        <v>1.6156833909155899E-2</v>
      </c>
      <c r="Y97" s="110">
        <v>8.9331044640653008E-3</v>
      </c>
      <c r="Z97" s="110">
        <v>6.3764485255962001E-3</v>
      </c>
      <c r="AA97" s="110">
        <v>6.3779941422809003E-3</v>
      </c>
      <c r="AB97" s="110">
        <v>1.2542363629632E-2</v>
      </c>
      <c r="AC97" s="110">
        <v>3.1557426238617903E-2</v>
      </c>
      <c r="AD97" s="110">
        <v>7.9086710290917003E-3</v>
      </c>
      <c r="AE97" s="110">
        <v>2.4498345517679999E-3</v>
      </c>
      <c r="AF97" s="110">
        <v>7.9569754355305004E-3</v>
      </c>
      <c r="AG97" s="110">
        <v>8.1267848673644994E-3</v>
      </c>
      <c r="AH97" s="117">
        <v>6.5538243225612613E-3</v>
      </c>
      <c r="AI97" s="117">
        <v>7.9658190107765679E-3</v>
      </c>
      <c r="AJ97" s="117">
        <v>7.2703602562669903E-3</v>
      </c>
      <c r="AK97" s="117">
        <v>7.3806222235395513E-3</v>
      </c>
      <c r="AL97" s="117">
        <v>7.6737429503921459E-3</v>
      </c>
      <c r="AM97" s="117">
        <v>7.3992043600282888E-3</v>
      </c>
      <c r="AN97" s="117">
        <v>7.4551032893638959E-3</v>
      </c>
      <c r="AO97" s="117">
        <v>8.4191779376056528E-3</v>
      </c>
      <c r="AP97" s="117">
        <v>8.3184674817699446E-3</v>
      </c>
      <c r="AQ97" s="117">
        <v>7.549589315389656E-3</v>
      </c>
      <c r="AR97" s="117">
        <v>8.5157005193485062E-3</v>
      </c>
    </row>
    <row r="98" spans="1:44" ht="15" customHeight="1">
      <c r="A98" s="115" t="s">
        <v>2448</v>
      </c>
      <c r="B98" s="110">
        <v>8.2739007283053993E-3</v>
      </c>
      <c r="C98" s="110">
        <v>1.2011441851723601E-2</v>
      </c>
      <c r="D98" s="110">
        <v>1.28919953336317E-2</v>
      </c>
      <c r="E98" s="110">
        <v>1.5407097649544199E-2</v>
      </c>
      <c r="F98" s="116">
        <v>7.9889464427569008E-3</v>
      </c>
      <c r="G98" s="110">
        <v>8.5975928753390992E-3</v>
      </c>
      <c r="H98" s="110">
        <v>6.6123428768360996E-3</v>
      </c>
      <c r="I98" s="110">
        <v>5.0111211535836002E-3</v>
      </c>
      <c r="J98" s="110">
        <v>7.8094606433338001E-3</v>
      </c>
      <c r="K98" s="110">
        <v>8.3590557094827007E-3</v>
      </c>
      <c r="L98" s="110">
        <v>-8.7770103162375698E-2</v>
      </c>
      <c r="M98" s="110">
        <v>8.2131636964468992E-3</v>
      </c>
      <c r="N98" s="110">
        <v>7.7694190957056999E-3</v>
      </c>
      <c r="O98" s="110">
        <v>7.4959372771483002E-3</v>
      </c>
      <c r="P98" s="110">
        <v>8.0490373621129995E-3</v>
      </c>
      <c r="Q98" s="110">
        <v>7.1605951000911997E-3</v>
      </c>
      <c r="R98" s="110">
        <v>8.2131636964468992E-3</v>
      </c>
      <c r="S98" s="110">
        <v>2.2429851132062299E-2</v>
      </c>
      <c r="T98" s="110">
        <v>9.0068448378857E-3</v>
      </c>
      <c r="U98" s="110">
        <v>6.2103706966819003E-3</v>
      </c>
      <c r="V98" s="110">
        <v>1.9973494031553999E-3</v>
      </c>
      <c r="W98" s="110">
        <v>7.5731988209388002E-3</v>
      </c>
      <c r="X98" s="110">
        <v>1.4408833638364101E-2</v>
      </c>
      <c r="Y98" s="110">
        <v>9.1063259285824993E-3</v>
      </c>
      <c r="Z98" s="110">
        <v>7.0198556016399004E-3</v>
      </c>
      <c r="AA98" s="110">
        <v>4.7953730536990397E-2</v>
      </c>
      <c r="AB98" s="110">
        <v>1.38042677809992E-2</v>
      </c>
      <c r="AC98" s="110">
        <v>-4.5046776369914998E-3</v>
      </c>
      <c r="AD98" s="110">
        <v>7.9712692940329E-3</v>
      </c>
      <c r="AE98" s="110">
        <v>4.1180590599934003E-3</v>
      </c>
      <c r="AF98" s="110">
        <v>7.8238632620520002E-3</v>
      </c>
      <c r="AG98" s="110">
        <v>8.1416849131194999E-3</v>
      </c>
      <c r="AH98" s="117">
        <v>7.9587541313103777E-3</v>
      </c>
      <c r="AI98" s="117">
        <v>7.290443634872917E-3</v>
      </c>
      <c r="AJ98" s="117">
        <v>8.2314438550002336E-3</v>
      </c>
      <c r="AK98" s="117">
        <v>6.9673159387939436E-3</v>
      </c>
      <c r="AL98" s="117">
        <v>7.2054394233343833E-3</v>
      </c>
      <c r="AM98" s="117">
        <v>7.5430539300661266E-3</v>
      </c>
      <c r="AN98" s="117">
        <v>7.8576833480921791E-3</v>
      </c>
      <c r="AO98" s="117">
        <v>7.7950472465867704E-3</v>
      </c>
      <c r="AP98" s="117">
        <v>7.6703518243084277E-3</v>
      </c>
      <c r="AQ98" s="117">
        <v>1.023605460131881E-2</v>
      </c>
      <c r="AR98" s="117">
        <v>9.4718111418965432E-3</v>
      </c>
    </row>
    <row r="99" spans="1:44" ht="15" customHeight="1">
      <c r="A99" s="115" t="s">
        <v>2449</v>
      </c>
      <c r="B99" s="110">
        <v>9.1920742240136008E-3</v>
      </c>
      <c r="C99" s="110">
        <v>6.7844283008794996E-3</v>
      </c>
      <c r="D99" s="110">
        <v>-1.07667036457795E-2</v>
      </c>
      <c r="E99" s="110">
        <v>1.2153182219326E-2</v>
      </c>
      <c r="F99" s="116">
        <v>7.9871931925127003E-3</v>
      </c>
      <c r="G99" s="110">
        <v>9.0873521486116004E-3</v>
      </c>
      <c r="H99" s="110">
        <v>6.5450518394464998E-3</v>
      </c>
      <c r="I99" s="110">
        <v>2.3037517434315601E-2</v>
      </c>
      <c r="J99" s="110">
        <v>3.0397414319650999E-3</v>
      </c>
      <c r="K99" s="110">
        <v>-5.3946020535963202E-2</v>
      </c>
      <c r="L99" s="110">
        <v>-5.7729123080852103E-2</v>
      </c>
      <c r="M99" s="110">
        <v>8.5500331766802991E-3</v>
      </c>
      <c r="N99" s="110">
        <v>7.6492934370623999E-3</v>
      </c>
      <c r="O99" s="110">
        <v>1.03204231778999E-2</v>
      </c>
      <c r="P99" s="110">
        <v>7.4426962607927003E-3</v>
      </c>
      <c r="Q99" s="110">
        <v>8.0172088048871999E-3</v>
      </c>
      <c r="R99" s="110">
        <v>8.5500331766802991E-3</v>
      </c>
      <c r="S99" s="110">
        <v>3.9689945636540297E-2</v>
      </c>
      <c r="T99" s="110">
        <v>8.7490627213163003E-3</v>
      </c>
      <c r="U99" s="110">
        <v>6.2023983150416E-3</v>
      </c>
      <c r="V99" s="110">
        <v>4.5780402358011002E-3</v>
      </c>
      <c r="W99" s="110">
        <v>1.08451347691178E-2</v>
      </c>
      <c r="X99" s="110">
        <v>2.4389040328428998E-3</v>
      </c>
      <c r="Y99" s="110">
        <v>8.8916430566549007E-3</v>
      </c>
      <c r="Z99" s="110">
        <v>6.0747676168622002E-3</v>
      </c>
      <c r="AA99" s="110">
        <v>2.4816857225340098E-2</v>
      </c>
      <c r="AB99" s="110">
        <v>3.3076759716286E-3</v>
      </c>
      <c r="AC99" s="110">
        <v>1.8348179898566599E-2</v>
      </c>
      <c r="AD99" s="110">
        <v>7.9902676946315993E-3</v>
      </c>
      <c r="AE99" s="110">
        <v>3.1979707557570701E-2</v>
      </c>
      <c r="AF99" s="110">
        <v>7.6510743984169001E-3</v>
      </c>
      <c r="AG99" s="110">
        <v>8.0025126195660008E-3</v>
      </c>
      <c r="AH99" s="117">
        <v>7.9307574931998474E-3</v>
      </c>
      <c r="AI99" s="117">
        <v>7.9112768204481695E-3</v>
      </c>
      <c r="AJ99" s="117">
        <v>7.9039807755470655E-3</v>
      </c>
      <c r="AK99" s="117">
        <v>8.1924392709151733E-3</v>
      </c>
      <c r="AL99" s="117">
        <v>7.5001960661038218E-3</v>
      </c>
      <c r="AM99" s="117">
        <v>7.3641615333954703E-3</v>
      </c>
      <c r="AN99" s="117">
        <v>7.067371391964318E-3</v>
      </c>
      <c r="AO99" s="117">
        <v>8.2620172101730595E-3</v>
      </c>
      <c r="AP99" s="117">
        <v>7.9510840746708448E-3</v>
      </c>
      <c r="AQ99" s="117">
        <v>8.7882467690964632E-3</v>
      </c>
      <c r="AR99" s="117">
        <v>-2.9892041071926481E-3</v>
      </c>
    </row>
    <row r="100" spans="1:44" ht="15" customHeight="1">
      <c r="A100" s="115" t="s">
        <v>2450</v>
      </c>
      <c r="B100" s="110">
        <v>8.7374737583335998E-3</v>
      </c>
      <c r="C100" s="110">
        <v>5.3387237019517997E-3</v>
      </c>
      <c r="D100" s="110">
        <v>2.1860405288103499E-2</v>
      </c>
      <c r="E100" s="110">
        <v>6.8681047276455002E-3</v>
      </c>
      <c r="F100" s="116">
        <v>7.9743961017358003E-3</v>
      </c>
      <c r="G100" s="110">
        <v>8.6983409530907007E-3</v>
      </c>
      <c r="H100" s="110">
        <v>7.5022582771161004E-3</v>
      </c>
      <c r="I100" s="110">
        <v>6.7079594032615E-3</v>
      </c>
      <c r="J100" s="110">
        <v>2.1760071385985898E-2</v>
      </c>
      <c r="K100" s="110">
        <v>3.3489830241074402E-2</v>
      </c>
      <c r="L100" s="110">
        <v>0.11603311263555401</v>
      </c>
      <c r="M100" s="110">
        <v>8.2621004885207999E-3</v>
      </c>
      <c r="N100" s="110">
        <v>7.7382487204167997E-3</v>
      </c>
      <c r="O100" s="110">
        <v>1.9858580698575198E-2</v>
      </c>
      <c r="P100" s="110">
        <v>7.7093724536850001E-3</v>
      </c>
      <c r="Q100" s="110">
        <v>7.5128276926591997E-3</v>
      </c>
      <c r="R100" s="110">
        <v>8.2621004885207999E-3</v>
      </c>
      <c r="S100" s="110">
        <v>1.52495244921048E-2</v>
      </c>
      <c r="T100" s="110">
        <v>8.6803346645660997E-3</v>
      </c>
      <c r="U100" s="110">
        <v>1.6903718960517101E-2</v>
      </c>
      <c r="V100" s="110">
        <v>1.41112627972713E-2</v>
      </c>
      <c r="W100" s="110">
        <v>1.48003158257074E-2</v>
      </c>
      <c r="X100" s="110">
        <v>1.21103499515302E-2</v>
      </c>
      <c r="Y100" s="110">
        <v>9.0372675389734005E-3</v>
      </c>
      <c r="Z100" s="110">
        <v>6.6343848174945002E-3</v>
      </c>
      <c r="AA100" s="110">
        <v>5.7642020434399996E-4</v>
      </c>
      <c r="AB100" s="110">
        <v>1.43392349207142E-2</v>
      </c>
      <c r="AC100" s="110">
        <v>6.2753148835977997E-3</v>
      </c>
      <c r="AD100" s="110">
        <v>7.9755602761048001E-3</v>
      </c>
      <c r="AE100" s="110">
        <v>1.6413791719118501E-2</v>
      </c>
      <c r="AF100" s="110">
        <v>7.7822947869124002E-3</v>
      </c>
      <c r="AG100" s="110">
        <v>7.7760530056421003E-3</v>
      </c>
      <c r="AH100" s="117">
        <v>7.7264081594259886E-3</v>
      </c>
      <c r="AI100" s="117">
        <v>7.8414393096089621E-3</v>
      </c>
      <c r="AJ100" s="117">
        <v>8.169647232305571E-3</v>
      </c>
      <c r="AK100" s="117">
        <v>7.5928161172458784E-3</v>
      </c>
      <c r="AL100" s="117">
        <v>7.2482246550650397E-3</v>
      </c>
      <c r="AM100" s="117">
        <v>7.485588234529288E-3</v>
      </c>
      <c r="AN100" s="117">
        <v>8.1426160707489849E-3</v>
      </c>
      <c r="AO100" s="117">
        <v>7.8249210230261611E-3</v>
      </c>
      <c r="AP100" s="117">
        <v>8.8923721483988825E-3</v>
      </c>
      <c r="AQ100" s="117">
        <v>7.2604223645073044E-3</v>
      </c>
      <c r="AR100" s="117">
        <v>1.449796604821489E-2</v>
      </c>
    </row>
    <row r="101" spans="1:44" ht="15" customHeight="1">
      <c r="A101" s="115" t="s">
        <v>2451</v>
      </c>
      <c r="B101" s="110">
        <v>9.1299970730505005E-3</v>
      </c>
      <c r="C101" s="110">
        <v>1.2453668974075001E-2</v>
      </c>
      <c r="D101" s="110">
        <v>5.2264679533551E-3</v>
      </c>
      <c r="E101" s="110">
        <v>1.5902978278968499E-2</v>
      </c>
      <c r="F101" s="116">
        <v>7.9624110722350001E-3</v>
      </c>
      <c r="G101" s="110">
        <v>7.6089914749668001E-3</v>
      </c>
      <c r="H101" s="110">
        <v>7.3808936560852004E-3</v>
      </c>
      <c r="I101" s="110">
        <v>6.7439034873936002E-3</v>
      </c>
      <c r="J101" s="110">
        <v>1.12131164867194E-2</v>
      </c>
      <c r="K101" s="110">
        <v>1.6394654276939698E-2</v>
      </c>
      <c r="L101" s="110">
        <v>-3.2551542317711603E-2</v>
      </c>
      <c r="M101" s="110">
        <v>8.0462840656280003E-3</v>
      </c>
      <c r="N101" s="110">
        <v>7.6902162870078998E-3</v>
      </c>
      <c r="O101" s="110">
        <v>1.6475789611148E-3</v>
      </c>
      <c r="P101" s="110">
        <v>7.7251394217212003E-3</v>
      </c>
      <c r="Q101" s="110">
        <v>9.2123806099722004E-3</v>
      </c>
      <c r="R101" s="110">
        <v>8.0462840656280003E-3</v>
      </c>
      <c r="S101" s="110">
        <v>6.2639647052503003E-3</v>
      </c>
      <c r="T101" s="110">
        <v>8.5382897106071002E-3</v>
      </c>
      <c r="U101" s="110">
        <v>1.2400512945688899E-2</v>
      </c>
      <c r="V101" s="110">
        <v>1.1436654255516701E-2</v>
      </c>
      <c r="W101" s="110">
        <v>8.0323902099751002E-3</v>
      </c>
      <c r="X101" s="110">
        <v>1.5644666597677E-2</v>
      </c>
      <c r="Y101" s="110">
        <v>9.2699628809837006E-3</v>
      </c>
      <c r="Z101" s="110">
        <v>6.8884923470764001E-3</v>
      </c>
      <c r="AA101" s="110">
        <v>2.3451655627123098E-2</v>
      </c>
      <c r="AB101" s="110">
        <v>1.0913186658226701E-2</v>
      </c>
      <c r="AC101" s="110">
        <v>9.7239734264180002E-3</v>
      </c>
      <c r="AD101" s="110">
        <v>7.9395516662782994E-3</v>
      </c>
      <c r="AE101" s="110">
        <v>3.5677952295625E-3</v>
      </c>
      <c r="AF101" s="110">
        <v>7.6541823218289999E-3</v>
      </c>
      <c r="AG101" s="110">
        <v>7.9771200363788E-3</v>
      </c>
      <c r="AH101" s="117">
        <v>7.5350261620277994E-3</v>
      </c>
      <c r="AI101" s="117">
        <v>7.1089991867527309E-3</v>
      </c>
      <c r="AJ101" s="117">
        <v>8.0572623751171447E-3</v>
      </c>
      <c r="AK101" s="117">
        <v>8.1222781834565955E-3</v>
      </c>
      <c r="AL101" s="117">
        <v>7.0593568994377458E-3</v>
      </c>
      <c r="AM101" s="117">
        <v>7.6795693552324509E-3</v>
      </c>
      <c r="AN101" s="117">
        <v>7.5766080171416903E-3</v>
      </c>
      <c r="AO101" s="117">
        <v>7.8141228561233386E-3</v>
      </c>
      <c r="AP101" s="117">
        <v>7.0595392615625929E-3</v>
      </c>
      <c r="AQ101" s="117">
        <v>8.6781395489301978E-3</v>
      </c>
      <c r="AR101" s="117">
        <v>1.1078930855387961E-2</v>
      </c>
    </row>
    <row r="102" spans="1:44" ht="15" customHeight="1">
      <c r="A102" s="115" t="s">
        <v>2334</v>
      </c>
      <c r="B102" s="110">
        <f>AVERAGE(B90:B101)</f>
        <v>8.8134541666339324E-3</v>
      </c>
      <c r="C102" s="110">
        <f t="shared" ref="C102:AR102" si="0">AVERAGE(C90:C101)</f>
        <v>1.0233978513254543E-2</v>
      </c>
      <c r="D102" s="110">
        <f t="shared" si="0"/>
        <v>9.982697929817699E-3</v>
      </c>
      <c r="E102" s="110">
        <f t="shared" si="0"/>
        <v>1.1669091421075722E-2</v>
      </c>
      <c r="F102" s="110">
        <f t="shared" si="0"/>
        <v>7.9678554009870398E-3</v>
      </c>
      <c r="G102" s="110">
        <f t="shared" si="0"/>
        <v>8.511210925446034E-3</v>
      </c>
      <c r="H102" s="110">
        <f t="shared" si="0"/>
        <v>6.9184874439521087E-3</v>
      </c>
      <c r="I102" s="110">
        <f t="shared" si="0"/>
        <v>3.0273456140894419E-3</v>
      </c>
      <c r="J102" s="110">
        <f t="shared" si="0"/>
        <v>1.0878460115105898E-2</v>
      </c>
      <c r="K102" s="110">
        <f t="shared" si="0"/>
        <v>6.5263352302653253E-3</v>
      </c>
      <c r="L102" s="110">
        <f t="shared" si="0"/>
        <v>1.5032691240009589E-2</v>
      </c>
      <c r="M102" s="110">
        <f t="shared" si="0"/>
        <v>8.6663794430696661E-3</v>
      </c>
      <c r="N102" s="110">
        <f t="shared" si="0"/>
        <v>7.5949776767835495E-3</v>
      </c>
      <c r="O102" s="110">
        <f t="shared" si="0"/>
        <v>1.4747342012909543E-2</v>
      </c>
      <c r="P102" s="110">
        <f t="shared" si="0"/>
        <v>7.638569820528217E-3</v>
      </c>
      <c r="Q102" s="110">
        <f t="shared" si="0"/>
        <v>7.0510523195805412E-3</v>
      </c>
      <c r="R102" s="110">
        <f t="shared" si="0"/>
        <v>8.6663794430696661E-3</v>
      </c>
      <c r="S102" s="110">
        <f t="shared" si="0"/>
        <v>1.0202336169072658E-2</v>
      </c>
      <c r="T102" s="110">
        <f t="shared" si="0"/>
        <v>8.6112040399399428E-3</v>
      </c>
      <c r="U102" s="110">
        <f t="shared" si="0"/>
        <v>7.734214424597533E-3</v>
      </c>
      <c r="V102" s="110">
        <f t="shared" si="0"/>
        <v>1.0494808383318684E-2</v>
      </c>
      <c r="W102" s="110">
        <f t="shared" si="0"/>
        <v>9.6153580495788437E-3</v>
      </c>
      <c r="X102" s="110">
        <f t="shared" si="0"/>
        <v>1.0425194746751257E-2</v>
      </c>
      <c r="Y102" s="110">
        <f t="shared" si="0"/>
        <v>9.1528510821205829E-3</v>
      </c>
      <c r="Z102" s="110">
        <f t="shared" si="0"/>
        <v>6.6484133327675658E-3</v>
      </c>
      <c r="AA102" s="110">
        <f t="shared" si="0"/>
        <v>9.0010347517978997E-3</v>
      </c>
      <c r="AB102" s="110">
        <f t="shared" si="0"/>
        <v>1.2921832688881399E-2</v>
      </c>
      <c r="AC102" s="110">
        <f t="shared" si="0"/>
        <v>9.533616498386183E-3</v>
      </c>
      <c r="AD102" s="110">
        <f t="shared" si="0"/>
        <v>7.9607890714218175E-3</v>
      </c>
      <c r="AE102" s="110">
        <f t="shared" si="0"/>
        <v>8.8316693175940261E-3</v>
      </c>
      <c r="AF102" s="110">
        <f t="shared" si="0"/>
        <v>7.8559581587973101E-3</v>
      </c>
      <c r="AG102" s="110">
        <f t="shared" si="0"/>
        <v>7.8072623273852003E-3</v>
      </c>
      <c r="AH102" s="110">
        <f t="shared" si="0"/>
        <v>7.6219634958900597E-3</v>
      </c>
      <c r="AI102" s="110">
        <f t="shared" si="0"/>
        <v>7.5881211897987424E-3</v>
      </c>
      <c r="AJ102" s="110">
        <f t="shared" si="0"/>
        <v>7.7864052907162138E-3</v>
      </c>
      <c r="AK102" s="110">
        <f t="shared" si="0"/>
        <v>7.6974510532553456E-3</v>
      </c>
      <c r="AL102" s="110">
        <f t="shared" si="0"/>
        <v>7.6019532491619834E-3</v>
      </c>
      <c r="AM102" s="110">
        <f>AVERAGE(AM90:AM101)</f>
        <v>7.5819451472878378E-3</v>
      </c>
      <c r="AN102" s="110">
        <f t="shared" si="0"/>
        <v>7.7403927645761815E-3</v>
      </c>
      <c r="AO102" s="110">
        <f t="shared" si="0"/>
        <v>7.7228220627220609E-3</v>
      </c>
      <c r="AP102" s="110">
        <f t="shared" si="0"/>
        <v>8.3748452780466956E-3</v>
      </c>
      <c r="AQ102" s="110">
        <f t="shared" si="0"/>
        <v>7.7804200729744118E-3</v>
      </c>
      <c r="AR102" s="110">
        <f t="shared" si="0"/>
        <v>9.105267046053073E-3</v>
      </c>
    </row>
    <row r="103" spans="1:44" ht="15" customHeight="1">
      <c r="A103" s="115" t="s">
        <v>2335</v>
      </c>
      <c r="B103" s="110">
        <f>AVERAGE(B79:B102)</f>
        <v>8.7801488542534837E-3</v>
      </c>
      <c r="C103" s="110">
        <f t="shared" ref="C103:AR103" si="1">AVERAGE(C79:C102)</f>
        <v>9.5078356167562841E-3</v>
      </c>
      <c r="D103" s="110">
        <f t="shared" si="1"/>
        <v>1.0569400712971305E-2</v>
      </c>
      <c r="E103" s="110">
        <f t="shared" si="1"/>
        <v>1.198445161510594E-2</v>
      </c>
      <c r="F103" s="110">
        <f t="shared" si="1"/>
        <v>7.9683113546207152E-3</v>
      </c>
      <c r="G103" s="110">
        <f t="shared" si="1"/>
        <v>8.410231549814606E-3</v>
      </c>
      <c r="H103" s="110">
        <f t="shared" si="1"/>
        <v>6.9415345752495338E-3</v>
      </c>
      <c r="I103" s="110">
        <f t="shared" si="1"/>
        <v>7.5830764562516252E-3</v>
      </c>
      <c r="J103" s="110">
        <f t="shared" si="1"/>
        <v>8.5052806134938794E-3</v>
      </c>
      <c r="K103" s="110">
        <f t="shared" si="1"/>
        <v>1.2611497222077094E-2</v>
      </c>
      <c r="L103" s="110">
        <f t="shared" si="1"/>
        <v>4.3664531265682933E-2</v>
      </c>
      <c r="M103" s="110">
        <f t="shared" si="1"/>
        <v>8.6074787153294051E-3</v>
      </c>
      <c r="N103" s="110">
        <f t="shared" si="1"/>
        <v>7.5905964253448798E-3</v>
      </c>
      <c r="O103" s="110">
        <f t="shared" si="1"/>
        <v>1.462556046273334E-2</v>
      </c>
      <c r="P103" s="110">
        <f t="shared" si="1"/>
        <v>7.575593349861842E-3</v>
      </c>
      <c r="Q103" s="110">
        <f t="shared" si="1"/>
        <v>6.9485466486543237E-3</v>
      </c>
      <c r="R103" s="110">
        <f t="shared" si="1"/>
        <v>8.6074787153294051E-3</v>
      </c>
      <c r="S103" s="110">
        <f t="shared" si="1"/>
        <v>1.2874413295895138E-2</v>
      </c>
      <c r="T103" s="110">
        <f t="shared" si="1"/>
        <v>8.4837808369642737E-3</v>
      </c>
      <c r="U103" s="110">
        <f t="shared" si="1"/>
        <v>9.5745487386619983E-3</v>
      </c>
      <c r="V103" s="110">
        <f t="shared" si="1"/>
        <v>1.081248137368618E-2</v>
      </c>
      <c r="W103" s="110">
        <f t="shared" si="1"/>
        <v>1.0444384389213057E-2</v>
      </c>
      <c r="X103" s="110">
        <f t="shared" si="1"/>
        <v>9.4868810833974946E-3</v>
      </c>
      <c r="Y103" s="110">
        <f t="shared" si="1"/>
        <v>9.1878374393622852E-3</v>
      </c>
      <c r="Z103" s="110">
        <f t="shared" si="1"/>
        <v>6.6265959405147241E-3</v>
      </c>
      <c r="AA103" s="110">
        <f t="shared" si="1"/>
        <v>8.8488905666021366E-3</v>
      </c>
      <c r="AB103" s="110">
        <f t="shared" si="1"/>
        <v>1.2443994799727007E-2</v>
      </c>
      <c r="AC103" s="110">
        <f t="shared" si="1"/>
        <v>6.9666662062512416E-3</v>
      </c>
      <c r="AD103" s="110">
        <f t="shared" si="1"/>
        <v>7.9678004948893228E-3</v>
      </c>
      <c r="AE103" s="110">
        <f t="shared" si="1"/>
        <v>7.1525526217515465E-3</v>
      </c>
      <c r="AF103" s="110">
        <f t="shared" si="1"/>
        <v>7.8444324462639114E-3</v>
      </c>
      <c r="AG103" s="110">
        <f t="shared" si="1"/>
        <v>7.809296981384147E-3</v>
      </c>
      <c r="AH103" s="110">
        <f t="shared" si="1"/>
        <v>7.6292443554929921E-3</v>
      </c>
      <c r="AI103" s="110">
        <f t="shared" si="1"/>
        <v>7.7852316394235706E-3</v>
      </c>
      <c r="AJ103" s="110">
        <f t="shared" si="1"/>
        <v>7.7736072254897632E-3</v>
      </c>
      <c r="AK103" s="110">
        <f t="shared" si="1"/>
        <v>7.6528119936712978E-3</v>
      </c>
      <c r="AL103" s="110">
        <f t="shared" si="1"/>
        <v>7.5504161922794353E-3</v>
      </c>
      <c r="AM103" s="110">
        <f t="shared" si="1"/>
        <v>7.6110978452536213E-3</v>
      </c>
      <c r="AN103" s="110">
        <f t="shared" si="1"/>
        <v>7.7603886793565398E-3</v>
      </c>
      <c r="AO103" s="110">
        <f t="shared" si="1"/>
        <v>7.8417174192280843E-3</v>
      </c>
      <c r="AP103" s="110">
        <f t="shared" si="1"/>
        <v>8.36311347763888E-3</v>
      </c>
      <c r="AQ103" s="110">
        <f t="shared" si="1"/>
        <v>7.7713670150333482E-3</v>
      </c>
      <c r="AR103" s="110">
        <f t="shared" si="1"/>
        <v>1.0322299444415426E-2</v>
      </c>
    </row>
    <row r="104" spans="1:44" ht="15" customHeight="1">
      <c r="A104" s="115" t="s">
        <v>2336</v>
      </c>
      <c r="B104" s="110">
        <f>AVERAGE(B66:B101)</f>
        <v>8.7783036353759978E-3</v>
      </c>
      <c r="C104" s="110">
        <f t="shared" ref="C104:AR104" si="2">AVERAGE(C66:C101)</f>
        <v>9.8010592424199617E-3</v>
      </c>
      <c r="D104" s="110">
        <f t="shared" si="2"/>
        <v>7.2602753377962771E-3</v>
      </c>
      <c r="E104" s="110">
        <f t="shared" si="2"/>
        <v>1.1803132625005633E-2</v>
      </c>
      <c r="F104" s="110">
        <f t="shared" si="2"/>
        <v>7.9342218539049294E-3</v>
      </c>
      <c r="G104" s="110">
        <f t="shared" si="2"/>
        <v>8.3219270637958625E-3</v>
      </c>
      <c r="H104" s="110">
        <f t="shared" si="2"/>
        <v>7.0723708886899928E-3</v>
      </c>
      <c r="I104" s="110">
        <f t="shared" si="2"/>
        <v>9.5282955102019493E-3</v>
      </c>
      <c r="J104" s="110">
        <f t="shared" si="2"/>
        <v>9.4004485716113681E-3</v>
      </c>
      <c r="K104" s="110">
        <f t="shared" si="2"/>
        <v>7.4203072323958579E-3</v>
      </c>
      <c r="L104" s="110">
        <f t="shared" si="2"/>
        <v>3.1237575544740867E-2</v>
      </c>
      <c r="M104" s="110">
        <f t="shared" si="2"/>
        <v>8.5592780963095975E-3</v>
      </c>
      <c r="N104" s="110">
        <f t="shared" si="2"/>
        <v>7.546441753089949E-3</v>
      </c>
      <c r="O104" s="110">
        <f t="shared" si="2"/>
        <v>1.2702451900912124E-2</v>
      </c>
      <c r="P104" s="110">
        <f t="shared" si="2"/>
        <v>7.5700415345590806E-3</v>
      </c>
      <c r="Q104" s="110">
        <f t="shared" si="2"/>
        <v>7.2127113665716525E-3</v>
      </c>
      <c r="R104" s="110">
        <f t="shared" si="2"/>
        <v>8.5592780963095975E-3</v>
      </c>
      <c r="S104" s="110">
        <f t="shared" si="2"/>
        <v>1.2462695906643624E-2</v>
      </c>
      <c r="T104" s="110">
        <f t="shared" si="2"/>
        <v>8.4149254281293655E-3</v>
      </c>
      <c r="U104" s="110">
        <f t="shared" si="2"/>
        <v>1.0409706658324613E-2</v>
      </c>
      <c r="V104" s="110">
        <f t="shared" si="2"/>
        <v>1.0916285532254566E-2</v>
      </c>
      <c r="W104" s="110">
        <f t="shared" si="2"/>
        <v>1.0327882186042128E-2</v>
      </c>
      <c r="X104" s="110">
        <f t="shared" si="2"/>
        <v>8.8509674073843185E-3</v>
      </c>
      <c r="Y104" s="110">
        <f t="shared" si="2"/>
        <v>9.109000817701312E-3</v>
      </c>
      <c r="Z104" s="110">
        <f t="shared" si="2"/>
        <v>6.617357896694414E-3</v>
      </c>
      <c r="AA104" s="110">
        <f t="shared" si="2"/>
        <v>8.7886974362760637E-3</v>
      </c>
      <c r="AB104" s="110">
        <f t="shared" si="2"/>
        <v>1.2292698963891742E-2</v>
      </c>
      <c r="AC104" s="110">
        <f t="shared" si="2"/>
        <v>6.5037629187603505E-3</v>
      </c>
      <c r="AD104" s="110">
        <f t="shared" si="2"/>
        <v>7.9356172829105516E-3</v>
      </c>
      <c r="AE104" s="110">
        <f t="shared" si="2"/>
        <v>8.07615980462985E-3</v>
      </c>
      <c r="AF104" s="110">
        <f t="shared" si="2"/>
        <v>7.8004113320949021E-3</v>
      </c>
      <c r="AG104" s="110">
        <f t="shared" si="2"/>
        <v>7.8226896414006538E-3</v>
      </c>
      <c r="AH104" s="110">
        <f t="shared" si="2"/>
        <v>7.7224592307672518E-3</v>
      </c>
      <c r="AI104" s="110">
        <f t="shared" si="2"/>
        <v>7.809048474517492E-3</v>
      </c>
      <c r="AJ104" s="110">
        <f t="shared" si="2"/>
        <v>7.7082277072418126E-3</v>
      </c>
      <c r="AK104" s="110">
        <f t="shared" si="2"/>
        <v>7.6676954829005706E-3</v>
      </c>
      <c r="AL104" s="110">
        <f t="shared" si="2"/>
        <v>7.5081599123459275E-3</v>
      </c>
      <c r="AM104" s="110">
        <f t="shared" si="2"/>
        <v>7.5455950304963654E-3</v>
      </c>
      <c r="AN104" s="110">
        <f t="shared" si="2"/>
        <v>7.6172509284419959E-3</v>
      </c>
      <c r="AO104" s="110">
        <f t="shared" si="2"/>
        <v>7.8589212876142879E-3</v>
      </c>
      <c r="AP104" s="110">
        <f t="shared" si="2"/>
        <v>8.137430794440256E-3</v>
      </c>
      <c r="AQ104" s="110">
        <f t="shared" si="2"/>
        <v>7.7335154436721848E-3</v>
      </c>
      <c r="AR104" s="110">
        <f t="shared" si="2"/>
        <v>9.2840614464791762E-3</v>
      </c>
    </row>
    <row r="110" spans="1:44" ht="15" customHeight="1">
      <c r="A110" s="108" t="s">
        <v>2333</v>
      </c>
      <c r="B110" s="108" t="s">
        <v>2334</v>
      </c>
      <c r="C110" s="108" t="s">
        <v>2335</v>
      </c>
      <c r="D110" s="108" t="s">
        <v>2336</v>
      </c>
    </row>
    <row r="111" spans="1:44" ht="15" customHeight="1">
      <c r="A111" s="109" t="s">
        <v>506</v>
      </c>
      <c r="B111" s="110">
        <v>8.8301157397175836E-3</v>
      </c>
      <c r="C111" s="110">
        <v>8.821319112363505E-3</v>
      </c>
      <c r="D111" s="110">
        <v>8.7603229017465568E-3</v>
      </c>
    </row>
    <row r="112" spans="1:44" ht="15" customHeight="1">
      <c r="A112" s="109" t="s">
        <v>2337</v>
      </c>
      <c r="B112" s="110">
        <v>9.6946215339359567E-3</v>
      </c>
      <c r="C112" s="110">
        <v>9.7499857945497811E-3</v>
      </c>
      <c r="D112" s="110">
        <v>9.3847222140248723E-3</v>
      </c>
    </row>
    <row r="113" spans="1:4" ht="15" customHeight="1">
      <c r="A113" s="109" t="s">
        <v>1631</v>
      </c>
      <c r="B113" s="110">
        <v>9.6443113518483274E-3</v>
      </c>
      <c r="C113" s="110">
        <v>8.3252127191513793E-3</v>
      </c>
      <c r="D113" s="110">
        <v>9.0410738766317656E-3</v>
      </c>
    </row>
    <row r="114" spans="1:4" ht="15" customHeight="1">
      <c r="A114" s="111" t="s">
        <v>1632</v>
      </c>
      <c r="B114" s="110">
        <v>1.1705343607931523E-2</v>
      </c>
      <c r="C114" s="110">
        <v>1.2141352655764003E-2</v>
      </c>
      <c r="D114" s="110">
        <v>1.1291247386720217E-2</v>
      </c>
    </row>
    <row r="115" spans="1:4" ht="15" customHeight="1">
      <c r="A115" s="111" t="s">
        <v>1494</v>
      </c>
      <c r="B115" s="110">
        <v>7.964363781923443E-3</v>
      </c>
      <c r="C115" s="110">
        <v>7.9595390229983114E-3</v>
      </c>
      <c r="D115" s="110">
        <v>7.9665621680030472E-3</v>
      </c>
    </row>
    <row r="116" spans="1:4" ht="15" customHeight="1">
      <c r="A116" s="111" t="s">
        <v>2338</v>
      </c>
      <c r="B116" s="110">
        <v>8.384132023240334E-3</v>
      </c>
      <c r="C116" s="110">
        <v>8.3731097121531352E-3</v>
      </c>
      <c r="D116" s="110">
        <v>8.4161680811274155E-3</v>
      </c>
    </row>
    <row r="117" spans="1:4" ht="15" customHeight="1">
      <c r="A117" s="111" t="s">
        <v>1643</v>
      </c>
      <c r="B117" s="110">
        <v>7.0444604490589044E-3</v>
      </c>
      <c r="C117" s="110">
        <v>6.8946122310045372E-3</v>
      </c>
      <c r="D117" s="110">
        <v>6.98047562400323E-3</v>
      </c>
    </row>
    <row r="118" spans="1:4" ht="15" customHeight="1">
      <c r="A118" s="111" t="s">
        <v>1635</v>
      </c>
      <c r="B118" s="110">
        <v>5.8350102691117249E-3</v>
      </c>
      <c r="C118" s="110">
        <v>5.5434949662024552E-3</v>
      </c>
      <c r="D118" s="110">
        <v>7.8762607163006138E-3</v>
      </c>
    </row>
    <row r="119" spans="1:4" ht="15" customHeight="1">
      <c r="A119" s="111" t="s">
        <v>1724</v>
      </c>
      <c r="B119" s="110">
        <v>1.0175603612925211E-2</v>
      </c>
      <c r="C119" s="110">
        <v>1.0468889298249526E-2</v>
      </c>
      <c r="D119" s="110">
        <v>8.7119505541996579E-3</v>
      </c>
    </row>
    <row r="120" spans="1:4" ht="15" customHeight="1">
      <c r="A120" s="111" t="s">
        <v>2096</v>
      </c>
      <c r="B120" s="110">
        <v>1.1263125247216331E-2</v>
      </c>
      <c r="C120" s="110">
        <v>9.5235418774450124E-3</v>
      </c>
      <c r="D120" s="110">
        <v>1.1567324986515568E-2</v>
      </c>
    </row>
    <row r="121" spans="1:4" ht="15" customHeight="1">
      <c r="A121" s="111" t="s">
        <v>2339</v>
      </c>
      <c r="B121" s="110">
        <v>3.4524339162341662E-2</v>
      </c>
      <c r="C121" s="110">
        <v>2.6903800361825832E-2</v>
      </c>
      <c r="D121" s="110">
        <v>4.2654842328188995E-2</v>
      </c>
    </row>
    <row r="122" spans="1:4" ht="15" customHeight="1">
      <c r="A122" s="111" t="s">
        <v>1977</v>
      </c>
      <c r="B122" s="110">
        <v>8.5578762437853728E-3</v>
      </c>
      <c r="C122" s="110">
        <v>8.5293298886963773E-3</v>
      </c>
      <c r="D122" s="110">
        <v>8.5500322338615386E-3</v>
      </c>
    </row>
    <row r="123" spans="1:4" ht="15" customHeight="1">
      <c r="A123" s="111" t="s">
        <v>1978</v>
      </c>
      <c r="B123" s="110">
        <v>7.6051095395376009E-3</v>
      </c>
      <c r="C123" s="110">
        <v>7.60994535055462E-3</v>
      </c>
      <c r="D123" s="110">
        <v>7.5959904207815966E-3</v>
      </c>
    </row>
    <row r="124" spans="1:4" ht="15" customHeight="1">
      <c r="A124" s="111" t="s">
        <v>2002</v>
      </c>
      <c r="B124" s="110">
        <v>1.3683911023390357E-2</v>
      </c>
      <c r="C124" s="110">
        <v>1.4035671400854155E-2</v>
      </c>
      <c r="D124" s="110">
        <v>1.479729300145635E-2</v>
      </c>
    </row>
    <row r="125" spans="1:4" ht="15" customHeight="1">
      <c r="A125" s="111" t="s">
        <v>2340</v>
      </c>
      <c r="B125" s="110">
        <v>7.6409859933466119E-3</v>
      </c>
      <c r="C125" s="110">
        <v>7.6564502679588708E-3</v>
      </c>
      <c r="D125" s="110">
        <v>7.5721898955758296E-3</v>
      </c>
    </row>
    <row r="126" spans="1:4" ht="15" customHeight="1">
      <c r="A126" s="111" t="s">
        <v>1606</v>
      </c>
      <c r="B126" s="110">
        <v>7.1665190614038409E-3</v>
      </c>
      <c r="C126" s="110">
        <v>7.2138204699091196E-3</v>
      </c>
      <c r="D126" s="110">
        <v>7.0263779330318465E-3</v>
      </c>
    </row>
    <row r="127" spans="1:4" ht="15" customHeight="1">
      <c r="A127" s="111" t="s">
        <v>1423</v>
      </c>
      <c r="B127" s="110">
        <v>8.5578762437853728E-3</v>
      </c>
      <c r="C127" s="110">
        <v>8.5293298886963773E-3</v>
      </c>
      <c r="D127" s="110">
        <v>8.5500322338615386E-3</v>
      </c>
    </row>
    <row r="128" spans="1:4" ht="15" customHeight="1">
      <c r="A128" s="111" t="s">
        <v>2341</v>
      </c>
      <c r="B128" s="110">
        <v>1.1529102791321516E-2</v>
      </c>
      <c r="C128" s="110">
        <v>1.3393541370850677E-2</v>
      </c>
      <c r="D128" s="110">
        <v>1.2361057901706562E-2</v>
      </c>
    </row>
    <row r="129" spans="1:4" ht="15" customHeight="1">
      <c r="A129" s="111" t="s">
        <v>2274</v>
      </c>
      <c r="B129" s="110">
        <v>8.5180357163765746E-3</v>
      </c>
      <c r="C129" s="110">
        <v>8.5898031071299525E-3</v>
      </c>
      <c r="D129" s="110">
        <v>8.4988565542951072E-3</v>
      </c>
    </row>
    <row r="130" spans="1:4" ht="15" customHeight="1">
      <c r="A130" s="111" t="s">
        <v>2342</v>
      </c>
      <c r="B130" s="110">
        <v>9.8286401504126802E-3</v>
      </c>
      <c r="C130" s="110">
        <v>9.9881404051027894E-3</v>
      </c>
      <c r="D130" s="110">
        <v>9.6338072940790644E-3</v>
      </c>
    </row>
    <row r="131" spans="1:4" ht="15" customHeight="1">
      <c r="A131" s="111" t="s">
        <v>1610</v>
      </c>
      <c r="B131" s="110">
        <v>1.1214983332054089E-2</v>
      </c>
      <c r="C131" s="110">
        <v>1.0795454991716113E-2</v>
      </c>
      <c r="D131" s="110">
        <v>1.0174676084074373E-2</v>
      </c>
    </row>
    <row r="132" spans="1:4" ht="15" customHeight="1">
      <c r="A132" s="111" t="s">
        <v>402</v>
      </c>
      <c r="B132" s="110">
        <v>1.0396649134309991E-2</v>
      </c>
      <c r="C132" s="110">
        <v>9.8461482929788607E-3</v>
      </c>
      <c r="D132" s="110">
        <v>1.0278424392869434E-2</v>
      </c>
    </row>
    <row r="133" spans="1:4" ht="15" customHeight="1">
      <c r="A133" s="111" t="s">
        <v>2030</v>
      </c>
      <c r="B133" s="110">
        <v>1.0019935319864668E-2</v>
      </c>
      <c r="C133" s="110">
        <v>1.0493510141283836E-2</v>
      </c>
      <c r="D133" s="110">
        <v>9.8307441967229441E-3</v>
      </c>
    </row>
    <row r="134" spans="1:4" ht="15" customHeight="1">
      <c r="A134" s="111" t="s">
        <v>2343</v>
      </c>
      <c r="B134" s="110">
        <v>9.1529394806092873E-3</v>
      </c>
      <c r="C134" s="110">
        <v>9.1522556885369217E-3</v>
      </c>
      <c r="D134" s="110">
        <v>9.1906468611361713E-3</v>
      </c>
    </row>
    <row r="135" spans="1:4" ht="15" customHeight="1">
      <c r="A135" s="111" t="s">
        <v>2005</v>
      </c>
      <c r="B135" s="110">
        <v>6.6445118768766985E-3</v>
      </c>
      <c r="C135" s="110">
        <v>6.6126360043388399E-3</v>
      </c>
      <c r="D135" s="110">
        <v>6.6218468869903959E-3</v>
      </c>
    </row>
    <row r="136" spans="1:4" ht="15" customHeight="1">
      <c r="A136" s="111" t="s">
        <v>2093</v>
      </c>
      <c r="B136" s="110">
        <v>9.2127177804610678E-3</v>
      </c>
      <c r="C136" s="110">
        <v>1.0936701253622177E-2</v>
      </c>
      <c r="D136" s="110">
        <v>1.1622398442407641E-2</v>
      </c>
    </row>
    <row r="137" spans="1:4" ht="15" customHeight="1">
      <c r="A137" s="111" t="s">
        <v>387</v>
      </c>
      <c r="B137" s="110">
        <v>1.2782180014418507E-2</v>
      </c>
      <c r="C137" s="110">
        <v>1.1469956099393152E-2</v>
      </c>
      <c r="D137" s="110">
        <v>1.2587369081181184E-2</v>
      </c>
    </row>
    <row r="138" spans="1:4" ht="15" customHeight="1">
      <c r="A138" s="111" t="s">
        <v>1599</v>
      </c>
      <c r="B138" s="110">
        <v>7.9907048261905027E-3</v>
      </c>
      <c r="C138" s="110">
        <v>9.9545543939296138E-3</v>
      </c>
      <c r="D138" s="110">
        <v>7.0702242045358561E-3</v>
      </c>
    </row>
    <row r="139" spans="1:4" ht="15" customHeight="1">
      <c r="A139" s="111" t="s">
        <v>2332</v>
      </c>
      <c r="B139" s="110">
        <v>7.9607095508675424E-3</v>
      </c>
      <c r="C139" s="110">
        <v>7.9551017231791563E-3</v>
      </c>
      <c r="D139" s="110">
        <v>7.9648541568058135E-3</v>
      </c>
    </row>
    <row r="140" spans="1:4" ht="15" customHeight="1">
      <c r="A140" s="111" t="s">
        <v>2053</v>
      </c>
      <c r="B140" s="110">
        <v>8.7338910852676147E-3</v>
      </c>
      <c r="C140" s="110">
        <v>8.8006502932128534E-3</v>
      </c>
      <c r="D140" s="110">
        <v>8.351168503470504E-3</v>
      </c>
    </row>
    <row r="141" spans="1:4" ht="15" customHeight="1">
      <c r="A141" s="111" t="s">
        <v>2012</v>
      </c>
      <c r="B141" s="110">
        <v>7.8273058331402492E-3</v>
      </c>
      <c r="C141" s="110">
        <v>7.8334968049594399E-3</v>
      </c>
      <c r="D141" s="110">
        <v>7.8421870396564765E-3</v>
      </c>
    </row>
    <row r="142" spans="1:4" ht="15" customHeight="1">
      <c r="A142" s="111" t="s">
        <v>1602</v>
      </c>
      <c r="B142" s="110">
        <v>7.8327234382390767E-3</v>
      </c>
      <c r="C142" s="110">
        <v>7.8671321432656673E-3</v>
      </c>
      <c r="D142" s="110">
        <v>7.8036298137085635E-3</v>
      </c>
    </row>
    <row r="143" spans="1:4" ht="15" customHeight="1">
      <c r="A143" s="112" t="s">
        <v>1452</v>
      </c>
      <c r="B143" s="110">
        <v>7.6310425953108121E-3</v>
      </c>
      <c r="C143" s="110">
        <v>7.548958027020769E-3</v>
      </c>
      <c r="D143" s="110">
        <v>7.6321301850279391E-3</v>
      </c>
    </row>
    <row r="144" spans="1:4" ht="15" customHeight="1">
      <c r="A144" s="112" t="s">
        <v>2344</v>
      </c>
      <c r="B144" s="110">
        <v>7.687066033784714E-3</v>
      </c>
      <c r="C144" s="110">
        <v>7.658850785833911E-3</v>
      </c>
      <c r="D144" s="110">
        <v>7.7476047338121126E-3</v>
      </c>
    </row>
    <row r="145" spans="1:4" ht="15" customHeight="1">
      <c r="A145" s="112" t="s">
        <v>2345</v>
      </c>
      <c r="B145" s="110">
        <v>7.8200084106845539E-3</v>
      </c>
      <c r="C145" s="110">
        <v>7.8412391755562812E-3</v>
      </c>
      <c r="D145" s="110">
        <v>7.7913165138338673E-3</v>
      </c>
    </row>
    <row r="146" spans="1:4" ht="15" customHeight="1">
      <c r="A146" s="112" t="s">
        <v>2346</v>
      </c>
      <c r="B146" s="110">
        <v>7.7214429218027516E-3</v>
      </c>
      <c r="C146" s="110">
        <v>7.7121687872399123E-3</v>
      </c>
      <c r="D146" s="110">
        <v>7.6272673273798256E-3</v>
      </c>
    </row>
    <row r="147" spans="1:4" ht="15" customHeight="1">
      <c r="A147" s="112" t="s">
        <v>2347</v>
      </c>
      <c r="B147" s="110">
        <v>7.5070046801641267E-3</v>
      </c>
      <c r="C147" s="110">
        <v>7.4820151924006378E-3</v>
      </c>
      <c r="D147" s="110">
        <v>7.5001463781846434E-3</v>
      </c>
    </row>
    <row r="148" spans="1:4" ht="15" customHeight="1">
      <c r="A148" s="112" t="s">
        <v>2348</v>
      </c>
      <c r="B148" s="110">
        <v>7.5820387210493966E-3</v>
      </c>
      <c r="C148" s="110">
        <v>7.5814964039127826E-3</v>
      </c>
      <c r="D148" s="110">
        <v>7.6134490034976609E-3</v>
      </c>
    </row>
    <row r="149" spans="1:4" ht="15" customHeight="1">
      <c r="A149" s="112" t="s">
        <v>2349</v>
      </c>
      <c r="B149" s="110">
        <v>7.7257502315106821E-3</v>
      </c>
      <c r="C149" s="110">
        <v>7.6771332724385076E-3</v>
      </c>
      <c r="D149" s="110">
        <v>7.7077597085783789E-3</v>
      </c>
    </row>
    <row r="150" spans="1:4" ht="15" customHeight="1">
      <c r="A150" s="112" t="s">
        <v>2350</v>
      </c>
      <c r="B150" s="110">
        <v>7.7924032324588012E-3</v>
      </c>
      <c r="C150" s="110">
        <v>7.7801006495301361E-3</v>
      </c>
      <c r="D150" s="110">
        <v>7.8476278483531146E-3</v>
      </c>
    </row>
    <row r="151" spans="1:4" ht="15" customHeight="1">
      <c r="A151" s="112" t="s">
        <v>356</v>
      </c>
      <c r="B151" s="110">
        <v>8.2650840678009357E-3</v>
      </c>
      <c r="C151" s="110">
        <v>8.2955369204942928E-3</v>
      </c>
      <c r="D151" s="110">
        <v>8.3785743698749377E-3</v>
      </c>
    </row>
    <row r="152" spans="1:4" ht="15" customHeight="1">
      <c r="A152" s="112" t="s">
        <v>2351</v>
      </c>
      <c r="B152" s="110">
        <v>7.7901586432022607E-3</v>
      </c>
      <c r="C152" s="110">
        <v>7.8930828513496983E-3</v>
      </c>
      <c r="D152" s="110">
        <v>7.9429620706535226E-3</v>
      </c>
    </row>
    <row r="153" spans="1:4" ht="15" customHeight="1">
      <c r="A153" s="112" t="s">
        <v>2094</v>
      </c>
      <c r="B153" s="110">
        <v>1.0052625049443273E-2</v>
      </c>
      <c r="C153" s="110">
        <v>9.7047083754890108E-3</v>
      </c>
      <c r="D153" s="110">
        <v>1.0113464997303121E-2</v>
      </c>
    </row>
    <row r="154" spans="1:4" ht="15" customHeight="1"/>
    <row r="155" spans="1:4" ht="15" customHeight="1"/>
    <row r="156" spans="1:4" ht="15" customHeight="1"/>
    <row r="157" spans="1:4" ht="15" customHeight="1"/>
    <row r="158" spans="1:4" ht="15" customHeight="1"/>
    <row r="159" spans="1:4" ht="15" customHeight="1"/>
    <row r="160" spans="1:4" ht="15" customHeight="1"/>
    <row r="161" ht="15" customHeight="1"/>
  </sheetData>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3FF37-DEA2-DC4D-ADB9-3AF07C6B7F85}">
  <dimension ref="A1:P143"/>
  <sheetViews>
    <sheetView topLeftCell="A4" workbookViewId="0">
      <selection activeCell="N143" sqref="A127:N143"/>
    </sheetView>
  </sheetViews>
  <sheetFormatPr baseColWidth="10" defaultRowHeight="15"/>
  <sheetData>
    <row r="1" spans="1:16">
      <c r="A1" t="s">
        <v>1435</v>
      </c>
    </row>
    <row r="2" spans="1:16">
      <c r="A2" t="s">
        <v>1438</v>
      </c>
    </row>
    <row r="3" spans="1:16">
      <c r="A3" t="s">
        <v>1436</v>
      </c>
      <c r="C3" t="s">
        <v>42</v>
      </c>
      <c r="D3" t="s">
        <v>43</v>
      </c>
      <c r="E3" t="s">
        <v>44</v>
      </c>
      <c r="F3" t="s">
        <v>45</v>
      </c>
      <c r="G3" t="s">
        <v>46</v>
      </c>
      <c r="H3" t="s">
        <v>47</v>
      </c>
      <c r="I3" t="s">
        <v>48</v>
      </c>
      <c r="J3" t="s">
        <v>49</v>
      </c>
      <c r="K3" t="s">
        <v>50</v>
      </c>
      <c r="L3" t="s">
        <v>51</v>
      </c>
      <c r="M3" t="s">
        <v>52</v>
      </c>
      <c r="N3" t="s">
        <v>53</v>
      </c>
      <c r="O3" t="s">
        <v>1437</v>
      </c>
      <c r="P3" t="s">
        <v>54</v>
      </c>
    </row>
    <row r="4" spans="1:16">
      <c r="A4">
        <v>2026</v>
      </c>
      <c r="B4" t="s">
        <v>1438</v>
      </c>
      <c r="C4" s="3">
        <v>1.04E-2</v>
      </c>
      <c r="D4" t="s">
        <v>1439</v>
      </c>
      <c r="E4" t="s">
        <v>1439</v>
      </c>
      <c r="F4" t="s">
        <v>1439</v>
      </c>
      <c r="G4" t="s">
        <v>1439</v>
      </c>
      <c r="H4" t="s">
        <v>1439</v>
      </c>
      <c r="I4" t="s">
        <v>1439</v>
      </c>
      <c r="J4" t="s">
        <v>1439</v>
      </c>
      <c r="K4" t="s">
        <v>1439</v>
      </c>
      <c r="L4" t="s">
        <v>1439</v>
      </c>
      <c r="M4" t="s">
        <v>1439</v>
      </c>
      <c r="N4" t="s">
        <v>1439</v>
      </c>
      <c r="O4" s="3">
        <v>1.04E-2</v>
      </c>
      <c r="P4" s="3">
        <v>0.72170000000000001</v>
      </c>
    </row>
    <row r="5" spans="1:16">
      <c r="C5" s="3">
        <v>1.1084000000000001</v>
      </c>
      <c r="O5" s="3">
        <v>1.1084000000000001</v>
      </c>
      <c r="P5" s="3">
        <v>1.0889</v>
      </c>
    </row>
    <row r="6" spans="1:16">
      <c r="A6">
        <v>2025</v>
      </c>
      <c r="B6" t="s">
        <v>1438</v>
      </c>
      <c r="C6" s="3">
        <v>1.1900000000000001E-2</v>
      </c>
      <c r="D6" s="3">
        <v>1.2E-2</v>
      </c>
      <c r="E6" s="3">
        <v>1.14E-2</v>
      </c>
      <c r="F6" s="3">
        <v>1.12E-2</v>
      </c>
      <c r="G6" s="3">
        <v>1.2800000000000001E-2</v>
      </c>
      <c r="H6" s="3">
        <v>1.1599999999999999E-2</v>
      </c>
      <c r="I6" s="3">
        <v>1.37E-2</v>
      </c>
      <c r="J6" s="3">
        <v>1.14E-2</v>
      </c>
      <c r="K6" s="3">
        <v>8.6999999999999994E-3</v>
      </c>
      <c r="L6" s="3">
        <v>9.2999999999999992E-3</v>
      </c>
      <c r="M6" s="3">
        <v>1.17E-2</v>
      </c>
      <c r="N6" s="3">
        <v>1.24E-2</v>
      </c>
      <c r="O6" s="3">
        <v>0.14710000000000001</v>
      </c>
      <c r="P6" s="3">
        <v>0.70389999999999997</v>
      </c>
    </row>
    <row r="7" spans="1:16">
      <c r="C7" s="3">
        <v>1.1789000000000001</v>
      </c>
      <c r="D7" s="3">
        <v>1.2144999999999999</v>
      </c>
      <c r="E7" s="3">
        <v>1.1887000000000001</v>
      </c>
      <c r="F7" s="3">
        <v>1.0626</v>
      </c>
      <c r="G7" s="3">
        <v>1.1218999999999999</v>
      </c>
      <c r="H7" s="3">
        <v>1.0585</v>
      </c>
      <c r="I7" s="3">
        <v>1.0771999999999999</v>
      </c>
      <c r="J7" s="3">
        <v>0.97719999999999996</v>
      </c>
      <c r="K7" s="3">
        <v>0.71050000000000002</v>
      </c>
      <c r="L7" s="3">
        <v>0.7288</v>
      </c>
      <c r="M7" s="3">
        <v>1.1095999999999999</v>
      </c>
      <c r="N7" s="3">
        <v>1.0177</v>
      </c>
      <c r="O7" s="3">
        <v>1.0278</v>
      </c>
      <c r="P7" s="3">
        <v>1.0875999999999999</v>
      </c>
    </row>
    <row r="8" spans="1:16">
      <c r="A8">
        <v>2024</v>
      </c>
      <c r="B8" t="s">
        <v>1438</v>
      </c>
      <c r="C8" s="3">
        <v>1.38E-2</v>
      </c>
      <c r="D8" s="3">
        <v>1.11E-2</v>
      </c>
      <c r="E8" s="3">
        <v>1.11E-2</v>
      </c>
      <c r="F8" s="3">
        <v>1.0200000000000001E-2</v>
      </c>
      <c r="G8" s="3">
        <v>1.21E-2</v>
      </c>
      <c r="H8" s="3">
        <v>9.5999999999999992E-3</v>
      </c>
      <c r="I8" s="3">
        <v>1.1299999999999999E-2</v>
      </c>
      <c r="J8" s="3">
        <v>1.0800000000000001E-2</v>
      </c>
      <c r="K8" s="3">
        <v>1.12E-2</v>
      </c>
      <c r="L8" s="3">
        <v>9.2999999999999992E-3</v>
      </c>
      <c r="M8" s="3">
        <v>8.2000000000000007E-3</v>
      </c>
      <c r="N8" s="3">
        <v>4.7000000000000002E-3</v>
      </c>
      <c r="O8" s="3">
        <v>0.1305</v>
      </c>
      <c r="P8" s="3">
        <v>0.4854</v>
      </c>
    </row>
    <row r="9" spans="1:16">
      <c r="C9" s="3">
        <v>1.4259999999999999</v>
      </c>
      <c r="D9" s="3">
        <v>1.3813</v>
      </c>
      <c r="E9" s="3">
        <v>1.3318000000000001</v>
      </c>
      <c r="F9" s="3">
        <v>1.1496999999999999</v>
      </c>
      <c r="G9" s="3">
        <v>1.4508000000000001</v>
      </c>
      <c r="H9" s="3">
        <v>1.2226999999999999</v>
      </c>
      <c r="I9" s="3">
        <v>1.2504</v>
      </c>
      <c r="J9" s="3">
        <v>1.2394000000000001</v>
      </c>
      <c r="K9" s="3">
        <v>1.3372999999999999</v>
      </c>
      <c r="L9" s="3">
        <v>0.99890000000000001</v>
      </c>
      <c r="M9" s="3">
        <v>1.0425</v>
      </c>
      <c r="N9" s="3">
        <v>0.50539999999999996</v>
      </c>
      <c r="O9" s="3">
        <v>1.2004999999999999</v>
      </c>
      <c r="P9" s="3">
        <v>1.1007</v>
      </c>
    </row>
    <row r="10" spans="1:16">
      <c r="A10">
        <v>2023</v>
      </c>
      <c r="B10" t="s">
        <v>1438</v>
      </c>
      <c r="C10" s="3">
        <v>-4.7000000000000002E-3</v>
      </c>
      <c r="D10" s="3">
        <v>3.7000000000000002E-3</v>
      </c>
      <c r="E10" s="3">
        <v>8.8000000000000005E-3</v>
      </c>
      <c r="F10" s="3">
        <v>7.9000000000000008E-3</v>
      </c>
      <c r="G10" s="3">
        <v>1.17E-2</v>
      </c>
      <c r="H10" s="3">
        <v>1.38E-2</v>
      </c>
      <c r="I10" s="3">
        <v>1.34E-2</v>
      </c>
      <c r="J10" s="3">
        <v>1.6E-2</v>
      </c>
      <c r="K10" s="3">
        <v>1.18E-2</v>
      </c>
      <c r="L10" s="3">
        <v>1.1299999999999999E-2</v>
      </c>
      <c r="M10" s="3">
        <v>1.24E-2</v>
      </c>
      <c r="N10" s="3">
        <v>1.0699999999999999E-2</v>
      </c>
      <c r="O10" s="3">
        <v>0.1231</v>
      </c>
      <c r="P10" s="3">
        <v>0.31390000000000001</v>
      </c>
    </row>
    <row r="11" spans="1:16">
      <c r="C11" s="3">
        <v>-0.4163</v>
      </c>
      <c r="D11" s="3">
        <v>0.40679999999999999</v>
      </c>
      <c r="E11" s="3">
        <v>0.74909999999999999</v>
      </c>
      <c r="F11" s="3">
        <v>0.86119999999999997</v>
      </c>
      <c r="G11" s="3">
        <v>1.0385</v>
      </c>
      <c r="H11" s="3">
        <v>1.2866</v>
      </c>
      <c r="I11" s="3">
        <v>1.2493000000000001</v>
      </c>
      <c r="J11" s="3">
        <v>1.4003000000000001</v>
      </c>
      <c r="K11" s="3">
        <v>1.2119</v>
      </c>
      <c r="L11" s="3">
        <v>1.1344000000000001</v>
      </c>
      <c r="M11" s="3">
        <v>1.3512</v>
      </c>
      <c r="N11" s="3">
        <v>1.1942999999999999</v>
      </c>
      <c r="O11" s="3">
        <v>0.94330000000000003</v>
      </c>
      <c r="P11" s="3">
        <v>1.0474000000000001</v>
      </c>
    </row>
    <row r="12" spans="1:16">
      <c r="A12">
        <v>2022</v>
      </c>
      <c r="B12" t="s">
        <v>1438</v>
      </c>
      <c r="C12" s="3">
        <v>8.0999999999999996E-3</v>
      </c>
      <c r="D12" s="3">
        <v>8.8999999999999999E-3</v>
      </c>
      <c r="E12" s="3">
        <v>1.0699999999999999E-2</v>
      </c>
      <c r="F12" s="3">
        <v>8.8000000000000005E-3</v>
      </c>
      <c r="G12" s="3">
        <v>1.12E-2</v>
      </c>
      <c r="H12" s="3">
        <v>1.1599999999999999E-2</v>
      </c>
      <c r="I12" s="3">
        <v>1.09E-2</v>
      </c>
      <c r="J12" s="3">
        <v>1.29E-2</v>
      </c>
      <c r="K12" s="3">
        <v>1.2500000000000001E-2</v>
      </c>
      <c r="L12" s="3">
        <v>1.2E-2</v>
      </c>
      <c r="M12" s="3">
        <v>1.0999999999999999E-2</v>
      </c>
      <c r="N12" s="3">
        <v>1.17E-2</v>
      </c>
      <c r="O12" s="3">
        <v>0.1384</v>
      </c>
      <c r="P12" s="3">
        <v>0.1699</v>
      </c>
    </row>
    <row r="13" spans="1:16">
      <c r="C13" s="3">
        <v>1.111</v>
      </c>
      <c r="D13" s="3">
        <v>1.1843999999999999</v>
      </c>
      <c r="E13" s="3">
        <v>1.1620999999999999</v>
      </c>
      <c r="F13" s="3">
        <v>1.0569999999999999</v>
      </c>
      <c r="G13" s="3">
        <v>1.0854999999999999</v>
      </c>
      <c r="H13" s="3">
        <v>1.1409</v>
      </c>
      <c r="I13" s="3">
        <v>1.0580000000000001</v>
      </c>
      <c r="J13" s="3">
        <v>1.1080000000000001</v>
      </c>
      <c r="K13" s="3">
        <v>1.1704000000000001</v>
      </c>
      <c r="L13" s="3">
        <v>1.1716</v>
      </c>
      <c r="M13" s="3">
        <v>1.075</v>
      </c>
      <c r="N13" s="3">
        <v>1.0414000000000001</v>
      </c>
      <c r="O13" s="3">
        <v>1.119</v>
      </c>
      <c r="P13" s="3">
        <v>1.1352</v>
      </c>
    </row>
    <row r="14" spans="1:16">
      <c r="A14">
        <v>2021</v>
      </c>
      <c r="B14" t="s">
        <v>1438</v>
      </c>
      <c r="C14" t="s">
        <v>1439</v>
      </c>
      <c r="D14" t="s">
        <v>1439</v>
      </c>
      <c r="E14" t="s">
        <v>1439</v>
      </c>
      <c r="F14" t="s">
        <v>1439</v>
      </c>
      <c r="G14" t="s">
        <v>1439</v>
      </c>
      <c r="H14" t="s">
        <v>1439</v>
      </c>
      <c r="I14" t="s">
        <v>1439</v>
      </c>
      <c r="J14" s="3">
        <v>2.9999999999999997E-4</v>
      </c>
      <c r="K14" s="3">
        <v>7.0000000000000001E-3</v>
      </c>
      <c r="L14" s="3">
        <v>5.3E-3</v>
      </c>
      <c r="M14" s="3">
        <v>6.4999999999999997E-3</v>
      </c>
      <c r="N14" s="3">
        <v>8.3000000000000001E-3</v>
      </c>
      <c r="O14" s="3">
        <v>2.76E-2</v>
      </c>
      <c r="P14" s="3">
        <v>2.76E-2</v>
      </c>
    </row>
    <row r="15" spans="1:16">
      <c r="J15" s="3">
        <v>1.6637999999999999</v>
      </c>
      <c r="K15" s="3">
        <v>1.5973999999999999</v>
      </c>
      <c r="L15" s="3">
        <v>1.1004</v>
      </c>
      <c r="M15" s="3">
        <v>1.0994999999999999</v>
      </c>
      <c r="N15" s="3">
        <v>1.0842000000000001</v>
      </c>
      <c r="O15" s="3">
        <v>1.1969000000000001</v>
      </c>
      <c r="P15" s="3">
        <v>1.1969000000000001</v>
      </c>
    </row>
    <row r="18" spans="1:16">
      <c r="A18" t="s">
        <v>1440</v>
      </c>
    </row>
    <row r="19" spans="1:16">
      <c r="A19" t="s">
        <v>1436</v>
      </c>
      <c r="C19" t="s">
        <v>42</v>
      </c>
      <c r="D19" t="s">
        <v>43</v>
      </c>
      <c r="E19" t="s">
        <v>44</v>
      </c>
      <c r="F19" t="s">
        <v>45</v>
      </c>
      <c r="G19" t="s">
        <v>46</v>
      </c>
      <c r="H19" t="s">
        <v>47</v>
      </c>
      <c r="I19" t="s">
        <v>48</v>
      </c>
      <c r="J19" t="s">
        <v>49</v>
      </c>
      <c r="K19" t="s">
        <v>50</v>
      </c>
      <c r="L19" t="s">
        <v>51</v>
      </c>
      <c r="M19" t="s">
        <v>52</v>
      </c>
      <c r="N19" t="s">
        <v>53</v>
      </c>
      <c r="O19" t="s">
        <v>1437</v>
      </c>
      <c r="P19" t="s">
        <v>54</v>
      </c>
    </row>
    <row r="20" spans="1:16">
      <c r="A20">
        <v>2026</v>
      </c>
      <c r="B20" t="s">
        <v>1440</v>
      </c>
      <c r="C20" s="3">
        <v>1.03E-2</v>
      </c>
      <c r="D20" t="s">
        <v>1439</v>
      </c>
      <c r="E20" t="s">
        <v>1439</v>
      </c>
      <c r="F20" t="s">
        <v>1439</v>
      </c>
      <c r="G20" t="s">
        <v>1439</v>
      </c>
      <c r="H20" t="s">
        <v>1439</v>
      </c>
      <c r="I20" t="s">
        <v>1439</v>
      </c>
      <c r="J20" t="s">
        <v>1439</v>
      </c>
      <c r="K20" t="s">
        <v>1439</v>
      </c>
      <c r="L20" t="s">
        <v>1439</v>
      </c>
      <c r="M20" t="s">
        <v>1439</v>
      </c>
      <c r="N20" t="s">
        <v>1439</v>
      </c>
      <c r="O20" s="3">
        <v>1.03E-2</v>
      </c>
      <c r="P20" s="3">
        <v>2.153</v>
      </c>
    </row>
    <row r="21" spans="1:16">
      <c r="C21" s="3">
        <v>1.093</v>
      </c>
      <c r="O21" s="3">
        <v>1.093</v>
      </c>
      <c r="P21" s="3">
        <v>1.1966000000000001</v>
      </c>
    </row>
    <row r="22" spans="1:16">
      <c r="A22">
        <v>2025</v>
      </c>
      <c r="B22" t="s">
        <v>1440</v>
      </c>
      <c r="C22" s="3">
        <v>1.06E-2</v>
      </c>
      <c r="D22" s="3">
        <v>1.09E-2</v>
      </c>
      <c r="E22" s="3">
        <v>1.0999999999999999E-2</v>
      </c>
      <c r="F22" s="3">
        <v>1.09E-2</v>
      </c>
      <c r="G22" s="3">
        <v>1.0200000000000001E-2</v>
      </c>
      <c r="H22" s="3">
        <v>1.04E-2</v>
      </c>
      <c r="I22" s="3">
        <v>1.3599999999999999E-2</v>
      </c>
      <c r="J22" s="3">
        <v>9.9000000000000008E-3</v>
      </c>
      <c r="K22" s="3">
        <v>8.8999999999999999E-3</v>
      </c>
      <c r="L22" s="3">
        <v>1.14E-2</v>
      </c>
      <c r="M22" s="3">
        <v>1.2699999999999999E-2</v>
      </c>
      <c r="N22" s="3">
        <v>1.2200000000000001E-2</v>
      </c>
      <c r="O22" s="3">
        <v>0.1411</v>
      </c>
      <c r="P22" s="3">
        <v>2.1208999999999998</v>
      </c>
    </row>
    <row r="23" spans="1:16">
      <c r="C23" s="3">
        <v>1.0547</v>
      </c>
      <c r="D23" s="3">
        <v>1.1069</v>
      </c>
      <c r="E23" s="3">
        <v>1.1495</v>
      </c>
      <c r="F23" s="3">
        <v>1.0278</v>
      </c>
      <c r="G23" s="3">
        <v>0.89319999999999999</v>
      </c>
      <c r="H23" s="3">
        <v>0.94840000000000002</v>
      </c>
      <c r="I23" s="3">
        <v>1.0634999999999999</v>
      </c>
      <c r="J23" s="3">
        <v>0.84760000000000002</v>
      </c>
      <c r="K23" s="3">
        <v>0.73360000000000003</v>
      </c>
      <c r="L23" s="3">
        <v>0.89300000000000002</v>
      </c>
      <c r="M23" s="3">
        <v>1.2084999999999999</v>
      </c>
      <c r="N23" s="3">
        <v>1.0011000000000001</v>
      </c>
      <c r="O23" s="3">
        <v>0.98560000000000003</v>
      </c>
      <c r="P23" s="3">
        <v>1.1960999999999999</v>
      </c>
    </row>
    <row r="24" spans="1:16">
      <c r="A24">
        <v>2024</v>
      </c>
      <c r="B24" t="s">
        <v>1440</v>
      </c>
      <c r="C24" s="3">
        <v>1.3899999999999999E-2</v>
      </c>
      <c r="D24" s="3">
        <v>1.2200000000000001E-2</v>
      </c>
      <c r="E24" s="3">
        <v>1.2E-2</v>
      </c>
      <c r="F24" s="3">
        <v>0.01</v>
      </c>
      <c r="G24" s="3">
        <v>9.4000000000000004E-3</v>
      </c>
      <c r="H24" s="3">
        <v>9.7000000000000003E-3</v>
      </c>
      <c r="I24" s="3">
        <v>1.1900000000000001E-2</v>
      </c>
      <c r="J24" s="3">
        <v>1.0800000000000001E-2</v>
      </c>
      <c r="K24" s="3">
        <v>1.03E-2</v>
      </c>
      <c r="L24" s="3">
        <v>9.7999999999999997E-3</v>
      </c>
      <c r="M24" s="3">
        <v>8.6999999999999994E-3</v>
      </c>
      <c r="N24" s="3">
        <v>7.6E-3</v>
      </c>
      <c r="O24" s="3">
        <v>0.13400000000000001</v>
      </c>
      <c r="P24" s="3">
        <v>1.7351000000000001</v>
      </c>
    </row>
    <row r="25" spans="1:16">
      <c r="C25" s="3">
        <v>1.4397</v>
      </c>
      <c r="D25" s="3">
        <v>1.5235000000000001</v>
      </c>
      <c r="E25" s="3">
        <v>1.4389000000000001</v>
      </c>
      <c r="F25" s="3">
        <v>1.1281000000000001</v>
      </c>
      <c r="G25" s="3">
        <v>1.127</v>
      </c>
      <c r="H25" s="3">
        <v>1.2275</v>
      </c>
      <c r="I25" s="3">
        <v>1.3141</v>
      </c>
      <c r="J25" s="3">
        <v>1.246</v>
      </c>
      <c r="K25" s="3">
        <v>1.2361</v>
      </c>
      <c r="L25" s="3">
        <v>1.0597000000000001</v>
      </c>
      <c r="M25" s="3">
        <v>1.1029</v>
      </c>
      <c r="N25" s="3">
        <v>0.82169999999999999</v>
      </c>
      <c r="O25" s="3">
        <v>1.2323</v>
      </c>
      <c r="P25" s="3">
        <v>1.2166999999999999</v>
      </c>
    </row>
    <row r="26" spans="1:16">
      <c r="A26">
        <v>2023</v>
      </c>
      <c r="B26" t="s">
        <v>1440</v>
      </c>
      <c r="C26" s="3">
        <v>9.9000000000000008E-3</v>
      </c>
      <c r="D26" s="3">
        <v>-3.0000000000000001E-3</v>
      </c>
      <c r="E26" s="3">
        <v>5.0000000000000001E-3</v>
      </c>
      <c r="F26" s="3">
        <v>9.9000000000000008E-3</v>
      </c>
      <c r="G26" s="3">
        <v>1.43E-2</v>
      </c>
      <c r="H26" s="3">
        <v>1.29E-2</v>
      </c>
      <c r="I26" s="3">
        <v>1.2200000000000001E-2</v>
      </c>
      <c r="J26" s="3">
        <v>1.54E-2</v>
      </c>
      <c r="K26" s="3">
        <v>1.32E-2</v>
      </c>
      <c r="L26" s="3">
        <v>1.1599999999999999E-2</v>
      </c>
      <c r="M26" s="3">
        <v>1.17E-2</v>
      </c>
      <c r="N26" s="3">
        <v>7.4999999999999997E-3</v>
      </c>
      <c r="O26" s="3">
        <v>0.1273</v>
      </c>
      <c r="P26" s="3">
        <v>1.4118999999999999</v>
      </c>
    </row>
    <row r="27" spans="1:16">
      <c r="C27" s="3">
        <v>0.87890000000000001</v>
      </c>
      <c r="D27" s="3">
        <v>-0.33110000000000001</v>
      </c>
      <c r="E27" s="3">
        <v>0.42309999999999998</v>
      </c>
      <c r="F27" s="3">
        <v>1.0754999999999999</v>
      </c>
      <c r="G27" s="3">
        <v>1.2742</v>
      </c>
      <c r="H27" s="3">
        <v>1.2012</v>
      </c>
      <c r="I27" s="3">
        <v>1.139</v>
      </c>
      <c r="J27" s="3">
        <v>1.3555999999999999</v>
      </c>
      <c r="K27" s="3">
        <v>1.3573</v>
      </c>
      <c r="L27" s="3">
        <v>1.159</v>
      </c>
      <c r="M27" s="3">
        <v>1.2774000000000001</v>
      </c>
      <c r="N27" s="3">
        <v>0.83699999999999997</v>
      </c>
      <c r="O27" s="3">
        <v>0.97550000000000003</v>
      </c>
      <c r="P27" s="3">
        <v>1.1883999999999999</v>
      </c>
    </row>
    <row r="28" spans="1:16">
      <c r="A28">
        <v>2022</v>
      </c>
      <c r="B28" t="s">
        <v>1440</v>
      </c>
      <c r="C28" s="3">
        <v>8.5000000000000006E-3</v>
      </c>
      <c r="D28" s="3">
        <v>8.8999999999999999E-3</v>
      </c>
      <c r="E28" s="3">
        <v>1.0999999999999999E-2</v>
      </c>
      <c r="F28" s="3">
        <v>9.7000000000000003E-3</v>
      </c>
      <c r="G28" s="3">
        <v>1.21E-2</v>
      </c>
      <c r="H28" s="3">
        <v>1.17E-2</v>
      </c>
      <c r="I28" s="3">
        <v>1.14E-2</v>
      </c>
      <c r="J28" s="3">
        <v>1.2999999999999999E-2</v>
      </c>
      <c r="K28" s="3">
        <v>1.23E-2</v>
      </c>
      <c r="L28" s="3">
        <v>1.1599999999999999E-2</v>
      </c>
      <c r="M28" s="3">
        <v>1.12E-2</v>
      </c>
      <c r="N28" s="3">
        <v>1.29E-2</v>
      </c>
      <c r="O28" s="3">
        <v>0.14269999999999999</v>
      </c>
      <c r="P28" s="3">
        <v>1.1395999999999999</v>
      </c>
    </row>
    <row r="29" spans="1:16">
      <c r="C29" s="3">
        <v>1.1569</v>
      </c>
      <c r="D29" s="3">
        <v>1.1843999999999999</v>
      </c>
      <c r="E29" s="3">
        <v>1.1874</v>
      </c>
      <c r="F29" s="3">
        <v>1.1677</v>
      </c>
      <c r="G29" s="3">
        <v>1.171</v>
      </c>
      <c r="H29" s="3">
        <v>1.1536999999999999</v>
      </c>
      <c r="I29" s="3">
        <v>1.1041000000000001</v>
      </c>
      <c r="J29" s="3">
        <v>1.1101000000000001</v>
      </c>
      <c r="K29" s="3">
        <v>1.1437999999999999</v>
      </c>
      <c r="L29" s="3">
        <v>1.135</v>
      </c>
      <c r="M29" s="3">
        <v>1.1021000000000001</v>
      </c>
      <c r="N29" s="3">
        <v>1.1456</v>
      </c>
      <c r="O29" s="3">
        <v>1.1535</v>
      </c>
      <c r="P29" s="3">
        <v>1.2181</v>
      </c>
    </row>
    <row r="30" spans="1:16">
      <c r="A30">
        <v>2021</v>
      </c>
      <c r="B30" t="s">
        <v>1440</v>
      </c>
      <c r="C30" s="3">
        <v>4.8999999999999998E-3</v>
      </c>
      <c r="D30" s="3">
        <v>5.8999999999999999E-3</v>
      </c>
      <c r="E30" s="3">
        <v>5.5999999999999999E-3</v>
      </c>
      <c r="F30" s="3">
        <v>3.2000000000000002E-3</v>
      </c>
      <c r="G30" s="3">
        <v>5.4999999999999997E-3</v>
      </c>
      <c r="H30" s="3">
        <v>6.7999999999999996E-3</v>
      </c>
      <c r="I30" s="3">
        <v>6.4000000000000003E-3</v>
      </c>
      <c r="J30" s="3">
        <v>6.3E-3</v>
      </c>
      <c r="K30" s="3">
        <v>6.4999999999999997E-3</v>
      </c>
      <c r="L30" s="3">
        <v>6.4000000000000003E-3</v>
      </c>
      <c r="M30" s="3">
        <v>6.7000000000000002E-3</v>
      </c>
      <c r="N30" s="3">
        <v>7.4999999999999997E-3</v>
      </c>
      <c r="O30" s="3">
        <v>7.4099999999999999E-2</v>
      </c>
      <c r="P30" s="3">
        <v>0.87229999999999996</v>
      </c>
    </row>
    <row r="31" spans="1:16">
      <c r="C31" s="3">
        <v>3.266</v>
      </c>
      <c r="D31" s="3">
        <v>4.3792999999999997</v>
      </c>
      <c r="E31" s="3">
        <v>2.8431000000000002</v>
      </c>
      <c r="F31" s="3">
        <v>1.5179</v>
      </c>
      <c r="G31" s="3">
        <v>2.0501</v>
      </c>
      <c r="H31" s="3">
        <v>2.2277</v>
      </c>
      <c r="I31" s="3">
        <v>1.8089</v>
      </c>
      <c r="J31" s="3">
        <v>1.4883</v>
      </c>
      <c r="K31" s="3">
        <v>1.4933000000000001</v>
      </c>
      <c r="L31" s="3">
        <v>1.3375999999999999</v>
      </c>
      <c r="M31" s="3">
        <v>1.1378999999999999</v>
      </c>
      <c r="N31" s="3">
        <v>0.97589999999999999</v>
      </c>
      <c r="O31" s="3">
        <v>1.6854</v>
      </c>
      <c r="P31" s="3">
        <v>1.2075</v>
      </c>
    </row>
    <row r="32" spans="1:16">
      <c r="A32">
        <v>2020</v>
      </c>
      <c r="B32" t="s">
        <v>1440</v>
      </c>
      <c r="C32" s="3">
        <v>5.1000000000000004E-3</v>
      </c>
      <c r="D32" s="3">
        <v>2.8E-3</v>
      </c>
      <c r="E32" s="3">
        <v>-4.2599999999999999E-2</v>
      </c>
      <c r="F32" s="3">
        <v>-5.1000000000000004E-3</v>
      </c>
      <c r="G32" s="3">
        <v>3.5999999999999999E-3</v>
      </c>
      <c r="H32" s="3">
        <v>8.2000000000000007E-3</v>
      </c>
      <c r="I32" s="3">
        <v>1.67E-2</v>
      </c>
      <c r="J32" s="3">
        <v>9.1000000000000004E-3</v>
      </c>
      <c r="K32" s="3">
        <v>8.8000000000000005E-3</v>
      </c>
      <c r="L32" s="3">
        <v>2.3E-3</v>
      </c>
      <c r="M32" s="3">
        <v>9.5999999999999992E-3</v>
      </c>
      <c r="N32" s="3">
        <v>2.5999999999999999E-3</v>
      </c>
      <c r="O32" s="3">
        <v>0.02</v>
      </c>
      <c r="P32" s="3">
        <v>0.74319999999999997</v>
      </c>
    </row>
    <row r="33" spans="1:16">
      <c r="C33" s="3">
        <v>1.3507</v>
      </c>
      <c r="D33" s="3">
        <v>0.93810000000000004</v>
      </c>
      <c r="E33" s="3">
        <v>-12.5143</v>
      </c>
      <c r="F33" s="3">
        <v>-1.7742</v>
      </c>
      <c r="G33" s="3">
        <v>1.4885999999999999</v>
      </c>
      <c r="H33" s="3">
        <v>3.8062</v>
      </c>
      <c r="I33" s="3">
        <v>8.5803999999999991</v>
      </c>
      <c r="J33" s="3">
        <v>5.6467999999999998</v>
      </c>
      <c r="K33" s="3">
        <v>5.6287000000000003</v>
      </c>
      <c r="L33" s="3">
        <v>1.4471000000000001</v>
      </c>
      <c r="M33" s="3">
        <v>6.4084000000000003</v>
      </c>
      <c r="N33" s="3">
        <v>1.6073999999999999</v>
      </c>
      <c r="O33" s="3">
        <v>0.72150000000000003</v>
      </c>
      <c r="P33" s="3">
        <v>1.1435</v>
      </c>
    </row>
    <row r="34" spans="1:16">
      <c r="A34">
        <v>2019</v>
      </c>
      <c r="B34" t="s">
        <v>1440</v>
      </c>
      <c r="C34" s="3">
        <v>6.4999999999999997E-3</v>
      </c>
      <c r="D34" s="3">
        <v>5.8999999999999999E-3</v>
      </c>
      <c r="E34" s="3">
        <v>5.7999999999999996E-3</v>
      </c>
      <c r="F34" s="3">
        <v>6.4000000000000003E-3</v>
      </c>
      <c r="G34" s="3">
        <v>6.3E-3</v>
      </c>
      <c r="H34" s="3">
        <v>5.7000000000000002E-3</v>
      </c>
      <c r="I34" s="3">
        <v>5.7000000000000002E-3</v>
      </c>
      <c r="J34" s="3">
        <v>5.1999999999999998E-3</v>
      </c>
      <c r="K34" s="3">
        <v>4.8999999999999998E-3</v>
      </c>
      <c r="L34" s="3">
        <v>2.3999999999999998E-3</v>
      </c>
      <c r="M34" s="3">
        <v>-5.9999999999999995E-4</v>
      </c>
      <c r="N34" s="3">
        <v>5.4999999999999997E-3</v>
      </c>
      <c r="O34" s="3">
        <v>6.1199999999999997E-2</v>
      </c>
      <c r="P34" s="3">
        <v>0.70909999999999995</v>
      </c>
    </row>
    <row r="35" spans="1:16">
      <c r="C35" s="3">
        <v>1.1918</v>
      </c>
      <c r="D35" s="3">
        <v>1.1938</v>
      </c>
      <c r="E35" s="3">
        <v>1.2315</v>
      </c>
      <c r="F35" s="3">
        <v>1.2392000000000001</v>
      </c>
      <c r="G35" s="3">
        <v>1.1593</v>
      </c>
      <c r="H35" s="3">
        <v>1.2101</v>
      </c>
      <c r="I35" s="3">
        <v>0.99539999999999995</v>
      </c>
      <c r="J35" s="3">
        <v>1.0313000000000001</v>
      </c>
      <c r="K35" s="3">
        <v>1.0593999999999999</v>
      </c>
      <c r="L35" s="3">
        <v>0.49609999999999999</v>
      </c>
      <c r="M35" s="3">
        <v>-0.1681</v>
      </c>
      <c r="N35" s="3">
        <v>1.4561999999999999</v>
      </c>
      <c r="O35" s="3">
        <v>1.0248999999999999</v>
      </c>
      <c r="P35" s="3">
        <v>1.1711</v>
      </c>
    </row>
    <row r="36" spans="1:16">
      <c r="A36">
        <v>2018</v>
      </c>
      <c r="B36" t="s">
        <v>1440</v>
      </c>
      <c r="C36" s="3">
        <v>6.4000000000000003E-3</v>
      </c>
      <c r="D36" s="3">
        <v>5.1999999999999998E-3</v>
      </c>
      <c r="E36" s="3">
        <v>7.7999999999999996E-3</v>
      </c>
      <c r="F36" s="3">
        <v>5.7999999999999996E-3</v>
      </c>
      <c r="G36" s="3">
        <v>5.1999999999999998E-3</v>
      </c>
      <c r="H36" s="3">
        <v>5.1000000000000004E-3</v>
      </c>
      <c r="I36" s="3">
        <v>6.0000000000000001E-3</v>
      </c>
      <c r="J36" s="3">
        <v>6.4999999999999997E-3</v>
      </c>
      <c r="K36" s="3">
        <v>5.7000000000000002E-3</v>
      </c>
      <c r="L36" s="3">
        <v>6.6E-3</v>
      </c>
      <c r="M36" s="3">
        <v>5.5999999999999999E-3</v>
      </c>
      <c r="N36" s="3">
        <v>5.7000000000000002E-3</v>
      </c>
      <c r="O36" s="3">
        <v>7.4099999999999999E-2</v>
      </c>
      <c r="P36" s="3">
        <v>0.61060000000000003</v>
      </c>
    </row>
    <row r="37" spans="1:16">
      <c r="C37" s="3">
        <v>1.1039000000000001</v>
      </c>
      <c r="D37" s="3">
        <v>1.1254</v>
      </c>
      <c r="E37" s="3">
        <v>1.4663999999999999</v>
      </c>
      <c r="F37" s="3">
        <v>1.1160000000000001</v>
      </c>
      <c r="G37" s="3">
        <v>1.0124</v>
      </c>
      <c r="H37" s="3">
        <v>0.99270000000000003</v>
      </c>
      <c r="I37" s="3">
        <v>1.1092</v>
      </c>
      <c r="J37" s="3">
        <v>1.1459999999999999</v>
      </c>
      <c r="K37" s="3">
        <v>1.2131000000000001</v>
      </c>
      <c r="L37" s="3">
        <v>1.2182999999999999</v>
      </c>
      <c r="M37" s="3">
        <v>1.1263000000000001</v>
      </c>
      <c r="N37" s="3">
        <v>1.1477999999999999</v>
      </c>
      <c r="O37" s="3">
        <v>1.1532</v>
      </c>
      <c r="P37" s="3">
        <v>1.1854</v>
      </c>
    </row>
    <row r="38" spans="1:16">
      <c r="A38">
        <v>2017</v>
      </c>
      <c r="B38" t="s">
        <v>1440</v>
      </c>
      <c r="C38" s="3">
        <v>1.2999999999999999E-2</v>
      </c>
      <c r="D38" s="3">
        <v>1.06E-2</v>
      </c>
      <c r="E38" s="3">
        <v>1.2699999999999999E-2</v>
      </c>
      <c r="F38" s="3">
        <v>6.8999999999999999E-3</v>
      </c>
      <c r="G38" s="3">
        <v>1.06E-2</v>
      </c>
      <c r="H38" s="3">
        <v>1.03E-2</v>
      </c>
      <c r="I38" s="3">
        <v>1.03E-2</v>
      </c>
      <c r="J38" s="3">
        <v>8.8000000000000005E-3</v>
      </c>
      <c r="K38" s="3">
        <v>7.3000000000000001E-3</v>
      </c>
      <c r="L38" s="3">
        <v>6.4999999999999997E-3</v>
      </c>
      <c r="M38" s="3">
        <v>6.0000000000000001E-3</v>
      </c>
      <c r="N38" s="3">
        <v>5.8999999999999999E-3</v>
      </c>
      <c r="O38" s="3">
        <v>0.1143</v>
      </c>
      <c r="P38" s="3">
        <v>0.4995</v>
      </c>
    </row>
    <row r="39" spans="1:16">
      <c r="C39" s="3">
        <v>1.1999</v>
      </c>
      <c r="D39" s="3">
        <v>1.2178</v>
      </c>
      <c r="E39" s="3">
        <v>1.2085999999999999</v>
      </c>
      <c r="F39" s="3">
        <v>0.87060000000000004</v>
      </c>
      <c r="G39" s="3">
        <v>1.1445000000000001</v>
      </c>
      <c r="H39" s="3">
        <v>1.2649999999999999</v>
      </c>
      <c r="I39" s="3">
        <v>1.2808999999999999</v>
      </c>
      <c r="J39" s="3">
        <v>1.1001000000000001</v>
      </c>
      <c r="K39" s="3">
        <v>1.1319999999999999</v>
      </c>
      <c r="L39" s="3">
        <v>1.0127999999999999</v>
      </c>
      <c r="M39" s="3">
        <v>1.0504</v>
      </c>
      <c r="N39" s="3">
        <v>1.0965</v>
      </c>
      <c r="O39" s="3">
        <v>1.1488</v>
      </c>
      <c r="P39" s="3">
        <v>1.1791</v>
      </c>
    </row>
    <row r="40" spans="1:16">
      <c r="A40">
        <v>2016</v>
      </c>
      <c r="B40" t="s">
        <v>1440</v>
      </c>
      <c r="C40" s="3">
        <v>1.11E-2</v>
      </c>
      <c r="D40" s="3">
        <v>0.01</v>
      </c>
      <c r="E40" s="3">
        <v>1.3599999999999999E-2</v>
      </c>
      <c r="F40" s="3">
        <v>1.24E-2</v>
      </c>
      <c r="G40" s="3">
        <v>1.24E-2</v>
      </c>
      <c r="H40" s="3">
        <v>1.77E-2</v>
      </c>
      <c r="I40" s="3">
        <v>1.2500000000000001E-2</v>
      </c>
      <c r="J40" s="3">
        <v>1.4999999999999999E-2</v>
      </c>
      <c r="K40" s="3">
        <v>1.29E-2</v>
      </c>
      <c r="L40" s="3">
        <v>1.26E-2</v>
      </c>
      <c r="M40" s="3">
        <v>1.18E-2</v>
      </c>
      <c r="N40" s="3">
        <v>1.24E-2</v>
      </c>
      <c r="O40" s="3">
        <v>0.16569999999999999</v>
      </c>
      <c r="P40" s="3">
        <v>0.34560000000000002</v>
      </c>
    </row>
    <row r="41" spans="1:16">
      <c r="C41" s="3">
        <v>1.0508999999999999</v>
      </c>
      <c r="D41" s="3">
        <v>0.99709999999999999</v>
      </c>
      <c r="E41" s="3">
        <v>1.1724000000000001</v>
      </c>
      <c r="F41" s="3">
        <v>1.1791</v>
      </c>
      <c r="G41" s="3">
        <v>1.1164000000000001</v>
      </c>
      <c r="H41" s="3">
        <v>1.5238</v>
      </c>
      <c r="I41" s="3">
        <v>1.131</v>
      </c>
      <c r="J41" s="3">
        <v>1.2341</v>
      </c>
      <c r="K41" s="3">
        <v>1.1665000000000001</v>
      </c>
      <c r="L41" s="3">
        <v>1.1977</v>
      </c>
      <c r="M41" s="3">
        <v>1.1402000000000001</v>
      </c>
      <c r="N41" s="3">
        <v>1.1002000000000001</v>
      </c>
      <c r="O41" s="3">
        <v>1.1834</v>
      </c>
      <c r="P41" s="3">
        <v>1.1727000000000001</v>
      </c>
    </row>
    <row r="42" spans="1:16">
      <c r="A42">
        <v>2015</v>
      </c>
      <c r="B42" t="s">
        <v>1440</v>
      </c>
      <c r="C42" s="3">
        <v>8.8999999999999999E-3</v>
      </c>
      <c r="D42" s="3">
        <v>8.0999999999999996E-3</v>
      </c>
      <c r="E42" s="3">
        <v>1.24E-2</v>
      </c>
      <c r="F42" s="3">
        <v>1.0500000000000001E-2</v>
      </c>
      <c r="G42" s="3">
        <v>1.2699999999999999E-2</v>
      </c>
      <c r="H42" s="3">
        <v>1.32E-2</v>
      </c>
      <c r="I42" s="3">
        <v>1.35E-2</v>
      </c>
      <c r="J42" s="3">
        <v>1.32E-2</v>
      </c>
      <c r="K42" s="3">
        <v>1.3899999999999999E-2</v>
      </c>
      <c r="L42" s="3">
        <v>1.1599999999999999E-2</v>
      </c>
      <c r="M42" s="3">
        <v>1.12E-2</v>
      </c>
      <c r="N42" s="3">
        <v>1.26E-2</v>
      </c>
      <c r="O42" s="3">
        <v>0.15129999999999999</v>
      </c>
      <c r="P42" s="3">
        <v>0.15440000000000001</v>
      </c>
    </row>
    <row r="43" spans="1:16">
      <c r="C43" s="3">
        <v>0.95679999999999998</v>
      </c>
      <c r="D43" s="3">
        <v>0.98780000000000001</v>
      </c>
      <c r="E43" s="3">
        <v>1.2021999999999999</v>
      </c>
      <c r="F43" s="3">
        <v>1.1129</v>
      </c>
      <c r="G43" s="3">
        <v>1.2898000000000001</v>
      </c>
      <c r="H43" s="3">
        <v>1.2426999999999999</v>
      </c>
      <c r="I43" s="3">
        <v>1.1457999999999999</v>
      </c>
      <c r="J43" s="3">
        <v>1.1880999999999999</v>
      </c>
      <c r="K43" s="3">
        <v>1.2537</v>
      </c>
      <c r="L43" s="3">
        <v>1.0488</v>
      </c>
      <c r="M43" s="3">
        <v>1.0650999999999999</v>
      </c>
      <c r="N43" s="3">
        <v>1.0810999999999999</v>
      </c>
      <c r="O43" s="3">
        <v>1.1438999999999999</v>
      </c>
      <c r="P43" s="3">
        <v>1.1373</v>
      </c>
    </row>
    <row r="44" spans="1:16">
      <c r="A44">
        <v>2014</v>
      </c>
      <c r="B44" t="s">
        <v>1440</v>
      </c>
      <c r="C44" t="s">
        <v>1439</v>
      </c>
      <c r="D44" t="s">
        <v>1439</v>
      </c>
      <c r="E44" t="s">
        <v>1439</v>
      </c>
      <c r="F44" t="s">
        <v>1439</v>
      </c>
      <c r="G44" t="s">
        <v>1439</v>
      </c>
      <c r="H44" t="s">
        <v>1439</v>
      </c>
      <c r="I44" t="s">
        <v>1439</v>
      </c>
      <c r="J44" t="s">
        <v>1439</v>
      </c>
      <c r="K44" t="s">
        <v>1439</v>
      </c>
      <c r="L44" t="s">
        <v>1439</v>
      </c>
      <c r="M44" t="s">
        <v>1439</v>
      </c>
      <c r="N44" s="3">
        <v>2.7000000000000001E-3</v>
      </c>
      <c r="O44" s="3">
        <v>2.7000000000000001E-3</v>
      </c>
      <c r="P44" s="3">
        <v>2.7000000000000001E-3</v>
      </c>
    </row>
    <row r="45" spans="1:16">
      <c r="N45" s="3">
        <v>0.87090000000000001</v>
      </c>
      <c r="O45" s="3">
        <v>0.87090000000000001</v>
      </c>
      <c r="P45" s="3">
        <v>0.87090000000000001</v>
      </c>
    </row>
    <row r="46" spans="1:16">
      <c r="A46" t="s">
        <v>1441</v>
      </c>
    </row>
    <row r="47" spans="1:16">
      <c r="A47" t="s">
        <v>1436</v>
      </c>
      <c r="C47" t="s">
        <v>42</v>
      </c>
      <c r="D47" t="s">
        <v>43</v>
      </c>
      <c r="E47" t="s">
        <v>44</v>
      </c>
      <c r="F47" t="s">
        <v>45</v>
      </c>
      <c r="G47" t="s">
        <v>46</v>
      </c>
      <c r="H47" t="s">
        <v>47</v>
      </c>
      <c r="I47" t="s">
        <v>48</v>
      </c>
      <c r="J47" t="s">
        <v>49</v>
      </c>
      <c r="K47" t="s">
        <v>50</v>
      </c>
      <c r="L47" t="s">
        <v>51</v>
      </c>
      <c r="M47" t="s">
        <v>52</v>
      </c>
      <c r="N47" t="s">
        <v>53</v>
      </c>
      <c r="O47" t="s">
        <v>1437</v>
      </c>
      <c r="P47" t="s">
        <v>54</v>
      </c>
    </row>
    <row r="48" spans="1:16">
      <c r="A48">
        <v>2026</v>
      </c>
      <c r="B48" t="s">
        <v>1441</v>
      </c>
      <c r="C48" s="3">
        <v>9.7000000000000003E-3</v>
      </c>
      <c r="D48" t="s">
        <v>1439</v>
      </c>
      <c r="E48" t="s">
        <v>1439</v>
      </c>
      <c r="F48" t="s">
        <v>1439</v>
      </c>
      <c r="G48" t="s">
        <v>1439</v>
      </c>
      <c r="H48" t="s">
        <v>1439</v>
      </c>
      <c r="I48" t="s">
        <v>1439</v>
      </c>
      <c r="J48" t="s">
        <v>1439</v>
      </c>
      <c r="K48" t="s">
        <v>1439</v>
      </c>
      <c r="L48" t="s">
        <v>1439</v>
      </c>
      <c r="M48" t="s">
        <v>1439</v>
      </c>
      <c r="N48" t="s">
        <v>1439</v>
      </c>
      <c r="O48" s="3">
        <v>9.7000000000000003E-3</v>
      </c>
      <c r="P48" s="3">
        <v>1.0268999999999999</v>
      </c>
    </row>
    <row r="49" spans="1:16">
      <c r="C49" s="3">
        <v>1.0286</v>
      </c>
      <c r="O49" s="3">
        <v>1.0286</v>
      </c>
      <c r="P49" s="3">
        <v>1.4185000000000001</v>
      </c>
    </row>
    <row r="50" spans="1:16">
      <c r="A50">
        <v>2025</v>
      </c>
      <c r="B50" t="s">
        <v>1441</v>
      </c>
      <c r="C50" s="3">
        <v>1.26E-2</v>
      </c>
      <c r="D50" s="3">
        <v>1.2699999999999999E-2</v>
      </c>
      <c r="E50" s="3">
        <v>1.0999999999999999E-2</v>
      </c>
      <c r="F50" s="3">
        <v>1.15E-2</v>
      </c>
      <c r="G50" s="3">
        <v>1.2800000000000001E-2</v>
      </c>
      <c r="H50" s="3">
        <v>1.21E-2</v>
      </c>
      <c r="I50" s="3">
        <v>1.4E-2</v>
      </c>
      <c r="J50" s="3">
        <v>1.0699999999999999E-2</v>
      </c>
      <c r="K50" s="3">
        <v>1.38E-2</v>
      </c>
      <c r="L50" s="3">
        <v>1.23E-2</v>
      </c>
      <c r="M50" s="3">
        <v>1.0200000000000001E-2</v>
      </c>
      <c r="N50" s="3">
        <v>1.2500000000000001E-2</v>
      </c>
      <c r="O50" s="3">
        <v>0.15620000000000001</v>
      </c>
      <c r="P50" s="3">
        <v>1.0074000000000001</v>
      </c>
    </row>
    <row r="51" spans="1:16">
      <c r="C51" s="3">
        <v>1.2475000000000001</v>
      </c>
      <c r="D51" s="3">
        <v>1.29</v>
      </c>
      <c r="E51" s="3">
        <v>1.1457999999999999</v>
      </c>
      <c r="F51" s="3">
        <v>1.0872999999999999</v>
      </c>
      <c r="G51" s="3">
        <v>1.1216999999999999</v>
      </c>
      <c r="H51" s="3">
        <v>1.1013999999999999</v>
      </c>
      <c r="I51" s="3">
        <v>1.0948</v>
      </c>
      <c r="J51" s="3">
        <v>0.91949999999999998</v>
      </c>
      <c r="K51" s="3">
        <v>1.1334</v>
      </c>
      <c r="L51" s="3">
        <v>0.96120000000000005</v>
      </c>
      <c r="M51" s="3">
        <v>0.97150000000000003</v>
      </c>
      <c r="N51" s="3">
        <v>1.0208999999999999</v>
      </c>
      <c r="O51" s="3">
        <v>1.0914999999999999</v>
      </c>
      <c r="P51" s="3">
        <v>1.4232</v>
      </c>
    </row>
    <row r="52" spans="1:16">
      <c r="A52">
        <v>2024</v>
      </c>
      <c r="B52" t="s">
        <v>1441</v>
      </c>
      <c r="C52" s="3">
        <v>1.18E-2</v>
      </c>
      <c r="D52" s="3">
        <v>1.0999999999999999E-2</v>
      </c>
      <c r="E52" s="3">
        <v>1.09E-2</v>
      </c>
      <c r="F52" s="3">
        <v>9.9000000000000008E-3</v>
      </c>
      <c r="G52" s="3">
        <v>9.4000000000000004E-3</v>
      </c>
      <c r="H52" s="3">
        <v>0.01</v>
      </c>
      <c r="I52" s="3">
        <v>1.0699999999999999E-2</v>
      </c>
      <c r="J52" s="3">
        <v>1.1599999999999999E-2</v>
      </c>
      <c r="K52" s="3">
        <v>8.8999999999999999E-3</v>
      </c>
      <c r="L52" s="3">
        <v>1.04E-2</v>
      </c>
      <c r="M52" s="3">
        <v>8.0000000000000002E-3</v>
      </c>
      <c r="N52" s="3">
        <v>4.5999999999999999E-3</v>
      </c>
      <c r="O52" s="3">
        <v>0.1235</v>
      </c>
      <c r="P52" s="3">
        <v>0.73619999999999997</v>
      </c>
    </row>
    <row r="53" spans="1:16">
      <c r="C53" s="3">
        <v>1.2202999999999999</v>
      </c>
      <c r="D53" s="3">
        <v>1.367</v>
      </c>
      <c r="E53" s="3">
        <v>1.3109999999999999</v>
      </c>
      <c r="F53" s="3">
        <v>1.1143000000000001</v>
      </c>
      <c r="G53" s="3">
        <v>1.1247</v>
      </c>
      <c r="H53" s="3">
        <v>1.2649999999999999</v>
      </c>
      <c r="I53" s="3">
        <v>1.175</v>
      </c>
      <c r="J53" s="3">
        <v>1.3421000000000001</v>
      </c>
      <c r="K53" s="3">
        <v>1.0657000000000001</v>
      </c>
      <c r="L53" s="3">
        <v>1.1184000000000001</v>
      </c>
      <c r="M53" s="3">
        <v>1.0068999999999999</v>
      </c>
      <c r="N53" s="3">
        <v>0.4975</v>
      </c>
      <c r="O53" s="3">
        <v>1.1361000000000001</v>
      </c>
      <c r="P53" s="3">
        <v>1.4902</v>
      </c>
    </row>
    <row r="54" spans="1:16">
      <c r="A54">
        <v>2023</v>
      </c>
      <c r="B54" t="s">
        <v>1441</v>
      </c>
      <c r="C54" s="3">
        <v>1.11E-2</v>
      </c>
      <c r="D54" s="3">
        <v>6.1000000000000004E-3</v>
      </c>
      <c r="E54" s="3">
        <v>1.14E-2</v>
      </c>
      <c r="F54" s="3">
        <v>0.01</v>
      </c>
      <c r="G54" s="3">
        <v>1.4200000000000001E-2</v>
      </c>
      <c r="H54" s="3">
        <v>1.24E-2</v>
      </c>
      <c r="I54" s="3">
        <v>1.35E-2</v>
      </c>
      <c r="J54" s="3">
        <v>1.6299999999999999E-2</v>
      </c>
      <c r="K54" s="3">
        <v>1.21E-2</v>
      </c>
      <c r="L54" s="3">
        <v>1.14E-2</v>
      </c>
      <c r="M54" s="3">
        <v>1.1299999999999999E-2</v>
      </c>
      <c r="N54" s="3">
        <v>1.0500000000000001E-2</v>
      </c>
      <c r="O54" s="3">
        <v>0.1497</v>
      </c>
      <c r="P54" s="3">
        <v>0.54530000000000001</v>
      </c>
    </row>
    <row r="55" spans="1:16">
      <c r="C55" s="3">
        <v>0.98909999999999998</v>
      </c>
      <c r="D55" s="3">
        <v>0.66800000000000004</v>
      </c>
      <c r="E55" s="3">
        <v>0.96789999999999998</v>
      </c>
      <c r="F55" s="3">
        <v>1.0855999999999999</v>
      </c>
      <c r="G55" s="3">
        <v>1.2649999999999999</v>
      </c>
      <c r="H55" s="3">
        <v>1.1588000000000001</v>
      </c>
      <c r="I55" s="3">
        <v>1.2625</v>
      </c>
      <c r="J55" s="3">
        <v>1.4303999999999999</v>
      </c>
      <c r="K55" s="3">
        <v>1.2375</v>
      </c>
      <c r="L55" s="3">
        <v>1.1433</v>
      </c>
      <c r="M55" s="3">
        <v>1.2296</v>
      </c>
      <c r="N55" s="3">
        <v>1.1741999999999999</v>
      </c>
      <c r="O55" s="3">
        <v>1.1471</v>
      </c>
      <c r="P55" s="3">
        <v>1.5692999999999999</v>
      </c>
    </row>
    <row r="56" spans="1:16">
      <c r="A56">
        <v>2022</v>
      </c>
      <c r="B56" t="s">
        <v>1441</v>
      </c>
      <c r="C56" s="3">
        <v>6.8999999999999999E-3</v>
      </c>
      <c r="D56" s="3">
        <v>8.0000000000000002E-3</v>
      </c>
      <c r="E56" s="3">
        <v>1.12E-2</v>
      </c>
      <c r="F56" s="3">
        <v>9.7999999999999997E-3</v>
      </c>
      <c r="G56" s="3">
        <v>1.1900000000000001E-2</v>
      </c>
      <c r="H56" s="3">
        <v>1.03E-2</v>
      </c>
      <c r="I56" s="3">
        <v>1.1900000000000001E-2</v>
      </c>
      <c r="J56" s="3">
        <v>1.37E-2</v>
      </c>
      <c r="K56" s="3">
        <v>1.0999999999999999E-2</v>
      </c>
      <c r="L56" s="3">
        <v>1.26E-2</v>
      </c>
      <c r="M56" s="3">
        <v>1.2699999999999999E-2</v>
      </c>
      <c r="N56" s="3">
        <v>1.2800000000000001E-2</v>
      </c>
      <c r="O56" s="3">
        <v>0.1411</v>
      </c>
      <c r="P56" s="3">
        <v>0.34410000000000002</v>
      </c>
    </row>
    <row r="57" spans="1:16">
      <c r="C57" s="3">
        <v>0.94279999999999997</v>
      </c>
      <c r="D57" s="3">
        <v>1.0621</v>
      </c>
      <c r="E57" s="3">
        <v>1.2101</v>
      </c>
      <c r="F57" s="3">
        <v>1.1733</v>
      </c>
      <c r="G57" s="3">
        <v>1.1548</v>
      </c>
      <c r="H57" s="3">
        <v>1.0198</v>
      </c>
      <c r="I57" s="3">
        <v>1.1494</v>
      </c>
      <c r="J57" s="3">
        <v>1.1761999999999999</v>
      </c>
      <c r="K57" s="3">
        <v>1.0254000000000001</v>
      </c>
      <c r="L57" s="3">
        <v>1.2353000000000001</v>
      </c>
      <c r="M57" s="3">
        <v>1.2432000000000001</v>
      </c>
      <c r="N57" s="3">
        <v>1.1372</v>
      </c>
      <c r="O57" s="3">
        <v>1.1406000000000001</v>
      </c>
      <c r="P57" s="3">
        <v>1.7926</v>
      </c>
    </row>
    <row r="58" spans="1:16">
      <c r="A58">
        <v>2021</v>
      </c>
      <c r="B58" t="s">
        <v>1441</v>
      </c>
      <c r="C58" s="3">
        <v>6.3E-3</v>
      </c>
      <c r="D58" s="3">
        <v>5.4999999999999997E-3</v>
      </c>
      <c r="E58" s="3">
        <v>3.7000000000000002E-3</v>
      </c>
      <c r="F58" s="3">
        <v>2.2000000000000001E-3</v>
      </c>
      <c r="G58" s="3">
        <v>3.5999999999999999E-3</v>
      </c>
      <c r="H58" s="3">
        <v>6.3E-3</v>
      </c>
      <c r="I58" s="3">
        <v>4.8999999999999998E-3</v>
      </c>
      <c r="J58" s="3">
        <v>7.6E-3</v>
      </c>
      <c r="K58" s="3">
        <v>6.1999999999999998E-3</v>
      </c>
      <c r="L58" s="3">
        <v>6.7999999999999996E-3</v>
      </c>
      <c r="M58" s="3">
        <v>7.1000000000000004E-3</v>
      </c>
      <c r="N58" s="3">
        <v>8.6999999999999994E-3</v>
      </c>
      <c r="O58" s="3">
        <v>7.1199999999999999E-2</v>
      </c>
      <c r="P58" s="3">
        <v>0.1779</v>
      </c>
    </row>
    <row r="59" spans="1:16">
      <c r="C59" s="3">
        <v>4.1851000000000003</v>
      </c>
      <c r="D59" s="3">
        <v>4.0976999999999997</v>
      </c>
      <c r="E59" s="3">
        <v>1.8775999999999999</v>
      </c>
      <c r="F59" s="3">
        <v>1.069</v>
      </c>
      <c r="G59" s="3">
        <v>1.3382000000000001</v>
      </c>
      <c r="H59" s="3">
        <v>2.0729000000000002</v>
      </c>
      <c r="I59" s="3">
        <v>1.3808</v>
      </c>
      <c r="J59" s="3">
        <v>1.7917000000000001</v>
      </c>
      <c r="K59" s="3">
        <v>1.4258</v>
      </c>
      <c r="L59" s="3">
        <v>1.4064000000000001</v>
      </c>
      <c r="M59" s="3">
        <v>1.2123999999999999</v>
      </c>
      <c r="N59" s="3">
        <v>1.1425000000000001</v>
      </c>
      <c r="O59" s="3">
        <v>1.6191</v>
      </c>
      <c r="P59" s="3">
        <v>2.93</v>
      </c>
    </row>
    <row r="60" spans="1:16">
      <c r="A60">
        <v>2020</v>
      </c>
      <c r="B60" t="s">
        <v>1441</v>
      </c>
      <c r="C60" t="s">
        <v>1439</v>
      </c>
      <c r="D60" t="s">
        <v>1439</v>
      </c>
      <c r="E60" t="s">
        <v>1439</v>
      </c>
      <c r="F60" s="3">
        <v>3.7900000000000003E-2</v>
      </c>
      <c r="G60" s="3">
        <v>6.1000000000000004E-3</v>
      </c>
      <c r="H60" s="3">
        <v>1.0200000000000001E-2</v>
      </c>
      <c r="I60" s="3">
        <v>1.5100000000000001E-2</v>
      </c>
      <c r="J60" s="3">
        <v>1.04E-2</v>
      </c>
      <c r="K60" s="3">
        <v>5.7000000000000002E-3</v>
      </c>
      <c r="L60" s="3">
        <v>3.0000000000000001E-3</v>
      </c>
      <c r="M60" s="3">
        <v>2.8999999999999998E-3</v>
      </c>
      <c r="N60" s="3">
        <v>4.4999999999999997E-3</v>
      </c>
      <c r="O60" s="3">
        <v>9.9599999999999994E-2</v>
      </c>
      <c r="P60" s="3">
        <v>9.9599999999999994E-2</v>
      </c>
    </row>
    <row r="61" spans="1:16">
      <c r="F61" s="3">
        <v>24.209499999999998</v>
      </c>
      <c r="G61" s="3">
        <v>2.5550000000000002</v>
      </c>
      <c r="H61" s="3">
        <v>4.7534999999999998</v>
      </c>
      <c r="I61" s="3">
        <v>7.7849000000000004</v>
      </c>
      <c r="J61" s="3">
        <v>6.4618000000000002</v>
      </c>
      <c r="K61" s="3">
        <v>3.6467999999999998</v>
      </c>
      <c r="L61" s="3">
        <v>1.9395</v>
      </c>
      <c r="M61" s="3">
        <v>1.9275</v>
      </c>
      <c r="N61" s="3">
        <v>2.7498</v>
      </c>
      <c r="O61" s="3">
        <v>6.2070999999999996</v>
      </c>
      <c r="P61" s="3">
        <v>6.2070999999999996</v>
      </c>
    </row>
    <row r="64" spans="1:16">
      <c r="A64" t="s">
        <v>1442</v>
      </c>
    </row>
    <row r="65" spans="1:16">
      <c r="A65" t="s">
        <v>1436</v>
      </c>
      <c r="C65" t="s">
        <v>42</v>
      </c>
      <c r="D65" t="s">
        <v>43</v>
      </c>
      <c r="E65" t="s">
        <v>44</v>
      </c>
      <c r="F65" t="s">
        <v>45</v>
      </c>
      <c r="G65" t="s">
        <v>46</v>
      </c>
      <c r="H65" t="s">
        <v>47</v>
      </c>
      <c r="I65" t="s">
        <v>48</v>
      </c>
      <c r="J65" t="s">
        <v>49</v>
      </c>
      <c r="K65" t="s">
        <v>50</v>
      </c>
      <c r="L65" t="s">
        <v>51</v>
      </c>
      <c r="M65" t="s">
        <v>52</v>
      </c>
      <c r="N65" t="s">
        <v>53</v>
      </c>
      <c r="O65" t="s">
        <v>1437</v>
      </c>
      <c r="P65" t="s">
        <v>54</v>
      </c>
    </row>
    <row r="66" spans="1:16">
      <c r="A66">
        <v>2026</v>
      </c>
      <c r="B66" t="s">
        <v>1442</v>
      </c>
      <c r="C66" s="3">
        <v>8.9999999999999993E-3</v>
      </c>
      <c r="D66" t="s">
        <v>1439</v>
      </c>
      <c r="E66" t="s">
        <v>1439</v>
      </c>
      <c r="F66" t="s">
        <v>1439</v>
      </c>
      <c r="G66" t="s">
        <v>1439</v>
      </c>
      <c r="H66" t="s">
        <v>1439</v>
      </c>
      <c r="I66" t="s">
        <v>1439</v>
      </c>
      <c r="J66" t="s">
        <v>1439</v>
      </c>
      <c r="K66" t="s">
        <v>1439</v>
      </c>
      <c r="L66" t="s">
        <v>1439</v>
      </c>
      <c r="M66" t="s">
        <v>1439</v>
      </c>
      <c r="N66" t="s">
        <v>1439</v>
      </c>
      <c r="O66" s="3">
        <v>8.9999999999999993E-3</v>
      </c>
      <c r="P66" s="3">
        <v>0.77159999999999995</v>
      </c>
    </row>
    <row r="67" spans="1:16">
      <c r="C67" s="3">
        <v>1.0190999999999999</v>
      </c>
      <c r="O67" s="3">
        <v>1.0190999999999999</v>
      </c>
      <c r="P67" s="3">
        <v>1.0119</v>
      </c>
    </row>
    <row r="68" spans="1:16">
      <c r="A68">
        <v>2025</v>
      </c>
      <c r="B68" t="s">
        <v>1442</v>
      </c>
      <c r="C68" s="3">
        <v>1.0800000000000001E-2</v>
      </c>
      <c r="D68" s="3">
        <v>9.9000000000000008E-3</v>
      </c>
      <c r="E68" s="3">
        <v>9.4999999999999998E-3</v>
      </c>
      <c r="F68" s="3">
        <v>1.03E-2</v>
      </c>
      <c r="G68" s="3">
        <v>1.15E-2</v>
      </c>
      <c r="H68" s="3">
        <v>1.0999999999999999E-2</v>
      </c>
      <c r="I68" s="3">
        <v>1.2800000000000001E-2</v>
      </c>
      <c r="J68" s="3">
        <v>1.17E-2</v>
      </c>
      <c r="K68" s="3">
        <v>1.21E-2</v>
      </c>
      <c r="L68" s="3">
        <v>1.2800000000000001E-2</v>
      </c>
      <c r="M68" s="3">
        <v>1.0500000000000001E-2</v>
      </c>
      <c r="N68" s="3">
        <v>1.23E-2</v>
      </c>
      <c r="O68" s="3">
        <v>0.14380000000000001</v>
      </c>
      <c r="P68" s="3">
        <v>0.75570000000000004</v>
      </c>
    </row>
    <row r="69" spans="1:16">
      <c r="C69" s="3">
        <v>1.0701000000000001</v>
      </c>
      <c r="D69" s="3">
        <v>1.0062</v>
      </c>
      <c r="E69" s="3">
        <v>0.9909</v>
      </c>
      <c r="F69" s="3">
        <v>0.9768</v>
      </c>
      <c r="G69" s="3">
        <v>1.0153000000000001</v>
      </c>
      <c r="H69" s="3">
        <v>1.0033000000000001</v>
      </c>
      <c r="I69" s="3">
        <v>1.0057</v>
      </c>
      <c r="J69" s="3">
        <v>1.0006999999999999</v>
      </c>
      <c r="K69" s="3">
        <v>0.98799999999999999</v>
      </c>
      <c r="L69" s="3">
        <v>1.0024</v>
      </c>
      <c r="M69" s="3">
        <v>0.99419999999999997</v>
      </c>
      <c r="N69" s="3">
        <v>1.0056</v>
      </c>
      <c r="O69" s="3">
        <v>1.0048999999999999</v>
      </c>
      <c r="P69" s="3">
        <v>1.0117</v>
      </c>
    </row>
    <row r="70" spans="1:16">
      <c r="A70">
        <v>2024</v>
      </c>
      <c r="B70" t="s">
        <v>1442</v>
      </c>
      <c r="C70" s="3">
        <v>9.7999999999999997E-3</v>
      </c>
      <c r="D70" s="3">
        <v>8.0999999999999996E-3</v>
      </c>
      <c r="E70" s="3">
        <v>8.5000000000000006E-3</v>
      </c>
      <c r="F70" s="3">
        <v>8.9999999999999993E-3</v>
      </c>
      <c r="G70" s="3">
        <v>8.3000000000000001E-3</v>
      </c>
      <c r="H70" s="3">
        <v>7.9000000000000008E-3</v>
      </c>
      <c r="I70" s="3">
        <v>9.2999999999999992E-3</v>
      </c>
      <c r="J70" s="3">
        <v>8.9999999999999993E-3</v>
      </c>
      <c r="K70" s="3">
        <v>8.8000000000000005E-3</v>
      </c>
      <c r="L70" s="3">
        <v>9.9000000000000008E-3</v>
      </c>
      <c r="M70" s="3">
        <v>8.2000000000000007E-3</v>
      </c>
      <c r="N70" s="3">
        <v>8.6E-3</v>
      </c>
      <c r="O70" s="3">
        <v>0.1106</v>
      </c>
      <c r="P70" s="3">
        <v>0.53500000000000003</v>
      </c>
    </row>
    <row r="71" spans="1:16">
      <c r="C71" s="3">
        <v>1.0137</v>
      </c>
      <c r="D71" s="3">
        <v>1.0085999999999999</v>
      </c>
      <c r="E71" s="3">
        <v>1.0209999999999999</v>
      </c>
      <c r="F71" s="3">
        <v>1.0155000000000001</v>
      </c>
      <c r="G71" s="3">
        <v>0.99119999999999997</v>
      </c>
      <c r="H71" s="3">
        <v>1.0085</v>
      </c>
      <c r="I71" s="3">
        <v>1.0281</v>
      </c>
      <c r="J71" s="3">
        <v>1.0324</v>
      </c>
      <c r="K71" s="3">
        <v>1.0489999999999999</v>
      </c>
      <c r="L71" s="3">
        <v>1.0644</v>
      </c>
      <c r="M71" s="3">
        <v>1.0408999999999999</v>
      </c>
      <c r="N71" s="3">
        <v>0.92659999999999998</v>
      </c>
      <c r="O71" s="3">
        <v>1.0170999999999999</v>
      </c>
      <c r="P71" s="3">
        <v>1.0126999999999999</v>
      </c>
    </row>
    <row r="72" spans="1:16">
      <c r="A72">
        <v>2023</v>
      </c>
      <c r="B72" t="s">
        <v>1442</v>
      </c>
      <c r="C72" s="3">
        <v>1.1299999999999999E-2</v>
      </c>
      <c r="D72" s="3">
        <v>9.2999999999999992E-3</v>
      </c>
      <c r="E72" s="3">
        <v>1.18E-2</v>
      </c>
      <c r="F72" s="3">
        <v>8.6999999999999994E-3</v>
      </c>
      <c r="G72" s="3">
        <v>1.1599999999999999E-2</v>
      </c>
      <c r="H72" s="3">
        <v>1.0999999999999999E-2</v>
      </c>
      <c r="I72" s="3">
        <v>1.06E-2</v>
      </c>
      <c r="J72" s="3">
        <v>1.18E-2</v>
      </c>
      <c r="K72" s="3">
        <v>0.01</v>
      </c>
      <c r="L72" s="3">
        <v>9.7000000000000003E-3</v>
      </c>
      <c r="M72" s="3">
        <v>8.9999999999999993E-3</v>
      </c>
      <c r="N72" s="3">
        <v>9.1999999999999998E-3</v>
      </c>
      <c r="O72" s="3">
        <v>0.1313</v>
      </c>
      <c r="P72" s="3">
        <v>0.3821</v>
      </c>
    </row>
    <row r="73" spans="1:16">
      <c r="C73" s="3">
        <v>1.0036</v>
      </c>
      <c r="D73" s="3">
        <v>1.0172000000000001</v>
      </c>
      <c r="E73" s="3">
        <v>1.0006999999999999</v>
      </c>
      <c r="F73" s="3">
        <v>0.95140000000000002</v>
      </c>
      <c r="G73" s="3">
        <v>1.0347999999999999</v>
      </c>
      <c r="H73" s="3">
        <v>1.0294000000000001</v>
      </c>
      <c r="I73" s="3">
        <v>0.99260000000000004</v>
      </c>
      <c r="J73" s="3">
        <v>1.0346</v>
      </c>
      <c r="K73" s="3">
        <v>1.0277000000000001</v>
      </c>
      <c r="L73" s="3">
        <v>0.96860000000000002</v>
      </c>
      <c r="M73" s="3">
        <v>0.97950000000000004</v>
      </c>
      <c r="N73" s="3">
        <v>1.0248999999999999</v>
      </c>
      <c r="O73" s="3">
        <v>1.0065999999999999</v>
      </c>
      <c r="P73" s="3">
        <v>1.0098</v>
      </c>
    </row>
    <row r="74" spans="1:16">
      <c r="A74">
        <v>2022</v>
      </c>
      <c r="B74" t="s">
        <v>1442</v>
      </c>
      <c r="C74" s="3">
        <v>7.7000000000000002E-3</v>
      </c>
      <c r="D74" s="3">
        <v>8.3000000000000001E-3</v>
      </c>
      <c r="E74" s="3">
        <v>9.1000000000000004E-3</v>
      </c>
      <c r="F74" s="3">
        <v>7.7000000000000002E-3</v>
      </c>
      <c r="G74" s="3">
        <v>1.0699999999999999E-2</v>
      </c>
      <c r="H74" s="3">
        <v>1.04E-2</v>
      </c>
      <c r="I74" s="3">
        <v>1.04E-2</v>
      </c>
      <c r="J74" s="3">
        <v>1.18E-2</v>
      </c>
      <c r="K74" s="3">
        <v>1.0800000000000001E-2</v>
      </c>
      <c r="L74" s="3">
        <v>1.04E-2</v>
      </c>
      <c r="M74" s="3">
        <v>1.01E-2</v>
      </c>
      <c r="N74" s="3">
        <v>1.1299999999999999E-2</v>
      </c>
      <c r="O74" s="3">
        <v>0.1255</v>
      </c>
      <c r="P74" s="3">
        <v>0.22170000000000001</v>
      </c>
    </row>
    <row r="75" spans="1:16">
      <c r="C75" s="3">
        <v>1.0562</v>
      </c>
      <c r="D75" s="3">
        <v>1.1068</v>
      </c>
      <c r="E75" s="3">
        <v>0.99</v>
      </c>
      <c r="F75" s="3">
        <v>0.92700000000000005</v>
      </c>
      <c r="G75" s="3">
        <v>1.038</v>
      </c>
      <c r="H75" s="3">
        <v>1.0227999999999999</v>
      </c>
      <c r="I75" s="3">
        <v>1.0051000000000001</v>
      </c>
      <c r="J75" s="3">
        <v>1.0134000000000001</v>
      </c>
      <c r="K75" s="3">
        <v>1.0102</v>
      </c>
      <c r="L75" s="3">
        <v>1.0165</v>
      </c>
      <c r="M75" s="3">
        <v>0.99080000000000001</v>
      </c>
      <c r="N75" s="3">
        <v>1.0029999999999999</v>
      </c>
      <c r="O75" s="3">
        <v>1.0141</v>
      </c>
      <c r="P75" s="3">
        <v>1.0106999999999999</v>
      </c>
    </row>
    <row r="76" spans="1:16">
      <c r="A76">
        <v>2021</v>
      </c>
      <c r="B76" t="s">
        <v>1442</v>
      </c>
      <c r="C76" s="3">
        <v>1.6000000000000001E-3</v>
      </c>
      <c r="D76" s="3">
        <v>1E-3</v>
      </c>
      <c r="E76" s="3">
        <v>2.3E-3</v>
      </c>
      <c r="F76" s="3">
        <v>2E-3</v>
      </c>
      <c r="G76" s="3">
        <v>2.8E-3</v>
      </c>
      <c r="H76" s="3">
        <v>3.2000000000000002E-3</v>
      </c>
      <c r="I76" s="3">
        <v>4.0000000000000001E-3</v>
      </c>
      <c r="J76" s="3">
        <v>4.3E-3</v>
      </c>
      <c r="K76" s="3">
        <v>4.7000000000000002E-3</v>
      </c>
      <c r="L76" s="3">
        <v>5.3E-3</v>
      </c>
      <c r="M76" s="3">
        <v>5.8999999999999999E-3</v>
      </c>
      <c r="N76" s="3">
        <v>7.7000000000000002E-3</v>
      </c>
      <c r="O76" s="3">
        <v>4.5699999999999998E-2</v>
      </c>
      <c r="P76" s="3">
        <v>8.5500000000000007E-2</v>
      </c>
    </row>
    <row r="77" spans="1:16">
      <c r="C77" s="3">
        <v>1.0976999999999999</v>
      </c>
      <c r="D77" s="3">
        <v>0.76300000000000001</v>
      </c>
      <c r="E77" s="3">
        <v>1.1556</v>
      </c>
      <c r="F77" s="3">
        <v>0.94140000000000001</v>
      </c>
      <c r="G77" s="3">
        <v>1.0425</v>
      </c>
      <c r="H77" s="3">
        <v>1.0387999999999999</v>
      </c>
      <c r="I77" s="3">
        <v>1.1342000000000001</v>
      </c>
      <c r="J77" s="3">
        <v>1.0226999999999999</v>
      </c>
      <c r="K77" s="3">
        <v>1.0619000000000001</v>
      </c>
      <c r="L77" s="3">
        <v>1.1046</v>
      </c>
      <c r="M77" s="3">
        <v>1.0139</v>
      </c>
      <c r="N77" s="3">
        <v>1.0028999999999999</v>
      </c>
      <c r="O77" s="3">
        <v>1.0402</v>
      </c>
      <c r="P77" s="3">
        <v>1.0048999999999999</v>
      </c>
    </row>
    <row r="78" spans="1:16">
      <c r="A78">
        <v>2020</v>
      </c>
      <c r="B78" t="s">
        <v>1442</v>
      </c>
      <c r="C78" s="3">
        <v>3.8E-3</v>
      </c>
      <c r="D78" s="3">
        <v>2.8E-3</v>
      </c>
      <c r="E78" s="3">
        <v>3.3E-3</v>
      </c>
      <c r="F78" s="3">
        <v>2.5999999999999999E-3</v>
      </c>
      <c r="G78" s="3">
        <v>2.3999999999999998E-3</v>
      </c>
      <c r="H78" s="3">
        <v>2.0999999999999999E-3</v>
      </c>
      <c r="I78" s="3">
        <v>2E-3</v>
      </c>
      <c r="J78" s="3">
        <v>1.6000000000000001E-3</v>
      </c>
      <c r="K78" s="3">
        <v>5.0000000000000001E-4</v>
      </c>
      <c r="L78" s="3">
        <v>1.5E-3</v>
      </c>
      <c r="M78" s="3">
        <v>1.4E-3</v>
      </c>
      <c r="N78" s="3">
        <v>2.0999999999999999E-3</v>
      </c>
      <c r="O78" s="3">
        <v>2.63E-2</v>
      </c>
      <c r="P78" s="3">
        <v>3.7999999999999999E-2</v>
      </c>
    </row>
    <row r="79" spans="1:16">
      <c r="C79" s="3">
        <v>1.002</v>
      </c>
      <c r="D79" s="3">
        <v>0.93410000000000004</v>
      </c>
      <c r="E79" s="3">
        <v>0.97270000000000001</v>
      </c>
      <c r="F79" s="3">
        <v>0.9254</v>
      </c>
      <c r="G79" s="3">
        <v>0.995</v>
      </c>
      <c r="H79" s="3">
        <v>0.99729999999999996</v>
      </c>
      <c r="I79" s="3">
        <v>1.0043</v>
      </c>
      <c r="J79" s="3">
        <v>1.0047999999999999</v>
      </c>
      <c r="K79" s="3">
        <v>0.30470000000000003</v>
      </c>
      <c r="L79" s="3">
        <v>0.92620000000000002</v>
      </c>
      <c r="M79" s="3">
        <v>0.94330000000000003</v>
      </c>
      <c r="N79" s="3">
        <v>1.2507999999999999</v>
      </c>
      <c r="O79" s="3">
        <v>0.94910000000000005</v>
      </c>
      <c r="P79" s="3">
        <v>0.96550000000000002</v>
      </c>
    </row>
    <row r="80" spans="1:16">
      <c r="A80">
        <v>2019</v>
      </c>
      <c r="B80" t="s">
        <v>1442</v>
      </c>
      <c r="C80" t="s">
        <v>1439</v>
      </c>
      <c r="D80" t="s">
        <v>1439</v>
      </c>
      <c r="E80" t="s">
        <v>1439</v>
      </c>
      <c r="F80" t="s">
        <v>1439</v>
      </c>
      <c r="G80" t="s">
        <v>1439</v>
      </c>
      <c r="H80" t="s">
        <v>1439</v>
      </c>
      <c r="I80" t="s">
        <v>1439</v>
      </c>
      <c r="J80" t="s">
        <v>1439</v>
      </c>
      <c r="K80" t="s">
        <v>1439</v>
      </c>
      <c r="L80" s="3">
        <v>3.8E-3</v>
      </c>
      <c r="M80" s="3">
        <v>3.8E-3</v>
      </c>
      <c r="N80" s="3">
        <v>3.8E-3</v>
      </c>
      <c r="O80" s="3">
        <v>1.14E-2</v>
      </c>
      <c r="P80" s="3">
        <v>1.14E-2</v>
      </c>
    </row>
    <row r="81" spans="1:16">
      <c r="L81" s="3">
        <v>1.0086999999999999</v>
      </c>
      <c r="M81" s="3">
        <v>1.0076000000000001</v>
      </c>
      <c r="N81" s="3">
        <v>1.0005999999999999</v>
      </c>
      <c r="O81" s="3">
        <v>1.0057</v>
      </c>
      <c r="P81" s="3">
        <v>1.0057</v>
      </c>
    </row>
    <row r="85" spans="1:16">
      <c r="A85" t="s">
        <v>1436</v>
      </c>
      <c r="C85" t="s">
        <v>42</v>
      </c>
      <c r="D85" t="s">
        <v>43</v>
      </c>
      <c r="E85" t="s">
        <v>44</v>
      </c>
      <c r="F85" t="s">
        <v>45</v>
      </c>
      <c r="G85" t="s">
        <v>46</v>
      </c>
      <c r="H85" t="s">
        <v>47</v>
      </c>
      <c r="I85" t="s">
        <v>48</v>
      </c>
      <c r="J85" t="s">
        <v>49</v>
      </c>
      <c r="K85" t="s">
        <v>50</v>
      </c>
      <c r="L85" t="s">
        <v>51</v>
      </c>
      <c r="M85" t="s">
        <v>52</v>
      </c>
      <c r="N85" t="s">
        <v>53</v>
      </c>
      <c r="O85" t="s">
        <v>1437</v>
      </c>
      <c r="P85" t="s">
        <v>54</v>
      </c>
    </row>
    <row r="86" spans="1:16">
      <c r="A86">
        <v>2026</v>
      </c>
      <c r="B86" t="s">
        <v>1443</v>
      </c>
      <c r="C86" s="3">
        <v>1.0500000000000001E-2</v>
      </c>
      <c r="D86" t="s">
        <v>1439</v>
      </c>
      <c r="E86" t="s">
        <v>1439</v>
      </c>
      <c r="F86" t="s">
        <v>1439</v>
      </c>
      <c r="G86" t="s">
        <v>1439</v>
      </c>
      <c r="H86" t="s">
        <v>1439</v>
      </c>
      <c r="I86" t="s">
        <v>1439</v>
      </c>
      <c r="J86" t="s">
        <v>1439</v>
      </c>
      <c r="K86" t="s">
        <v>1439</v>
      </c>
      <c r="L86" t="s">
        <v>1439</v>
      </c>
      <c r="M86" t="s">
        <v>1439</v>
      </c>
      <c r="N86" t="s">
        <v>1439</v>
      </c>
      <c r="O86" s="3">
        <v>1.0500000000000001E-2</v>
      </c>
      <c r="P86" s="3">
        <v>99.991799999999998</v>
      </c>
    </row>
    <row r="87" spans="1:16">
      <c r="C87">
        <v>0.06</v>
      </c>
      <c r="O87">
        <v>0.06</v>
      </c>
      <c r="P87">
        <v>174.92</v>
      </c>
    </row>
    <row r="88" spans="1:16">
      <c r="A88">
        <v>2025</v>
      </c>
      <c r="B88" t="s">
        <v>1443</v>
      </c>
      <c r="C88" s="3">
        <v>1.01E-2</v>
      </c>
      <c r="D88" s="3">
        <v>9.9000000000000008E-3</v>
      </c>
      <c r="E88" s="3">
        <v>9.5999999999999992E-3</v>
      </c>
      <c r="F88" s="3">
        <v>1.06E-2</v>
      </c>
      <c r="G88" s="3">
        <v>1.14E-2</v>
      </c>
      <c r="H88" s="3">
        <v>1.0999999999999999E-2</v>
      </c>
      <c r="I88" s="3">
        <v>1.2800000000000001E-2</v>
      </c>
      <c r="J88" s="3">
        <v>1.1599999999999999E-2</v>
      </c>
      <c r="K88" s="3">
        <v>1.2200000000000001E-2</v>
      </c>
      <c r="L88" s="3">
        <v>1.2800000000000001E-2</v>
      </c>
      <c r="M88" s="3">
        <v>1.0500000000000001E-2</v>
      </c>
      <c r="N88" s="3">
        <v>1.2200000000000001E-2</v>
      </c>
      <c r="O88" s="3">
        <v>0.14319999999999999</v>
      </c>
      <c r="P88" s="3">
        <v>98.939700000000002</v>
      </c>
    </row>
    <row r="89" spans="1:16">
      <c r="C89">
        <v>0</v>
      </c>
      <c r="D89">
        <v>0</v>
      </c>
      <c r="E89">
        <v>0</v>
      </c>
      <c r="F89">
        <v>0</v>
      </c>
      <c r="G89">
        <v>0</v>
      </c>
      <c r="H89">
        <v>0</v>
      </c>
      <c r="I89">
        <v>0</v>
      </c>
      <c r="J89">
        <v>0</v>
      </c>
      <c r="K89">
        <v>0</v>
      </c>
      <c r="L89">
        <v>0</v>
      </c>
      <c r="M89">
        <v>0</v>
      </c>
      <c r="N89">
        <v>0</v>
      </c>
      <c r="O89">
        <v>0.01</v>
      </c>
      <c r="P89">
        <v>167.69</v>
      </c>
    </row>
    <row r="90" spans="1:16">
      <c r="A90">
        <v>2024</v>
      </c>
      <c r="B90" t="s">
        <v>1443</v>
      </c>
      <c r="C90" s="3">
        <v>9.7000000000000003E-3</v>
      </c>
      <c r="D90" s="3">
        <v>8.0000000000000002E-3</v>
      </c>
      <c r="E90" s="3">
        <v>8.3000000000000001E-3</v>
      </c>
      <c r="F90" s="3">
        <v>8.8999999999999999E-3</v>
      </c>
      <c r="G90" s="3">
        <v>8.3000000000000001E-3</v>
      </c>
      <c r="H90" s="3">
        <v>7.9000000000000008E-3</v>
      </c>
      <c r="I90" s="3">
        <v>9.1000000000000004E-3</v>
      </c>
      <c r="J90" s="3">
        <v>8.6999999999999994E-3</v>
      </c>
      <c r="K90" s="3">
        <v>8.3999999999999995E-3</v>
      </c>
      <c r="L90" s="3">
        <v>9.2999999999999992E-3</v>
      </c>
      <c r="M90" s="3">
        <v>7.9000000000000008E-3</v>
      </c>
      <c r="N90" s="3">
        <v>9.2999999999999992E-3</v>
      </c>
      <c r="O90" s="3">
        <v>0.10879999999999999</v>
      </c>
      <c r="P90" s="3">
        <v>86.4178</v>
      </c>
    </row>
    <row r="91" spans="1:16">
      <c r="C91">
        <v>0</v>
      </c>
      <c r="D91">
        <v>0</v>
      </c>
      <c r="E91">
        <v>0</v>
      </c>
      <c r="F91">
        <v>0</v>
      </c>
      <c r="G91">
        <v>0</v>
      </c>
      <c r="H91">
        <v>0</v>
      </c>
      <c r="I91">
        <v>0</v>
      </c>
      <c r="J91">
        <v>0</v>
      </c>
      <c r="K91">
        <v>0</v>
      </c>
      <c r="L91">
        <v>0</v>
      </c>
      <c r="M91">
        <v>0</v>
      </c>
      <c r="N91">
        <v>0</v>
      </c>
      <c r="O91">
        <v>0</v>
      </c>
      <c r="P91">
        <v>145.85</v>
      </c>
    </row>
    <row r="92" spans="1:16">
      <c r="A92">
        <v>2023</v>
      </c>
      <c r="B92" t="s">
        <v>1443</v>
      </c>
      <c r="C92" s="3">
        <v>1.12E-2</v>
      </c>
      <c r="D92" s="3">
        <v>9.1999999999999998E-3</v>
      </c>
      <c r="E92" s="3">
        <v>1.17E-2</v>
      </c>
      <c r="F92" s="3">
        <v>9.1999999999999998E-3</v>
      </c>
      <c r="G92" s="3">
        <v>1.12E-2</v>
      </c>
      <c r="H92" s="3">
        <v>1.0699999999999999E-2</v>
      </c>
      <c r="I92" s="3">
        <v>1.0699999999999999E-2</v>
      </c>
      <c r="J92" s="3">
        <v>1.14E-2</v>
      </c>
      <c r="K92" s="3">
        <v>9.7000000000000003E-3</v>
      </c>
      <c r="L92" s="3">
        <v>0.01</v>
      </c>
      <c r="M92" s="3">
        <v>9.1999999999999998E-3</v>
      </c>
      <c r="N92" s="3">
        <v>8.8999999999999999E-3</v>
      </c>
      <c r="O92" s="3">
        <v>0.13039999999999999</v>
      </c>
      <c r="P92" s="3">
        <v>77.8429</v>
      </c>
    </row>
    <row r="93" spans="1:16">
      <c r="C93">
        <v>0</v>
      </c>
      <c r="D93">
        <v>0</v>
      </c>
      <c r="E93">
        <v>0</v>
      </c>
      <c r="F93">
        <v>0</v>
      </c>
      <c r="G93">
        <v>0</v>
      </c>
      <c r="H93">
        <v>0</v>
      </c>
      <c r="I93">
        <v>0</v>
      </c>
      <c r="J93">
        <v>0</v>
      </c>
      <c r="K93">
        <v>0</v>
      </c>
      <c r="L93">
        <v>0</v>
      </c>
      <c r="M93">
        <v>0</v>
      </c>
      <c r="N93">
        <v>0</v>
      </c>
      <c r="O93">
        <v>-0.01</v>
      </c>
      <c r="P93">
        <v>131.41</v>
      </c>
    </row>
    <row r="94" spans="1:16">
      <c r="A94">
        <v>2022</v>
      </c>
      <c r="B94" t="s">
        <v>1443</v>
      </c>
      <c r="C94" s="3">
        <v>7.3000000000000001E-3</v>
      </c>
      <c r="D94" s="3">
        <v>7.6E-3</v>
      </c>
      <c r="E94" s="3">
        <v>9.2999999999999992E-3</v>
      </c>
      <c r="F94" s="3">
        <v>8.3000000000000001E-3</v>
      </c>
      <c r="G94" s="3">
        <v>1.03E-2</v>
      </c>
      <c r="H94" s="3">
        <v>1.0200000000000001E-2</v>
      </c>
      <c r="I94" s="3">
        <v>1.03E-2</v>
      </c>
      <c r="J94" s="3">
        <v>1.17E-2</v>
      </c>
      <c r="K94" s="3">
        <v>1.0699999999999999E-2</v>
      </c>
      <c r="L94" s="3">
        <v>1.0200000000000001E-2</v>
      </c>
      <c r="M94" s="3">
        <v>1.0200000000000001E-2</v>
      </c>
      <c r="N94" s="3">
        <v>1.12E-2</v>
      </c>
      <c r="O94" s="3">
        <v>0.1239</v>
      </c>
      <c r="P94" s="3">
        <v>68.748099999999994</v>
      </c>
    </row>
    <row r="95" spans="1:16">
      <c r="C95">
        <v>0</v>
      </c>
      <c r="D95">
        <v>0.01</v>
      </c>
      <c r="E95">
        <v>0</v>
      </c>
      <c r="F95">
        <v>0</v>
      </c>
      <c r="G95">
        <v>0</v>
      </c>
      <c r="H95">
        <v>0</v>
      </c>
      <c r="I95">
        <v>0</v>
      </c>
      <c r="J95">
        <v>0</v>
      </c>
      <c r="K95">
        <v>0</v>
      </c>
      <c r="L95">
        <v>0</v>
      </c>
      <c r="M95">
        <v>0</v>
      </c>
      <c r="N95">
        <v>0</v>
      </c>
      <c r="O95">
        <v>0.02</v>
      </c>
      <c r="P95">
        <v>116.73</v>
      </c>
    </row>
    <row r="96" spans="1:16">
      <c r="A96">
        <v>2021</v>
      </c>
      <c r="B96" t="s">
        <v>1443</v>
      </c>
      <c r="C96" s="3">
        <v>1.5E-3</v>
      </c>
      <c r="D96" s="3">
        <v>1.2999999999999999E-3</v>
      </c>
      <c r="E96" s="3">
        <v>2E-3</v>
      </c>
      <c r="F96" s="3">
        <v>2.0999999999999999E-3</v>
      </c>
      <c r="G96" s="3">
        <v>2.7000000000000001E-3</v>
      </c>
      <c r="H96" s="3">
        <v>3.0999999999999999E-3</v>
      </c>
      <c r="I96" s="3">
        <v>3.5999999999999999E-3</v>
      </c>
      <c r="J96" s="3">
        <v>4.3E-3</v>
      </c>
      <c r="K96" s="3">
        <v>4.4000000000000003E-3</v>
      </c>
      <c r="L96" s="3">
        <v>4.8999999999999998E-3</v>
      </c>
      <c r="M96" s="3">
        <v>5.8999999999999999E-3</v>
      </c>
      <c r="N96" s="3">
        <v>7.7000000000000002E-3</v>
      </c>
      <c r="O96" s="3">
        <v>4.4200000000000003E-2</v>
      </c>
      <c r="P96" s="3">
        <v>61.058500000000002</v>
      </c>
    </row>
    <row r="97" spans="1:16">
      <c r="C97">
        <v>0</v>
      </c>
      <c r="D97">
        <v>0</v>
      </c>
      <c r="E97">
        <v>0</v>
      </c>
      <c r="F97">
        <v>0</v>
      </c>
      <c r="G97">
        <v>0</v>
      </c>
      <c r="H97">
        <v>0</v>
      </c>
      <c r="I97">
        <v>0</v>
      </c>
      <c r="J97">
        <v>0</v>
      </c>
      <c r="K97">
        <v>0</v>
      </c>
      <c r="L97">
        <v>0.01</v>
      </c>
      <c r="M97">
        <v>0</v>
      </c>
      <c r="N97">
        <v>0.01</v>
      </c>
      <c r="O97">
        <v>0.03</v>
      </c>
      <c r="P97">
        <v>102.88</v>
      </c>
    </row>
    <row r="98" spans="1:16">
      <c r="A98">
        <v>2020</v>
      </c>
      <c r="B98" t="s">
        <v>1443</v>
      </c>
      <c r="C98" s="3">
        <v>3.8E-3</v>
      </c>
      <c r="D98" s="3">
        <v>2.8999999999999998E-3</v>
      </c>
      <c r="E98" s="3">
        <v>3.3999999999999998E-3</v>
      </c>
      <c r="F98" s="3">
        <v>2.8E-3</v>
      </c>
      <c r="G98" s="3">
        <v>2.3999999999999998E-3</v>
      </c>
      <c r="H98" s="3">
        <v>2.0999999999999999E-3</v>
      </c>
      <c r="I98" s="3">
        <v>1.9E-3</v>
      </c>
      <c r="J98" s="3">
        <v>1.6000000000000001E-3</v>
      </c>
      <c r="K98" s="3">
        <v>1.6000000000000001E-3</v>
      </c>
      <c r="L98" s="3">
        <v>1.6000000000000001E-3</v>
      </c>
      <c r="M98" s="3">
        <v>1.5E-3</v>
      </c>
      <c r="N98" s="3">
        <v>1.6000000000000001E-3</v>
      </c>
      <c r="O98" s="3">
        <v>2.76E-2</v>
      </c>
      <c r="P98" s="3">
        <v>58.429499999999997</v>
      </c>
    </row>
    <row r="99" spans="1:16">
      <c r="C99">
        <v>0</v>
      </c>
      <c r="D99">
        <v>0</v>
      </c>
      <c r="E99">
        <v>0</v>
      </c>
      <c r="F99">
        <v>0</v>
      </c>
      <c r="G99">
        <v>0</v>
      </c>
      <c r="H99">
        <v>0</v>
      </c>
      <c r="I99">
        <v>0</v>
      </c>
      <c r="J99">
        <v>0</v>
      </c>
      <c r="K99">
        <v>0</v>
      </c>
      <c r="L99">
        <v>0</v>
      </c>
      <c r="M99">
        <v>0</v>
      </c>
      <c r="N99">
        <v>0</v>
      </c>
      <c r="O99">
        <v>-0.01</v>
      </c>
      <c r="P99">
        <v>96.93</v>
      </c>
    </row>
    <row r="100" spans="1:16">
      <c r="A100">
        <v>2019</v>
      </c>
      <c r="B100" t="s">
        <v>1443</v>
      </c>
      <c r="C100" s="3">
        <v>5.4000000000000003E-3</v>
      </c>
      <c r="D100" s="3">
        <v>4.8999999999999998E-3</v>
      </c>
      <c r="E100" s="3">
        <v>4.7000000000000002E-3</v>
      </c>
      <c r="F100" s="3">
        <v>5.1999999999999998E-3</v>
      </c>
      <c r="G100" s="3">
        <v>5.4000000000000003E-3</v>
      </c>
      <c r="H100" s="3">
        <v>4.7000000000000002E-3</v>
      </c>
      <c r="I100" s="3">
        <v>5.7000000000000002E-3</v>
      </c>
      <c r="J100" s="3">
        <v>5.0000000000000001E-3</v>
      </c>
      <c r="K100" s="3">
        <v>4.5999999999999999E-3</v>
      </c>
      <c r="L100" s="3">
        <v>4.7999999999999996E-3</v>
      </c>
      <c r="M100" s="3">
        <v>3.8E-3</v>
      </c>
      <c r="N100" s="3">
        <v>3.7000000000000002E-3</v>
      </c>
      <c r="O100" s="3">
        <v>5.96E-2</v>
      </c>
      <c r="P100" s="3">
        <v>56.834600000000002</v>
      </c>
    </row>
    <row r="101" spans="1:16">
      <c r="C101">
        <v>0</v>
      </c>
      <c r="D101">
        <v>0</v>
      </c>
      <c r="E101">
        <v>0</v>
      </c>
      <c r="F101">
        <v>0</v>
      </c>
      <c r="G101">
        <v>0</v>
      </c>
      <c r="H101">
        <v>0</v>
      </c>
      <c r="I101">
        <v>0</v>
      </c>
      <c r="J101">
        <v>0</v>
      </c>
      <c r="K101">
        <v>0</v>
      </c>
      <c r="L101">
        <v>0</v>
      </c>
      <c r="M101">
        <v>0</v>
      </c>
      <c r="N101">
        <v>0</v>
      </c>
      <c r="O101">
        <v>-0.01</v>
      </c>
      <c r="P101">
        <v>94.88</v>
      </c>
    </row>
    <row r="102" spans="1:16">
      <c r="A102">
        <v>2018</v>
      </c>
      <c r="B102" t="s">
        <v>1443</v>
      </c>
      <c r="C102" s="3">
        <v>5.7999999999999996E-3</v>
      </c>
      <c r="D102" s="3">
        <v>4.7000000000000002E-3</v>
      </c>
      <c r="E102" s="3">
        <v>5.3E-3</v>
      </c>
      <c r="F102" s="3">
        <v>5.1999999999999998E-3</v>
      </c>
      <c r="G102" s="3">
        <v>5.1999999999999998E-3</v>
      </c>
      <c r="H102" s="3">
        <v>5.1999999999999998E-3</v>
      </c>
      <c r="I102" s="3">
        <v>5.4000000000000003E-3</v>
      </c>
      <c r="J102" s="3">
        <v>5.7000000000000002E-3</v>
      </c>
      <c r="K102" s="3">
        <v>4.7000000000000002E-3</v>
      </c>
      <c r="L102" s="3">
        <v>5.4000000000000003E-3</v>
      </c>
      <c r="M102" s="3">
        <v>4.8999999999999998E-3</v>
      </c>
      <c r="N102" s="3">
        <v>4.8999999999999998E-3</v>
      </c>
      <c r="O102" s="3">
        <v>6.4299999999999996E-2</v>
      </c>
      <c r="P102" s="3">
        <v>53.581600000000002</v>
      </c>
    </row>
    <row r="103" spans="1:16">
      <c r="C103">
        <v>0</v>
      </c>
      <c r="D103">
        <v>0</v>
      </c>
      <c r="E103">
        <v>0</v>
      </c>
      <c r="F103">
        <v>0</v>
      </c>
      <c r="G103">
        <v>0</v>
      </c>
      <c r="H103">
        <v>0</v>
      </c>
      <c r="I103">
        <v>0</v>
      </c>
      <c r="J103">
        <v>0</v>
      </c>
      <c r="K103">
        <v>0</v>
      </c>
      <c r="L103">
        <v>0</v>
      </c>
      <c r="M103">
        <v>0</v>
      </c>
      <c r="N103">
        <v>0</v>
      </c>
      <c r="O103">
        <v>0.01</v>
      </c>
      <c r="P103">
        <v>89.94</v>
      </c>
    </row>
    <row r="104" spans="1:16">
      <c r="A104">
        <v>2017</v>
      </c>
      <c r="B104" t="s">
        <v>1443</v>
      </c>
      <c r="C104" s="3">
        <v>1.09E-2</v>
      </c>
      <c r="D104" s="3">
        <v>8.6999999999999994E-3</v>
      </c>
      <c r="E104" s="3">
        <v>1.0500000000000001E-2</v>
      </c>
      <c r="F104" s="3">
        <v>7.9000000000000008E-3</v>
      </c>
      <c r="G104" s="3">
        <v>9.2999999999999992E-3</v>
      </c>
      <c r="H104" s="3">
        <v>8.0999999999999996E-3</v>
      </c>
      <c r="I104" s="3">
        <v>8.0000000000000002E-3</v>
      </c>
      <c r="J104" s="3">
        <v>8.0000000000000002E-3</v>
      </c>
      <c r="K104" s="3">
        <v>6.4000000000000003E-3</v>
      </c>
      <c r="L104" s="3">
        <v>6.4000000000000003E-3</v>
      </c>
      <c r="M104" s="3">
        <v>5.7000000000000002E-3</v>
      </c>
      <c r="N104" s="3">
        <v>5.4000000000000003E-3</v>
      </c>
      <c r="O104" s="3">
        <v>9.9400000000000002E-2</v>
      </c>
      <c r="P104" s="3">
        <v>50.284599999999998</v>
      </c>
    </row>
    <row r="105" spans="1:16">
      <c r="C105">
        <v>0</v>
      </c>
      <c r="D105">
        <v>0</v>
      </c>
      <c r="E105">
        <v>0</v>
      </c>
      <c r="F105">
        <v>0</v>
      </c>
      <c r="G105">
        <v>0</v>
      </c>
      <c r="H105">
        <v>0</v>
      </c>
      <c r="I105">
        <v>0</v>
      </c>
      <c r="J105">
        <v>0</v>
      </c>
      <c r="K105">
        <v>0</v>
      </c>
      <c r="L105">
        <v>0</v>
      </c>
      <c r="M105">
        <v>0</v>
      </c>
      <c r="N105">
        <v>0</v>
      </c>
      <c r="O105">
        <v>-0.01</v>
      </c>
      <c r="P105">
        <v>84.25</v>
      </c>
    </row>
    <row r="106" spans="1:16">
      <c r="A106">
        <v>2016</v>
      </c>
      <c r="B106" t="s">
        <v>1443</v>
      </c>
      <c r="C106" s="3">
        <v>1.06E-2</v>
      </c>
      <c r="D106" s="3">
        <v>0.01</v>
      </c>
      <c r="E106" s="3">
        <v>1.1599999999999999E-2</v>
      </c>
      <c r="F106" s="3">
        <v>1.06E-2</v>
      </c>
      <c r="G106" s="3">
        <v>1.11E-2</v>
      </c>
      <c r="H106" s="3">
        <v>1.1599999999999999E-2</v>
      </c>
      <c r="I106" s="3">
        <v>1.11E-2</v>
      </c>
      <c r="J106" s="3">
        <v>1.2200000000000001E-2</v>
      </c>
      <c r="K106" s="3">
        <v>1.11E-2</v>
      </c>
      <c r="L106" s="3">
        <v>1.0500000000000001E-2</v>
      </c>
      <c r="M106" s="3">
        <v>1.04E-2</v>
      </c>
      <c r="N106" s="3">
        <v>1.12E-2</v>
      </c>
      <c r="O106" s="3">
        <v>0.14019999999999999</v>
      </c>
      <c r="P106" s="3">
        <v>45.648099999999999</v>
      </c>
    </row>
    <row r="107" spans="1:16">
      <c r="C107">
        <v>0</v>
      </c>
      <c r="D107">
        <v>0</v>
      </c>
      <c r="E107">
        <v>0</v>
      </c>
      <c r="F107">
        <v>0</v>
      </c>
      <c r="G107">
        <v>0</v>
      </c>
      <c r="H107">
        <v>0</v>
      </c>
      <c r="I107">
        <v>0</v>
      </c>
      <c r="J107">
        <v>0</v>
      </c>
      <c r="K107">
        <v>0</v>
      </c>
      <c r="L107">
        <v>0</v>
      </c>
      <c r="M107">
        <v>0</v>
      </c>
      <c r="N107">
        <v>0</v>
      </c>
      <c r="O107">
        <v>0.02</v>
      </c>
      <c r="P107">
        <v>77.17</v>
      </c>
    </row>
    <row r="108" spans="1:16">
      <c r="A108">
        <v>2015</v>
      </c>
      <c r="B108" t="s">
        <v>1443</v>
      </c>
      <c r="C108" s="3">
        <v>9.4000000000000004E-3</v>
      </c>
      <c r="D108" s="3">
        <v>8.2000000000000007E-3</v>
      </c>
      <c r="E108" s="3">
        <v>1.04E-2</v>
      </c>
      <c r="F108" s="3">
        <v>9.4999999999999998E-3</v>
      </c>
      <c r="G108" s="3">
        <v>9.9000000000000008E-3</v>
      </c>
      <c r="H108" s="3">
        <v>1.0699999999999999E-2</v>
      </c>
      <c r="I108" s="3">
        <v>1.18E-2</v>
      </c>
      <c r="J108" s="3">
        <v>1.11E-2</v>
      </c>
      <c r="K108" s="3">
        <v>1.11E-2</v>
      </c>
      <c r="L108" s="3">
        <v>1.11E-2</v>
      </c>
      <c r="M108" s="3">
        <v>1.06E-2</v>
      </c>
      <c r="N108" s="3">
        <v>1.1599999999999999E-2</v>
      </c>
      <c r="O108" s="3">
        <v>0.13270000000000001</v>
      </c>
      <c r="P108" s="3">
        <v>39.912700000000001</v>
      </c>
    </row>
    <row r="109" spans="1:16">
      <c r="C109">
        <v>0.01</v>
      </c>
      <c r="D109">
        <v>0</v>
      </c>
      <c r="E109">
        <v>0.01</v>
      </c>
      <c r="F109">
        <v>0.01</v>
      </c>
      <c r="G109">
        <v>0</v>
      </c>
      <c r="H109">
        <v>0</v>
      </c>
      <c r="I109">
        <v>0</v>
      </c>
      <c r="J109">
        <v>0</v>
      </c>
      <c r="K109">
        <v>0</v>
      </c>
      <c r="L109">
        <v>0</v>
      </c>
      <c r="M109">
        <v>0</v>
      </c>
      <c r="N109">
        <v>0</v>
      </c>
      <c r="O109">
        <v>0.04</v>
      </c>
      <c r="P109">
        <v>67.069999999999993</v>
      </c>
    </row>
    <row r="110" spans="1:16">
      <c r="A110">
        <v>2014</v>
      </c>
      <c r="B110" t="s">
        <v>1443</v>
      </c>
      <c r="C110" s="3">
        <v>8.5000000000000006E-3</v>
      </c>
      <c r="D110" s="3">
        <v>7.9000000000000008E-3</v>
      </c>
      <c r="E110" s="3">
        <v>7.7000000000000002E-3</v>
      </c>
      <c r="F110" s="3">
        <v>8.2000000000000007E-3</v>
      </c>
      <c r="G110" s="3">
        <v>8.6999999999999994E-3</v>
      </c>
      <c r="H110" s="3">
        <v>8.2000000000000007E-3</v>
      </c>
      <c r="I110" s="3">
        <v>9.4999999999999998E-3</v>
      </c>
      <c r="J110" s="3">
        <v>8.6999999999999994E-3</v>
      </c>
      <c r="K110" s="3">
        <v>9.1000000000000004E-3</v>
      </c>
      <c r="L110" s="3">
        <v>9.4999999999999998E-3</v>
      </c>
      <c r="M110" s="3">
        <v>8.3999999999999995E-3</v>
      </c>
      <c r="N110" s="3">
        <v>9.5999999999999992E-3</v>
      </c>
      <c r="O110" s="3">
        <v>0.109</v>
      </c>
      <c r="P110" s="3">
        <v>35.120199999999997</v>
      </c>
    </row>
    <row r="111" spans="1:16">
      <c r="C111">
        <v>0.01</v>
      </c>
      <c r="D111">
        <v>0.01</v>
      </c>
      <c r="E111">
        <v>0.01</v>
      </c>
      <c r="F111">
        <v>0.01</v>
      </c>
      <c r="G111">
        <v>0.01</v>
      </c>
      <c r="H111">
        <v>0.01</v>
      </c>
      <c r="I111">
        <v>0.01</v>
      </c>
      <c r="J111">
        <v>0.01</v>
      </c>
      <c r="K111">
        <v>0.01</v>
      </c>
      <c r="L111">
        <v>0.01</v>
      </c>
      <c r="M111">
        <v>0</v>
      </c>
      <c r="N111">
        <v>0.01</v>
      </c>
      <c r="O111">
        <v>0.1</v>
      </c>
      <c r="P111">
        <v>57.98</v>
      </c>
    </row>
    <row r="112" spans="1:16">
      <c r="A112">
        <v>2013</v>
      </c>
      <c r="B112" t="s">
        <v>1443</v>
      </c>
      <c r="C112" s="3">
        <v>6.0000000000000001E-3</v>
      </c>
      <c r="D112" s="3">
        <v>4.8999999999999998E-3</v>
      </c>
      <c r="E112" s="3">
        <v>5.4999999999999997E-3</v>
      </c>
      <c r="F112" s="3">
        <v>6.1000000000000004E-3</v>
      </c>
      <c r="G112" s="3">
        <v>6.0000000000000001E-3</v>
      </c>
      <c r="H112" s="3">
        <v>6.1000000000000004E-3</v>
      </c>
      <c r="I112" s="3">
        <v>7.1999999999999998E-3</v>
      </c>
      <c r="J112" s="3">
        <v>7.1000000000000004E-3</v>
      </c>
      <c r="K112" s="3">
        <v>7.1000000000000004E-3</v>
      </c>
      <c r="L112" s="3">
        <v>8.0999999999999996E-3</v>
      </c>
      <c r="M112" s="3">
        <v>7.1999999999999998E-3</v>
      </c>
      <c r="N112" s="3">
        <v>7.9000000000000008E-3</v>
      </c>
      <c r="O112" s="3">
        <v>8.2199999999999995E-2</v>
      </c>
      <c r="P112" s="3">
        <v>31.5688</v>
      </c>
    </row>
    <row r="113" spans="1:16">
      <c r="C113">
        <v>0.02</v>
      </c>
      <c r="D113">
        <v>0.01</v>
      </c>
      <c r="E113">
        <v>0.01</v>
      </c>
      <c r="F113">
        <v>0.01</v>
      </c>
      <c r="G113">
        <v>0.02</v>
      </c>
      <c r="H113">
        <v>0.01</v>
      </c>
      <c r="I113">
        <v>0.02</v>
      </c>
      <c r="J113">
        <v>0.02</v>
      </c>
      <c r="K113">
        <v>0.01</v>
      </c>
      <c r="L113">
        <v>0.01</v>
      </c>
      <c r="M113">
        <v>0.01</v>
      </c>
      <c r="N113">
        <v>0.01</v>
      </c>
      <c r="O113">
        <v>0.17</v>
      </c>
      <c r="P113">
        <v>49.46</v>
      </c>
    </row>
    <row r="114" spans="1:16">
      <c r="A114">
        <v>2012</v>
      </c>
      <c r="B114" t="s">
        <v>1443</v>
      </c>
      <c r="C114" s="3">
        <v>8.8999999999999999E-3</v>
      </c>
      <c r="D114" s="3">
        <v>7.4999999999999997E-3</v>
      </c>
      <c r="E114" s="3">
        <v>8.2000000000000007E-3</v>
      </c>
      <c r="F114" s="3">
        <v>7.1000000000000004E-3</v>
      </c>
      <c r="G114" s="3">
        <v>7.4000000000000003E-3</v>
      </c>
      <c r="H114" s="3">
        <v>6.4000000000000003E-3</v>
      </c>
      <c r="I114" s="3">
        <v>6.7999999999999996E-3</v>
      </c>
      <c r="J114" s="3">
        <v>6.8999999999999999E-3</v>
      </c>
      <c r="K114" s="3">
        <v>5.4000000000000003E-3</v>
      </c>
      <c r="L114" s="3">
        <v>6.1000000000000004E-3</v>
      </c>
      <c r="M114" s="3">
        <v>5.4999999999999997E-3</v>
      </c>
      <c r="N114" s="3">
        <v>5.4999999999999997E-3</v>
      </c>
      <c r="O114" s="3">
        <v>8.4900000000000003E-2</v>
      </c>
      <c r="P114" s="3">
        <v>29.0945</v>
      </c>
    </row>
    <row r="115" spans="1:16">
      <c r="C115">
        <v>0</v>
      </c>
      <c r="D115">
        <v>0.01</v>
      </c>
      <c r="E115">
        <v>0.01</v>
      </c>
      <c r="F115">
        <v>0.01</v>
      </c>
      <c r="G115">
        <v>0.01</v>
      </c>
      <c r="H115">
        <v>0</v>
      </c>
      <c r="I115">
        <v>0</v>
      </c>
      <c r="J115">
        <v>0</v>
      </c>
      <c r="K115">
        <v>0</v>
      </c>
      <c r="L115">
        <v>0</v>
      </c>
      <c r="M115">
        <v>0</v>
      </c>
      <c r="N115">
        <v>0.02</v>
      </c>
      <c r="O115">
        <v>0.08</v>
      </c>
      <c r="P115">
        <v>41.08</v>
      </c>
    </row>
    <row r="119" spans="1:16">
      <c r="A119" t="s">
        <v>1436</v>
      </c>
      <c r="C119" t="s">
        <v>42</v>
      </c>
      <c r="D119" t="s">
        <v>43</v>
      </c>
      <c r="E119" t="s">
        <v>44</v>
      </c>
      <c r="F119" t="s">
        <v>45</v>
      </c>
      <c r="G119" t="s">
        <v>46</v>
      </c>
      <c r="H119" t="s">
        <v>47</v>
      </c>
      <c r="I119" t="s">
        <v>48</v>
      </c>
      <c r="J119" t="s">
        <v>49</v>
      </c>
      <c r="K119" t="s">
        <v>50</v>
      </c>
      <c r="L119" t="s">
        <v>51</v>
      </c>
      <c r="M119" t="s">
        <v>52</v>
      </c>
      <c r="N119" t="s">
        <v>53</v>
      </c>
      <c r="O119" t="s">
        <v>1437</v>
      </c>
      <c r="P119" t="s">
        <v>54</v>
      </c>
    </row>
    <row r="120" spans="1:16">
      <c r="A120">
        <v>2026</v>
      </c>
      <c r="B120" t="s">
        <v>1467</v>
      </c>
      <c r="C120" s="3">
        <v>1.9400000000000001E-2</v>
      </c>
      <c r="D120" t="s">
        <v>1439</v>
      </c>
      <c r="E120" t="s">
        <v>1439</v>
      </c>
      <c r="F120" t="s">
        <v>1439</v>
      </c>
      <c r="G120" t="s">
        <v>1439</v>
      </c>
      <c r="H120" t="s">
        <v>1439</v>
      </c>
      <c r="I120" t="s">
        <v>1439</v>
      </c>
      <c r="J120" t="s">
        <v>1439</v>
      </c>
      <c r="K120" t="s">
        <v>1439</v>
      </c>
      <c r="L120" t="s">
        <v>1439</v>
      </c>
      <c r="M120" t="s">
        <v>1439</v>
      </c>
      <c r="N120" t="s">
        <v>1439</v>
      </c>
      <c r="O120" s="3">
        <v>1.9400000000000001E-2</v>
      </c>
      <c r="P120" s="3">
        <v>0.26150000000000001</v>
      </c>
    </row>
    <row r="121" spans="1:16">
      <c r="C121" s="3">
        <v>2.0581</v>
      </c>
      <c r="O121" s="3">
        <v>2.0581</v>
      </c>
      <c r="P121" s="3">
        <v>1.0602</v>
      </c>
    </row>
    <row r="122" spans="1:16">
      <c r="A122">
        <v>2025</v>
      </c>
      <c r="B122" t="s">
        <v>1467</v>
      </c>
      <c r="C122" s="3">
        <v>8.0999999999999996E-3</v>
      </c>
      <c r="D122" s="3">
        <v>8.5000000000000006E-3</v>
      </c>
      <c r="E122" s="3">
        <v>9.5999999999999992E-3</v>
      </c>
      <c r="F122" s="3">
        <v>1.03E-2</v>
      </c>
      <c r="G122" s="3">
        <v>1.26E-2</v>
      </c>
      <c r="H122" s="3">
        <v>1.1900000000000001E-2</v>
      </c>
      <c r="I122" s="3">
        <v>1.44E-2</v>
      </c>
      <c r="J122" s="3">
        <v>1.49E-2</v>
      </c>
      <c r="K122" s="3">
        <v>2.1100000000000001E-2</v>
      </c>
      <c r="L122" s="3">
        <v>4.1000000000000003E-3</v>
      </c>
      <c r="M122" s="3">
        <v>8.6E-3</v>
      </c>
      <c r="N122" s="3">
        <v>8.2000000000000007E-3</v>
      </c>
      <c r="O122" s="3">
        <v>0.14030000000000001</v>
      </c>
      <c r="P122" s="3">
        <v>0.23749999999999999</v>
      </c>
    </row>
    <row r="123" spans="1:16">
      <c r="C123" s="3">
        <v>0.80700000000000005</v>
      </c>
      <c r="D123" s="3">
        <v>0.85819999999999996</v>
      </c>
      <c r="E123" s="3">
        <v>0.99439999999999995</v>
      </c>
      <c r="F123" s="3">
        <v>0.97319999999999995</v>
      </c>
      <c r="G123" s="3">
        <v>1.1093999999999999</v>
      </c>
      <c r="H123" s="3">
        <v>1.0876999999999999</v>
      </c>
      <c r="I123" s="3">
        <v>1.1254</v>
      </c>
      <c r="J123" s="3">
        <v>1.2756000000000001</v>
      </c>
      <c r="K123" s="3">
        <v>1.7275</v>
      </c>
      <c r="L123" s="3">
        <v>0.31809999999999999</v>
      </c>
      <c r="M123" s="3">
        <v>0.81759999999999999</v>
      </c>
      <c r="N123" s="3">
        <v>0.66879999999999995</v>
      </c>
      <c r="O123" s="3">
        <v>0.97989999999999999</v>
      </c>
      <c r="P123" s="3">
        <v>1.0105999999999999</v>
      </c>
    </row>
    <row r="124" spans="1:16">
      <c r="A124">
        <v>2024</v>
      </c>
      <c r="B124" t="s">
        <v>1467</v>
      </c>
      <c r="C124" t="s">
        <v>1439</v>
      </c>
      <c r="D124" t="s">
        <v>1439</v>
      </c>
      <c r="E124" t="s">
        <v>1439</v>
      </c>
      <c r="F124" s="3">
        <v>2.3E-3</v>
      </c>
      <c r="G124" s="3">
        <v>7.7000000000000002E-3</v>
      </c>
      <c r="H124" s="3">
        <v>9.2999999999999992E-3</v>
      </c>
      <c r="I124" s="3">
        <v>1.55E-2</v>
      </c>
      <c r="J124" s="3">
        <v>8.0000000000000002E-3</v>
      </c>
      <c r="K124" s="3">
        <v>1.32E-2</v>
      </c>
      <c r="L124" s="3">
        <v>9.2999999999999992E-3</v>
      </c>
      <c r="M124" s="3">
        <v>9.7999999999999997E-3</v>
      </c>
      <c r="N124" s="3">
        <v>7.3000000000000001E-3</v>
      </c>
      <c r="O124" s="3">
        <v>8.5300000000000001E-2</v>
      </c>
      <c r="P124" s="3">
        <v>8.5300000000000001E-2</v>
      </c>
    </row>
    <row r="125" spans="1:16">
      <c r="F125" s="3">
        <v>0.25640000000000002</v>
      </c>
      <c r="G125" s="3">
        <v>0.92679999999999996</v>
      </c>
      <c r="H125" s="3">
        <v>1.1845000000000001</v>
      </c>
      <c r="I125" s="3">
        <v>1.7087000000000001</v>
      </c>
      <c r="J125" s="3">
        <v>0.91910000000000003</v>
      </c>
      <c r="K125" s="3">
        <v>1.5813999999999999</v>
      </c>
      <c r="L125" s="3">
        <v>0.99950000000000006</v>
      </c>
      <c r="M125" s="3">
        <v>1.2335</v>
      </c>
      <c r="N125" s="3">
        <v>0.78159999999999996</v>
      </c>
      <c r="O125" s="3">
        <v>1.0611999999999999</v>
      </c>
    </row>
    <row r="127" spans="1:16">
      <c r="A127" s="13" t="s">
        <v>1447</v>
      </c>
    </row>
    <row r="128" spans="1:16">
      <c r="A128">
        <v>2025</v>
      </c>
      <c r="B128" t="s">
        <v>1436</v>
      </c>
      <c r="C128" t="s">
        <v>1468</v>
      </c>
      <c r="D128" t="s">
        <v>1469</v>
      </c>
      <c r="E128" t="s">
        <v>1470</v>
      </c>
      <c r="F128" t="s">
        <v>1471</v>
      </c>
      <c r="G128" t="s">
        <v>1472</v>
      </c>
      <c r="H128" t="s">
        <v>1473</v>
      </c>
      <c r="I128" t="s">
        <v>1474</v>
      </c>
      <c r="J128" t="s">
        <v>1475</v>
      </c>
      <c r="K128" t="s">
        <v>1476</v>
      </c>
      <c r="L128" t="s">
        <v>1477</v>
      </c>
      <c r="M128" t="s">
        <v>1478</v>
      </c>
      <c r="N128" t="s">
        <v>1479</v>
      </c>
    </row>
    <row r="129" spans="1:14">
      <c r="A129" t="s">
        <v>1480</v>
      </c>
      <c r="B129" t="s">
        <v>1481</v>
      </c>
      <c r="C129" t="s">
        <v>1482</v>
      </c>
      <c r="D129" t="s">
        <v>1483</v>
      </c>
      <c r="E129" t="s">
        <v>1484</v>
      </c>
      <c r="F129" t="s">
        <v>1485</v>
      </c>
      <c r="G129" t="s">
        <v>1486</v>
      </c>
      <c r="H129" t="s">
        <v>1487</v>
      </c>
      <c r="I129" t="s">
        <v>1488</v>
      </c>
      <c r="J129" t="s">
        <v>1489</v>
      </c>
      <c r="K129" t="s">
        <v>1490</v>
      </c>
      <c r="L129" t="s">
        <v>1491</v>
      </c>
      <c r="M129" t="s">
        <v>1492</v>
      </c>
      <c r="N129" t="s">
        <v>1493</v>
      </c>
    </row>
    <row r="130" spans="1:14">
      <c r="A130" t="s">
        <v>1494</v>
      </c>
      <c r="B130" t="s">
        <v>1495</v>
      </c>
      <c r="C130" t="s">
        <v>1496</v>
      </c>
      <c r="D130" t="s">
        <v>1482</v>
      </c>
      <c r="E130" t="s">
        <v>1497</v>
      </c>
      <c r="F130" t="s">
        <v>1498</v>
      </c>
      <c r="G130" t="s">
        <v>1499</v>
      </c>
      <c r="H130" t="s">
        <v>1500</v>
      </c>
      <c r="I130" t="s">
        <v>1501</v>
      </c>
      <c r="J130" t="s">
        <v>1502</v>
      </c>
      <c r="K130" t="s">
        <v>1488</v>
      </c>
      <c r="L130" t="s">
        <v>1501</v>
      </c>
      <c r="M130" t="s">
        <v>1503</v>
      </c>
      <c r="N130" t="s">
        <v>1488</v>
      </c>
    </row>
    <row r="131" spans="1:14">
      <c r="A131" t="s">
        <v>1504</v>
      </c>
      <c r="B131" t="s">
        <v>1505</v>
      </c>
      <c r="C131" t="s">
        <v>1506</v>
      </c>
      <c r="D131" t="s">
        <v>1507</v>
      </c>
      <c r="E131" t="s">
        <v>1508</v>
      </c>
      <c r="F131" t="s">
        <v>1509</v>
      </c>
      <c r="G131" t="s">
        <v>1510</v>
      </c>
      <c r="H131" t="s">
        <v>1511</v>
      </c>
      <c r="I131" t="s">
        <v>1512</v>
      </c>
      <c r="J131" t="s">
        <v>1513</v>
      </c>
      <c r="K131" t="s">
        <v>1514</v>
      </c>
      <c r="L131" t="s">
        <v>1515</v>
      </c>
      <c r="M131" t="s">
        <v>1516</v>
      </c>
      <c r="N131" t="s">
        <v>1517</v>
      </c>
    </row>
    <row r="132" spans="1:14">
      <c r="A132">
        <v>2024</v>
      </c>
      <c r="B132" t="s">
        <v>1436</v>
      </c>
      <c r="C132" t="s">
        <v>1468</v>
      </c>
      <c r="D132" t="s">
        <v>1469</v>
      </c>
      <c r="E132" t="s">
        <v>1470</v>
      </c>
      <c r="F132" t="s">
        <v>1471</v>
      </c>
      <c r="G132" t="s">
        <v>1472</v>
      </c>
      <c r="H132" t="s">
        <v>1473</v>
      </c>
      <c r="I132" t="s">
        <v>1474</v>
      </c>
      <c r="J132" t="s">
        <v>1475</v>
      </c>
      <c r="K132" t="s">
        <v>1476</v>
      </c>
      <c r="L132" t="s">
        <v>1477</v>
      </c>
      <c r="M132" t="s">
        <v>1478</v>
      </c>
      <c r="N132" t="s">
        <v>1479</v>
      </c>
    </row>
    <row r="133" spans="1:14">
      <c r="A133" t="s">
        <v>1480</v>
      </c>
      <c r="B133" t="s">
        <v>1518</v>
      </c>
      <c r="C133" t="s">
        <v>1519</v>
      </c>
      <c r="D133" t="s">
        <v>1520</v>
      </c>
      <c r="E133" t="s">
        <v>1521</v>
      </c>
      <c r="F133" t="s">
        <v>1522</v>
      </c>
      <c r="G133" t="s">
        <v>1523</v>
      </c>
      <c r="H133" t="s">
        <v>1524</v>
      </c>
      <c r="I133" t="s">
        <v>1489</v>
      </c>
      <c r="J133" t="s">
        <v>1525</v>
      </c>
      <c r="K133" t="s">
        <v>1526</v>
      </c>
      <c r="L133" t="s">
        <v>1527</v>
      </c>
      <c r="M133" t="s">
        <v>1502</v>
      </c>
      <c r="N133" t="s">
        <v>1528</v>
      </c>
    </row>
    <row r="134" spans="1:14">
      <c r="A134" t="s">
        <v>1494</v>
      </c>
      <c r="B134" t="s">
        <v>1529</v>
      </c>
      <c r="C134" t="s">
        <v>1530</v>
      </c>
      <c r="D134" t="s">
        <v>1531</v>
      </c>
      <c r="E134" t="s">
        <v>1532</v>
      </c>
      <c r="F134" t="s">
        <v>1533</v>
      </c>
      <c r="G134" t="s">
        <v>1532</v>
      </c>
      <c r="H134" t="s">
        <v>1519</v>
      </c>
      <c r="I134" t="s">
        <v>1521</v>
      </c>
      <c r="J134" t="s">
        <v>1534</v>
      </c>
      <c r="K134" t="s">
        <v>1532</v>
      </c>
      <c r="L134" t="s">
        <v>1526</v>
      </c>
      <c r="M134" t="s">
        <v>1519</v>
      </c>
      <c r="N134" t="s">
        <v>1526</v>
      </c>
    </row>
    <row r="135" spans="1:14">
      <c r="A135" t="s">
        <v>1504</v>
      </c>
      <c r="B135" t="s">
        <v>1535</v>
      </c>
      <c r="C135" t="s">
        <v>1536</v>
      </c>
      <c r="D135" t="s">
        <v>1537</v>
      </c>
      <c r="E135" t="s">
        <v>1538</v>
      </c>
      <c r="F135" t="s">
        <v>1539</v>
      </c>
      <c r="G135" t="s">
        <v>1540</v>
      </c>
      <c r="H135" t="s">
        <v>1541</v>
      </c>
      <c r="I135" t="s">
        <v>1542</v>
      </c>
      <c r="J135" t="s">
        <v>1543</v>
      </c>
      <c r="K135" t="s">
        <v>1544</v>
      </c>
      <c r="L135" t="s">
        <v>1545</v>
      </c>
      <c r="M135" t="s">
        <v>1546</v>
      </c>
      <c r="N135" t="s">
        <v>1547</v>
      </c>
    </row>
    <row r="136" spans="1:14">
      <c r="A136">
        <v>2023</v>
      </c>
      <c r="B136" t="s">
        <v>1436</v>
      </c>
      <c r="C136" t="s">
        <v>1468</v>
      </c>
      <c r="D136" t="s">
        <v>1469</v>
      </c>
      <c r="E136" t="s">
        <v>1470</v>
      </c>
      <c r="F136" t="s">
        <v>1471</v>
      </c>
      <c r="G136" t="s">
        <v>1472</v>
      </c>
      <c r="H136" t="s">
        <v>1473</v>
      </c>
      <c r="I136" t="s">
        <v>1474</v>
      </c>
      <c r="J136" t="s">
        <v>1475</v>
      </c>
      <c r="K136" t="s">
        <v>1476</v>
      </c>
      <c r="L136" t="s">
        <v>1477</v>
      </c>
      <c r="M136" t="s">
        <v>1478</v>
      </c>
      <c r="N136" t="s">
        <v>1479</v>
      </c>
    </row>
    <row r="137" spans="1:14">
      <c r="A137" t="s">
        <v>1480</v>
      </c>
      <c r="B137" t="s">
        <v>1548</v>
      </c>
      <c r="C137" t="s">
        <v>1549</v>
      </c>
      <c r="D137" t="s">
        <v>1550</v>
      </c>
      <c r="E137" t="s">
        <v>1549</v>
      </c>
      <c r="F137" t="s">
        <v>1551</v>
      </c>
      <c r="G137" t="s">
        <v>1552</v>
      </c>
      <c r="H137" t="s">
        <v>1485</v>
      </c>
      <c r="I137" t="s">
        <v>1553</v>
      </c>
      <c r="J137" t="s">
        <v>1554</v>
      </c>
      <c r="K137" t="s">
        <v>1489</v>
      </c>
      <c r="L137" t="s">
        <v>1555</v>
      </c>
      <c r="M137" t="s">
        <v>1533</v>
      </c>
      <c r="N137" t="s">
        <v>1556</v>
      </c>
    </row>
    <row r="138" spans="1:14">
      <c r="A138" t="s">
        <v>1494</v>
      </c>
      <c r="B138" t="s">
        <v>1557</v>
      </c>
      <c r="C138" t="s">
        <v>1486</v>
      </c>
      <c r="D138" t="s">
        <v>1555</v>
      </c>
      <c r="E138" t="s">
        <v>1489</v>
      </c>
      <c r="F138" t="s">
        <v>1555</v>
      </c>
      <c r="G138" t="s">
        <v>1486</v>
      </c>
      <c r="H138" t="s">
        <v>1558</v>
      </c>
      <c r="I138" t="s">
        <v>1558</v>
      </c>
      <c r="J138" t="s">
        <v>1499</v>
      </c>
      <c r="K138" t="s">
        <v>1530</v>
      </c>
      <c r="L138" t="s">
        <v>1559</v>
      </c>
      <c r="M138" t="s">
        <v>1555</v>
      </c>
      <c r="N138" t="s">
        <v>1560</v>
      </c>
    </row>
    <row r="139" spans="1:14">
      <c r="A139" t="s">
        <v>1504</v>
      </c>
      <c r="B139" t="s">
        <v>1561</v>
      </c>
      <c r="C139" t="s">
        <v>1562</v>
      </c>
      <c r="D139" t="s">
        <v>1563</v>
      </c>
      <c r="E139" t="s">
        <v>1564</v>
      </c>
      <c r="F139" t="s">
        <v>1512</v>
      </c>
      <c r="G139" t="s">
        <v>1565</v>
      </c>
      <c r="H139" t="s">
        <v>1566</v>
      </c>
      <c r="I139" t="s">
        <v>1567</v>
      </c>
      <c r="J139" t="s">
        <v>1568</v>
      </c>
      <c r="K139" t="s">
        <v>1569</v>
      </c>
      <c r="L139" t="s">
        <v>1570</v>
      </c>
      <c r="M139" t="s">
        <v>1571</v>
      </c>
      <c r="N139" t="s">
        <v>1572</v>
      </c>
    </row>
    <row r="140" spans="1:14">
      <c r="A140">
        <v>2022</v>
      </c>
      <c r="B140" t="s">
        <v>1436</v>
      </c>
      <c r="C140" t="s">
        <v>1468</v>
      </c>
      <c r="D140" t="s">
        <v>1469</v>
      </c>
      <c r="E140" t="s">
        <v>1470</v>
      </c>
      <c r="F140" t="s">
        <v>1471</v>
      </c>
      <c r="G140" t="s">
        <v>1472</v>
      </c>
      <c r="H140" t="s">
        <v>1473</v>
      </c>
      <c r="I140" t="s">
        <v>1474</v>
      </c>
      <c r="J140" t="s">
        <v>1475</v>
      </c>
      <c r="K140" t="s">
        <v>1476</v>
      </c>
      <c r="L140" t="s">
        <v>1477</v>
      </c>
      <c r="M140" t="s">
        <v>1478</v>
      </c>
      <c r="N140" t="s">
        <v>1479</v>
      </c>
    </row>
    <row r="141" spans="1:14">
      <c r="A141" t="s">
        <v>1480</v>
      </c>
      <c r="B141" t="s">
        <v>1573</v>
      </c>
      <c r="C141" t="s">
        <v>1497</v>
      </c>
      <c r="D141" t="s">
        <v>1574</v>
      </c>
      <c r="E141" t="s">
        <v>1500</v>
      </c>
      <c r="F141" t="s">
        <v>1575</v>
      </c>
      <c r="G141" t="s">
        <v>1576</v>
      </c>
      <c r="H141" t="s">
        <v>1530</v>
      </c>
      <c r="I141" t="s">
        <v>1577</v>
      </c>
      <c r="J141" t="s">
        <v>1578</v>
      </c>
      <c r="K141" t="s">
        <v>1485</v>
      </c>
      <c r="L141" t="s">
        <v>1579</v>
      </c>
      <c r="M141" t="s">
        <v>1555</v>
      </c>
      <c r="N141" t="s">
        <v>1580</v>
      </c>
    </row>
    <row r="142" spans="1:14">
      <c r="A142" t="s">
        <v>1494</v>
      </c>
      <c r="B142" t="s">
        <v>1581</v>
      </c>
      <c r="C142" t="s">
        <v>1582</v>
      </c>
      <c r="D142" t="s">
        <v>1483</v>
      </c>
      <c r="E142" t="s">
        <v>1555</v>
      </c>
      <c r="F142" t="s">
        <v>1532</v>
      </c>
      <c r="G142" t="s">
        <v>1487</v>
      </c>
      <c r="H142" t="s">
        <v>1496</v>
      </c>
      <c r="I142" t="s">
        <v>1487</v>
      </c>
      <c r="J142" t="s">
        <v>1489</v>
      </c>
      <c r="K142" t="s">
        <v>1558</v>
      </c>
      <c r="L142" t="s">
        <v>1549</v>
      </c>
      <c r="M142" t="s">
        <v>1549</v>
      </c>
      <c r="N142" t="s">
        <v>1486</v>
      </c>
    </row>
    <row r="143" spans="1:14">
      <c r="A143" t="s">
        <v>1504</v>
      </c>
      <c r="B143" t="s">
        <v>1583</v>
      </c>
      <c r="C143" t="s">
        <v>1584</v>
      </c>
      <c r="D143" t="s">
        <v>1585</v>
      </c>
      <c r="E143" t="s">
        <v>1586</v>
      </c>
      <c r="F143" t="s">
        <v>1587</v>
      </c>
      <c r="G143" t="s">
        <v>1588</v>
      </c>
      <c r="H143" t="s">
        <v>1589</v>
      </c>
      <c r="I143" t="s">
        <v>1590</v>
      </c>
      <c r="J143" t="s">
        <v>1591</v>
      </c>
      <c r="K143" t="s">
        <v>1592</v>
      </c>
      <c r="L143" t="s">
        <v>1593</v>
      </c>
      <c r="M143" t="s">
        <v>1594</v>
      </c>
      <c r="N143" t="s">
        <v>1595</v>
      </c>
    </row>
  </sheetData>
  <pageMargins left="0.511811024" right="0.511811024" top="0.78740157499999996" bottom="0.78740157499999996" header="0.31496062000000002" footer="0.31496062000000002"/>
  <pageSetup paperSize="9" orientation="portrait" horizontalDpi="0" verticalDpi="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04B8-E94A-3C44-8BC2-12645774CF6F}">
  <dimension ref="A1:V337"/>
  <sheetViews>
    <sheetView workbookViewId="0">
      <selection activeCell="H9" sqref="H9:H44"/>
    </sheetView>
  </sheetViews>
  <sheetFormatPr baseColWidth="10" defaultRowHeight="15"/>
  <cols>
    <col min="4" max="4" width="16.5" customWidth="1"/>
    <col min="5" max="5" width="9.5" customWidth="1"/>
    <col min="6" max="6" width="6.1640625" bestFit="1" customWidth="1"/>
    <col min="8" max="8" width="15" bestFit="1" customWidth="1"/>
    <col min="10" max="10" width="15" bestFit="1" customWidth="1"/>
  </cols>
  <sheetData>
    <row r="1" spans="1:22" ht="16">
      <c r="A1" s="35" t="s">
        <v>574</v>
      </c>
      <c r="B1" s="38" t="s">
        <v>627</v>
      </c>
      <c r="C1" s="39" t="s">
        <v>963</v>
      </c>
      <c r="D1" s="40" t="s">
        <v>1217</v>
      </c>
      <c r="E1" s="41" t="s">
        <v>1251</v>
      </c>
      <c r="F1" t="s">
        <v>1266</v>
      </c>
      <c r="H1" t="s">
        <v>1265</v>
      </c>
      <c r="Q1" t="s">
        <v>1266</v>
      </c>
      <c r="R1" s="35" t="s">
        <v>574</v>
      </c>
      <c r="S1" s="38" t="s">
        <v>627</v>
      </c>
      <c r="T1" s="39" t="s">
        <v>963</v>
      </c>
      <c r="U1" s="40" t="s">
        <v>1217</v>
      </c>
      <c r="V1" s="41" t="s">
        <v>1251</v>
      </c>
    </row>
    <row r="2" spans="1:22" ht="18">
      <c r="A2" s="36" t="s">
        <v>575</v>
      </c>
      <c r="B2" s="36" t="s">
        <v>628</v>
      </c>
      <c r="C2" s="36" t="s">
        <v>964</v>
      </c>
      <c r="D2" s="36" t="s">
        <v>1218</v>
      </c>
      <c r="E2" s="36" t="s">
        <v>1252</v>
      </c>
      <c r="F2">
        <v>1</v>
      </c>
      <c r="H2" s="42" t="s">
        <v>574</v>
      </c>
      <c r="I2" s="2">
        <v>0.22500000000000001</v>
      </c>
      <c r="L2" s="2"/>
      <c r="Q2">
        <v>1</v>
      </c>
      <c r="R2" s="36" t="s">
        <v>575</v>
      </c>
      <c r="S2" s="36" t="s">
        <v>628</v>
      </c>
      <c r="T2" s="36" t="s">
        <v>964</v>
      </c>
      <c r="U2" s="36" t="s">
        <v>1218</v>
      </c>
      <c r="V2" s="36" t="s">
        <v>1252</v>
      </c>
    </row>
    <row r="3" spans="1:22" ht="18">
      <c r="A3" s="37" t="s">
        <v>576</v>
      </c>
      <c r="B3" s="37" t="s">
        <v>629</v>
      </c>
      <c r="C3" s="37" t="s">
        <v>965</v>
      </c>
      <c r="D3" s="37" t="s">
        <v>965</v>
      </c>
      <c r="E3" s="37" t="s">
        <v>1253</v>
      </c>
      <c r="F3">
        <v>2</v>
      </c>
      <c r="H3" s="43" t="s">
        <v>627</v>
      </c>
      <c r="I3" s="2">
        <v>0.4</v>
      </c>
      <c r="L3" s="2"/>
      <c r="Q3">
        <v>2</v>
      </c>
      <c r="R3" s="36" t="s">
        <v>577</v>
      </c>
      <c r="S3" s="36" t="s">
        <v>630</v>
      </c>
      <c r="T3" s="36" t="s">
        <v>966</v>
      </c>
      <c r="U3" s="36" t="s">
        <v>1219</v>
      </c>
      <c r="V3" s="36" t="s">
        <v>1254</v>
      </c>
    </row>
    <row r="4" spans="1:22" ht="18">
      <c r="A4" s="36" t="s">
        <v>577</v>
      </c>
      <c r="B4" s="36" t="s">
        <v>630</v>
      </c>
      <c r="C4" s="36" t="s">
        <v>966</v>
      </c>
      <c r="D4" s="36" t="s">
        <v>1219</v>
      </c>
      <c r="E4" s="36" t="s">
        <v>1254</v>
      </c>
      <c r="F4">
        <v>3</v>
      </c>
      <c r="H4" s="44" t="s">
        <v>963</v>
      </c>
      <c r="I4" s="2">
        <v>0.3</v>
      </c>
      <c r="L4" s="2"/>
      <c r="Q4">
        <v>3</v>
      </c>
      <c r="R4" s="36" t="s">
        <v>579</v>
      </c>
      <c r="S4" s="36" t="s">
        <v>632</v>
      </c>
      <c r="T4" s="36" t="s">
        <v>967</v>
      </c>
      <c r="U4" s="36" t="s">
        <v>1221</v>
      </c>
      <c r="V4" s="36" t="s">
        <v>1256</v>
      </c>
    </row>
    <row r="5" spans="1:22" ht="18">
      <c r="A5" s="37" t="s">
        <v>578</v>
      </c>
      <c r="B5" s="37" t="s">
        <v>631</v>
      </c>
      <c r="C5" s="37" t="s">
        <v>965</v>
      </c>
      <c r="D5" s="37" t="s">
        <v>1220</v>
      </c>
      <c r="E5" s="37" t="s">
        <v>1255</v>
      </c>
      <c r="F5">
        <v>4</v>
      </c>
      <c r="H5" s="45" t="s">
        <v>1217</v>
      </c>
      <c r="I5" s="2">
        <v>7.4999999999999997E-2</v>
      </c>
      <c r="L5" s="2"/>
      <c r="Q5">
        <v>4</v>
      </c>
      <c r="R5" s="36" t="s">
        <v>581</v>
      </c>
      <c r="S5" s="36" t="s">
        <v>634</v>
      </c>
      <c r="T5" s="36" t="s">
        <v>969</v>
      </c>
      <c r="U5" s="36" t="s">
        <v>1223</v>
      </c>
      <c r="V5" s="36" t="s">
        <v>1257</v>
      </c>
    </row>
    <row r="6" spans="1:22" ht="18">
      <c r="A6" s="36" t="s">
        <v>579</v>
      </c>
      <c r="B6" s="36" t="s">
        <v>632</v>
      </c>
      <c r="C6" s="36" t="s">
        <v>967</v>
      </c>
      <c r="D6" s="36" t="s">
        <v>1221</v>
      </c>
      <c r="E6" s="36" t="s">
        <v>1256</v>
      </c>
      <c r="F6">
        <v>5</v>
      </c>
      <c r="H6" s="46" t="s">
        <v>1251</v>
      </c>
      <c r="I6" s="2">
        <v>0</v>
      </c>
      <c r="L6" s="2"/>
      <c r="Q6">
        <v>5</v>
      </c>
      <c r="R6" s="36" t="s">
        <v>583</v>
      </c>
      <c r="S6" s="36" t="s">
        <v>636</v>
      </c>
      <c r="T6" s="36" t="s">
        <v>971</v>
      </c>
      <c r="U6" s="36" t="s">
        <v>1225</v>
      </c>
      <c r="V6" s="36" t="s">
        <v>1258</v>
      </c>
    </row>
    <row r="7" spans="1:22" ht="18">
      <c r="A7" s="37" t="s">
        <v>580</v>
      </c>
      <c r="B7" s="37" t="s">
        <v>633</v>
      </c>
      <c r="C7" s="37" t="s">
        <v>968</v>
      </c>
      <c r="D7" s="37" t="s">
        <v>1222</v>
      </c>
      <c r="E7" s="37" t="s">
        <v>1255</v>
      </c>
      <c r="F7">
        <v>6</v>
      </c>
      <c r="Q7">
        <v>6</v>
      </c>
      <c r="R7" s="36" t="s">
        <v>585</v>
      </c>
      <c r="S7" s="36" t="s">
        <v>638</v>
      </c>
      <c r="T7" s="36" t="s">
        <v>973</v>
      </c>
      <c r="U7" s="36" t="s">
        <v>1227</v>
      </c>
      <c r="V7" s="36" t="s">
        <v>1259</v>
      </c>
    </row>
    <row r="8" spans="1:22" ht="18">
      <c r="A8" s="36" t="s">
        <v>581</v>
      </c>
      <c r="B8" s="36" t="s">
        <v>634</v>
      </c>
      <c r="C8" s="36" t="s">
        <v>969</v>
      </c>
      <c r="D8" s="36" t="s">
        <v>1223</v>
      </c>
      <c r="E8" s="36" t="s">
        <v>1257</v>
      </c>
      <c r="F8">
        <v>7</v>
      </c>
      <c r="H8" s="51" t="s">
        <v>1305</v>
      </c>
      <c r="Q8">
        <v>7</v>
      </c>
      <c r="R8" s="36" t="s">
        <v>587</v>
      </c>
      <c r="S8" s="36" t="s">
        <v>640</v>
      </c>
      <c r="T8" s="36" t="s">
        <v>975</v>
      </c>
      <c r="U8" s="36" t="s">
        <v>1229</v>
      </c>
      <c r="V8" s="36" t="s">
        <v>1260</v>
      </c>
    </row>
    <row r="9" spans="1:22" ht="18">
      <c r="A9" s="37" t="s">
        <v>582</v>
      </c>
      <c r="B9" s="37" t="s">
        <v>635</v>
      </c>
      <c r="C9" s="37" t="s">
        <v>970</v>
      </c>
      <c r="D9" s="37" t="s">
        <v>1224</v>
      </c>
      <c r="E9" s="37" t="s">
        <v>1255</v>
      </c>
      <c r="F9">
        <v>8</v>
      </c>
      <c r="H9" s="49" t="s">
        <v>1269</v>
      </c>
      <c r="Q9">
        <v>8</v>
      </c>
      <c r="R9" s="36" t="s">
        <v>589</v>
      </c>
      <c r="S9" s="36" t="s">
        <v>642</v>
      </c>
      <c r="T9" s="36" t="s">
        <v>977</v>
      </c>
      <c r="U9" s="36" t="s">
        <v>1231</v>
      </c>
      <c r="V9" s="36" t="s">
        <v>1261</v>
      </c>
    </row>
    <row r="10" spans="1:22" ht="18">
      <c r="A10" s="36" t="s">
        <v>583</v>
      </c>
      <c r="B10" s="36" t="s">
        <v>636</v>
      </c>
      <c r="C10" s="36" t="s">
        <v>971</v>
      </c>
      <c r="D10" s="36" t="s">
        <v>1225</v>
      </c>
      <c r="E10" s="36" t="s">
        <v>1258</v>
      </c>
      <c r="F10">
        <v>9</v>
      </c>
      <c r="H10" s="37" t="s">
        <v>1270</v>
      </c>
      <c r="Q10">
        <v>9</v>
      </c>
      <c r="R10" s="36" t="s">
        <v>591</v>
      </c>
      <c r="S10" s="36" t="s">
        <v>644</v>
      </c>
      <c r="T10" s="36" t="s">
        <v>979</v>
      </c>
      <c r="U10" s="36" t="s">
        <v>1233</v>
      </c>
      <c r="V10" s="36" t="s">
        <v>1262</v>
      </c>
    </row>
    <row r="11" spans="1:22" ht="18">
      <c r="A11" s="37" t="s">
        <v>584</v>
      </c>
      <c r="B11" s="37" t="s">
        <v>637</v>
      </c>
      <c r="C11" s="37" t="s">
        <v>972</v>
      </c>
      <c r="D11" s="37" t="s">
        <v>1226</v>
      </c>
      <c r="E11" s="37" t="s">
        <v>1255</v>
      </c>
      <c r="F11">
        <v>10</v>
      </c>
      <c r="H11" s="49" t="s">
        <v>1271</v>
      </c>
      <c r="Q11">
        <v>10</v>
      </c>
      <c r="R11" s="36" t="s">
        <v>593</v>
      </c>
      <c r="S11" s="36" t="s">
        <v>646</v>
      </c>
      <c r="T11" s="36" t="s">
        <v>981</v>
      </c>
      <c r="U11" s="36" t="s">
        <v>1235</v>
      </c>
      <c r="V11" s="36" t="s">
        <v>1263</v>
      </c>
    </row>
    <row r="12" spans="1:22" ht="18">
      <c r="A12" s="36" t="s">
        <v>585</v>
      </c>
      <c r="B12" s="36" t="s">
        <v>638</v>
      </c>
      <c r="C12" s="36" t="s">
        <v>973</v>
      </c>
      <c r="D12" s="36" t="s">
        <v>1227</v>
      </c>
      <c r="E12" s="36" t="s">
        <v>1259</v>
      </c>
      <c r="F12">
        <v>11</v>
      </c>
      <c r="H12" s="37" t="s">
        <v>1272</v>
      </c>
      <c r="Q12">
        <v>11</v>
      </c>
      <c r="R12" s="36" t="s">
        <v>595</v>
      </c>
      <c r="S12" s="36" t="s">
        <v>648</v>
      </c>
      <c r="T12" s="36" t="s">
        <v>983</v>
      </c>
      <c r="U12" s="36" t="s">
        <v>1237</v>
      </c>
    </row>
    <row r="13" spans="1:22" ht="18">
      <c r="A13" s="37" t="s">
        <v>586</v>
      </c>
      <c r="B13" s="37" t="s">
        <v>639</v>
      </c>
      <c r="C13" s="37" t="s">
        <v>974</v>
      </c>
      <c r="D13" s="37" t="s">
        <v>1228</v>
      </c>
      <c r="E13" s="37" t="s">
        <v>1255</v>
      </c>
      <c r="F13">
        <v>12</v>
      </c>
      <c r="H13" s="50" t="s">
        <v>1273</v>
      </c>
      <c r="Q13">
        <v>12</v>
      </c>
      <c r="R13" s="36" t="s">
        <v>597</v>
      </c>
      <c r="S13" s="36" t="s">
        <v>650</v>
      </c>
      <c r="T13" s="36" t="s">
        <v>985</v>
      </c>
      <c r="U13" s="36" t="s">
        <v>1239</v>
      </c>
    </row>
    <row r="14" spans="1:22" ht="18">
      <c r="A14" s="36" t="s">
        <v>587</v>
      </c>
      <c r="B14" s="36" t="s">
        <v>640</v>
      </c>
      <c r="C14" s="36" t="s">
        <v>975</v>
      </c>
      <c r="D14" s="36" t="s">
        <v>1229</v>
      </c>
      <c r="E14" s="36" t="s">
        <v>1260</v>
      </c>
      <c r="F14">
        <v>13</v>
      </c>
      <c r="H14" s="50" t="s">
        <v>1274</v>
      </c>
      <c r="Q14">
        <v>13</v>
      </c>
      <c r="R14" s="36" t="s">
        <v>599</v>
      </c>
      <c r="S14" s="36" t="s">
        <v>652</v>
      </c>
      <c r="T14" s="36" t="s">
        <v>987</v>
      </c>
      <c r="U14" s="36" t="s">
        <v>1241</v>
      </c>
    </row>
    <row r="15" spans="1:22" ht="18">
      <c r="A15" s="37" t="s">
        <v>588</v>
      </c>
      <c r="B15" s="37" t="s">
        <v>641</v>
      </c>
      <c r="C15" s="37" t="s">
        <v>976</v>
      </c>
      <c r="D15" s="37" t="s">
        <v>1230</v>
      </c>
      <c r="E15" s="37" t="s">
        <v>1255</v>
      </c>
      <c r="F15">
        <v>14</v>
      </c>
      <c r="H15" s="50" t="s">
        <v>1275</v>
      </c>
      <c r="Q15">
        <v>14</v>
      </c>
      <c r="R15" s="36" t="s">
        <v>601</v>
      </c>
      <c r="S15" s="36" t="s">
        <v>654</v>
      </c>
      <c r="T15" s="36" t="s">
        <v>989</v>
      </c>
      <c r="U15" s="36" t="s">
        <v>1243</v>
      </c>
    </row>
    <row r="16" spans="1:22" ht="18">
      <c r="A16" s="36" t="s">
        <v>589</v>
      </c>
      <c r="B16" s="36" t="s">
        <v>642</v>
      </c>
      <c r="C16" s="36" t="s">
        <v>977</v>
      </c>
      <c r="D16" s="36" t="s">
        <v>1231</v>
      </c>
      <c r="E16" s="36" t="s">
        <v>1261</v>
      </c>
      <c r="F16">
        <v>15</v>
      </c>
      <c r="H16" s="50" t="s">
        <v>1276</v>
      </c>
      <c r="Q16">
        <v>15</v>
      </c>
      <c r="R16" s="36" t="s">
        <v>603</v>
      </c>
      <c r="S16" s="36" t="s">
        <v>656</v>
      </c>
      <c r="T16" s="36" t="s">
        <v>991</v>
      </c>
      <c r="U16" s="36" t="s">
        <v>1245</v>
      </c>
    </row>
    <row r="17" spans="1:21" ht="18">
      <c r="A17" s="37" t="s">
        <v>590</v>
      </c>
      <c r="B17" s="37" t="s">
        <v>643</v>
      </c>
      <c r="C17" s="37" t="s">
        <v>978</v>
      </c>
      <c r="D17" s="37" t="s">
        <v>1232</v>
      </c>
      <c r="E17" s="37" t="s">
        <v>1255</v>
      </c>
      <c r="F17">
        <v>16</v>
      </c>
      <c r="H17" s="50" t="s">
        <v>1277</v>
      </c>
      <c r="J17" s="36"/>
      <c r="Q17">
        <v>16</v>
      </c>
      <c r="R17" s="36" t="s">
        <v>605</v>
      </c>
      <c r="S17" s="36" t="s">
        <v>658</v>
      </c>
      <c r="T17" s="36" t="s">
        <v>993</v>
      </c>
      <c r="U17" s="36" t="s">
        <v>1247</v>
      </c>
    </row>
    <row r="18" spans="1:21" ht="18">
      <c r="A18" s="36" t="s">
        <v>591</v>
      </c>
      <c r="B18" s="36" t="s">
        <v>644</v>
      </c>
      <c r="C18" s="36" t="s">
        <v>979</v>
      </c>
      <c r="D18" s="36" t="s">
        <v>1233</v>
      </c>
      <c r="E18" s="36" t="s">
        <v>1262</v>
      </c>
      <c r="F18">
        <v>17</v>
      </c>
      <c r="H18" s="50" t="s">
        <v>1278</v>
      </c>
      <c r="I18" s="36"/>
      <c r="J18" s="36"/>
      <c r="Q18">
        <v>17</v>
      </c>
      <c r="R18" s="36" t="s">
        <v>607</v>
      </c>
      <c r="S18" s="36" t="s">
        <v>660</v>
      </c>
      <c r="T18" s="36" t="s">
        <v>995</v>
      </c>
      <c r="U18" s="36" t="s">
        <v>1249</v>
      </c>
    </row>
    <row r="19" spans="1:21" ht="18">
      <c r="A19" s="37" t="s">
        <v>592</v>
      </c>
      <c r="B19" s="37" t="s">
        <v>645</v>
      </c>
      <c r="C19" s="37" t="s">
        <v>980</v>
      </c>
      <c r="D19" s="37" t="s">
        <v>1234</v>
      </c>
      <c r="E19" s="37" t="s">
        <v>1255</v>
      </c>
      <c r="F19">
        <v>18</v>
      </c>
      <c r="H19" s="50" t="s">
        <v>1279</v>
      </c>
      <c r="I19" s="36"/>
      <c r="J19" s="36"/>
      <c r="Q19">
        <v>18</v>
      </c>
      <c r="R19" s="36" t="s">
        <v>609</v>
      </c>
      <c r="S19" s="36" t="s">
        <v>662</v>
      </c>
      <c r="T19" s="36" t="s">
        <v>997</v>
      </c>
    </row>
    <row r="20" spans="1:21" ht="18">
      <c r="A20" s="36" t="s">
        <v>593</v>
      </c>
      <c r="B20" s="36" t="s">
        <v>646</v>
      </c>
      <c r="C20" s="36" t="s">
        <v>981</v>
      </c>
      <c r="D20" s="36" t="s">
        <v>1235</v>
      </c>
      <c r="E20" s="36" t="s">
        <v>1263</v>
      </c>
      <c r="F20">
        <v>19</v>
      </c>
      <c r="H20" s="50" t="s">
        <v>1280</v>
      </c>
      <c r="I20" s="36"/>
      <c r="J20" s="36"/>
      <c r="Q20">
        <v>19</v>
      </c>
      <c r="R20" s="36" t="s">
        <v>611</v>
      </c>
      <c r="S20" s="36" t="s">
        <v>664</v>
      </c>
      <c r="T20" s="36" t="s">
        <v>999</v>
      </c>
    </row>
    <row r="21" spans="1:21" ht="18">
      <c r="A21" s="37" t="s">
        <v>594</v>
      </c>
      <c r="B21" s="37" t="s">
        <v>647</v>
      </c>
      <c r="C21" s="37" t="s">
        <v>982</v>
      </c>
      <c r="D21" s="37" t="s">
        <v>1236</v>
      </c>
      <c r="E21" s="37" t="s">
        <v>1264</v>
      </c>
      <c r="F21">
        <v>20</v>
      </c>
      <c r="H21" s="50" t="s">
        <v>1281</v>
      </c>
      <c r="I21" s="36"/>
      <c r="J21" s="36"/>
      <c r="Q21">
        <v>20</v>
      </c>
      <c r="R21" s="36" t="s">
        <v>613</v>
      </c>
      <c r="S21" s="36" t="s">
        <v>666</v>
      </c>
      <c r="T21" s="36" t="s">
        <v>1001</v>
      </c>
    </row>
    <row r="22" spans="1:21" ht="18">
      <c r="A22" s="36" t="s">
        <v>595</v>
      </c>
      <c r="B22" s="36" t="s">
        <v>648</v>
      </c>
      <c r="C22" s="36" t="s">
        <v>983</v>
      </c>
      <c r="D22" s="36" t="s">
        <v>1237</v>
      </c>
      <c r="F22">
        <v>21</v>
      </c>
      <c r="H22" s="50" t="s">
        <v>1282</v>
      </c>
      <c r="I22" s="36"/>
      <c r="J22" s="36"/>
      <c r="Q22">
        <v>21</v>
      </c>
      <c r="R22" s="36" t="s">
        <v>615</v>
      </c>
      <c r="S22" s="36" t="s">
        <v>668</v>
      </c>
      <c r="T22" s="36" t="s">
        <v>1003</v>
      </c>
    </row>
    <row r="23" spans="1:21" ht="18">
      <c r="A23" s="37" t="s">
        <v>596</v>
      </c>
      <c r="B23" s="37" t="s">
        <v>649</v>
      </c>
      <c r="C23" s="37" t="s">
        <v>984</v>
      </c>
      <c r="D23" s="37" t="s">
        <v>1238</v>
      </c>
      <c r="F23">
        <v>22</v>
      </c>
      <c r="H23" s="50" t="s">
        <v>1306</v>
      </c>
      <c r="I23" s="36"/>
      <c r="J23" s="36"/>
      <c r="Q23">
        <v>22</v>
      </c>
      <c r="R23" s="36" t="s">
        <v>617</v>
      </c>
      <c r="S23" s="36" t="s">
        <v>670</v>
      </c>
      <c r="T23" s="36" t="s">
        <v>1005</v>
      </c>
    </row>
    <row r="24" spans="1:21" ht="18">
      <c r="A24" s="36" t="s">
        <v>597</v>
      </c>
      <c r="B24" s="36" t="s">
        <v>650</v>
      </c>
      <c r="C24" s="36" t="s">
        <v>985</v>
      </c>
      <c r="D24" s="36" t="s">
        <v>1239</v>
      </c>
      <c r="F24">
        <v>23</v>
      </c>
      <c r="H24" s="50" t="s">
        <v>1283</v>
      </c>
      <c r="I24" s="36"/>
      <c r="J24" s="36"/>
      <c r="Q24">
        <v>23</v>
      </c>
      <c r="R24" s="36" t="s">
        <v>619</v>
      </c>
      <c r="S24" s="36" t="s">
        <v>672</v>
      </c>
      <c r="T24" s="36" t="s">
        <v>1007</v>
      </c>
    </row>
    <row r="25" spans="1:21" ht="18">
      <c r="A25" s="37" t="s">
        <v>598</v>
      </c>
      <c r="B25" s="37" t="s">
        <v>651</v>
      </c>
      <c r="C25" s="37" t="s">
        <v>986</v>
      </c>
      <c r="D25" s="37" t="s">
        <v>1240</v>
      </c>
      <c r="F25">
        <v>24</v>
      </c>
      <c r="H25" s="50" t="s">
        <v>1284</v>
      </c>
      <c r="I25" s="36"/>
      <c r="J25" s="36"/>
      <c r="Q25">
        <v>24</v>
      </c>
      <c r="R25" s="36" t="s">
        <v>621</v>
      </c>
      <c r="S25" s="36" t="s">
        <v>674</v>
      </c>
      <c r="T25" s="36" t="s">
        <v>1009</v>
      </c>
    </row>
    <row r="26" spans="1:21" ht="18">
      <c r="A26" s="36" t="s">
        <v>599</v>
      </c>
      <c r="B26" s="36" t="s">
        <v>652</v>
      </c>
      <c r="C26" s="36" t="s">
        <v>987</v>
      </c>
      <c r="D26" s="36" t="s">
        <v>1241</v>
      </c>
      <c r="F26">
        <v>25</v>
      </c>
      <c r="H26" s="50" t="s">
        <v>1285</v>
      </c>
      <c r="I26" s="36"/>
      <c r="J26" s="36"/>
      <c r="Q26">
        <v>25</v>
      </c>
      <c r="R26" s="36" t="s">
        <v>623</v>
      </c>
      <c r="S26" s="36" t="s">
        <v>676</v>
      </c>
      <c r="T26" s="36" t="s">
        <v>1011</v>
      </c>
    </row>
    <row r="27" spans="1:21" ht="18">
      <c r="A27" s="37" t="s">
        <v>600</v>
      </c>
      <c r="B27" s="37" t="s">
        <v>653</v>
      </c>
      <c r="C27" s="37" t="s">
        <v>988</v>
      </c>
      <c r="D27" s="37" t="s">
        <v>1242</v>
      </c>
      <c r="F27">
        <v>26</v>
      </c>
      <c r="H27" s="50" t="s">
        <v>1286</v>
      </c>
      <c r="I27" s="36"/>
      <c r="J27" s="36"/>
      <c r="Q27">
        <v>26</v>
      </c>
      <c r="R27" s="36" t="s">
        <v>625</v>
      </c>
      <c r="S27" s="36" t="s">
        <v>678</v>
      </c>
      <c r="T27" s="36" t="s">
        <v>1013</v>
      </c>
    </row>
    <row r="28" spans="1:21" ht="18">
      <c r="A28" s="36" t="s">
        <v>601</v>
      </c>
      <c r="B28" s="36" t="s">
        <v>654</v>
      </c>
      <c r="C28" s="36" t="s">
        <v>989</v>
      </c>
      <c r="D28" s="36" t="s">
        <v>1243</v>
      </c>
      <c r="F28">
        <v>27</v>
      </c>
      <c r="H28" s="50" t="s">
        <v>1287</v>
      </c>
      <c r="I28" s="36"/>
      <c r="J28" s="36"/>
      <c r="Q28">
        <v>27</v>
      </c>
      <c r="S28" s="36" t="s">
        <v>680</v>
      </c>
      <c r="T28" s="36" t="s">
        <v>1015</v>
      </c>
    </row>
    <row r="29" spans="1:21" ht="18">
      <c r="A29" s="37" t="s">
        <v>602</v>
      </c>
      <c r="B29" s="37" t="s">
        <v>655</v>
      </c>
      <c r="C29" s="37" t="s">
        <v>990</v>
      </c>
      <c r="D29" s="37" t="s">
        <v>1244</v>
      </c>
      <c r="F29">
        <v>28</v>
      </c>
      <c r="H29" s="50" t="s">
        <v>1288</v>
      </c>
      <c r="I29" s="36"/>
      <c r="J29" s="36"/>
      <c r="Q29">
        <v>28</v>
      </c>
      <c r="S29" s="36" t="s">
        <v>682</v>
      </c>
      <c r="T29" s="36" t="s">
        <v>1017</v>
      </c>
    </row>
    <row r="30" spans="1:21" ht="18">
      <c r="A30" s="36" t="s">
        <v>603</v>
      </c>
      <c r="B30" s="36" t="s">
        <v>656</v>
      </c>
      <c r="C30" s="36" t="s">
        <v>991</v>
      </c>
      <c r="D30" s="36" t="s">
        <v>1245</v>
      </c>
      <c r="F30">
        <v>29</v>
      </c>
      <c r="H30" s="50" t="s">
        <v>1289</v>
      </c>
      <c r="I30" s="36"/>
      <c r="J30" s="36"/>
      <c r="Q30">
        <v>29</v>
      </c>
      <c r="S30" s="36" t="s">
        <v>684</v>
      </c>
      <c r="T30" s="36" t="s">
        <v>1019</v>
      </c>
    </row>
    <row r="31" spans="1:21" ht="18">
      <c r="A31" s="37" t="s">
        <v>604</v>
      </c>
      <c r="B31" s="37" t="s">
        <v>657</v>
      </c>
      <c r="C31" s="37" t="s">
        <v>992</v>
      </c>
      <c r="D31" s="37" t="s">
        <v>1246</v>
      </c>
      <c r="F31">
        <v>30</v>
      </c>
      <c r="H31" s="50" t="s">
        <v>1307</v>
      </c>
      <c r="I31" s="36"/>
      <c r="J31" s="36"/>
      <c r="Q31">
        <v>30</v>
      </c>
      <c r="S31" s="36" t="s">
        <v>686</v>
      </c>
      <c r="T31" s="36" t="s">
        <v>1021</v>
      </c>
    </row>
    <row r="32" spans="1:21" ht="18">
      <c r="A32" s="36" t="s">
        <v>605</v>
      </c>
      <c r="B32" s="36" t="s">
        <v>658</v>
      </c>
      <c r="C32" s="36" t="s">
        <v>993</v>
      </c>
      <c r="D32" s="36" t="s">
        <v>1247</v>
      </c>
      <c r="F32">
        <v>31</v>
      </c>
      <c r="H32" s="50" t="s">
        <v>1290</v>
      </c>
      <c r="I32" s="36"/>
      <c r="J32" s="36"/>
      <c r="Q32">
        <v>31</v>
      </c>
      <c r="S32" s="36" t="s">
        <v>688</v>
      </c>
      <c r="T32" s="36" t="s">
        <v>1023</v>
      </c>
    </row>
    <row r="33" spans="1:20" ht="18">
      <c r="A33" s="37" t="s">
        <v>606</v>
      </c>
      <c r="B33" s="37" t="s">
        <v>659</v>
      </c>
      <c r="C33" s="37" t="s">
        <v>994</v>
      </c>
      <c r="D33" s="37" t="s">
        <v>1248</v>
      </c>
      <c r="F33">
        <v>32</v>
      </c>
      <c r="H33" s="50" t="s">
        <v>1291</v>
      </c>
      <c r="I33" s="36"/>
      <c r="J33" s="36"/>
      <c r="Q33">
        <v>32</v>
      </c>
      <c r="S33" s="36" t="s">
        <v>690</v>
      </c>
      <c r="T33" s="36" t="s">
        <v>1025</v>
      </c>
    </row>
    <row r="34" spans="1:20" ht="18">
      <c r="A34" s="36" t="s">
        <v>607</v>
      </c>
      <c r="B34" s="36" t="s">
        <v>660</v>
      </c>
      <c r="C34" s="36" t="s">
        <v>995</v>
      </c>
      <c r="D34" s="36" t="s">
        <v>1249</v>
      </c>
      <c r="F34">
        <v>33</v>
      </c>
      <c r="H34" s="50" t="s">
        <v>1292</v>
      </c>
      <c r="I34" s="36"/>
      <c r="J34" s="36"/>
      <c r="Q34">
        <v>33</v>
      </c>
      <c r="S34" s="36" t="s">
        <v>692</v>
      </c>
      <c r="T34" s="36" t="s">
        <v>1027</v>
      </c>
    </row>
    <row r="35" spans="1:20" ht="18">
      <c r="A35" s="37" t="s">
        <v>608</v>
      </c>
      <c r="B35" s="37" t="s">
        <v>661</v>
      </c>
      <c r="C35" s="37" t="s">
        <v>996</v>
      </c>
      <c r="D35" s="37" t="s">
        <v>1250</v>
      </c>
      <c r="F35">
        <v>34</v>
      </c>
      <c r="H35" s="50" t="s">
        <v>1293</v>
      </c>
      <c r="I35" s="36"/>
      <c r="J35" s="36"/>
      <c r="Q35">
        <v>34</v>
      </c>
      <c r="S35" s="36" t="s">
        <v>694</v>
      </c>
      <c r="T35" s="36" t="s">
        <v>1029</v>
      </c>
    </row>
    <row r="36" spans="1:20" ht="18">
      <c r="A36" s="36" t="s">
        <v>609</v>
      </c>
      <c r="B36" s="36" t="s">
        <v>662</v>
      </c>
      <c r="C36" s="36" t="s">
        <v>997</v>
      </c>
      <c r="F36">
        <v>35</v>
      </c>
      <c r="H36" s="50" t="s">
        <v>1294</v>
      </c>
      <c r="J36" s="36"/>
      <c r="Q36">
        <v>35</v>
      </c>
      <c r="S36" s="36" t="s">
        <v>696</v>
      </c>
      <c r="T36" s="36" t="s">
        <v>1031</v>
      </c>
    </row>
    <row r="37" spans="1:20" ht="18">
      <c r="A37" s="37" t="s">
        <v>610</v>
      </c>
      <c r="B37" s="37" t="s">
        <v>663</v>
      </c>
      <c r="C37" s="37" t="s">
        <v>998</v>
      </c>
      <c r="F37">
        <v>36</v>
      </c>
      <c r="H37" s="50" t="s">
        <v>1295</v>
      </c>
      <c r="J37" s="36"/>
      <c r="Q37">
        <v>36</v>
      </c>
      <c r="S37" s="36" t="s">
        <v>698</v>
      </c>
      <c r="T37" s="36" t="s">
        <v>1033</v>
      </c>
    </row>
    <row r="38" spans="1:20" ht="18">
      <c r="A38" s="36" t="s">
        <v>611</v>
      </c>
      <c r="B38" s="36" t="s">
        <v>664</v>
      </c>
      <c r="C38" s="36" t="s">
        <v>999</v>
      </c>
      <c r="F38">
        <v>37</v>
      </c>
      <c r="H38" s="50" t="s">
        <v>1297</v>
      </c>
      <c r="J38" s="36"/>
      <c r="Q38">
        <v>37</v>
      </c>
      <c r="S38" s="36" t="s">
        <v>700</v>
      </c>
      <c r="T38" s="36" t="s">
        <v>1035</v>
      </c>
    </row>
    <row r="39" spans="1:20" ht="18">
      <c r="A39" s="37" t="s">
        <v>612</v>
      </c>
      <c r="B39" s="37" t="s">
        <v>665</v>
      </c>
      <c r="C39" s="37" t="s">
        <v>1000</v>
      </c>
      <c r="F39">
        <v>38</v>
      </c>
      <c r="H39" s="50" t="s">
        <v>1299</v>
      </c>
      <c r="J39" s="36"/>
      <c r="Q39">
        <v>38</v>
      </c>
      <c r="S39" s="36" t="s">
        <v>702</v>
      </c>
      <c r="T39" s="36" t="s">
        <v>1037</v>
      </c>
    </row>
    <row r="40" spans="1:20" ht="18">
      <c r="A40" s="36" t="s">
        <v>613</v>
      </c>
      <c r="B40" s="36" t="s">
        <v>666</v>
      </c>
      <c r="C40" s="36" t="s">
        <v>1001</v>
      </c>
      <c r="F40">
        <v>39</v>
      </c>
      <c r="H40" s="50" t="s">
        <v>1300</v>
      </c>
      <c r="J40" s="36"/>
      <c r="Q40">
        <v>39</v>
      </c>
      <c r="S40" s="36" t="s">
        <v>704</v>
      </c>
      <c r="T40" s="36" t="s">
        <v>1039</v>
      </c>
    </row>
    <row r="41" spans="1:20" ht="18">
      <c r="A41" s="37" t="s">
        <v>614</v>
      </c>
      <c r="B41" s="37" t="s">
        <v>667</v>
      </c>
      <c r="C41" s="37" t="s">
        <v>1002</v>
      </c>
      <c r="F41">
        <v>40</v>
      </c>
      <c r="H41" s="50" t="s">
        <v>1301</v>
      </c>
      <c r="J41" s="36"/>
      <c r="Q41">
        <v>40</v>
      </c>
      <c r="S41" s="36" t="s">
        <v>706</v>
      </c>
      <c r="T41" s="36" t="s">
        <v>1041</v>
      </c>
    </row>
    <row r="42" spans="1:20" ht="18">
      <c r="A42" s="36" t="s">
        <v>615</v>
      </c>
      <c r="B42" s="36" t="s">
        <v>668</v>
      </c>
      <c r="C42" s="36" t="s">
        <v>1003</v>
      </c>
      <c r="F42">
        <v>41</v>
      </c>
      <c r="H42" s="50" t="s">
        <v>1302</v>
      </c>
      <c r="J42" s="36"/>
      <c r="Q42">
        <v>41</v>
      </c>
      <c r="S42" s="36" t="s">
        <v>708</v>
      </c>
      <c r="T42" s="36" t="s">
        <v>1043</v>
      </c>
    </row>
    <row r="43" spans="1:20" ht="18">
      <c r="A43" s="37" t="s">
        <v>616</v>
      </c>
      <c r="B43" s="37" t="s">
        <v>669</v>
      </c>
      <c r="C43" s="37" t="s">
        <v>1004</v>
      </c>
      <c r="F43">
        <v>42</v>
      </c>
      <c r="H43" s="50" t="s">
        <v>1303</v>
      </c>
      <c r="J43" s="36"/>
      <c r="Q43">
        <v>42</v>
      </c>
      <c r="S43" s="36" t="s">
        <v>710</v>
      </c>
      <c r="T43" s="36" t="s">
        <v>1045</v>
      </c>
    </row>
    <row r="44" spans="1:20" ht="18">
      <c r="A44" s="36" t="s">
        <v>617</v>
      </c>
      <c r="B44" s="36" t="s">
        <v>670</v>
      </c>
      <c r="C44" s="36" t="s">
        <v>1005</v>
      </c>
      <c r="F44">
        <v>43</v>
      </c>
      <c r="H44" s="50" t="s">
        <v>1304</v>
      </c>
      <c r="J44" s="36"/>
      <c r="Q44">
        <v>43</v>
      </c>
      <c r="S44" s="36" t="s">
        <v>712</v>
      </c>
      <c r="T44" s="36" t="s">
        <v>1047</v>
      </c>
    </row>
    <row r="45" spans="1:20" ht="18">
      <c r="A45" s="37" t="s">
        <v>618</v>
      </c>
      <c r="B45" s="37" t="s">
        <v>671</v>
      </c>
      <c r="C45" s="37" t="s">
        <v>1006</v>
      </c>
      <c r="F45">
        <v>44</v>
      </c>
      <c r="J45" s="36"/>
      <c r="Q45">
        <v>44</v>
      </c>
      <c r="S45" s="36" t="s">
        <v>714</v>
      </c>
      <c r="T45" s="36" t="s">
        <v>1049</v>
      </c>
    </row>
    <row r="46" spans="1:20" ht="18">
      <c r="A46" s="36" t="s">
        <v>619</v>
      </c>
      <c r="B46" s="36" t="s">
        <v>672</v>
      </c>
      <c r="C46" s="36" t="s">
        <v>1007</v>
      </c>
      <c r="F46">
        <v>45</v>
      </c>
      <c r="J46" s="36"/>
      <c r="Q46">
        <v>45</v>
      </c>
      <c r="S46" s="36" t="s">
        <v>716</v>
      </c>
      <c r="T46" s="36" t="s">
        <v>1051</v>
      </c>
    </row>
    <row r="47" spans="1:20" ht="18">
      <c r="A47" s="37" t="s">
        <v>620</v>
      </c>
      <c r="B47" s="37" t="s">
        <v>673</v>
      </c>
      <c r="C47" s="37" t="s">
        <v>1008</v>
      </c>
      <c r="F47">
        <v>46</v>
      </c>
      <c r="J47" s="36"/>
      <c r="Q47">
        <v>46</v>
      </c>
      <c r="S47" s="36" t="s">
        <v>718</v>
      </c>
      <c r="T47" s="36" t="s">
        <v>1053</v>
      </c>
    </row>
    <row r="48" spans="1:20" ht="18">
      <c r="A48" s="36" t="s">
        <v>621</v>
      </c>
      <c r="B48" s="36" t="s">
        <v>674</v>
      </c>
      <c r="C48" s="36" t="s">
        <v>1009</v>
      </c>
      <c r="F48">
        <v>47</v>
      </c>
      <c r="J48" s="36"/>
      <c r="Q48">
        <v>47</v>
      </c>
      <c r="S48" s="36" t="s">
        <v>720</v>
      </c>
      <c r="T48" s="36" t="s">
        <v>1055</v>
      </c>
    </row>
    <row r="49" spans="1:20" ht="18">
      <c r="A49" s="37" t="s">
        <v>622</v>
      </c>
      <c r="B49" s="37" t="s">
        <v>675</v>
      </c>
      <c r="C49" s="37" t="s">
        <v>1010</v>
      </c>
      <c r="F49">
        <v>48</v>
      </c>
      <c r="J49" s="36"/>
      <c r="Q49">
        <v>48</v>
      </c>
      <c r="S49" s="36" t="s">
        <v>722</v>
      </c>
      <c r="T49" s="36" t="s">
        <v>1057</v>
      </c>
    </row>
    <row r="50" spans="1:20" ht="18">
      <c r="A50" s="36" t="s">
        <v>623</v>
      </c>
      <c r="B50" s="36" t="s">
        <v>676</v>
      </c>
      <c r="C50" s="36" t="s">
        <v>1011</v>
      </c>
      <c r="F50">
        <v>49</v>
      </c>
      <c r="J50" s="36"/>
      <c r="Q50">
        <v>49</v>
      </c>
      <c r="S50" s="36" t="s">
        <v>724</v>
      </c>
      <c r="T50" s="36" t="s">
        <v>1059</v>
      </c>
    </row>
    <row r="51" spans="1:20" ht="18">
      <c r="A51" s="37" t="s">
        <v>624</v>
      </c>
      <c r="B51" s="37" t="s">
        <v>677</v>
      </c>
      <c r="C51" s="37" t="s">
        <v>1012</v>
      </c>
      <c r="F51">
        <v>50</v>
      </c>
      <c r="J51" s="36"/>
      <c r="Q51">
        <v>50</v>
      </c>
      <c r="S51" s="36" t="s">
        <v>726</v>
      </c>
      <c r="T51" s="36" t="s">
        <v>1061</v>
      </c>
    </row>
    <row r="52" spans="1:20" ht="18">
      <c r="A52" s="36" t="s">
        <v>625</v>
      </c>
      <c r="B52" s="36" t="s">
        <v>678</v>
      </c>
      <c r="C52" s="36" t="s">
        <v>1013</v>
      </c>
      <c r="F52">
        <v>51</v>
      </c>
      <c r="J52" s="36"/>
      <c r="Q52">
        <v>51</v>
      </c>
      <c r="S52" s="36" t="s">
        <v>728</v>
      </c>
      <c r="T52" s="36" t="s">
        <v>1063</v>
      </c>
    </row>
    <row r="53" spans="1:20" ht="18">
      <c r="A53" s="37" t="s">
        <v>626</v>
      </c>
      <c r="B53" s="37" t="s">
        <v>679</v>
      </c>
      <c r="C53" s="37" t="s">
        <v>1014</v>
      </c>
      <c r="F53">
        <v>52</v>
      </c>
      <c r="J53" s="36"/>
      <c r="Q53">
        <v>52</v>
      </c>
      <c r="S53" s="36" t="s">
        <v>730</v>
      </c>
      <c r="T53" s="36" t="s">
        <v>1065</v>
      </c>
    </row>
    <row r="54" spans="1:20" ht="18">
      <c r="B54" s="36" t="s">
        <v>680</v>
      </c>
      <c r="C54" s="36" t="s">
        <v>1015</v>
      </c>
      <c r="F54">
        <v>53</v>
      </c>
      <c r="I54" s="36"/>
      <c r="J54" s="36"/>
      <c r="Q54">
        <v>53</v>
      </c>
      <c r="S54" s="36" t="s">
        <v>732</v>
      </c>
      <c r="T54" s="36" t="s">
        <v>1067</v>
      </c>
    </row>
    <row r="55" spans="1:20" ht="18">
      <c r="B55" s="37" t="s">
        <v>681</v>
      </c>
      <c r="C55" s="37" t="s">
        <v>1016</v>
      </c>
      <c r="F55">
        <v>54</v>
      </c>
      <c r="I55" s="36"/>
      <c r="J55" s="36"/>
      <c r="Q55">
        <v>54</v>
      </c>
      <c r="S55" s="36" t="s">
        <v>734</v>
      </c>
      <c r="T55" s="36" t="s">
        <v>1069</v>
      </c>
    </row>
    <row r="56" spans="1:20" ht="18">
      <c r="B56" s="36" t="s">
        <v>682</v>
      </c>
      <c r="C56" s="36" t="s">
        <v>1017</v>
      </c>
      <c r="F56">
        <v>55</v>
      </c>
      <c r="I56" s="36"/>
      <c r="J56" s="36"/>
      <c r="Q56">
        <v>55</v>
      </c>
      <c r="S56" s="36" t="s">
        <v>736</v>
      </c>
      <c r="T56" s="36" t="s">
        <v>1071</v>
      </c>
    </row>
    <row r="57" spans="1:20" ht="18">
      <c r="B57" s="37" t="s">
        <v>683</v>
      </c>
      <c r="C57" s="37" t="s">
        <v>1018</v>
      </c>
      <c r="F57">
        <v>56</v>
      </c>
      <c r="I57" s="36"/>
      <c r="J57" s="36"/>
      <c r="Q57">
        <v>56</v>
      </c>
      <c r="S57" s="36" t="s">
        <v>738</v>
      </c>
      <c r="T57" s="36" t="s">
        <v>1073</v>
      </c>
    </row>
    <row r="58" spans="1:20" ht="18">
      <c r="B58" s="36" t="s">
        <v>684</v>
      </c>
      <c r="C58" s="36" t="s">
        <v>1019</v>
      </c>
      <c r="F58">
        <v>57</v>
      </c>
      <c r="I58" s="36"/>
      <c r="J58" s="36"/>
      <c r="Q58">
        <v>57</v>
      </c>
      <c r="S58" s="36" t="s">
        <v>740</v>
      </c>
      <c r="T58" s="36" t="s">
        <v>1075</v>
      </c>
    </row>
    <row r="59" spans="1:20" ht="18">
      <c r="B59" s="37" t="s">
        <v>685</v>
      </c>
      <c r="C59" s="37" t="s">
        <v>1020</v>
      </c>
      <c r="F59">
        <v>58</v>
      </c>
      <c r="I59" s="36"/>
      <c r="J59" s="36"/>
      <c r="Q59">
        <v>58</v>
      </c>
      <c r="S59" s="36" t="s">
        <v>742</v>
      </c>
      <c r="T59" s="36" t="s">
        <v>1077</v>
      </c>
    </row>
    <row r="60" spans="1:20" ht="18">
      <c r="B60" s="36" t="s">
        <v>686</v>
      </c>
      <c r="C60" s="36" t="s">
        <v>1021</v>
      </c>
      <c r="F60">
        <v>59</v>
      </c>
      <c r="I60" s="36"/>
      <c r="J60" s="36"/>
      <c r="Q60">
        <v>59</v>
      </c>
      <c r="S60" s="36" t="s">
        <v>744</v>
      </c>
      <c r="T60" s="36" t="s">
        <v>1079</v>
      </c>
    </row>
    <row r="61" spans="1:20" ht="18">
      <c r="B61" s="37" t="s">
        <v>687</v>
      </c>
      <c r="C61" s="37" t="s">
        <v>1022</v>
      </c>
      <c r="F61">
        <v>60</v>
      </c>
      <c r="I61" s="36"/>
      <c r="J61" s="36"/>
      <c r="Q61">
        <v>60</v>
      </c>
      <c r="S61" s="36" t="s">
        <v>746</v>
      </c>
      <c r="T61" s="36" t="s">
        <v>1081</v>
      </c>
    </row>
    <row r="62" spans="1:20" ht="18">
      <c r="B62" s="36" t="s">
        <v>688</v>
      </c>
      <c r="C62" s="36" t="s">
        <v>1023</v>
      </c>
      <c r="F62">
        <v>61</v>
      </c>
      <c r="I62" s="36"/>
      <c r="J62" s="36"/>
      <c r="Q62">
        <v>61</v>
      </c>
      <c r="S62" s="36" t="s">
        <v>748</v>
      </c>
      <c r="T62" s="36" t="s">
        <v>1083</v>
      </c>
    </row>
    <row r="63" spans="1:20" ht="18">
      <c r="B63" s="37" t="s">
        <v>689</v>
      </c>
      <c r="C63" s="37" t="s">
        <v>1024</v>
      </c>
      <c r="F63">
        <v>62</v>
      </c>
      <c r="I63" s="36"/>
      <c r="J63" s="36"/>
      <c r="Q63">
        <v>62</v>
      </c>
      <c r="S63" s="36" t="s">
        <v>750</v>
      </c>
      <c r="T63" s="36" t="s">
        <v>1085</v>
      </c>
    </row>
    <row r="64" spans="1:20" ht="18">
      <c r="B64" s="36" t="s">
        <v>690</v>
      </c>
      <c r="C64" s="36" t="s">
        <v>1025</v>
      </c>
      <c r="F64">
        <v>63</v>
      </c>
      <c r="J64" s="36"/>
      <c r="Q64">
        <v>63</v>
      </c>
      <c r="S64" s="36" t="s">
        <v>752</v>
      </c>
      <c r="T64" s="36" t="s">
        <v>1087</v>
      </c>
    </row>
    <row r="65" spans="2:20" ht="18">
      <c r="B65" s="37" t="s">
        <v>691</v>
      </c>
      <c r="C65" s="37" t="s">
        <v>1026</v>
      </c>
      <c r="F65">
        <v>64</v>
      </c>
      <c r="J65" s="36"/>
      <c r="Q65">
        <v>64</v>
      </c>
      <c r="S65" s="36" t="s">
        <v>754</v>
      </c>
      <c r="T65" s="36" t="s">
        <v>1089</v>
      </c>
    </row>
    <row r="66" spans="2:20" ht="18">
      <c r="B66" s="36" t="s">
        <v>692</v>
      </c>
      <c r="C66" s="36" t="s">
        <v>1027</v>
      </c>
      <c r="F66">
        <v>65</v>
      </c>
      <c r="J66" s="36"/>
      <c r="Q66">
        <v>65</v>
      </c>
      <c r="S66" s="36" t="s">
        <v>756</v>
      </c>
      <c r="T66" s="36" t="s">
        <v>1091</v>
      </c>
    </row>
    <row r="67" spans="2:20" ht="18">
      <c r="B67" s="37" t="s">
        <v>693</v>
      </c>
      <c r="C67" s="37" t="s">
        <v>1028</v>
      </c>
      <c r="F67">
        <v>66</v>
      </c>
      <c r="J67" s="36"/>
      <c r="Q67">
        <v>66</v>
      </c>
      <c r="S67" s="36" t="s">
        <v>758</v>
      </c>
      <c r="T67" s="36" t="s">
        <v>1093</v>
      </c>
    </row>
    <row r="68" spans="2:20" ht="18">
      <c r="B68" s="36" t="s">
        <v>694</v>
      </c>
      <c r="C68" s="36" t="s">
        <v>1029</v>
      </c>
      <c r="F68">
        <v>67</v>
      </c>
      <c r="J68" s="36"/>
      <c r="Q68">
        <v>67</v>
      </c>
      <c r="S68" s="36" t="s">
        <v>760</v>
      </c>
      <c r="T68" s="36" t="s">
        <v>1095</v>
      </c>
    </row>
    <row r="69" spans="2:20" ht="18">
      <c r="B69" s="37" t="s">
        <v>695</v>
      </c>
      <c r="C69" s="37" t="s">
        <v>1030</v>
      </c>
      <c r="F69">
        <v>68</v>
      </c>
      <c r="J69" s="36"/>
      <c r="Q69">
        <v>68</v>
      </c>
      <c r="S69" s="36" t="s">
        <v>762</v>
      </c>
      <c r="T69" s="36" t="s">
        <v>1097</v>
      </c>
    </row>
    <row r="70" spans="2:20" ht="18">
      <c r="B70" s="36" t="s">
        <v>696</v>
      </c>
      <c r="C70" s="36" t="s">
        <v>1031</v>
      </c>
      <c r="F70">
        <v>69</v>
      </c>
      <c r="J70" s="36"/>
      <c r="Q70">
        <v>69</v>
      </c>
      <c r="S70" s="36" t="s">
        <v>764</v>
      </c>
      <c r="T70" s="36" t="s">
        <v>1099</v>
      </c>
    </row>
    <row r="71" spans="2:20" ht="18">
      <c r="B71" s="37" t="s">
        <v>697</v>
      </c>
      <c r="C71" s="37" t="s">
        <v>1032</v>
      </c>
      <c r="F71">
        <v>70</v>
      </c>
      <c r="J71" s="36"/>
      <c r="Q71">
        <v>70</v>
      </c>
      <c r="S71" s="36" t="s">
        <v>766</v>
      </c>
      <c r="T71" s="36" t="s">
        <v>1101</v>
      </c>
    </row>
    <row r="72" spans="2:20" ht="18">
      <c r="B72" s="36" t="s">
        <v>698</v>
      </c>
      <c r="C72" s="36" t="s">
        <v>1033</v>
      </c>
      <c r="F72">
        <v>71</v>
      </c>
      <c r="J72" s="36"/>
      <c r="Q72">
        <v>71</v>
      </c>
      <c r="S72" s="36" t="s">
        <v>768</v>
      </c>
      <c r="T72" s="36" t="s">
        <v>1103</v>
      </c>
    </row>
    <row r="73" spans="2:20" ht="18">
      <c r="B73" s="37" t="s">
        <v>699</v>
      </c>
      <c r="C73" s="37" t="s">
        <v>1034</v>
      </c>
      <c r="F73">
        <v>72</v>
      </c>
      <c r="J73" s="36"/>
      <c r="Q73">
        <v>72</v>
      </c>
      <c r="S73" s="36" t="s">
        <v>770</v>
      </c>
      <c r="T73" s="36" t="s">
        <v>1105</v>
      </c>
    </row>
    <row r="74" spans="2:20" ht="18">
      <c r="B74" s="36" t="s">
        <v>700</v>
      </c>
      <c r="C74" s="36" t="s">
        <v>1035</v>
      </c>
      <c r="F74">
        <v>73</v>
      </c>
      <c r="J74" s="36"/>
      <c r="Q74">
        <v>73</v>
      </c>
      <c r="S74" s="36" t="s">
        <v>772</v>
      </c>
      <c r="T74" s="36" t="s">
        <v>1107</v>
      </c>
    </row>
    <row r="75" spans="2:20" ht="18">
      <c r="B75" s="37" t="s">
        <v>701</v>
      </c>
      <c r="C75" s="37" t="s">
        <v>1036</v>
      </c>
      <c r="F75">
        <v>74</v>
      </c>
      <c r="J75" s="36"/>
      <c r="Q75">
        <v>74</v>
      </c>
      <c r="S75" s="36" t="s">
        <v>774</v>
      </c>
      <c r="T75" s="36" t="s">
        <v>1109</v>
      </c>
    </row>
    <row r="76" spans="2:20" ht="18">
      <c r="B76" s="36" t="s">
        <v>702</v>
      </c>
      <c r="C76" s="36" t="s">
        <v>1037</v>
      </c>
      <c r="F76">
        <v>75</v>
      </c>
      <c r="J76" s="36"/>
      <c r="Q76">
        <v>75</v>
      </c>
      <c r="S76" s="36" t="s">
        <v>776</v>
      </c>
      <c r="T76" s="36" t="s">
        <v>1111</v>
      </c>
    </row>
    <row r="77" spans="2:20" ht="18">
      <c r="B77" s="37" t="s">
        <v>703</v>
      </c>
      <c r="C77" s="37" t="s">
        <v>1038</v>
      </c>
      <c r="F77">
        <v>76</v>
      </c>
      <c r="J77" s="36"/>
      <c r="Q77">
        <v>76</v>
      </c>
      <c r="S77" s="36" t="s">
        <v>778</v>
      </c>
      <c r="T77" s="36" t="s">
        <v>1113</v>
      </c>
    </row>
    <row r="78" spans="2:20" ht="18">
      <c r="B78" s="36" t="s">
        <v>704</v>
      </c>
      <c r="C78" s="36" t="s">
        <v>1039</v>
      </c>
      <c r="F78">
        <v>77</v>
      </c>
      <c r="J78" s="36"/>
      <c r="Q78">
        <v>77</v>
      </c>
      <c r="S78" s="36" t="s">
        <v>780</v>
      </c>
      <c r="T78" s="36" t="s">
        <v>1115</v>
      </c>
    </row>
    <row r="79" spans="2:20" ht="18">
      <c r="B79" s="37" t="s">
        <v>705</v>
      </c>
      <c r="C79" s="37" t="s">
        <v>1040</v>
      </c>
      <c r="F79">
        <v>78</v>
      </c>
      <c r="J79" s="36"/>
      <c r="Q79">
        <v>78</v>
      </c>
      <c r="S79" s="36" t="s">
        <v>782</v>
      </c>
      <c r="T79" s="36" t="s">
        <v>1117</v>
      </c>
    </row>
    <row r="80" spans="2:20" ht="18">
      <c r="B80" s="36" t="s">
        <v>706</v>
      </c>
      <c r="C80" s="36" t="s">
        <v>1041</v>
      </c>
      <c r="F80">
        <v>79</v>
      </c>
      <c r="J80" s="36"/>
      <c r="Q80">
        <v>79</v>
      </c>
      <c r="S80" s="36" t="s">
        <v>784</v>
      </c>
      <c r="T80" s="36" t="s">
        <v>1119</v>
      </c>
    </row>
    <row r="81" spans="2:20" ht="18">
      <c r="B81" s="37" t="s">
        <v>707</v>
      </c>
      <c r="C81" s="37" t="s">
        <v>1042</v>
      </c>
      <c r="F81">
        <v>80</v>
      </c>
      <c r="J81" s="36"/>
      <c r="Q81">
        <v>80</v>
      </c>
      <c r="S81" s="36" t="s">
        <v>786</v>
      </c>
      <c r="T81" s="36" t="s">
        <v>1121</v>
      </c>
    </row>
    <row r="82" spans="2:20" ht="18">
      <c r="B82" s="36" t="s">
        <v>708</v>
      </c>
      <c r="C82" s="36" t="s">
        <v>1043</v>
      </c>
      <c r="F82">
        <v>81</v>
      </c>
      <c r="J82" s="36"/>
      <c r="Q82">
        <v>81</v>
      </c>
      <c r="S82" s="36" t="s">
        <v>788</v>
      </c>
      <c r="T82" s="36" t="s">
        <v>1123</v>
      </c>
    </row>
    <row r="83" spans="2:20" ht="18">
      <c r="B83" s="37" t="s">
        <v>709</v>
      </c>
      <c r="C83" s="37" t="s">
        <v>1044</v>
      </c>
      <c r="F83">
        <v>82</v>
      </c>
      <c r="J83" s="36"/>
      <c r="Q83">
        <v>82</v>
      </c>
      <c r="S83" s="36" t="s">
        <v>790</v>
      </c>
      <c r="T83" s="36" t="s">
        <v>1125</v>
      </c>
    </row>
    <row r="84" spans="2:20" ht="18">
      <c r="B84" s="36" t="s">
        <v>710</v>
      </c>
      <c r="C84" s="36" t="s">
        <v>1045</v>
      </c>
      <c r="F84">
        <v>83</v>
      </c>
      <c r="J84" s="36"/>
      <c r="Q84">
        <v>83</v>
      </c>
      <c r="S84" s="36" t="s">
        <v>792</v>
      </c>
      <c r="T84" s="36" t="s">
        <v>1127</v>
      </c>
    </row>
    <row r="85" spans="2:20" ht="18">
      <c r="B85" s="37" t="s">
        <v>711</v>
      </c>
      <c r="C85" s="37" t="s">
        <v>1046</v>
      </c>
      <c r="F85">
        <v>84</v>
      </c>
      <c r="J85" s="36"/>
      <c r="Q85">
        <v>84</v>
      </c>
      <c r="S85" s="36" t="s">
        <v>794</v>
      </c>
      <c r="T85" s="36" t="s">
        <v>1129</v>
      </c>
    </row>
    <row r="86" spans="2:20" ht="18">
      <c r="B86" s="36" t="s">
        <v>712</v>
      </c>
      <c r="C86" s="36" t="s">
        <v>1047</v>
      </c>
      <c r="F86">
        <v>85</v>
      </c>
      <c r="J86" s="36"/>
      <c r="Q86">
        <v>85</v>
      </c>
      <c r="S86" s="36" t="s">
        <v>796</v>
      </c>
      <c r="T86" s="36" t="s">
        <v>1131</v>
      </c>
    </row>
    <row r="87" spans="2:20" ht="18">
      <c r="B87" s="37" t="s">
        <v>713</v>
      </c>
      <c r="C87" s="37" t="s">
        <v>1048</v>
      </c>
      <c r="F87">
        <v>86</v>
      </c>
      <c r="J87" s="36"/>
      <c r="Q87">
        <v>86</v>
      </c>
      <c r="S87" s="36" t="s">
        <v>798</v>
      </c>
      <c r="T87" s="36" t="s">
        <v>1133</v>
      </c>
    </row>
    <row r="88" spans="2:20" ht="18">
      <c r="B88" s="36" t="s">
        <v>714</v>
      </c>
      <c r="C88" s="36" t="s">
        <v>1049</v>
      </c>
      <c r="F88">
        <v>87</v>
      </c>
      <c r="J88" s="36"/>
      <c r="Q88">
        <v>87</v>
      </c>
      <c r="S88" s="36" t="s">
        <v>800</v>
      </c>
      <c r="T88" s="36" t="s">
        <v>1135</v>
      </c>
    </row>
    <row r="89" spans="2:20" ht="18">
      <c r="B89" s="37" t="s">
        <v>715</v>
      </c>
      <c r="C89" s="37" t="s">
        <v>1050</v>
      </c>
      <c r="F89">
        <v>88</v>
      </c>
      <c r="J89" s="36"/>
      <c r="Q89">
        <v>88</v>
      </c>
      <c r="S89" s="36" t="s">
        <v>802</v>
      </c>
      <c r="T89" s="36" t="s">
        <v>1137</v>
      </c>
    </row>
    <row r="90" spans="2:20" ht="18">
      <c r="B90" s="36" t="s">
        <v>716</v>
      </c>
      <c r="C90" s="36" t="s">
        <v>1051</v>
      </c>
      <c r="F90">
        <v>89</v>
      </c>
      <c r="J90" s="36"/>
      <c r="Q90">
        <v>89</v>
      </c>
      <c r="S90" s="36" t="s">
        <v>804</v>
      </c>
      <c r="T90" s="36" t="s">
        <v>1139</v>
      </c>
    </row>
    <row r="91" spans="2:20" ht="18">
      <c r="B91" s="37" t="s">
        <v>717</v>
      </c>
      <c r="C91" s="37" t="s">
        <v>1052</v>
      </c>
      <c r="F91">
        <v>90</v>
      </c>
      <c r="J91" s="36"/>
      <c r="Q91">
        <v>90</v>
      </c>
      <c r="S91" s="36" t="s">
        <v>806</v>
      </c>
      <c r="T91" s="36" t="s">
        <v>1141</v>
      </c>
    </row>
    <row r="92" spans="2:20" ht="18">
      <c r="B92" s="36" t="s">
        <v>718</v>
      </c>
      <c r="C92" s="36" t="s">
        <v>1053</v>
      </c>
      <c r="F92">
        <v>91</v>
      </c>
      <c r="J92" s="36"/>
      <c r="Q92">
        <v>91</v>
      </c>
      <c r="S92" s="36" t="s">
        <v>808</v>
      </c>
      <c r="T92" s="36" t="s">
        <v>1143</v>
      </c>
    </row>
    <row r="93" spans="2:20" ht="18">
      <c r="B93" s="37" t="s">
        <v>719</v>
      </c>
      <c r="C93" s="37" t="s">
        <v>1054</v>
      </c>
      <c r="F93">
        <v>92</v>
      </c>
      <c r="J93" s="36"/>
      <c r="Q93">
        <v>92</v>
      </c>
      <c r="S93" s="36" t="s">
        <v>810</v>
      </c>
      <c r="T93" s="36" t="s">
        <v>1145</v>
      </c>
    </row>
    <row r="94" spans="2:20" ht="18">
      <c r="B94" s="36" t="s">
        <v>720</v>
      </c>
      <c r="C94" s="36" t="s">
        <v>1055</v>
      </c>
      <c r="F94">
        <v>93</v>
      </c>
      <c r="J94" s="36"/>
      <c r="Q94">
        <v>93</v>
      </c>
      <c r="S94" s="36" t="s">
        <v>812</v>
      </c>
      <c r="T94" s="36" t="s">
        <v>1147</v>
      </c>
    </row>
    <row r="95" spans="2:20" ht="18">
      <c r="B95" s="37" t="s">
        <v>721</v>
      </c>
      <c r="C95" s="37" t="s">
        <v>1056</v>
      </c>
      <c r="F95">
        <v>94</v>
      </c>
      <c r="J95" s="36"/>
      <c r="Q95">
        <v>94</v>
      </c>
      <c r="S95" s="36" t="s">
        <v>814</v>
      </c>
      <c r="T95" s="36" t="s">
        <v>1149</v>
      </c>
    </row>
    <row r="96" spans="2:20" ht="18">
      <c r="B96" s="36" t="s">
        <v>722</v>
      </c>
      <c r="C96" s="36" t="s">
        <v>1057</v>
      </c>
      <c r="F96">
        <v>95</v>
      </c>
      <c r="J96" s="36"/>
      <c r="Q96">
        <v>95</v>
      </c>
      <c r="S96" s="36" t="s">
        <v>816</v>
      </c>
      <c r="T96" s="36" t="s">
        <v>1151</v>
      </c>
    </row>
    <row r="97" spans="2:20" ht="18">
      <c r="B97" s="37" t="s">
        <v>723</v>
      </c>
      <c r="C97" s="37" t="s">
        <v>1058</v>
      </c>
      <c r="F97">
        <v>96</v>
      </c>
      <c r="J97" s="36"/>
      <c r="Q97">
        <v>96</v>
      </c>
      <c r="S97" s="36" t="s">
        <v>818</v>
      </c>
      <c r="T97" s="36" t="s">
        <v>1153</v>
      </c>
    </row>
    <row r="98" spans="2:20" ht="18">
      <c r="B98" s="36" t="s">
        <v>724</v>
      </c>
      <c r="C98" s="36" t="s">
        <v>1059</v>
      </c>
      <c r="F98">
        <v>97</v>
      </c>
      <c r="J98" s="36"/>
      <c r="Q98">
        <v>97</v>
      </c>
      <c r="S98" s="36" t="s">
        <v>820</v>
      </c>
      <c r="T98" s="36" t="s">
        <v>1155</v>
      </c>
    </row>
    <row r="99" spans="2:20" ht="18">
      <c r="B99" s="37" t="s">
        <v>725</v>
      </c>
      <c r="C99" s="37" t="s">
        <v>1060</v>
      </c>
      <c r="F99">
        <v>98</v>
      </c>
      <c r="J99" s="36"/>
      <c r="Q99">
        <v>98</v>
      </c>
      <c r="S99" s="36" t="s">
        <v>822</v>
      </c>
      <c r="T99" s="36" t="s">
        <v>1157</v>
      </c>
    </row>
    <row r="100" spans="2:20" ht="18">
      <c r="B100" s="36" t="s">
        <v>726</v>
      </c>
      <c r="C100" s="36" t="s">
        <v>1061</v>
      </c>
      <c r="F100">
        <v>99</v>
      </c>
      <c r="J100" s="36"/>
      <c r="Q100">
        <v>99</v>
      </c>
      <c r="S100" s="36" t="s">
        <v>824</v>
      </c>
      <c r="T100" s="36" t="s">
        <v>1159</v>
      </c>
    </row>
    <row r="101" spans="2:20" ht="18">
      <c r="B101" s="37" t="s">
        <v>727</v>
      </c>
      <c r="C101" s="37" t="s">
        <v>1062</v>
      </c>
      <c r="F101">
        <v>100</v>
      </c>
      <c r="J101" s="36"/>
      <c r="Q101">
        <v>100</v>
      </c>
      <c r="S101" s="36" t="s">
        <v>826</v>
      </c>
      <c r="T101" s="36" t="s">
        <v>1161</v>
      </c>
    </row>
    <row r="102" spans="2:20" ht="18">
      <c r="B102" s="36" t="s">
        <v>728</v>
      </c>
      <c r="C102" s="36" t="s">
        <v>1063</v>
      </c>
      <c r="F102">
        <v>101</v>
      </c>
      <c r="J102" s="36"/>
      <c r="Q102">
        <v>101</v>
      </c>
      <c r="S102" s="36" t="s">
        <v>828</v>
      </c>
      <c r="T102" s="36" t="s">
        <v>1163</v>
      </c>
    </row>
    <row r="103" spans="2:20" ht="18">
      <c r="B103" s="37" t="s">
        <v>729</v>
      </c>
      <c r="C103" s="37" t="s">
        <v>1064</v>
      </c>
      <c r="F103">
        <v>102</v>
      </c>
      <c r="J103" s="36"/>
      <c r="Q103">
        <v>102</v>
      </c>
      <c r="S103" s="36" t="s">
        <v>830</v>
      </c>
      <c r="T103" s="36" t="s">
        <v>1165</v>
      </c>
    </row>
    <row r="104" spans="2:20" ht="18">
      <c r="B104" s="36" t="s">
        <v>730</v>
      </c>
      <c r="C104" s="36" t="s">
        <v>1065</v>
      </c>
      <c r="F104">
        <v>103</v>
      </c>
      <c r="J104" s="36"/>
      <c r="Q104">
        <v>103</v>
      </c>
      <c r="S104" s="36" t="s">
        <v>831</v>
      </c>
      <c r="T104" s="36" t="s">
        <v>1167</v>
      </c>
    </row>
    <row r="105" spans="2:20" ht="18">
      <c r="B105" s="37" t="s">
        <v>731</v>
      </c>
      <c r="C105" s="37" t="s">
        <v>1066</v>
      </c>
      <c r="F105">
        <v>104</v>
      </c>
      <c r="Q105">
        <v>104</v>
      </c>
      <c r="S105" s="36" t="s">
        <v>833</v>
      </c>
      <c r="T105" s="36" t="s">
        <v>1169</v>
      </c>
    </row>
    <row r="106" spans="2:20" ht="18">
      <c r="B106" s="36" t="s">
        <v>732</v>
      </c>
      <c r="C106" s="36" t="s">
        <v>1067</v>
      </c>
      <c r="F106">
        <v>105</v>
      </c>
      <c r="Q106">
        <v>105</v>
      </c>
      <c r="S106" s="36" t="s">
        <v>835</v>
      </c>
      <c r="T106" s="36" t="s">
        <v>1171</v>
      </c>
    </row>
    <row r="107" spans="2:20" ht="18">
      <c r="B107" s="37" t="s">
        <v>733</v>
      </c>
      <c r="C107" s="37" t="s">
        <v>1068</v>
      </c>
      <c r="F107">
        <v>106</v>
      </c>
      <c r="Q107">
        <v>106</v>
      </c>
      <c r="S107" s="36" t="s">
        <v>837</v>
      </c>
      <c r="T107" s="36" t="s">
        <v>1173</v>
      </c>
    </row>
    <row r="108" spans="2:20" ht="18">
      <c r="B108" s="36" t="s">
        <v>734</v>
      </c>
      <c r="C108" s="36" t="s">
        <v>1069</v>
      </c>
      <c r="F108">
        <v>107</v>
      </c>
      <c r="Q108">
        <v>107</v>
      </c>
      <c r="S108" s="36" t="s">
        <v>839</v>
      </c>
      <c r="T108" s="36" t="s">
        <v>1175</v>
      </c>
    </row>
    <row r="109" spans="2:20" ht="18">
      <c r="B109" s="37" t="s">
        <v>735</v>
      </c>
      <c r="C109" s="37" t="s">
        <v>1070</v>
      </c>
      <c r="F109">
        <v>108</v>
      </c>
      <c r="Q109">
        <v>108</v>
      </c>
      <c r="S109" s="36" t="s">
        <v>841</v>
      </c>
      <c r="T109" s="36" t="s">
        <v>1177</v>
      </c>
    </row>
    <row r="110" spans="2:20" ht="18">
      <c r="B110" s="36" t="s">
        <v>736</v>
      </c>
      <c r="C110" s="36" t="s">
        <v>1071</v>
      </c>
      <c r="F110">
        <v>109</v>
      </c>
      <c r="Q110">
        <v>109</v>
      </c>
      <c r="S110" s="36" t="s">
        <v>843</v>
      </c>
      <c r="T110" s="36" t="s">
        <v>1179</v>
      </c>
    </row>
    <row r="111" spans="2:20" ht="18">
      <c r="B111" s="37" t="s">
        <v>737</v>
      </c>
      <c r="C111" s="37" t="s">
        <v>1072</v>
      </c>
      <c r="F111">
        <v>110</v>
      </c>
      <c r="Q111">
        <v>110</v>
      </c>
      <c r="S111" s="36" t="s">
        <v>845</v>
      </c>
      <c r="T111" s="36" t="s">
        <v>1181</v>
      </c>
    </row>
    <row r="112" spans="2:20" ht="18">
      <c r="B112" s="36" t="s">
        <v>738</v>
      </c>
      <c r="C112" s="36" t="s">
        <v>1073</v>
      </c>
      <c r="F112">
        <v>111</v>
      </c>
      <c r="Q112">
        <v>111</v>
      </c>
      <c r="S112" s="36" t="s">
        <v>847</v>
      </c>
      <c r="T112" s="36" t="s">
        <v>1183</v>
      </c>
    </row>
    <row r="113" spans="2:20" ht="18">
      <c r="B113" s="37" t="s">
        <v>739</v>
      </c>
      <c r="C113" s="37" t="s">
        <v>1074</v>
      </c>
      <c r="F113">
        <v>112</v>
      </c>
      <c r="Q113">
        <v>112</v>
      </c>
      <c r="S113" s="36" t="s">
        <v>849</v>
      </c>
      <c r="T113" s="36" t="s">
        <v>1185</v>
      </c>
    </row>
    <row r="114" spans="2:20" ht="18">
      <c r="B114" s="36" t="s">
        <v>740</v>
      </c>
      <c r="C114" s="36" t="s">
        <v>1075</v>
      </c>
      <c r="F114">
        <v>113</v>
      </c>
      <c r="Q114">
        <v>113</v>
      </c>
      <c r="S114" s="36" t="s">
        <v>851</v>
      </c>
      <c r="T114" s="36" t="s">
        <v>1187</v>
      </c>
    </row>
    <row r="115" spans="2:20" ht="18">
      <c r="B115" s="37" t="s">
        <v>741</v>
      </c>
      <c r="C115" s="37" t="s">
        <v>1076</v>
      </c>
      <c r="F115">
        <v>114</v>
      </c>
      <c r="Q115">
        <v>114</v>
      </c>
      <c r="S115" s="36" t="s">
        <v>853</v>
      </c>
      <c r="T115" s="36" t="s">
        <v>1189</v>
      </c>
    </row>
    <row r="116" spans="2:20" ht="18">
      <c r="B116" s="36" t="s">
        <v>742</v>
      </c>
      <c r="C116" s="36" t="s">
        <v>1077</v>
      </c>
      <c r="F116">
        <v>115</v>
      </c>
      <c r="Q116">
        <v>115</v>
      </c>
      <c r="S116" s="36" t="s">
        <v>855</v>
      </c>
      <c r="T116" s="36" t="s">
        <v>1191</v>
      </c>
    </row>
    <row r="117" spans="2:20" ht="18">
      <c r="B117" s="37" t="s">
        <v>743</v>
      </c>
      <c r="C117" s="37" t="s">
        <v>1078</v>
      </c>
      <c r="F117">
        <v>116</v>
      </c>
      <c r="Q117">
        <v>116</v>
      </c>
      <c r="S117" s="36" t="s">
        <v>857</v>
      </c>
      <c r="T117" s="36" t="s">
        <v>1193</v>
      </c>
    </row>
    <row r="118" spans="2:20" ht="18">
      <c r="B118" s="36" t="s">
        <v>744</v>
      </c>
      <c r="C118" s="36" t="s">
        <v>1079</v>
      </c>
      <c r="F118">
        <v>117</v>
      </c>
      <c r="Q118">
        <v>117</v>
      </c>
      <c r="S118" s="36" t="s">
        <v>859</v>
      </c>
      <c r="T118" s="36" t="s">
        <v>1195</v>
      </c>
    </row>
    <row r="119" spans="2:20" ht="18">
      <c r="B119" s="37" t="s">
        <v>745</v>
      </c>
      <c r="C119" s="37" t="s">
        <v>1080</v>
      </c>
      <c r="F119">
        <v>118</v>
      </c>
      <c r="Q119">
        <v>118</v>
      </c>
      <c r="S119" s="36" t="s">
        <v>861</v>
      </c>
      <c r="T119" s="36" t="s">
        <v>1197</v>
      </c>
    </row>
    <row r="120" spans="2:20" ht="18">
      <c r="B120" s="36" t="s">
        <v>746</v>
      </c>
      <c r="C120" s="36" t="s">
        <v>1081</v>
      </c>
      <c r="F120">
        <v>119</v>
      </c>
      <c r="Q120">
        <v>119</v>
      </c>
      <c r="S120" s="36" t="s">
        <v>863</v>
      </c>
      <c r="T120" s="36" t="s">
        <v>1199</v>
      </c>
    </row>
    <row r="121" spans="2:20" ht="18">
      <c r="B121" s="37" t="s">
        <v>747</v>
      </c>
      <c r="C121" s="37" t="s">
        <v>1082</v>
      </c>
      <c r="F121">
        <v>120</v>
      </c>
      <c r="Q121">
        <v>120</v>
      </c>
      <c r="S121" s="36" t="s">
        <v>865</v>
      </c>
      <c r="T121" s="36" t="s">
        <v>1201</v>
      </c>
    </row>
    <row r="122" spans="2:20" ht="18">
      <c r="B122" s="36" t="s">
        <v>748</v>
      </c>
      <c r="C122" s="36" t="s">
        <v>1083</v>
      </c>
      <c r="F122">
        <v>121</v>
      </c>
      <c r="Q122">
        <v>121</v>
      </c>
      <c r="S122" s="36" t="s">
        <v>867</v>
      </c>
      <c r="T122" s="36" t="s">
        <v>1203</v>
      </c>
    </row>
    <row r="123" spans="2:20" ht="18">
      <c r="B123" s="37" t="s">
        <v>749</v>
      </c>
      <c r="C123" s="37" t="s">
        <v>1084</v>
      </c>
      <c r="F123">
        <v>122</v>
      </c>
      <c r="Q123">
        <v>122</v>
      </c>
      <c r="S123" s="36" t="s">
        <v>869</v>
      </c>
      <c r="T123" s="36" t="s">
        <v>1205</v>
      </c>
    </row>
    <row r="124" spans="2:20" ht="18">
      <c r="B124" s="36" t="s">
        <v>750</v>
      </c>
      <c r="C124" s="36" t="s">
        <v>1085</v>
      </c>
      <c r="F124">
        <v>123</v>
      </c>
      <c r="Q124">
        <v>123</v>
      </c>
      <c r="S124" s="36" t="s">
        <v>871</v>
      </c>
      <c r="T124" s="36" t="s">
        <v>1207</v>
      </c>
    </row>
    <row r="125" spans="2:20" ht="18">
      <c r="B125" s="37" t="s">
        <v>751</v>
      </c>
      <c r="C125" s="37" t="s">
        <v>1086</v>
      </c>
      <c r="F125">
        <v>124</v>
      </c>
      <c r="Q125">
        <v>124</v>
      </c>
      <c r="S125" s="36" t="s">
        <v>873</v>
      </c>
      <c r="T125" s="36" t="s">
        <v>1209</v>
      </c>
    </row>
    <row r="126" spans="2:20" ht="18">
      <c r="B126" s="36" t="s">
        <v>752</v>
      </c>
      <c r="C126" s="36" t="s">
        <v>1087</v>
      </c>
      <c r="F126">
        <v>125</v>
      </c>
      <c r="Q126">
        <v>125</v>
      </c>
      <c r="S126" s="36" t="s">
        <v>875</v>
      </c>
      <c r="T126" s="36" t="s">
        <v>1211</v>
      </c>
    </row>
    <row r="127" spans="2:20" ht="18">
      <c r="B127" s="37" t="s">
        <v>753</v>
      </c>
      <c r="C127" s="37" t="s">
        <v>1088</v>
      </c>
      <c r="F127">
        <v>126</v>
      </c>
      <c r="Q127">
        <v>126</v>
      </c>
      <c r="S127" s="36" t="s">
        <v>877</v>
      </c>
      <c r="T127" s="36" t="s">
        <v>1213</v>
      </c>
    </row>
    <row r="128" spans="2:20" ht="18">
      <c r="B128" s="36" t="s">
        <v>754</v>
      </c>
      <c r="C128" s="36" t="s">
        <v>1089</v>
      </c>
      <c r="F128">
        <v>127</v>
      </c>
      <c r="Q128">
        <v>127</v>
      </c>
      <c r="S128" s="36" t="s">
        <v>879</v>
      </c>
      <c r="T128" s="36" t="s">
        <v>1215</v>
      </c>
    </row>
    <row r="129" spans="2:19" ht="18">
      <c r="B129" s="37" t="s">
        <v>755</v>
      </c>
      <c r="C129" s="37" t="s">
        <v>1090</v>
      </c>
      <c r="F129">
        <v>128</v>
      </c>
      <c r="Q129">
        <v>128</v>
      </c>
      <c r="S129" s="36" t="s">
        <v>881</v>
      </c>
    </row>
    <row r="130" spans="2:19" ht="18">
      <c r="B130" s="36" t="s">
        <v>756</v>
      </c>
      <c r="C130" s="36" t="s">
        <v>1091</v>
      </c>
      <c r="F130">
        <v>129</v>
      </c>
      <c r="Q130">
        <v>129</v>
      </c>
      <c r="S130" s="36" t="s">
        <v>883</v>
      </c>
    </row>
    <row r="131" spans="2:19" ht="18">
      <c r="B131" s="37" t="s">
        <v>757</v>
      </c>
      <c r="C131" s="37" t="s">
        <v>1092</v>
      </c>
      <c r="F131">
        <v>130</v>
      </c>
      <c r="Q131">
        <v>130</v>
      </c>
      <c r="S131" s="36" t="s">
        <v>885</v>
      </c>
    </row>
    <row r="132" spans="2:19" ht="18">
      <c r="B132" s="36" t="s">
        <v>758</v>
      </c>
      <c r="C132" s="36" t="s">
        <v>1093</v>
      </c>
      <c r="F132">
        <v>131</v>
      </c>
      <c r="Q132">
        <v>131</v>
      </c>
      <c r="S132" s="36" t="s">
        <v>887</v>
      </c>
    </row>
    <row r="133" spans="2:19" ht="18">
      <c r="B133" s="37" t="s">
        <v>759</v>
      </c>
      <c r="C133" s="37" t="s">
        <v>1094</v>
      </c>
      <c r="F133">
        <v>132</v>
      </c>
      <c r="Q133">
        <v>132</v>
      </c>
      <c r="S133" s="36" t="s">
        <v>889</v>
      </c>
    </row>
    <row r="134" spans="2:19" ht="18">
      <c r="B134" s="36" t="s">
        <v>760</v>
      </c>
      <c r="C134" s="36" t="s">
        <v>1095</v>
      </c>
      <c r="F134">
        <v>133</v>
      </c>
      <c r="Q134">
        <v>133</v>
      </c>
      <c r="S134" s="36" t="s">
        <v>891</v>
      </c>
    </row>
    <row r="135" spans="2:19" ht="18">
      <c r="B135" s="37" t="s">
        <v>761</v>
      </c>
      <c r="C135" s="37" t="s">
        <v>1096</v>
      </c>
      <c r="F135">
        <v>134</v>
      </c>
      <c r="Q135">
        <v>134</v>
      </c>
      <c r="S135" s="36" t="s">
        <v>893</v>
      </c>
    </row>
    <row r="136" spans="2:19" ht="18">
      <c r="B136" s="36" t="s">
        <v>762</v>
      </c>
      <c r="C136" s="36" t="s">
        <v>1097</v>
      </c>
      <c r="F136">
        <v>135</v>
      </c>
      <c r="Q136">
        <v>135</v>
      </c>
      <c r="S136" s="36" t="s">
        <v>895</v>
      </c>
    </row>
    <row r="137" spans="2:19" ht="18">
      <c r="B137" s="37" t="s">
        <v>763</v>
      </c>
      <c r="C137" s="37" t="s">
        <v>1098</v>
      </c>
      <c r="F137">
        <v>136</v>
      </c>
      <c r="Q137">
        <v>136</v>
      </c>
      <c r="S137" s="36" t="s">
        <v>897</v>
      </c>
    </row>
    <row r="138" spans="2:19" ht="18">
      <c r="B138" s="36" t="s">
        <v>764</v>
      </c>
      <c r="C138" s="36" t="s">
        <v>1099</v>
      </c>
      <c r="F138">
        <v>137</v>
      </c>
      <c r="Q138">
        <v>137</v>
      </c>
      <c r="S138" s="36" t="s">
        <v>899</v>
      </c>
    </row>
    <row r="139" spans="2:19" ht="18">
      <c r="B139" s="37" t="s">
        <v>765</v>
      </c>
      <c r="C139" s="37" t="s">
        <v>1100</v>
      </c>
      <c r="F139">
        <v>138</v>
      </c>
      <c r="Q139">
        <v>138</v>
      </c>
      <c r="S139" s="36" t="s">
        <v>901</v>
      </c>
    </row>
    <row r="140" spans="2:19" ht="18">
      <c r="B140" s="36" t="s">
        <v>766</v>
      </c>
      <c r="C140" s="36" t="s">
        <v>1101</v>
      </c>
      <c r="F140">
        <v>139</v>
      </c>
      <c r="Q140">
        <v>139</v>
      </c>
      <c r="S140" s="36" t="s">
        <v>903</v>
      </c>
    </row>
    <row r="141" spans="2:19" ht="18">
      <c r="B141" s="37" t="s">
        <v>767</v>
      </c>
      <c r="C141" s="37" t="s">
        <v>1102</v>
      </c>
      <c r="F141">
        <v>140</v>
      </c>
      <c r="Q141">
        <v>140</v>
      </c>
      <c r="S141" s="36" t="s">
        <v>905</v>
      </c>
    </row>
    <row r="142" spans="2:19" ht="18">
      <c r="B142" s="36" t="s">
        <v>768</v>
      </c>
      <c r="C142" s="36" t="s">
        <v>1103</v>
      </c>
      <c r="F142">
        <v>141</v>
      </c>
      <c r="Q142">
        <v>141</v>
      </c>
      <c r="S142" s="36" t="s">
        <v>907</v>
      </c>
    </row>
    <row r="143" spans="2:19" ht="18">
      <c r="B143" s="37" t="s">
        <v>769</v>
      </c>
      <c r="C143" s="37" t="s">
        <v>1104</v>
      </c>
      <c r="F143">
        <v>142</v>
      </c>
      <c r="Q143">
        <v>142</v>
      </c>
      <c r="S143" s="36" t="s">
        <v>909</v>
      </c>
    </row>
    <row r="144" spans="2:19" ht="18">
      <c r="B144" s="36" t="s">
        <v>770</v>
      </c>
      <c r="C144" s="36" t="s">
        <v>1105</v>
      </c>
      <c r="F144">
        <v>143</v>
      </c>
      <c r="Q144">
        <v>143</v>
      </c>
      <c r="S144" s="36" t="s">
        <v>911</v>
      </c>
    </row>
    <row r="145" spans="2:19" ht="18">
      <c r="B145" s="37" t="s">
        <v>771</v>
      </c>
      <c r="C145" s="37" t="s">
        <v>1106</v>
      </c>
      <c r="F145">
        <v>144</v>
      </c>
      <c r="Q145">
        <v>144</v>
      </c>
      <c r="S145" s="36" t="s">
        <v>913</v>
      </c>
    </row>
    <row r="146" spans="2:19" ht="18">
      <c r="B146" s="36" t="s">
        <v>772</v>
      </c>
      <c r="C146" s="36" t="s">
        <v>1107</v>
      </c>
      <c r="F146">
        <v>145</v>
      </c>
      <c r="Q146">
        <v>145</v>
      </c>
      <c r="S146" s="36" t="s">
        <v>915</v>
      </c>
    </row>
    <row r="147" spans="2:19" ht="18">
      <c r="B147" s="37" t="s">
        <v>773</v>
      </c>
      <c r="C147" s="37" t="s">
        <v>1108</v>
      </c>
      <c r="F147">
        <v>146</v>
      </c>
      <c r="Q147">
        <v>146</v>
      </c>
      <c r="S147" s="36" t="s">
        <v>917</v>
      </c>
    </row>
    <row r="148" spans="2:19" ht="18">
      <c r="B148" s="36" t="s">
        <v>774</v>
      </c>
      <c r="C148" s="36" t="s">
        <v>1109</v>
      </c>
      <c r="F148">
        <v>147</v>
      </c>
      <c r="Q148">
        <v>147</v>
      </c>
      <c r="S148" s="36" t="s">
        <v>919</v>
      </c>
    </row>
    <row r="149" spans="2:19" ht="18">
      <c r="B149" s="37" t="s">
        <v>775</v>
      </c>
      <c r="C149" s="37" t="s">
        <v>1110</v>
      </c>
      <c r="F149">
        <v>148</v>
      </c>
      <c r="Q149">
        <v>148</v>
      </c>
      <c r="S149" s="36" t="s">
        <v>921</v>
      </c>
    </row>
    <row r="150" spans="2:19" ht="18">
      <c r="B150" s="36" t="s">
        <v>776</v>
      </c>
      <c r="C150" s="36" t="s">
        <v>1111</v>
      </c>
      <c r="F150">
        <v>149</v>
      </c>
      <c r="Q150">
        <v>149</v>
      </c>
      <c r="S150" s="36" t="s">
        <v>923</v>
      </c>
    </row>
    <row r="151" spans="2:19" ht="18">
      <c r="B151" s="37" t="s">
        <v>777</v>
      </c>
      <c r="C151" s="37" t="s">
        <v>1112</v>
      </c>
      <c r="F151">
        <v>150</v>
      </c>
      <c r="Q151">
        <v>150</v>
      </c>
      <c r="S151" s="36" t="s">
        <v>925</v>
      </c>
    </row>
    <row r="152" spans="2:19" ht="18">
      <c r="B152" s="36" t="s">
        <v>778</v>
      </c>
      <c r="C152" s="36" t="s">
        <v>1113</v>
      </c>
      <c r="F152">
        <v>151</v>
      </c>
      <c r="Q152">
        <v>151</v>
      </c>
      <c r="S152" s="36" t="s">
        <v>927</v>
      </c>
    </row>
    <row r="153" spans="2:19" ht="18">
      <c r="B153" s="37" t="s">
        <v>779</v>
      </c>
      <c r="C153" s="37" t="s">
        <v>1114</v>
      </c>
      <c r="F153">
        <v>152</v>
      </c>
      <c r="Q153">
        <v>152</v>
      </c>
      <c r="S153" s="36" t="s">
        <v>929</v>
      </c>
    </row>
    <row r="154" spans="2:19" ht="18">
      <c r="B154" s="36" t="s">
        <v>780</v>
      </c>
      <c r="C154" s="36" t="s">
        <v>1115</v>
      </c>
      <c r="F154">
        <v>153</v>
      </c>
      <c r="Q154">
        <v>153</v>
      </c>
      <c r="S154" s="36" t="s">
        <v>931</v>
      </c>
    </row>
    <row r="155" spans="2:19" ht="18">
      <c r="B155" s="37" t="s">
        <v>781</v>
      </c>
      <c r="C155" s="37" t="s">
        <v>1116</v>
      </c>
      <c r="F155">
        <v>154</v>
      </c>
      <c r="Q155">
        <v>154</v>
      </c>
      <c r="S155" s="36" t="s">
        <v>933</v>
      </c>
    </row>
    <row r="156" spans="2:19" ht="18">
      <c r="B156" s="36" t="s">
        <v>782</v>
      </c>
      <c r="C156" s="36" t="s">
        <v>1117</v>
      </c>
      <c r="F156">
        <v>155</v>
      </c>
      <c r="Q156">
        <v>155</v>
      </c>
      <c r="S156" s="36" t="s">
        <v>935</v>
      </c>
    </row>
    <row r="157" spans="2:19" ht="18">
      <c r="B157" s="37" t="s">
        <v>783</v>
      </c>
      <c r="C157" s="37" t="s">
        <v>1118</v>
      </c>
      <c r="F157">
        <v>156</v>
      </c>
      <c r="Q157">
        <v>156</v>
      </c>
      <c r="S157" s="36" t="s">
        <v>937</v>
      </c>
    </row>
    <row r="158" spans="2:19" ht="18">
      <c r="B158" s="36" t="s">
        <v>784</v>
      </c>
      <c r="C158" s="36" t="s">
        <v>1119</v>
      </c>
      <c r="F158">
        <v>157</v>
      </c>
      <c r="Q158">
        <v>157</v>
      </c>
      <c r="S158" s="36" t="s">
        <v>939</v>
      </c>
    </row>
    <row r="159" spans="2:19" ht="18">
      <c r="B159" s="37" t="s">
        <v>785</v>
      </c>
      <c r="C159" s="37" t="s">
        <v>1120</v>
      </c>
      <c r="F159">
        <v>158</v>
      </c>
      <c r="Q159">
        <v>158</v>
      </c>
      <c r="S159" s="36" t="s">
        <v>941</v>
      </c>
    </row>
    <row r="160" spans="2:19" ht="18">
      <c r="B160" s="36" t="s">
        <v>786</v>
      </c>
      <c r="C160" s="36" t="s">
        <v>1121</v>
      </c>
      <c r="F160">
        <v>159</v>
      </c>
      <c r="Q160">
        <v>159</v>
      </c>
      <c r="S160" s="36" t="s">
        <v>943</v>
      </c>
    </row>
    <row r="161" spans="2:19" ht="18">
      <c r="B161" s="37" t="s">
        <v>787</v>
      </c>
      <c r="C161" s="37" t="s">
        <v>1122</v>
      </c>
      <c r="F161">
        <v>160</v>
      </c>
      <c r="Q161">
        <v>160</v>
      </c>
      <c r="S161" s="36" t="s">
        <v>945</v>
      </c>
    </row>
    <row r="162" spans="2:19" ht="18">
      <c r="B162" s="36" t="s">
        <v>788</v>
      </c>
      <c r="C162" s="36" t="s">
        <v>1123</v>
      </c>
      <c r="F162">
        <v>161</v>
      </c>
      <c r="Q162">
        <v>161</v>
      </c>
      <c r="S162" s="36" t="s">
        <v>947</v>
      </c>
    </row>
    <row r="163" spans="2:19" ht="18">
      <c r="B163" s="37" t="s">
        <v>789</v>
      </c>
      <c r="C163" s="37" t="s">
        <v>1124</v>
      </c>
      <c r="F163">
        <v>162</v>
      </c>
      <c r="Q163">
        <v>162</v>
      </c>
      <c r="S163" s="36" t="s">
        <v>949</v>
      </c>
    </row>
    <row r="164" spans="2:19" ht="18">
      <c r="B164" s="36" t="s">
        <v>790</v>
      </c>
      <c r="C164" s="36" t="s">
        <v>1125</v>
      </c>
      <c r="F164">
        <v>163</v>
      </c>
      <c r="Q164">
        <v>163</v>
      </c>
      <c r="S164" s="36" t="s">
        <v>951</v>
      </c>
    </row>
    <row r="165" spans="2:19" ht="18">
      <c r="B165" s="37" t="s">
        <v>791</v>
      </c>
      <c r="C165" s="37" t="s">
        <v>1126</v>
      </c>
      <c r="F165">
        <v>164</v>
      </c>
      <c r="Q165">
        <v>164</v>
      </c>
      <c r="S165" s="36" t="s">
        <v>953</v>
      </c>
    </row>
    <row r="166" spans="2:19" ht="18">
      <c r="B166" s="36" t="s">
        <v>792</v>
      </c>
      <c r="C166" s="36" t="s">
        <v>1127</v>
      </c>
      <c r="F166">
        <v>165</v>
      </c>
      <c r="Q166">
        <v>165</v>
      </c>
      <c r="S166" s="36" t="s">
        <v>955</v>
      </c>
    </row>
    <row r="167" spans="2:19" ht="18">
      <c r="B167" s="37" t="s">
        <v>793</v>
      </c>
      <c r="C167" s="37" t="s">
        <v>1128</v>
      </c>
      <c r="F167">
        <v>166</v>
      </c>
      <c r="Q167">
        <v>166</v>
      </c>
      <c r="S167" s="36" t="s">
        <v>957</v>
      </c>
    </row>
    <row r="168" spans="2:19" ht="18">
      <c r="B168" s="36" t="s">
        <v>794</v>
      </c>
      <c r="C168" s="36" t="s">
        <v>1129</v>
      </c>
      <c r="F168">
        <v>167</v>
      </c>
      <c r="Q168">
        <v>167</v>
      </c>
      <c r="S168" s="36" t="s">
        <v>959</v>
      </c>
    </row>
    <row r="169" spans="2:19" ht="18">
      <c r="B169" s="37" t="s">
        <v>795</v>
      </c>
      <c r="C169" s="37" t="s">
        <v>1130</v>
      </c>
      <c r="F169">
        <v>168</v>
      </c>
      <c r="Q169">
        <v>168</v>
      </c>
      <c r="S169" s="36" t="s">
        <v>961</v>
      </c>
    </row>
    <row r="170" spans="2:19" ht="18">
      <c r="B170" s="36" t="s">
        <v>796</v>
      </c>
      <c r="C170" s="36" t="s">
        <v>1131</v>
      </c>
      <c r="F170">
        <v>169</v>
      </c>
    </row>
    <row r="171" spans="2:19" ht="16">
      <c r="B171" s="37" t="s">
        <v>797</v>
      </c>
      <c r="C171" s="37" t="s">
        <v>1132</v>
      </c>
      <c r="F171">
        <v>170</v>
      </c>
    </row>
    <row r="172" spans="2:19" ht="18">
      <c r="B172" s="36" t="s">
        <v>798</v>
      </c>
      <c r="C172" s="36" t="s">
        <v>1133</v>
      </c>
      <c r="F172">
        <v>171</v>
      </c>
    </row>
    <row r="173" spans="2:19" ht="16">
      <c r="B173" s="37" t="s">
        <v>799</v>
      </c>
      <c r="C173" s="37" t="s">
        <v>1134</v>
      </c>
      <c r="F173">
        <v>172</v>
      </c>
    </row>
    <row r="174" spans="2:19" ht="18">
      <c r="B174" s="36" t="s">
        <v>800</v>
      </c>
      <c r="C174" s="36" t="s">
        <v>1135</v>
      </c>
      <c r="F174">
        <v>173</v>
      </c>
    </row>
    <row r="175" spans="2:19" ht="16">
      <c r="B175" s="37" t="s">
        <v>801</v>
      </c>
      <c r="C175" s="37" t="s">
        <v>1136</v>
      </c>
      <c r="F175">
        <v>174</v>
      </c>
    </row>
    <row r="176" spans="2:19" ht="18">
      <c r="B176" s="36" t="s">
        <v>802</v>
      </c>
      <c r="C176" s="36" t="s">
        <v>1137</v>
      </c>
      <c r="F176">
        <v>175</v>
      </c>
    </row>
    <row r="177" spans="2:6" ht="16">
      <c r="B177" s="37" t="s">
        <v>803</v>
      </c>
      <c r="C177" s="37" t="s">
        <v>1138</v>
      </c>
      <c r="F177">
        <v>176</v>
      </c>
    </row>
    <row r="178" spans="2:6" ht="18">
      <c r="B178" s="36" t="s">
        <v>804</v>
      </c>
      <c r="C178" s="36" t="s">
        <v>1139</v>
      </c>
      <c r="F178">
        <v>177</v>
      </c>
    </row>
    <row r="179" spans="2:6" ht="16">
      <c r="B179" s="37" t="s">
        <v>805</v>
      </c>
      <c r="C179" s="37" t="s">
        <v>1140</v>
      </c>
      <c r="F179">
        <v>178</v>
      </c>
    </row>
    <row r="180" spans="2:6" ht="18">
      <c r="B180" s="36" t="s">
        <v>806</v>
      </c>
      <c r="C180" s="36" t="s">
        <v>1141</v>
      </c>
      <c r="F180">
        <v>179</v>
      </c>
    </row>
    <row r="181" spans="2:6" ht="16">
      <c r="B181" s="37" t="s">
        <v>807</v>
      </c>
      <c r="C181" s="37" t="s">
        <v>1142</v>
      </c>
      <c r="F181">
        <v>180</v>
      </c>
    </row>
    <row r="182" spans="2:6" ht="18">
      <c r="B182" s="36" t="s">
        <v>808</v>
      </c>
      <c r="C182" s="36" t="s">
        <v>1143</v>
      </c>
      <c r="F182">
        <v>181</v>
      </c>
    </row>
    <row r="183" spans="2:6" ht="16">
      <c r="B183" s="37" t="s">
        <v>809</v>
      </c>
      <c r="C183" s="37" t="s">
        <v>1144</v>
      </c>
      <c r="F183">
        <v>182</v>
      </c>
    </row>
    <row r="184" spans="2:6" ht="18">
      <c r="B184" s="36" t="s">
        <v>810</v>
      </c>
      <c r="C184" s="36" t="s">
        <v>1145</v>
      </c>
      <c r="F184">
        <v>183</v>
      </c>
    </row>
    <row r="185" spans="2:6" ht="16">
      <c r="B185" s="37" t="s">
        <v>811</v>
      </c>
      <c r="C185" s="37" t="s">
        <v>1146</v>
      </c>
      <c r="F185">
        <v>184</v>
      </c>
    </row>
    <row r="186" spans="2:6" ht="18">
      <c r="B186" s="36" t="s">
        <v>812</v>
      </c>
      <c r="C186" s="36" t="s">
        <v>1147</v>
      </c>
      <c r="F186">
        <v>185</v>
      </c>
    </row>
    <row r="187" spans="2:6" ht="16">
      <c r="B187" s="37" t="s">
        <v>813</v>
      </c>
      <c r="C187" s="37" t="s">
        <v>1148</v>
      </c>
      <c r="F187">
        <v>186</v>
      </c>
    </row>
    <row r="188" spans="2:6" ht="18">
      <c r="B188" s="36" t="s">
        <v>814</v>
      </c>
      <c r="C188" s="36" t="s">
        <v>1149</v>
      </c>
      <c r="F188">
        <v>187</v>
      </c>
    </row>
    <row r="189" spans="2:6" ht="16">
      <c r="B189" s="37" t="s">
        <v>815</v>
      </c>
      <c r="C189" s="37" t="s">
        <v>1150</v>
      </c>
      <c r="F189">
        <v>188</v>
      </c>
    </row>
    <row r="190" spans="2:6" ht="18">
      <c r="B190" s="36" t="s">
        <v>816</v>
      </c>
      <c r="C190" s="36" t="s">
        <v>1151</v>
      </c>
      <c r="F190">
        <v>189</v>
      </c>
    </row>
    <row r="191" spans="2:6" ht="16">
      <c r="B191" s="37" t="s">
        <v>817</v>
      </c>
      <c r="C191" s="37" t="s">
        <v>1152</v>
      </c>
      <c r="F191">
        <v>190</v>
      </c>
    </row>
    <row r="192" spans="2:6" ht="18">
      <c r="B192" s="36" t="s">
        <v>818</v>
      </c>
      <c r="C192" s="36" t="s">
        <v>1153</v>
      </c>
      <c r="F192">
        <v>191</v>
      </c>
    </row>
    <row r="193" spans="2:6" ht="16">
      <c r="B193" s="37" t="s">
        <v>819</v>
      </c>
      <c r="C193" s="37" t="s">
        <v>1154</v>
      </c>
      <c r="F193">
        <v>192</v>
      </c>
    </row>
    <row r="194" spans="2:6" ht="18">
      <c r="B194" s="36" t="s">
        <v>820</v>
      </c>
      <c r="C194" s="36" t="s">
        <v>1155</v>
      </c>
      <c r="F194">
        <v>193</v>
      </c>
    </row>
    <row r="195" spans="2:6" ht="16">
      <c r="B195" s="37" t="s">
        <v>821</v>
      </c>
      <c r="C195" s="37" t="s">
        <v>1156</v>
      </c>
      <c r="F195">
        <v>194</v>
      </c>
    </row>
    <row r="196" spans="2:6" ht="18">
      <c r="B196" s="36" t="s">
        <v>822</v>
      </c>
      <c r="C196" s="36" t="s">
        <v>1157</v>
      </c>
      <c r="F196">
        <v>195</v>
      </c>
    </row>
    <row r="197" spans="2:6" ht="16">
      <c r="B197" s="37" t="s">
        <v>823</v>
      </c>
      <c r="C197" s="37" t="s">
        <v>1158</v>
      </c>
      <c r="F197">
        <v>196</v>
      </c>
    </row>
    <row r="198" spans="2:6" ht="18">
      <c r="B198" s="36" t="s">
        <v>824</v>
      </c>
      <c r="C198" s="36" t="s">
        <v>1159</v>
      </c>
      <c r="F198">
        <v>197</v>
      </c>
    </row>
    <row r="199" spans="2:6" ht="16">
      <c r="B199" s="37" t="s">
        <v>825</v>
      </c>
      <c r="C199" s="37" t="s">
        <v>1160</v>
      </c>
      <c r="F199">
        <v>198</v>
      </c>
    </row>
    <row r="200" spans="2:6" ht="18">
      <c r="B200" s="36" t="s">
        <v>826</v>
      </c>
      <c r="C200" s="36" t="s">
        <v>1161</v>
      </c>
      <c r="F200">
        <v>199</v>
      </c>
    </row>
    <row r="201" spans="2:6" ht="16">
      <c r="B201" s="37" t="s">
        <v>827</v>
      </c>
      <c r="C201" s="37" t="s">
        <v>1162</v>
      </c>
      <c r="F201">
        <v>200</v>
      </c>
    </row>
    <row r="202" spans="2:6" ht="18">
      <c r="B202" s="36" t="s">
        <v>828</v>
      </c>
      <c r="C202" s="36" t="s">
        <v>1163</v>
      </c>
      <c r="F202">
        <v>201</v>
      </c>
    </row>
    <row r="203" spans="2:6" ht="16">
      <c r="B203" s="37" t="s">
        <v>829</v>
      </c>
      <c r="C203" s="37" t="s">
        <v>1164</v>
      </c>
      <c r="F203">
        <v>202</v>
      </c>
    </row>
    <row r="204" spans="2:6" ht="18">
      <c r="B204" s="36" t="s">
        <v>830</v>
      </c>
      <c r="C204" s="36" t="s">
        <v>1165</v>
      </c>
      <c r="F204">
        <v>203</v>
      </c>
    </row>
    <row r="205" spans="2:6" ht="16">
      <c r="B205" s="37" t="s">
        <v>829</v>
      </c>
      <c r="C205" s="37" t="s">
        <v>1166</v>
      </c>
      <c r="F205">
        <v>204</v>
      </c>
    </row>
    <row r="206" spans="2:6" ht="18">
      <c r="B206" s="36" t="s">
        <v>831</v>
      </c>
      <c r="C206" s="36" t="s">
        <v>1167</v>
      </c>
      <c r="F206">
        <v>205</v>
      </c>
    </row>
    <row r="207" spans="2:6" ht="16">
      <c r="B207" s="37" t="s">
        <v>832</v>
      </c>
      <c r="C207" s="37" t="s">
        <v>1168</v>
      </c>
      <c r="F207">
        <v>206</v>
      </c>
    </row>
    <row r="208" spans="2:6" ht="18">
      <c r="B208" s="36" t="s">
        <v>833</v>
      </c>
      <c r="C208" s="36" t="s">
        <v>1169</v>
      </c>
      <c r="F208">
        <v>207</v>
      </c>
    </row>
    <row r="209" spans="2:6" ht="16">
      <c r="B209" s="37" t="s">
        <v>834</v>
      </c>
      <c r="C209" s="37" t="s">
        <v>1170</v>
      </c>
      <c r="F209">
        <v>208</v>
      </c>
    </row>
    <row r="210" spans="2:6" ht="18">
      <c r="B210" s="36" t="s">
        <v>835</v>
      </c>
      <c r="C210" s="36" t="s">
        <v>1171</v>
      </c>
      <c r="F210">
        <v>209</v>
      </c>
    </row>
    <row r="211" spans="2:6" ht="16">
      <c r="B211" s="37" t="s">
        <v>836</v>
      </c>
      <c r="C211" s="37" t="s">
        <v>1172</v>
      </c>
      <c r="F211">
        <v>210</v>
      </c>
    </row>
    <row r="212" spans="2:6" ht="18">
      <c r="B212" s="36" t="s">
        <v>837</v>
      </c>
      <c r="C212" s="36" t="s">
        <v>1173</v>
      </c>
      <c r="F212">
        <v>211</v>
      </c>
    </row>
    <row r="213" spans="2:6" ht="16">
      <c r="B213" s="37" t="s">
        <v>838</v>
      </c>
      <c r="C213" s="37" t="s">
        <v>1174</v>
      </c>
      <c r="F213">
        <v>212</v>
      </c>
    </row>
    <row r="214" spans="2:6" ht="18">
      <c r="B214" s="36" t="s">
        <v>839</v>
      </c>
      <c r="C214" s="36" t="s">
        <v>1175</v>
      </c>
      <c r="F214">
        <v>213</v>
      </c>
    </row>
    <row r="215" spans="2:6" ht="16">
      <c r="B215" s="37" t="s">
        <v>840</v>
      </c>
      <c r="C215" s="37" t="s">
        <v>1176</v>
      </c>
      <c r="F215">
        <v>214</v>
      </c>
    </row>
    <row r="216" spans="2:6" ht="18">
      <c r="B216" s="36" t="s">
        <v>841</v>
      </c>
      <c r="C216" s="36" t="s">
        <v>1177</v>
      </c>
      <c r="F216">
        <v>215</v>
      </c>
    </row>
    <row r="217" spans="2:6" ht="16">
      <c r="B217" s="37" t="s">
        <v>842</v>
      </c>
      <c r="C217" s="37" t="s">
        <v>1178</v>
      </c>
      <c r="F217">
        <v>216</v>
      </c>
    </row>
    <row r="218" spans="2:6" ht="18">
      <c r="B218" s="36" t="s">
        <v>843</v>
      </c>
      <c r="C218" s="36" t="s">
        <v>1179</v>
      </c>
      <c r="F218">
        <v>217</v>
      </c>
    </row>
    <row r="219" spans="2:6" ht="16">
      <c r="B219" s="37" t="s">
        <v>844</v>
      </c>
      <c r="C219" s="37" t="s">
        <v>1180</v>
      </c>
      <c r="F219">
        <v>218</v>
      </c>
    </row>
    <row r="220" spans="2:6" ht="18">
      <c r="B220" s="36" t="s">
        <v>845</v>
      </c>
      <c r="C220" s="36" t="s">
        <v>1181</v>
      </c>
      <c r="F220">
        <v>219</v>
      </c>
    </row>
    <row r="221" spans="2:6" ht="16">
      <c r="B221" s="37" t="s">
        <v>846</v>
      </c>
      <c r="C221" s="37" t="s">
        <v>1182</v>
      </c>
      <c r="F221">
        <v>220</v>
      </c>
    </row>
    <row r="222" spans="2:6" ht="18">
      <c r="B222" s="36" t="s">
        <v>847</v>
      </c>
      <c r="C222" s="36" t="s">
        <v>1183</v>
      </c>
      <c r="F222">
        <v>221</v>
      </c>
    </row>
    <row r="223" spans="2:6" ht="16">
      <c r="B223" s="37" t="s">
        <v>848</v>
      </c>
      <c r="C223" s="37" t="s">
        <v>1184</v>
      </c>
      <c r="F223">
        <v>222</v>
      </c>
    </row>
    <row r="224" spans="2:6" ht="18">
      <c r="B224" s="36" t="s">
        <v>849</v>
      </c>
      <c r="C224" s="36" t="s">
        <v>1185</v>
      </c>
      <c r="F224">
        <v>223</v>
      </c>
    </row>
    <row r="225" spans="2:6" ht="16">
      <c r="B225" s="37" t="s">
        <v>850</v>
      </c>
      <c r="C225" s="37" t="s">
        <v>1186</v>
      </c>
      <c r="F225">
        <v>224</v>
      </c>
    </row>
    <row r="226" spans="2:6" ht="18">
      <c r="B226" s="36" t="s">
        <v>851</v>
      </c>
      <c r="C226" s="36" t="s">
        <v>1187</v>
      </c>
      <c r="F226">
        <v>225</v>
      </c>
    </row>
    <row r="227" spans="2:6" ht="16">
      <c r="B227" s="37" t="s">
        <v>852</v>
      </c>
      <c r="C227" s="37" t="s">
        <v>1188</v>
      </c>
      <c r="F227">
        <v>226</v>
      </c>
    </row>
    <row r="228" spans="2:6" ht="18">
      <c r="B228" s="36" t="s">
        <v>853</v>
      </c>
      <c r="C228" s="36" t="s">
        <v>1189</v>
      </c>
      <c r="F228">
        <v>227</v>
      </c>
    </row>
    <row r="229" spans="2:6" ht="16">
      <c r="B229" s="37" t="s">
        <v>854</v>
      </c>
      <c r="C229" s="37" t="s">
        <v>1190</v>
      </c>
      <c r="F229">
        <v>228</v>
      </c>
    </row>
    <row r="230" spans="2:6" ht="18">
      <c r="B230" s="36" t="s">
        <v>855</v>
      </c>
      <c r="C230" s="36" t="s">
        <v>1191</v>
      </c>
      <c r="F230">
        <v>229</v>
      </c>
    </row>
    <row r="231" spans="2:6" ht="16">
      <c r="B231" s="37" t="s">
        <v>856</v>
      </c>
      <c r="C231" s="37" t="s">
        <v>1192</v>
      </c>
      <c r="F231">
        <v>230</v>
      </c>
    </row>
    <row r="232" spans="2:6" ht="18">
      <c r="B232" s="36" t="s">
        <v>857</v>
      </c>
      <c r="C232" s="36" t="s">
        <v>1193</v>
      </c>
      <c r="F232">
        <v>231</v>
      </c>
    </row>
    <row r="233" spans="2:6" ht="16">
      <c r="B233" s="37" t="s">
        <v>858</v>
      </c>
      <c r="C233" s="37" t="s">
        <v>1194</v>
      </c>
      <c r="F233">
        <v>232</v>
      </c>
    </row>
    <row r="234" spans="2:6" ht="18">
      <c r="B234" s="36" t="s">
        <v>859</v>
      </c>
      <c r="C234" s="36" t="s">
        <v>1195</v>
      </c>
      <c r="F234">
        <v>233</v>
      </c>
    </row>
    <row r="235" spans="2:6" ht="16">
      <c r="B235" s="37" t="s">
        <v>860</v>
      </c>
      <c r="C235" s="37" t="s">
        <v>1196</v>
      </c>
      <c r="F235">
        <v>234</v>
      </c>
    </row>
    <row r="236" spans="2:6" ht="18">
      <c r="B236" s="36" t="s">
        <v>861</v>
      </c>
      <c r="C236" s="36" t="s">
        <v>1197</v>
      </c>
      <c r="F236">
        <v>235</v>
      </c>
    </row>
    <row r="237" spans="2:6" ht="16">
      <c r="B237" s="37" t="s">
        <v>862</v>
      </c>
      <c r="C237" s="37" t="s">
        <v>1198</v>
      </c>
      <c r="F237">
        <v>236</v>
      </c>
    </row>
    <row r="238" spans="2:6" ht="18">
      <c r="B238" s="36" t="s">
        <v>863</v>
      </c>
      <c r="C238" s="36" t="s">
        <v>1199</v>
      </c>
      <c r="F238">
        <v>237</v>
      </c>
    </row>
    <row r="239" spans="2:6" ht="16">
      <c r="B239" s="37" t="s">
        <v>864</v>
      </c>
      <c r="C239" s="37" t="s">
        <v>1200</v>
      </c>
      <c r="F239">
        <v>238</v>
      </c>
    </row>
    <row r="240" spans="2:6" ht="18">
      <c r="B240" s="36" t="s">
        <v>865</v>
      </c>
      <c r="C240" s="36" t="s">
        <v>1201</v>
      </c>
      <c r="F240">
        <v>239</v>
      </c>
    </row>
    <row r="241" spans="2:6" ht="16">
      <c r="B241" s="37" t="s">
        <v>866</v>
      </c>
      <c r="C241" s="37" t="s">
        <v>1202</v>
      </c>
      <c r="F241">
        <v>240</v>
      </c>
    </row>
    <row r="242" spans="2:6" ht="18">
      <c r="B242" s="36" t="s">
        <v>867</v>
      </c>
      <c r="C242" s="36" t="s">
        <v>1203</v>
      </c>
      <c r="F242">
        <v>241</v>
      </c>
    </row>
    <row r="243" spans="2:6" ht="16">
      <c r="B243" s="37" t="s">
        <v>868</v>
      </c>
      <c r="C243" s="37" t="s">
        <v>1204</v>
      </c>
      <c r="F243">
        <v>242</v>
      </c>
    </row>
    <row r="244" spans="2:6" ht="18">
      <c r="B244" s="36" t="s">
        <v>869</v>
      </c>
      <c r="C244" s="36" t="s">
        <v>1205</v>
      </c>
      <c r="F244">
        <v>243</v>
      </c>
    </row>
    <row r="245" spans="2:6" ht="16">
      <c r="B245" s="37" t="s">
        <v>870</v>
      </c>
      <c r="C245" s="37" t="s">
        <v>1206</v>
      </c>
      <c r="F245">
        <v>244</v>
      </c>
    </row>
    <row r="246" spans="2:6" ht="18">
      <c r="B246" s="36" t="s">
        <v>871</v>
      </c>
      <c r="C246" s="36" t="s">
        <v>1207</v>
      </c>
      <c r="F246">
        <v>245</v>
      </c>
    </row>
    <row r="247" spans="2:6" ht="16">
      <c r="B247" s="37" t="s">
        <v>872</v>
      </c>
      <c r="C247" s="37" t="s">
        <v>1208</v>
      </c>
      <c r="F247">
        <v>246</v>
      </c>
    </row>
    <row r="248" spans="2:6" ht="18">
      <c r="B248" s="36" t="s">
        <v>873</v>
      </c>
      <c r="C248" s="36" t="s">
        <v>1209</v>
      </c>
      <c r="F248">
        <v>247</v>
      </c>
    </row>
    <row r="249" spans="2:6" ht="16">
      <c r="B249" s="37" t="s">
        <v>874</v>
      </c>
      <c r="C249" s="37" t="s">
        <v>1210</v>
      </c>
      <c r="F249">
        <v>248</v>
      </c>
    </row>
    <row r="250" spans="2:6" ht="18">
      <c r="B250" s="36" t="s">
        <v>875</v>
      </c>
      <c r="C250" s="36" t="s">
        <v>1211</v>
      </c>
      <c r="F250">
        <v>249</v>
      </c>
    </row>
    <row r="251" spans="2:6" ht="16">
      <c r="B251" s="37" t="s">
        <v>876</v>
      </c>
      <c r="C251" s="37" t="s">
        <v>1212</v>
      </c>
      <c r="F251">
        <v>250</v>
      </c>
    </row>
    <row r="252" spans="2:6" ht="18">
      <c r="B252" s="36" t="s">
        <v>877</v>
      </c>
      <c r="C252" s="36" t="s">
        <v>1213</v>
      </c>
      <c r="F252">
        <v>251</v>
      </c>
    </row>
    <row r="253" spans="2:6" ht="16">
      <c r="B253" s="37" t="s">
        <v>878</v>
      </c>
      <c r="C253" s="37" t="s">
        <v>1214</v>
      </c>
      <c r="F253">
        <v>252</v>
      </c>
    </row>
    <row r="254" spans="2:6" ht="18">
      <c r="B254" s="36" t="s">
        <v>879</v>
      </c>
      <c r="C254" s="36" t="s">
        <v>1215</v>
      </c>
      <c r="F254">
        <v>253</v>
      </c>
    </row>
    <row r="255" spans="2:6" ht="16">
      <c r="B255" s="37" t="s">
        <v>880</v>
      </c>
      <c r="C255" s="37" t="s">
        <v>1216</v>
      </c>
      <c r="F255">
        <v>254</v>
      </c>
    </row>
    <row r="256" spans="2:6" ht="18">
      <c r="B256" s="36" t="s">
        <v>881</v>
      </c>
      <c r="F256">
        <v>255</v>
      </c>
    </row>
    <row r="257" spans="2:6" ht="16">
      <c r="B257" s="37" t="s">
        <v>882</v>
      </c>
      <c r="F257">
        <v>256</v>
      </c>
    </row>
    <row r="258" spans="2:6" ht="18">
      <c r="B258" s="36" t="s">
        <v>883</v>
      </c>
      <c r="F258">
        <v>257</v>
      </c>
    </row>
    <row r="259" spans="2:6" ht="16">
      <c r="B259" s="37" t="s">
        <v>884</v>
      </c>
      <c r="F259">
        <v>258</v>
      </c>
    </row>
    <row r="260" spans="2:6" ht="18">
      <c r="B260" s="36" t="s">
        <v>885</v>
      </c>
      <c r="F260">
        <v>259</v>
      </c>
    </row>
    <row r="261" spans="2:6" ht="16">
      <c r="B261" s="37" t="s">
        <v>886</v>
      </c>
      <c r="F261">
        <v>260</v>
      </c>
    </row>
    <row r="262" spans="2:6" ht="18">
      <c r="B262" s="36" t="s">
        <v>887</v>
      </c>
      <c r="F262">
        <v>261</v>
      </c>
    </row>
    <row r="263" spans="2:6" ht="16">
      <c r="B263" s="37" t="s">
        <v>888</v>
      </c>
      <c r="F263">
        <v>262</v>
      </c>
    </row>
    <row r="264" spans="2:6" ht="18">
      <c r="B264" s="36" t="s">
        <v>889</v>
      </c>
      <c r="F264">
        <v>263</v>
      </c>
    </row>
    <row r="265" spans="2:6" ht="16">
      <c r="B265" s="37" t="s">
        <v>890</v>
      </c>
      <c r="F265">
        <v>264</v>
      </c>
    </row>
    <row r="266" spans="2:6" ht="18">
      <c r="B266" s="36" t="s">
        <v>891</v>
      </c>
      <c r="F266">
        <v>265</v>
      </c>
    </row>
    <row r="267" spans="2:6" ht="16">
      <c r="B267" s="37" t="s">
        <v>892</v>
      </c>
      <c r="F267">
        <v>266</v>
      </c>
    </row>
    <row r="268" spans="2:6" ht="18">
      <c r="B268" s="36" t="s">
        <v>893</v>
      </c>
      <c r="F268">
        <v>267</v>
      </c>
    </row>
    <row r="269" spans="2:6" ht="16">
      <c r="B269" s="37" t="s">
        <v>894</v>
      </c>
      <c r="F269">
        <v>268</v>
      </c>
    </row>
    <row r="270" spans="2:6" ht="18">
      <c r="B270" s="36" t="s">
        <v>895</v>
      </c>
      <c r="F270">
        <v>269</v>
      </c>
    </row>
    <row r="271" spans="2:6" ht="16">
      <c r="B271" s="37" t="s">
        <v>896</v>
      </c>
      <c r="F271">
        <v>270</v>
      </c>
    </row>
    <row r="272" spans="2:6" ht="18">
      <c r="B272" s="36" t="s">
        <v>897</v>
      </c>
      <c r="F272">
        <v>271</v>
      </c>
    </row>
    <row r="273" spans="2:6" ht="16">
      <c r="B273" s="37" t="s">
        <v>898</v>
      </c>
      <c r="F273">
        <v>272</v>
      </c>
    </row>
    <row r="274" spans="2:6" ht="18">
      <c r="B274" s="36" t="s">
        <v>899</v>
      </c>
      <c r="F274">
        <v>273</v>
      </c>
    </row>
    <row r="275" spans="2:6" ht="16">
      <c r="B275" s="37" t="s">
        <v>900</v>
      </c>
      <c r="F275">
        <v>274</v>
      </c>
    </row>
    <row r="276" spans="2:6" ht="18">
      <c r="B276" s="36" t="s">
        <v>901</v>
      </c>
      <c r="F276">
        <v>275</v>
      </c>
    </row>
    <row r="277" spans="2:6" ht="16">
      <c r="B277" s="37" t="s">
        <v>902</v>
      </c>
      <c r="F277">
        <v>276</v>
      </c>
    </row>
    <row r="278" spans="2:6" ht="18">
      <c r="B278" s="36" t="s">
        <v>903</v>
      </c>
      <c r="F278">
        <v>277</v>
      </c>
    </row>
    <row r="279" spans="2:6" ht="16">
      <c r="B279" s="37" t="s">
        <v>904</v>
      </c>
      <c r="F279">
        <v>278</v>
      </c>
    </row>
    <row r="280" spans="2:6" ht="18">
      <c r="B280" s="36" t="s">
        <v>905</v>
      </c>
      <c r="F280">
        <v>279</v>
      </c>
    </row>
    <row r="281" spans="2:6" ht="16">
      <c r="B281" s="37" t="s">
        <v>906</v>
      </c>
      <c r="F281">
        <v>280</v>
      </c>
    </row>
    <row r="282" spans="2:6" ht="18">
      <c r="B282" s="36" t="s">
        <v>907</v>
      </c>
      <c r="F282">
        <v>281</v>
      </c>
    </row>
    <row r="283" spans="2:6" ht="16">
      <c r="B283" s="37" t="s">
        <v>908</v>
      </c>
      <c r="F283">
        <v>282</v>
      </c>
    </row>
    <row r="284" spans="2:6" ht="18">
      <c r="B284" s="36" t="s">
        <v>909</v>
      </c>
      <c r="F284">
        <v>283</v>
      </c>
    </row>
    <row r="285" spans="2:6" ht="16">
      <c r="B285" s="37" t="s">
        <v>910</v>
      </c>
      <c r="F285">
        <v>284</v>
      </c>
    </row>
    <row r="286" spans="2:6" ht="18">
      <c r="B286" s="36" t="s">
        <v>911</v>
      </c>
      <c r="F286">
        <v>285</v>
      </c>
    </row>
    <row r="287" spans="2:6" ht="16">
      <c r="B287" s="37" t="s">
        <v>912</v>
      </c>
      <c r="F287">
        <v>286</v>
      </c>
    </row>
    <row r="288" spans="2:6" ht="18">
      <c r="B288" s="36" t="s">
        <v>913</v>
      </c>
      <c r="F288">
        <v>287</v>
      </c>
    </row>
    <row r="289" spans="2:6" ht="16">
      <c r="B289" s="37" t="s">
        <v>914</v>
      </c>
      <c r="F289">
        <v>288</v>
      </c>
    </row>
    <row r="290" spans="2:6" ht="18">
      <c r="B290" s="36" t="s">
        <v>915</v>
      </c>
      <c r="F290">
        <v>289</v>
      </c>
    </row>
    <row r="291" spans="2:6" ht="16">
      <c r="B291" s="37" t="s">
        <v>916</v>
      </c>
      <c r="F291">
        <v>290</v>
      </c>
    </row>
    <row r="292" spans="2:6" ht="18">
      <c r="B292" s="36" t="s">
        <v>917</v>
      </c>
      <c r="F292">
        <v>291</v>
      </c>
    </row>
    <row r="293" spans="2:6" ht="16">
      <c r="B293" s="37" t="s">
        <v>918</v>
      </c>
      <c r="F293">
        <v>292</v>
      </c>
    </row>
    <row r="294" spans="2:6" ht="18">
      <c r="B294" s="36" t="s">
        <v>919</v>
      </c>
      <c r="F294">
        <v>293</v>
      </c>
    </row>
    <row r="295" spans="2:6" ht="16">
      <c r="B295" s="37" t="s">
        <v>920</v>
      </c>
      <c r="F295">
        <v>294</v>
      </c>
    </row>
    <row r="296" spans="2:6" ht="18">
      <c r="B296" s="36" t="s">
        <v>921</v>
      </c>
      <c r="F296">
        <v>295</v>
      </c>
    </row>
    <row r="297" spans="2:6" ht="16">
      <c r="B297" s="37" t="s">
        <v>922</v>
      </c>
      <c r="F297">
        <v>296</v>
      </c>
    </row>
    <row r="298" spans="2:6" ht="18">
      <c r="B298" s="36" t="s">
        <v>923</v>
      </c>
      <c r="F298">
        <v>297</v>
      </c>
    </row>
    <row r="299" spans="2:6" ht="16">
      <c r="B299" s="37" t="s">
        <v>924</v>
      </c>
      <c r="F299">
        <v>298</v>
      </c>
    </row>
    <row r="300" spans="2:6" ht="18">
      <c r="B300" s="36" t="s">
        <v>925</v>
      </c>
      <c r="F300">
        <v>299</v>
      </c>
    </row>
    <row r="301" spans="2:6" ht="16">
      <c r="B301" s="37" t="s">
        <v>926</v>
      </c>
      <c r="F301">
        <v>300</v>
      </c>
    </row>
    <row r="302" spans="2:6" ht="18">
      <c r="B302" s="36" t="s">
        <v>927</v>
      </c>
      <c r="F302">
        <v>301</v>
      </c>
    </row>
    <row r="303" spans="2:6" ht="16">
      <c r="B303" s="37" t="s">
        <v>928</v>
      </c>
      <c r="F303">
        <v>302</v>
      </c>
    </row>
    <row r="304" spans="2:6" ht="18">
      <c r="B304" s="36" t="s">
        <v>929</v>
      </c>
      <c r="F304">
        <v>303</v>
      </c>
    </row>
    <row r="305" spans="2:6" ht="16">
      <c r="B305" s="37" t="s">
        <v>930</v>
      </c>
      <c r="F305">
        <v>304</v>
      </c>
    </row>
    <row r="306" spans="2:6" ht="18">
      <c r="B306" s="36" t="s">
        <v>931</v>
      </c>
      <c r="F306">
        <v>305</v>
      </c>
    </row>
    <row r="307" spans="2:6" ht="16">
      <c r="B307" s="37" t="s">
        <v>932</v>
      </c>
      <c r="F307">
        <v>306</v>
      </c>
    </row>
    <row r="308" spans="2:6" ht="18">
      <c r="B308" s="36" t="s">
        <v>933</v>
      </c>
      <c r="F308">
        <v>307</v>
      </c>
    </row>
    <row r="309" spans="2:6" ht="16">
      <c r="B309" s="37" t="s">
        <v>934</v>
      </c>
      <c r="F309">
        <v>308</v>
      </c>
    </row>
    <row r="310" spans="2:6" ht="18">
      <c r="B310" s="36" t="s">
        <v>935</v>
      </c>
      <c r="F310">
        <v>309</v>
      </c>
    </row>
    <row r="311" spans="2:6" ht="16">
      <c r="B311" s="37" t="s">
        <v>936</v>
      </c>
      <c r="F311">
        <v>310</v>
      </c>
    </row>
    <row r="312" spans="2:6" ht="18">
      <c r="B312" s="36" t="s">
        <v>937</v>
      </c>
      <c r="F312">
        <v>311</v>
      </c>
    </row>
    <row r="313" spans="2:6" ht="16">
      <c r="B313" s="37" t="s">
        <v>938</v>
      </c>
      <c r="F313">
        <v>312</v>
      </c>
    </row>
    <row r="314" spans="2:6" ht="18">
      <c r="B314" s="36" t="s">
        <v>939</v>
      </c>
      <c r="F314">
        <v>313</v>
      </c>
    </row>
    <row r="315" spans="2:6" ht="16">
      <c r="B315" s="37" t="s">
        <v>940</v>
      </c>
      <c r="F315">
        <v>314</v>
      </c>
    </row>
    <row r="316" spans="2:6" ht="18">
      <c r="B316" s="36" t="s">
        <v>941</v>
      </c>
      <c r="F316">
        <v>315</v>
      </c>
    </row>
    <row r="317" spans="2:6" ht="16">
      <c r="B317" s="37" t="s">
        <v>942</v>
      </c>
      <c r="F317">
        <v>316</v>
      </c>
    </row>
    <row r="318" spans="2:6" ht="18">
      <c r="B318" s="36" t="s">
        <v>943</v>
      </c>
      <c r="F318">
        <v>317</v>
      </c>
    </row>
    <row r="319" spans="2:6" ht="16">
      <c r="B319" s="37" t="s">
        <v>944</v>
      </c>
      <c r="F319">
        <v>318</v>
      </c>
    </row>
    <row r="320" spans="2:6" ht="18">
      <c r="B320" s="36" t="s">
        <v>945</v>
      </c>
      <c r="F320">
        <v>319</v>
      </c>
    </row>
    <row r="321" spans="2:6" ht="16">
      <c r="B321" s="37" t="s">
        <v>946</v>
      </c>
      <c r="F321">
        <v>320</v>
      </c>
    </row>
    <row r="322" spans="2:6" ht="18">
      <c r="B322" s="36" t="s">
        <v>947</v>
      </c>
      <c r="F322">
        <v>321</v>
      </c>
    </row>
    <row r="323" spans="2:6" ht="16">
      <c r="B323" s="37" t="s">
        <v>948</v>
      </c>
      <c r="F323">
        <v>322</v>
      </c>
    </row>
    <row r="324" spans="2:6" ht="18">
      <c r="B324" s="36" t="s">
        <v>949</v>
      </c>
      <c r="F324">
        <v>323</v>
      </c>
    </row>
    <row r="325" spans="2:6" ht="16">
      <c r="B325" s="37" t="s">
        <v>950</v>
      </c>
      <c r="F325">
        <v>324</v>
      </c>
    </row>
    <row r="326" spans="2:6" ht="18">
      <c r="B326" s="36" t="s">
        <v>951</v>
      </c>
      <c r="F326">
        <v>325</v>
      </c>
    </row>
    <row r="327" spans="2:6" ht="16">
      <c r="B327" s="37" t="s">
        <v>952</v>
      </c>
      <c r="F327">
        <v>326</v>
      </c>
    </row>
    <row r="328" spans="2:6" ht="18">
      <c r="B328" s="36" t="s">
        <v>953</v>
      </c>
      <c r="F328">
        <v>327</v>
      </c>
    </row>
    <row r="329" spans="2:6" ht="16">
      <c r="B329" s="37" t="s">
        <v>954</v>
      </c>
      <c r="F329">
        <v>328</v>
      </c>
    </row>
    <row r="330" spans="2:6" ht="18">
      <c r="B330" s="36" t="s">
        <v>955</v>
      </c>
      <c r="F330">
        <v>329</v>
      </c>
    </row>
    <row r="331" spans="2:6" ht="16">
      <c r="B331" s="37" t="s">
        <v>956</v>
      </c>
      <c r="F331">
        <v>330</v>
      </c>
    </row>
    <row r="332" spans="2:6" ht="18">
      <c r="B332" s="36" t="s">
        <v>957</v>
      </c>
      <c r="F332">
        <v>331</v>
      </c>
    </row>
    <row r="333" spans="2:6" ht="16">
      <c r="B333" s="37" t="s">
        <v>958</v>
      </c>
      <c r="F333">
        <v>332</v>
      </c>
    </row>
    <row r="334" spans="2:6" ht="18">
      <c r="B334" s="36" t="s">
        <v>959</v>
      </c>
      <c r="F334">
        <v>333</v>
      </c>
    </row>
    <row r="335" spans="2:6" ht="16">
      <c r="B335" s="37" t="s">
        <v>960</v>
      </c>
      <c r="F335">
        <v>334</v>
      </c>
    </row>
    <row r="336" spans="2:6" ht="18">
      <c r="B336" s="36" t="s">
        <v>961</v>
      </c>
      <c r="F336">
        <v>335</v>
      </c>
    </row>
    <row r="337" spans="2:6" ht="16">
      <c r="B337" s="37" t="s">
        <v>962</v>
      </c>
      <c r="F337">
        <v>336</v>
      </c>
    </row>
  </sheetData>
  <pageMargins left="0.511811024" right="0.511811024" top="0.78740157499999996" bottom="0.78740157499999996" header="0.31496062000000002" footer="0.31496062000000002"/>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7576A-8620-E243-8EF8-6B7712F9B1CC}">
  <dimension ref="A1:J169"/>
  <sheetViews>
    <sheetView zoomScale="75" workbookViewId="0">
      <selection activeCell="H11" sqref="H11:K24"/>
    </sheetView>
  </sheetViews>
  <sheetFormatPr baseColWidth="10" defaultRowHeight="15"/>
  <cols>
    <col min="2" max="2" width="33.33203125" customWidth="1"/>
    <col min="3" max="3" width="66" customWidth="1"/>
    <col min="4" max="4" width="67.83203125" customWidth="1"/>
    <col min="5" max="5" width="64.83203125" customWidth="1"/>
    <col min="6" max="6" width="55.5" bestFit="1" customWidth="1"/>
    <col min="7" max="7" width="18.1640625" customWidth="1"/>
  </cols>
  <sheetData>
    <row r="1" spans="1:10" ht="16">
      <c r="A1" t="s">
        <v>1266</v>
      </c>
      <c r="B1" s="35" t="s">
        <v>574</v>
      </c>
      <c r="C1" s="38" t="s">
        <v>627</v>
      </c>
      <c r="D1" s="39" t="s">
        <v>963</v>
      </c>
      <c r="E1" s="40" t="s">
        <v>1217</v>
      </c>
      <c r="F1" s="41" t="s">
        <v>1251</v>
      </c>
      <c r="G1" s="48" t="s">
        <v>1267</v>
      </c>
    </row>
    <row r="2" spans="1:10" ht="18">
      <c r="A2">
        <v>1</v>
      </c>
      <c r="B2" s="36" t="s">
        <v>575</v>
      </c>
      <c r="C2" s="36" t="s">
        <v>628</v>
      </c>
      <c r="D2" s="36" t="s">
        <v>964</v>
      </c>
      <c r="E2" s="36" t="s">
        <v>1218</v>
      </c>
      <c r="F2" s="36" t="s">
        <v>1252</v>
      </c>
    </row>
    <row r="3" spans="1:10" ht="18">
      <c r="A3">
        <v>2</v>
      </c>
      <c r="B3" s="36" t="s">
        <v>577</v>
      </c>
      <c r="C3" s="36" t="s">
        <v>630</v>
      </c>
      <c r="D3" s="36" t="s">
        <v>966</v>
      </c>
      <c r="E3" s="36" t="s">
        <v>1219</v>
      </c>
      <c r="F3" s="36" t="s">
        <v>1254</v>
      </c>
    </row>
    <row r="4" spans="1:10" ht="18">
      <c r="A4">
        <v>3</v>
      </c>
      <c r="B4" s="36" t="s">
        <v>579</v>
      </c>
      <c r="C4" s="36" t="s">
        <v>632</v>
      </c>
      <c r="D4" s="36" t="s">
        <v>967</v>
      </c>
      <c r="E4" s="36" t="s">
        <v>1221</v>
      </c>
      <c r="F4" s="36" t="s">
        <v>1256</v>
      </c>
    </row>
    <row r="5" spans="1:10" ht="18">
      <c r="A5">
        <v>4</v>
      </c>
      <c r="B5" s="36" t="s">
        <v>581</v>
      </c>
      <c r="C5" s="36" t="s">
        <v>634</v>
      </c>
      <c r="D5" s="36" t="s">
        <v>969</v>
      </c>
      <c r="E5" s="36" t="s">
        <v>1223</v>
      </c>
      <c r="F5" s="36" t="s">
        <v>1257</v>
      </c>
    </row>
    <row r="6" spans="1:10" ht="18">
      <c r="A6">
        <v>5</v>
      </c>
      <c r="B6" s="36" t="s">
        <v>583</v>
      </c>
      <c r="C6" s="36"/>
      <c r="D6" s="36" t="s">
        <v>971</v>
      </c>
      <c r="E6" s="36" t="s">
        <v>1225</v>
      </c>
      <c r="F6" s="36" t="s">
        <v>1258</v>
      </c>
    </row>
    <row r="7" spans="1:10" ht="18">
      <c r="A7">
        <v>6</v>
      </c>
      <c r="B7" s="36" t="s">
        <v>589</v>
      </c>
      <c r="C7" s="36"/>
      <c r="D7" s="36" t="s">
        <v>973</v>
      </c>
      <c r="E7" s="36" t="s">
        <v>1227</v>
      </c>
      <c r="F7" s="36" t="s">
        <v>1259</v>
      </c>
      <c r="J7" s="36"/>
    </row>
    <row r="8" spans="1:10" ht="18">
      <c r="A8">
        <v>7</v>
      </c>
      <c r="B8" s="36" t="s">
        <v>597</v>
      </c>
      <c r="C8" s="36" t="s">
        <v>640</v>
      </c>
      <c r="D8" s="36" t="s">
        <v>975</v>
      </c>
      <c r="E8" s="36" t="s">
        <v>1229</v>
      </c>
      <c r="F8" s="36" t="s">
        <v>1260</v>
      </c>
      <c r="J8" s="36"/>
    </row>
    <row r="9" spans="1:10" ht="18">
      <c r="A9">
        <v>8</v>
      </c>
      <c r="B9" s="36" t="s">
        <v>599</v>
      </c>
      <c r="C9" s="36" t="s">
        <v>642</v>
      </c>
      <c r="D9" s="36" t="s">
        <v>977</v>
      </c>
      <c r="E9" s="36" t="s">
        <v>1231</v>
      </c>
      <c r="F9" s="36" t="s">
        <v>1261</v>
      </c>
      <c r="J9" s="36"/>
    </row>
    <row r="10" spans="1:10" ht="18">
      <c r="A10">
        <v>9</v>
      </c>
      <c r="B10" s="36" t="s">
        <v>601</v>
      </c>
      <c r="C10" s="36"/>
      <c r="D10" s="36" t="s">
        <v>979</v>
      </c>
      <c r="E10" s="36" t="s">
        <v>1233</v>
      </c>
      <c r="F10" s="36" t="s">
        <v>1262</v>
      </c>
      <c r="J10" s="36"/>
    </row>
    <row r="11" spans="1:10" ht="18">
      <c r="A11">
        <v>10</v>
      </c>
      <c r="B11" s="36" t="s">
        <v>603</v>
      </c>
      <c r="C11" s="36" t="s">
        <v>646</v>
      </c>
      <c r="D11" s="36" t="s">
        <v>987</v>
      </c>
      <c r="E11" s="36" t="s">
        <v>1235</v>
      </c>
      <c r="F11" s="36" t="s">
        <v>1263</v>
      </c>
      <c r="J11" s="36"/>
    </row>
    <row r="12" spans="1:10" ht="18">
      <c r="A12">
        <v>11</v>
      </c>
      <c r="B12" s="36" t="s">
        <v>611</v>
      </c>
      <c r="C12" s="36"/>
      <c r="D12" s="36" t="s">
        <v>997</v>
      </c>
      <c r="E12" s="36" t="s">
        <v>1237</v>
      </c>
      <c r="I12" t="s">
        <v>574</v>
      </c>
      <c r="J12" s="36"/>
    </row>
    <row r="13" spans="1:10" ht="21">
      <c r="A13">
        <v>12</v>
      </c>
      <c r="B13" s="36" t="s">
        <v>613</v>
      </c>
      <c r="C13" s="36" t="s">
        <v>650</v>
      </c>
      <c r="D13" s="36" t="s">
        <v>999</v>
      </c>
      <c r="E13" s="36" t="s">
        <v>1239</v>
      </c>
      <c r="I13" s="53" t="s">
        <v>1597</v>
      </c>
      <c r="J13" s="36"/>
    </row>
    <row r="14" spans="1:10" ht="18">
      <c r="A14">
        <v>13</v>
      </c>
      <c r="B14" s="36" t="s">
        <v>615</v>
      </c>
      <c r="C14" s="36"/>
      <c r="D14" s="36" t="s">
        <v>1001</v>
      </c>
      <c r="E14" s="36" t="s">
        <v>1241</v>
      </c>
      <c r="I14" s="11" t="s">
        <v>1598</v>
      </c>
      <c r="J14" s="36"/>
    </row>
    <row r="15" spans="1:10" ht="18">
      <c r="A15">
        <v>14</v>
      </c>
      <c r="B15" s="36" t="s">
        <v>617</v>
      </c>
      <c r="C15" s="36"/>
      <c r="D15" s="36" t="s">
        <v>1003</v>
      </c>
      <c r="E15" s="36" t="s">
        <v>1243</v>
      </c>
      <c r="I15" s="11" t="s">
        <v>1420</v>
      </c>
    </row>
    <row r="16" spans="1:10" ht="18">
      <c r="A16">
        <v>15</v>
      </c>
      <c r="B16" s="36" t="s">
        <v>619</v>
      </c>
      <c r="C16" s="36" t="s">
        <v>656</v>
      </c>
      <c r="D16" s="36" t="s">
        <v>1005</v>
      </c>
      <c r="E16" s="36" t="s">
        <v>1245</v>
      </c>
      <c r="I16" s="11" t="s">
        <v>1423</v>
      </c>
    </row>
    <row r="17" spans="1:9" ht="18">
      <c r="A17">
        <v>16</v>
      </c>
      <c r="B17" s="36" t="s">
        <v>621</v>
      </c>
      <c r="C17" s="36" t="s">
        <v>658</v>
      </c>
      <c r="D17" s="36" t="s">
        <v>1007</v>
      </c>
      <c r="E17" s="36" t="s">
        <v>1247</v>
      </c>
      <c r="I17" s="11" t="s">
        <v>1599</v>
      </c>
    </row>
    <row r="18" spans="1:9" ht="18">
      <c r="A18">
        <v>17</v>
      </c>
      <c r="B18" s="36" t="s">
        <v>623</v>
      </c>
      <c r="C18" s="36" t="s">
        <v>660</v>
      </c>
      <c r="D18" s="36" t="s">
        <v>1009</v>
      </c>
      <c r="E18" s="36" t="s">
        <v>1249</v>
      </c>
    </row>
    <row r="19" spans="1:9" ht="21">
      <c r="A19">
        <v>18</v>
      </c>
      <c r="B19" s="36" t="s">
        <v>625</v>
      </c>
      <c r="C19" s="36" t="s">
        <v>662</v>
      </c>
      <c r="D19" s="36" t="s">
        <v>1011</v>
      </c>
      <c r="I19" s="53" t="s">
        <v>1600</v>
      </c>
    </row>
    <row r="20" spans="1:9" ht="18">
      <c r="A20">
        <v>19</v>
      </c>
      <c r="C20" s="36" t="s">
        <v>664</v>
      </c>
      <c r="D20" s="36" t="s">
        <v>1013</v>
      </c>
      <c r="I20" s="11" t="s">
        <v>1601</v>
      </c>
    </row>
    <row r="21" spans="1:9" ht="18">
      <c r="A21">
        <v>20</v>
      </c>
      <c r="C21" s="36" t="s">
        <v>666</v>
      </c>
      <c r="D21" s="36" t="s">
        <v>1015</v>
      </c>
      <c r="I21" s="11" t="s">
        <v>1421</v>
      </c>
    </row>
    <row r="22" spans="1:9" ht="18">
      <c r="A22">
        <v>21</v>
      </c>
      <c r="C22" s="36" t="s">
        <v>668</v>
      </c>
      <c r="D22" s="36" t="s">
        <v>1017</v>
      </c>
      <c r="I22" s="11" t="s">
        <v>1602</v>
      </c>
    </row>
    <row r="23" spans="1:9" ht="18">
      <c r="A23">
        <v>22</v>
      </c>
      <c r="C23" s="36" t="s">
        <v>670</v>
      </c>
      <c r="D23" s="36" t="s">
        <v>1023</v>
      </c>
      <c r="I23" s="11" t="s">
        <v>1417</v>
      </c>
    </row>
    <row r="24" spans="1:9" ht="18">
      <c r="A24">
        <v>23</v>
      </c>
      <c r="C24" s="36" t="s">
        <v>672</v>
      </c>
      <c r="D24" s="36" t="s">
        <v>1025</v>
      </c>
    </row>
    <row r="25" spans="1:9" ht="18">
      <c r="A25">
        <v>24</v>
      </c>
      <c r="C25" s="36" t="s">
        <v>674</v>
      </c>
      <c r="D25" s="36" t="s">
        <v>1029</v>
      </c>
    </row>
    <row r="26" spans="1:9" ht="18">
      <c r="A26">
        <v>25</v>
      </c>
      <c r="C26" s="36" t="s">
        <v>680</v>
      </c>
      <c r="D26" s="36" t="s">
        <v>1031</v>
      </c>
    </row>
    <row r="27" spans="1:9" ht="18">
      <c r="A27">
        <v>26</v>
      </c>
      <c r="C27" s="36" t="s">
        <v>682</v>
      </c>
      <c r="D27" s="36" t="s">
        <v>1037</v>
      </c>
    </row>
    <row r="28" spans="1:9" ht="18">
      <c r="A28">
        <v>27</v>
      </c>
      <c r="C28" s="36" t="s">
        <v>684</v>
      </c>
      <c r="D28" s="36" t="s">
        <v>1039</v>
      </c>
    </row>
    <row r="29" spans="1:9" ht="18">
      <c r="A29">
        <v>28</v>
      </c>
      <c r="C29" s="36" t="s">
        <v>686</v>
      </c>
      <c r="D29" s="36" t="s">
        <v>1045</v>
      </c>
    </row>
    <row r="30" spans="1:9" ht="18">
      <c r="A30">
        <v>29</v>
      </c>
      <c r="C30" s="36" t="s">
        <v>688</v>
      </c>
      <c r="D30" s="36" t="s">
        <v>1049</v>
      </c>
    </row>
    <row r="31" spans="1:9" ht="18">
      <c r="A31">
        <v>30</v>
      </c>
      <c r="C31" s="36" t="s">
        <v>690</v>
      </c>
      <c r="D31" s="36" t="s">
        <v>1053</v>
      </c>
    </row>
    <row r="32" spans="1:9" ht="18">
      <c r="A32">
        <v>31</v>
      </c>
      <c r="C32" s="36" t="s">
        <v>692</v>
      </c>
      <c r="D32" s="36" t="s">
        <v>1055</v>
      </c>
    </row>
    <row r="33" spans="1:4" ht="18">
      <c r="A33">
        <v>32</v>
      </c>
      <c r="C33" s="36" t="s">
        <v>694</v>
      </c>
      <c r="D33" s="36" t="s">
        <v>1057</v>
      </c>
    </row>
    <row r="34" spans="1:4" ht="18">
      <c r="A34">
        <v>33</v>
      </c>
      <c r="C34" s="36" t="s">
        <v>708</v>
      </c>
      <c r="D34" s="36" t="s">
        <v>1067</v>
      </c>
    </row>
    <row r="35" spans="1:4" ht="18">
      <c r="A35">
        <v>34</v>
      </c>
      <c r="C35" s="36" t="s">
        <v>710</v>
      </c>
      <c r="D35" s="36" t="s">
        <v>1071</v>
      </c>
    </row>
    <row r="36" spans="1:4" ht="18">
      <c r="A36">
        <v>35</v>
      </c>
      <c r="C36" s="36" t="s">
        <v>712</v>
      </c>
      <c r="D36" s="36" t="s">
        <v>1073</v>
      </c>
    </row>
    <row r="37" spans="1:4" ht="18">
      <c r="A37">
        <v>36</v>
      </c>
      <c r="C37" s="36" t="s">
        <v>714</v>
      </c>
      <c r="D37" s="36" t="s">
        <v>1075</v>
      </c>
    </row>
    <row r="38" spans="1:4" ht="18">
      <c r="A38">
        <v>37</v>
      </c>
      <c r="C38" s="36" t="s">
        <v>716</v>
      </c>
      <c r="D38" s="36" t="s">
        <v>1077</v>
      </c>
    </row>
    <row r="39" spans="1:4" ht="18">
      <c r="A39">
        <v>38</v>
      </c>
      <c r="C39" s="36" t="s">
        <v>718</v>
      </c>
      <c r="D39" s="36" t="s">
        <v>1079</v>
      </c>
    </row>
    <row r="40" spans="1:4" ht="18">
      <c r="A40">
        <v>39</v>
      </c>
      <c r="C40" s="36" t="s">
        <v>720</v>
      </c>
      <c r="D40" s="36" t="s">
        <v>1081</v>
      </c>
    </row>
    <row r="41" spans="1:4" ht="18">
      <c r="A41">
        <v>40</v>
      </c>
      <c r="C41" s="36" t="s">
        <v>722</v>
      </c>
      <c r="D41" s="36" t="s">
        <v>1083</v>
      </c>
    </row>
    <row r="42" spans="1:4" ht="18">
      <c r="A42">
        <v>41</v>
      </c>
      <c r="C42" s="36" t="s">
        <v>724</v>
      </c>
      <c r="D42" s="36" t="s">
        <v>1085</v>
      </c>
    </row>
    <row r="43" spans="1:4" ht="18">
      <c r="A43">
        <v>42</v>
      </c>
      <c r="C43" s="36" t="s">
        <v>726</v>
      </c>
      <c r="D43" s="36" t="s">
        <v>1087</v>
      </c>
    </row>
    <row r="44" spans="1:4" ht="18">
      <c r="A44">
        <v>43</v>
      </c>
      <c r="C44" s="36" t="s">
        <v>728</v>
      </c>
      <c r="D44" s="36" t="s">
        <v>1089</v>
      </c>
    </row>
    <row r="45" spans="1:4" ht="18">
      <c r="A45">
        <v>44</v>
      </c>
      <c r="C45" s="36" t="s">
        <v>730</v>
      </c>
      <c r="D45" s="36" t="s">
        <v>1091</v>
      </c>
    </row>
    <row r="46" spans="1:4" ht="18">
      <c r="A46">
        <v>45</v>
      </c>
      <c r="C46" s="36" t="s">
        <v>732</v>
      </c>
      <c r="D46" s="36" t="s">
        <v>1093</v>
      </c>
    </row>
    <row r="47" spans="1:4" ht="18">
      <c r="A47">
        <v>46</v>
      </c>
      <c r="C47" s="36" t="s">
        <v>734</v>
      </c>
      <c r="D47" s="36" t="s">
        <v>1099</v>
      </c>
    </row>
    <row r="48" spans="1:4" ht="18">
      <c r="A48">
        <v>47</v>
      </c>
      <c r="C48" s="36" t="s">
        <v>736</v>
      </c>
      <c r="D48" s="36" t="s">
        <v>1101</v>
      </c>
    </row>
    <row r="49" spans="1:4" ht="18">
      <c r="A49">
        <v>48</v>
      </c>
      <c r="C49" s="36" t="s">
        <v>746</v>
      </c>
      <c r="D49" s="36" t="s">
        <v>1103</v>
      </c>
    </row>
    <row r="50" spans="1:4" ht="18">
      <c r="A50">
        <v>49</v>
      </c>
      <c r="C50" s="36" t="s">
        <v>748</v>
      </c>
      <c r="D50" s="36" t="s">
        <v>1105</v>
      </c>
    </row>
    <row r="51" spans="1:4" ht="18">
      <c r="A51">
        <v>50</v>
      </c>
      <c r="C51" s="36" t="s">
        <v>750</v>
      </c>
      <c r="D51" s="36" t="s">
        <v>1107</v>
      </c>
    </row>
    <row r="52" spans="1:4" ht="18">
      <c r="A52">
        <v>51</v>
      </c>
      <c r="C52" s="36" t="s">
        <v>752</v>
      </c>
      <c r="D52" s="36" t="s">
        <v>1115</v>
      </c>
    </row>
    <row r="53" spans="1:4" ht="18">
      <c r="A53">
        <v>52</v>
      </c>
      <c r="C53" s="36" t="s">
        <v>754</v>
      </c>
      <c r="D53" s="36" t="s">
        <v>1117</v>
      </c>
    </row>
    <row r="54" spans="1:4" ht="18">
      <c r="A54">
        <v>53</v>
      </c>
      <c r="C54" s="36" t="s">
        <v>756</v>
      </c>
      <c r="D54" s="36" t="s">
        <v>1119</v>
      </c>
    </row>
    <row r="55" spans="1:4" ht="18">
      <c r="A55">
        <v>54</v>
      </c>
      <c r="C55" s="36" t="s">
        <v>758</v>
      </c>
      <c r="D55" s="36" t="s">
        <v>1121</v>
      </c>
    </row>
    <row r="56" spans="1:4" ht="18">
      <c r="A56">
        <v>55</v>
      </c>
      <c r="C56" s="36" t="s">
        <v>760</v>
      </c>
      <c r="D56" s="36" t="s">
        <v>1123</v>
      </c>
    </row>
    <row r="57" spans="1:4" ht="18">
      <c r="A57">
        <v>56</v>
      </c>
      <c r="C57" s="36" t="s">
        <v>762</v>
      </c>
      <c r="D57" s="36" t="s">
        <v>1125</v>
      </c>
    </row>
    <row r="58" spans="1:4" ht="18">
      <c r="A58">
        <v>57</v>
      </c>
      <c r="C58" s="36" t="s">
        <v>764</v>
      </c>
      <c r="D58" s="36" t="s">
        <v>1127</v>
      </c>
    </row>
    <row r="59" spans="1:4" ht="18">
      <c r="A59">
        <v>58</v>
      </c>
      <c r="C59" s="36" t="s">
        <v>768</v>
      </c>
      <c r="D59" s="36" t="s">
        <v>1129</v>
      </c>
    </row>
    <row r="60" spans="1:4" ht="18">
      <c r="A60">
        <v>59</v>
      </c>
      <c r="C60" s="36" t="s">
        <v>770</v>
      </c>
      <c r="D60" s="36" t="s">
        <v>1131</v>
      </c>
    </row>
    <row r="61" spans="1:4" ht="18">
      <c r="A61">
        <v>60</v>
      </c>
      <c r="C61" s="36" t="s">
        <v>772</v>
      </c>
      <c r="D61" s="36" t="s">
        <v>1135</v>
      </c>
    </row>
    <row r="62" spans="1:4" ht="18">
      <c r="A62">
        <v>61</v>
      </c>
      <c r="C62" s="36" t="s">
        <v>774</v>
      </c>
      <c r="D62" s="36" t="s">
        <v>1137</v>
      </c>
    </row>
    <row r="63" spans="1:4" ht="18">
      <c r="A63">
        <v>62</v>
      </c>
      <c r="C63" s="36" t="s">
        <v>776</v>
      </c>
      <c r="D63" s="36" t="s">
        <v>1139</v>
      </c>
    </row>
    <row r="64" spans="1:4" ht="18">
      <c r="A64">
        <v>63</v>
      </c>
      <c r="C64" s="36" t="s">
        <v>778</v>
      </c>
      <c r="D64" s="36" t="s">
        <v>1141</v>
      </c>
    </row>
    <row r="65" spans="1:4" ht="18">
      <c r="A65">
        <v>64</v>
      </c>
      <c r="C65" s="36" t="s">
        <v>792</v>
      </c>
      <c r="D65" s="36" t="s">
        <v>1145</v>
      </c>
    </row>
    <row r="66" spans="1:4" ht="18">
      <c r="A66">
        <v>65</v>
      </c>
      <c r="C66" s="36" t="s">
        <v>794</v>
      </c>
      <c r="D66" s="36" t="s">
        <v>1147</v>
      </c>
    </row>
    <row r="67" spans="1:4" ht="18">
      <c r="A67">
        <v>66</v>
      </c>
      <c r="C67" s="36" t="s">
        <v>796</v>
      </c>
      <c r="D67" s="36" t="s">
        <v>1149</v>
      </c>
    </row>
    <row r="68" spans="1:4" ht="18">
      <c r="A68">
        <v>67</v>
      </c>
      <c r="C68" s="36" t="s">
        <v>798</v>
      </c>
      <c r="D68" s="36" t="s">
        <v>1153</v>
      </c>
    </row>
    <row r="69" spans="1:4" ht="18">
      <c r="A69">
        <v>68</v>
      </c>
      <c r="C69" s="36" t="s">
        <v>802</v>
      </c>
      <c r="D69" s="36" t="s">
        <v>1155</v>
      </c>
    </row>
    <row r="70" spans="1:4" ht="18">
      <c r="A70">
        <v>69</v>
      </c>
      <c r="C70" s="36" t="s">
        <v>804</v>
      </c>
      <c r="D70" s="36" t="s">
        <v>1159</v>
      </c>
    </row>
    <row r="71" spans="1:4" ht="18">
      <c r="A71">
        <v>70</v>
      </c>
      <c r="C71" s="36" t="s">
        <v>806</v>
      </c>
      <c r="D71" s="36" t="s">
        <v>1167</v>
      </c>
    </row>
    <row r="72" spans="1:4" ht="18">
      <c r="A72">
        <v>71</v>
      </c>
      <c r="C72" s="36" t="s">
        <v>808</v>
      </c>
      <c r="D72" s="36" t="s">
        <v>1169</v>
      </c>
    </row>
    <row r="73" spans="1:4" ht="18">
      <c r="A73">
        <v>72</v>
      </c>
      <c r="C73" s="36" t="s">
        <v>810</v>
      </c>
      <c r="D73" s="36" t="s">
        <v>1171</v>
      </c>
    </row>
    <row r="74" spans="1:4" ht="18">
      <c r="A74">
        <v>73</v>
      </c>
      <c r="C74" s="36" t="s">
        <v>812</v>
      </c>
      <c r="D74" s="36" t="s">
        <v>1173</v>
      </c>
    </row>
    <row r="75" spans="1:4" ht="18">
      <c r="A75">
        <v>74</v>
      </c>
      <c r="C75" s="36" t="s">
        <v>814</v>
      </c>
      <c r="D75" s="36" t="s">
        <v>1175</v>
      </c>
    </row>
    <row r="76" spans="1:4" ht="18">
      <c r="A76">
        <v>75</v>
      </c>
      <c r="C76" s="36" t="s">
        <v>816</v>
      </c>
      <c r="D76" s="36" t="s">
        <v>1177</v>
      </c>
    </row>
    <row r="77" spans="1:4" ht="18">
      <c r="A77">
        <v>76</v>
      </c>
      <c r="C77" s="36" t="s">
        <v>818</v>
      </c>
      <c r="D77" s="36" t="s">
        <v>1179</v>
      </c>
    </row>
    <row r="78" spans="1:4" ht="18">
      <c r="A78">
        <v>77</v>
      </c>
      <c r="C78" s="36" t="s">
        <v>820</v>
      </c>
      <c r="D78" s="36" t="s">
        <v>1181</v>
      </c>
    </row>
    <row r="79" spans="1:4" ht="18">
      <c r="A79">
        <v>78</v>
      </c>
      <c r="C79" s="36" t="s">
        <v>822</v>
      </c>
      <c r="D79" s="36" t="s">
        <v>1183</v>
      </c>
    </row>
    <row r="80" spans="1:4" ht="18">
      <c r="A80">
        <v>79</v>
      </c>
      <c r="C80" s="36" t="s">
        <v>824</v>
      </c>
      <c r="D80" s="36" t="s">
        <v>1191</v>
      </c>
    </row>
    <row r="81" spans="1:4" ht="18">
      <c r="A81">
        <v>80</v>
      </c>
      <c r="C81" s="36" t="s">
        <v>828</v>
      </c>
      <c r="D81" s="36" t="s">
        <v>1193</v>
      </c>
    </row>
    <row r="82" spans="1:4" ht="18">
      <c r="A82">
        <v>81</v>
      </c>
      <c r="C82" s="36" t="s">
        <v>830</v>
      </c>
      <c r="D82" s="36" t="s">
        <v>1195</v>
      </c>
    </row>
    <row r="83" spans="1:4" ht="18">
      <c r="A83">
        <v>82</v>
      </c>
      <c r="C83" s="36" t="s">
        <v>837</v>
      </c>
      <c r="D83" s="36" t="s">
        <v>1197</v>
      </c>
    </row>
    <row r="84" spans="1:4" ht="18">
      <c r="A84">
        <v>83</v>
      </c>
      <c r="C84" s="36" t="s">
        <v>839</v>
      </c>
      <c r="D84" s="36" t="s">
        <v>1199</v>
      </c>
    </row>
    <row r="85" spans="1:4" ht="18">
      <c r="A85">
        <v>84</v>
      </c>
      <c r="C85" s="36" t="s">
        <v>841</v>
      </c>
      <c r="D85" s="36" t="s">
        <v>1201</v>
      </c>
    </row>
    <row r="86" spans="1:4" ht="18">
      <c r="A86">
        <v>85</v>
      </c>
      <c r="C86" s="36" t="s">
        <v>847</v>
      </c>
      <c r="D86" s="36" t="s">
        <v>1205</v>
      </c>
    </row>
    <row r="87" spans="1:4" ht="18">
      <c r="A87">
        <v>86</v>
      </c>
      <c r="C87" s="36" t="s">
        <v>855</v>
      </c>
      <c r="D87" s="36" t="s">
        <v>1209</v>
      </c>
    </row>
    <row r="88" spans="1:4" ht="18">
      <c r="A88">
        <v>87</v>
      </c>
      <c r="C88" s="36" t="s">
        <v>857</v>
      </c>
      <c r="D88" s="36" t="s">
        <v>1213</v>
      </c>
    </row>
    <row r="89" spans="1:4" ht="18">
      <c r="A89">
        <v>88</v>
      </c>
      <c r="C89" s="36" t="s">
        <v>859</v>
      </c>
      <c r="D89" s="36" t="s">
        <v>1215</v>
      </c>
    </row>
    <row r="90" spans="1:4" ht="18">
      <c r="A90">
        <v>89</v>
      </c>
      <c r="C90" s="36" t="s">
        <v>861</v>
      </c>
    </row>
    <row r="91" spans="1:4" ht="18">
      <c r="A91">
        <v>90</v>
      </c>
      <c r="C91" s="36" t="s">
        <v>863</v>
      </c>
    </row>
    <row r="92" spans="1:4" ht="18">
      <c r="A92">
        <v>91</v>
      </c>
      <c r="C92" s="36" t="s">
        <v>865</v>
      </c>
    </row>
    <row r="93" spans="1:4" ht="18">
      <c r="A93">
        <v>92</v>
      </c>
      <c r="C93" s="36" t="s">
        <v>869</v>
      </c>
    </row>
    <row r="94" spans="1:4" ht="18">
      <c r="A94">
        <v>93</v>
      </c>
      <c r="C94" s="36" t="s">
        <v>871</v>
      </c>
    </row>
    <row r="95" spans="1:4" ht="18">
      <c r="A95">
        <v>94</v>
      </c>
      <c r="C95" s="36" t="s">
        <v>875</v>
      </c>
    </row>
    <row r="96" spans="1:4" ht="18">
      <c r="A96">
        <v>95</v>
      </c>
      <c r="C96" s="36" t="s">
        <v>877</v>
      </c>
    </row>
    <row r="97" spans="1:3" ht="18">
      <c r="A97">
        <v>96</v>
      </c>
      <c r="C97" s="36" t="s">
        <v>879</v>
      </c>
    </row>
    <row r="98" spans="1:3" ht="18">
      <c r="A98">
        <v>97</v>
      </c>
      <c r="C98" s="36" t="s">
        <v>881</v>
      </c>
    </row>
    <row r="99" spans="1:3" ht="18">
      <c r="A99">
        <v>98</v>
      </c>
      <c r="C99" s="36" t="s">
        <v>885</v>
      </c>
    </row>
    <row r="100" spans="1:3" ht="18">
      <c r="A100">
        <v>99</v>
      </c>
      <c r="C100" s="36" t="s">
        <v>887</v>
      </c>
    </row>
    <row r="101" spans="1:3" ht="18">
      <c r="A101">
        <v>100</v>
      </c>
      <c r="C101" s="36" t="s">
        <v>893</v>
      </c>
    </row>
    <row r="102" spans="1:3" ht="18">
      <c r="A102">
        <v>101</v>
      </c>
      <c r="C102" s="36" t="s">
        <v>895</v>
      </c>
    </row>
    <row r="103" spans="1:3" ht="18">
      <c r="A103">
        <v>102</v>
      </c>
      <c r="C103" s="36" t="s">
        <v>897</v>
      </c>
    </row>
    <row r="104" spans="1:3" ht="18">
      <c r="A104">
        <v>103</v>
      </c>
      <c r="C104" s="36" t="s">
        <v>899</v>
      </c>
    </row>
    <row r="105" spans="1:3" ht="18">
      <c r="A105">
        <v>104</v>
      </c>
      <c r="C105" s="36" t="s">
        <v>901</v>
      </c>
    </row>
    <row r="106" spans="1:3" ht="18">
      <c r="A106">
        <v>105</v>
      </c>
      <c r="C106" s="36" t="s">
        <v>903</v>
      </c>
    </row>
    <row r="107" spans="1:3" ht="18">
      <c r="A107">
        <v>106</v>
      </c>
      <c r="C107" s="36" t="s">
        <v>905</v>
      </c>
    </row>
    <row r="108" spans="1:3" ht="18">
      <c r="A108">
        <v>107</v>
      </c>
      <c r="C108" s="36" t="s">
        <v>907</v>
      </c>
    </row>
    <row r="109" spans="1:3" ht="18">
      <c r="A109">
        <v>108</v>
      </c>
      <c r="C109" s="36" t="s">
        <v>915</v>
      </c>
    </row>
    <row r="110" spans="1:3" ht="18">
      <c r="A110">
        <v>109</v>
      </c>
      <c r="C110" s="36" t="s">
        <v>917</v>
      </c>
    </row>
    <row r="111" spans="1:3" ht="18">
      <c r="A111">
        <v>110</v>
      </c>
      <c r="C111" s="36" t="s">
        <v>919</v>
      </c>
    </row>
    <row r="112" spans="1:3" ht="18">
      <c r="A112">
        <v>111</v>
      </c>
      <c r="C112" s="36" t="s">
        <v>921</v>
      </c>
    </row>
    <row r="113" spans="1:3" ht="18">
      <c r="A113">
        <v>112</v>
      </c>
      <c r="C113" s="36" t="s">
        <v>927</v>
      </c>
    </row>
    <row r="114" spans="1:3" ht="18">
      <c r="A114">
        <v>113</v>
      </c>
      <c r="C114" s="36" t="s">
        <v>929</v>
      </c>
    </row>
    <row r="115" spans="1:3" ht="18">
      <c r="A115">
        <v>114</v>
      </c>
      <c r="C115" s="36" t="s">
        <v>931</v>
      </c>
    </row>
    <row r="116" spans="1:3" ht="18">
      <c r="A116">
        <v>115</v>
      </c>
      <c r="C116" s="36" t="s">
        <v>933</v>
      </c>
    </row>
    <row r="117" spans="1:3" ht="18">
      <c r="A117">
        <v>116</v>
      </c>
      <c r="C117" s="36" t="s">
        <v>935</v>
      </c>
    </row>
    <row r="118" spans="1:3" ht="18">
      <c r="A118">
        <v>117</v>
      </c>
      <c r="C118" s="36" t="s">
        <v>937</v>
      </c>
    </row>
    <row r="119" spans="1:3" ht="18">
      <c r="A119">
        <v>118</v>
      </c>
      <c r="C119" s="36" t="s">
        <v>939</v>
      </c>
    </row>
    <row r="120" spans="1:3" ht="18">
      <c r="A120">
        <v>119</v>
      </c>
      <c r="C120" s="36" t="s">
        <v>941</v>
      </c>
    </row>
    <row r="121" spans="1:3" ht="18">
      <c r="A121">
        <v>120</v>
      </c>
      <c r="C121" s="36" t="s">
        <v>943</v>
      </c>
    </row>
    <row r="122" spans="1:3" ht="18">
      <c r="A122">
        <v>121</v>
      </c>
      <c r="C122" s="36" t="s">
        <v>945</v>
      </c>
    </row>
    <row r="123" spans="1:3" ht="18">
      <c r="A123">
        <v>122</v>
      </c>
      <c r="C123" s="36" t="s">
        <v>947</v>
      </c>
    </row>
    <row r="124" spans="1:3" ht="18">
      <c r="A124">
        <v>123</v>
      </c>
      <c r="C124" s="36" t="s">
        <v>949</v>
      </c>
    </row>
    <row r="125" spans="1:3" ht="18">
      <c r="A125">
        <v>124</v>
      </c>
      <c r="C125" s="36" t="s">
        <v>951</v>
      </c>
    </row>
    <row r="126" spans="1:3" ht="18">
      <c r="A126">
        <v>125</v>
      </c>
      <c r="C126" s="36" t="s">
        <v>953</v>
      </c>
    </row>
    <row r="127" spans="1:3" ht="18">
      <c r="A127">
        <v>126</v>
      </c>
      <c r="C127" s="36" t="s">
        <v>955</v>
      </c>
    </row>
    <row r="128" spans="1:3" ht="18">
      <c r="A128">
        <v>127</v>
      </c>
      <c r="C128" s="36" t="s">
        <v>957</v>
      </c>
    </row>
    <row r="129" spans="1:3" ht="18">
      <c r="A129">
        <v>128</v>
      </c>
      <c r="C129" s="36" t="s">
        <v>961</v>
      </c>
    </row>
    <row r="130" spans="1:3" ht="18">
      <c r="A130">
        <v>129</v>
      </c>
      <c r="C130" s="36"/>
    </row>
    <row r="131" spans="1:3">
      <c r="A131">
        <v>130</v>
      </c>
    </row>
    <row r="132" spans="1:3">
      <c r="A132">
        <v>131</v>
      </c>
    </row>
    <row r="133" spans="1:3">
      <c r="A133">
        <v>132</v>
      </c>
    </row>
    <row r="134" spans="1:3">
      <c r="A134">
        <v>133</v>
      </c>
    </row>
    <row r="135" spans="1:3">
      <c r="A135">
        <v>134</v>
      </c>
    </row>
    <row r="136" spans="1:3">
      <c r="A136">
        <v>135</v>
      </c>
    </row>
    <row r="137" spans="1:3">
      <c r="A137">
        <v>136</v>
      </c>
    </row>
    <row r="138" spans="1:3">
      <c r="A138">
        <v>137</v>
      </c>
    </row>
    <row r="139" spans="1:3">
      <c r="A139">
        <v>138</v>
      </c>
    </row>
    <row r="140" spans="1:3">
      <c r="A140">
        <v>139</v>
      </c>
    </row>
    <row r="141" spans="1:3">
      <c r="A141">
        <v>140</v>
      </c>
    </row>
    <row r="142" spans="1:3">
      <c r="A142">
        <v>141</v>
      </c>
    </row>
    <row r="143" spans="1:3">
      <c r="A143">
        <v>142</v>
      </c>
    </row>
    <row r="144" spans="1:3">
      <c r="A144">
        <v>143</v>
      </c>
    </row>
    <row r="145" spans="1:3">
      <c r="A145">
        <v>144</v>
      </c>
    </row>
    <row r="146" spans="1:3">
      <c r="A146">
        <v>145</v>
      </c>
    </row>
    <row r="147" spans="1:3" ht="18">
      <c r="A147">
        <v>146</v>
      </c>
      <c r="C147" s="36"/>
    </row>
    <row r="148" spans="1:3">
      <c r="A148">
        <v>147</v>
      </c>
    </row>
    <row r="149" spans="1:3">
      <c r="A149">
        <v>148</v>
      </c>
    </row>
    <row r="150" spans="1:3">
      <c r="A150">
        <v>149</v>
      </c>
    </row>
    <row r="151" spans="1:3">
      <c r="A151">
        <v>150</v>
      </c>
    </row>
    <row r="152" spans="1:3">
      <c r="A152">
        <v>151</v>
      </c>
    </row>
    <row r="153" spans="1:3">
      <c r="A153">
        <v>152</v>
      </c>
    </row>
    <row r="154" spans="1:3">
      <c r="A154">
        <v>153</v>
      </c>
    </row>
    <row r="155" spans="1:3">
      <c r="A155">
        <v>154</v>
      </c>
    </row>
    <row r="156" spans="1:3">
      <c r="A156">
        <v>155</v>
      </c>
    </row>
    <row r="157" spans="1:3">
      <c r="A157">
        <v>156</v>
      </c>
    </row>
    <row r="158" spans="1:3">
      <c r="A158">
        <v>157</v>
      </c>
    </row>
    <row r="159" spans="1:3">
      <c r="A159">
        <v>158</v>
      </c>
    </row>
    <row r="160" spans="1:3">
      <c r="A160">
        <v>159</v>
      </c>
    </row>
    <row r="161" spans="1:1">
      <c r="A161">
        <v>160</v>
      </c>
    </row>
    <row r="162" spans="1:1">
      <c r="A162">
        <v>161</v>
      </c>
    </row>
    <row r="163" spans="1:1">
      <c r="A163">
        <v>162</v>
      </c>
    </row>
    <row r="164" spans="1:1">
      <c r="A164">
        <v>163</v>
      </c>
    </row>
    <row r="165" spans="1:1">
      <c r="A165">
        <v>164</v>
      </c>
    </row>
    <row r="166" spans="1:1">
      <c r="A166">
        <v>165</v>
      </c>
    </row>
    <row r="167" spans="1:1">
      <c r="A167">
        <v>166</v>
      </c>
    </row>
    <row r="168" spans="1:1">
      <c r="A168">
        <v>167</v>
      </c>
    </row>
    <row r="169" spans="1:1">
      <c r="A169">
        <v>168</v>
      </c>
    </row>
  </sheetData>
  <autoFilter ref="A1:J1" xr:uid="{3DC7576A-8620-E243-8EF8-6B7712F9B1CC}"/>
  <hyperlinks>
    <hyperlink ref="I14" r:id="rId1" display="https://www.dropbox.com/scl/fi/77t6grzt1x45b8tbooods/Ficha_Augme30.pdf?rlkey=9uqt83dapx9cx9prr0t6bxk2f&amp;st=q4j5x67h&amp;dl=0" xr:uid="{DC3571F0-7D87-1140-9AB9-6306128AA58F}"/>
    <hyperlink ref="I15" r:id="rId2" display="https://www.dropbox.com/scl/fi/vjnnkykwnxcx4ba3n5wdr/Ficha_Capit-niaPremium45.pdf?rlkey=etcftbp7w9t89ikbuqetqxijt&amp;st=2nq64na1&amp;dl=0" xr:uid="{B7169FE7-275D-8942-8C5B-2311619CA0A9}"/>
    <hyperlink ref="I16" r:id="rId3" display="https://www.dropbox.com/scl/fi/f13x9sb3msfh03j9v3zuu/Ficha_JGPCorporate.pdf?rlkey=5ueyujt8irf8boo28y1unjdsy&amp;st=l8xxeyy7&amp;dl=0" xr:uid="{AE4E939B-61F5-9945-B59E-0C16591EA7EE}"/>
    <hyperlink ref="I17" r:id="rId4" display="https://www.dropbox.com/scl/fi/w02z5wr7yue280542ulti/Ficha_SPXSeahawk.pdf?rlkey=4pjvasfjjn77qghyiql6iqz3f&amp;st=wiifrqcl&amp;dl=0" xr:uid="{6E53EA96-5CA8-AD46-BEF9-C01BD9D548A7}"/>
    <hyperlink ref="I20" r:id="rId5" display="https://www.dropbox.com/scl/fi/tm88plsgtpkxy4r9rxqrl/Ficha_Augme180.pdf?rlkey=d0jju0kw7t8b8wy8qv78vq5pe&amp;st=087jfqub&amp;dl=0" xr:uid="{92D18156-4EF9-F746-B3CA-3D0AD59C4319}"/>
    <hyperlink ref="I21" r:id="rId6" display="https://www.dropbox.com/scl/fi/llfaam6eymh3kev8uc69w/Ficha_Capit-niaRadar90.pdf?rlkey=5sjzsdkgb3yr0uadornkre275&amp;st=0tavmch2&amp;dl=0" xr:uid="{D5381BD1-C8C2-CA48-875E-A8F91818EC0E}"/>
    <hyperlink ref="I22" r:id="rId7" display="https://www.dropbox.com/scl/fi/w1203bmeesc7nworc7kcn/Ficha_ValoraGuardian.pdf?rlkey=9gbkt1haqdksmpzvczqah4dr9&amp;st=culdkn6u&amp;dl=0" xr:uid="{67B6315F-255C-E940-8D04-5ECC1AF036BE}"/>
    <hyperlink ref="I23" r:id="rId8" display="https://www.dropbox.com/scl/fi/k9ae3hhyutnyt43kzo0sf/Ficha_JGPEcossistema360.pdf?rlkey=zq1z89ygbhl8j19g7hp9zzj5b&amp;st=56lh2lcj&amp;dl=0" xr:uid="{DE9B21DF-5E77-3944-947B-78C4EC563008}"/>
  </hyperlinks>
  <pageMargins left="0.511811024" right="0.511811024" top="0.78740157499999996" bottom="0.78740157499999996" header="0.31496062000000002" footer="0.31496062000000002"/>
  <drawing r:id="rId9"/>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039E-A3B9-804C-8166-BD301135DB75}">
  <dimension ref="A1:J148"/>
  <sheetViews>
    <sheetView topLeftCell="A10" workbookViewId="0">
      <selection activeCell="C56" sqref="C56"/>
    </sheetView>
  </sheetViews>
  <sheetFormatPr baseColWidth="10" defaultRowHeight="15"/>
  <cols>
    <col min="1" max="1" width="39.33203125" bestFit="1" customWidth="1"/>
    <col min="7" max="7" width="15" bestFit="1" customWidth="1"/>
  </cols>
  <sheetData>
    <row r="1" spans="1:10" ht="22">
      <c r="A1" s="57" t="s">
        <v>1603</v>
      </c>
      <c r="B1" s="6"/>
      <c r="C1" s="36"/>
      <c r="D1" s="6"/>
    </row>
    <row r="2" spans="1:10">
      <c r="A2" s="6"/>
      <c r="D2" s="6"/>
      <c r="G2" t="s">
        <v>1265</v>
      </c>
    </row>
    <row r="3" spans="1:10" ht="21">
      <c r="A3" s="6"/>
      <c r="D3" s="53"/>
      <c r="G3" s="42" t="s">
        <v>574</v>
      </c>
      <c r="H3" s="2">
        <v>0.22500000000000001</v>
      </c>
    </row>
    <row r="4" spans="1:10" ht="16">
      <c r="A4" s="6"/>
      <c r="D4" s="6"/>
      <c r="G4" s="43" t="s">
        <v>627</v>
      </c>
      <c r="H4" s="2">
        <v>0.4</v>
      </c>
    </row>
    <row r="5" spans="1:10" ht="16">
      <c r="A5" s="6"/>
      <c r="D5" s="6"/>
      <c r="G5" s="44" t="s">
        <v>963</v>
      </c>
      <c r="H5" s="2">
        <v>0.3</v>
      </c>
    </row>
    <row r="6" spans="1:10" ht="16">
      <c r="A6" s="6"/>
      <c r="D6" s="6"/>
      <c r="G6" s="45" t="s">
        <v>1217</v>
      </c>
      <c r="H6" s="2">
        <v>7.4999999999999997E-2</v>
      </c>
    </row>
    <row r="7" spans="1:10" ht="16">
      <c r="A7" s="6"/>
      <c r="D7" s="6"/>
      <c r="G7" s="46" t="s">
        <v>1251</v>
      </c>
      <c r="H7" s="2">
        <v>0</v>
      </c>
    </row>
    <row r="8" spans="1:10">
      <c r="D8" s="6"/>
    </row>
    <row r="9" spans="1:10" ht="21">
      <c r="D9" s="53"/>
    </row>
    <row r="10" spans="1:10" ht="22">
      <c r="A10" s="57" t="s">
        <v>574</v>
      </c>
      <c r="B10" s="36" t="s">
        <v>1627</v>
      </c>
      <c r="D10" s="6"/>
    </row>
    <row r="11" spans="1:10" ht="21">
      <c r="A11" s="53" t="s">
        <v>1597</v>
      </c>
      <c r="B11" s="53"/>
      <c r="D11" s="6"/>
    </row>
    <row r="12" spans="1:10" ht="18">
      <c r="A12" s="11" t="s">
        <v>1598</v>
      </c>
      <c r="B12" s="36"/>
      <c r="I12" s="14" t="s">
        <v>157</v>
      </c>
      <c r="J12" s="14" t="s">
        <v>1868</v>
      </c>
    </row>
    <row r="13" spans="1:10">
      <c r="A13" s="11" t="s">
        <v>1420</v>
      </c>
      <c r="B13" s="55"/>
      <c r="E13" t="s">
        <v>1697</v>
      </c>
      <c r="I13" s="14" t="s">
        <v>505</v>
      </c>
      <c r="J13" s="15" t="s">
        <v>1869</v>
      </c>
    </row>
    <row r="14" spans="1:10">
      <c r="A14" s="11" t="s">
        <v>1423</v>
      </c>
      <c r="B14" s="55"/>
      <c r="C14" s="6"/>
      <c r="E14" s="11" t="s">
        <v>1598</v>
      </c>
      <c r="I14" s="15"/>
      <c r="J14" s="15" t="s">
        <v>1870</v>
      </c>
    </row>
    <row r="15" spans="1:10">
      <c r="A15" s="11" t="s">
        <v>1599</v>
      </c>
      <c r="B15" s="6"/>
      <c r="E15" s="11" t="s">
        <v>1420</v>
      </c>
      <c r="F15" s="20"/>
      <c r="I15" s="15"/>
      <c r="J15" s="15" t="s">
        <v>1871</v>
      </c>
    </row>
    <row r="16" spans="1:10">
      <c r="A16" s="6"/>
      <c r="B16" s="6"/>
      <c r="E16" s="11" t="s">
        <v>1423</v>
      </c>
      <c r="I16" s="15"/>
      <c r="J16" s="15" t="s">
        <v>1872</v>
      </c>
    </row>
    <row r="17" spans="1:10" ht="21">
      <c r="A17" s="53" t="s">
        <v>1600</v>
      </c>
      <c r="B17" s="53"/>
      <c r="E17" s="11" t="s">
        <v>1599</v>
      </c>
      <c r="I17" s="15"/>
      <c r="J17" s="15" t="s">
        <v>1873</v>
      </c>
    </row>
    <row r="18" spans="1:10">
      <c r="A18" s="11" t="s">
        <v>1601</v>
      </c>
      <c r="B18" s="6"/>
      <c r="E18" s="11" t="s">
        <v>1601</v>
      </c>
      <c r="I18" s="15"/>
      <c r="J18" s="15" t="s">
        <v>1874</v>
      </c>
    </row>
    <row r="19" spans="1:10">
      <c r="A19" s="11" t="s">
        <v>1421</v>
      </c>
      <c r="B19" s="55"/>
      <c r="E19" s="11" t="s">
        <v>1421</v>
      </c>
      <c r="I19" s="15"/>
      <c r="J19" s="15" t="s">
        <v>1875</v>
      </c>
    </row>
    <row r="20" spans="1:10">
      <c r="A20" s="11" t="s">
        <v>1602</v>
      </c>
      <c r="B20" s="55"/>
      <c r="E20" s="11" t="s">
        <v>1602</v>
      </c>
      <c r="I20" s="15"/>
      <c r="J20" s="15" t="s">
        <v>1876</v>
      </c>
    </row>
    <row r="21" spans="1:10">
      <c r="A21" s="11" t="s">
        <v>1417</v>
      </c>
      <c r="B21" s="55"/>
      <c r="E21" s="11" t="s">
        <v>1417</v>
      </c>
      <c r="I21" s="15"/>
      <c r="J21" s="15" t="s">
        <v>1877</v>
      </c>
    </row>
    <row r="22" spans="1:10">
      <c r="E22" s="11" t="s">
        <v>356</v>
      </c>
      <c r="I22" s="15"/>
      <c r="J22" s="15" t="s">
        <v>1878</v>
      </c>
    </row>
    <row r="23" spans="1:10">
      <c r="E23" s="11" t="s">
        <v>1606</v>
      </c>
      <c r="I23" s="14" t="s">
        <v>501</v>
      </c>
      <c r="J23" s="15" t="s">
        <v>1879</v>
      </c>
    </row>
    <row r="24" spans="1:10" ht="22">
      <c r="A24" s="57" t="s">
        <v>1626</v>
      </c>
      <c r="B24" s="58" t="s">
        <v>1628</v>
      </c>
      <c r="E24" s="11" t="s">
        <v>402</v>
      </c>
      <c r="I24" s="15"/>
      <c r="J24" s="15" t="s">
        <v>1880</v>
      </c>
    </row>
    <row r="25" spans="1:10" ht="21">
      <c r="A25" s="53" t="s">
        <v>1605</v>
      </c>
      <c r="E25" s="11" t="s">
        <v>1607</v>
      </c>
      <c r="I25" s="15"/>
      <c r="J25" s="15" t="s">
        <v>1881</v>
      </c>
    </row>
    <row r="26" spans="1:10">
      <c r="A26" s="11" t="s">
        <v>356</v>
      </c>
      <c r="E26" s="11" t="s">
        <v>1608</v>
      </c>
      <c r="I26" s="15"/>
      <c r="J26" s="15" t="s">
        <v>1882</v>
      </c>
    </row>
    <row r="27" spans="1:10">
      <c r="A27" s="11" t="s">
        <v>1606</v>
      </c>
      <c r="E27" s="11" t="s">
        <v>1610</v>
      </c>
      <c r="I27" s="15"/>
      <c r="J27" s="15" t="s">
        <v>1883</v>
      </c>
    </row>
    <row r="28" spans="1:10">
      <c r="A28" s="11" t="s">
        <v>402</v>
      </c>
      <c r="E28" s="11" t="s">
        <v>1611</v>
      </c>
      <c r="I28" s="15"/>
      <c r="J28" s="15" t="s">
        <v>1884</v>
      </c>
    </row>
    <row r="29" spans="1:10">
      <c r="A29" s="11" t="s">
        <v>1607</v>
      </c>
      <c r="E29" s="11" t="s">
        <v>1613</v>
      </c>
      <c r="I29" s="14" t="s">
        <v>168</v>
      </c>
      <c r="J29" s="15" t="s">
        <v>1885</v>
      </c>
    </row>
    <row r="30" spans="1:10">
      <c r="A30" s="11" t="s">
        <v>1608</v>
      </c>
      <c r="E30" s="11" t="s">
        <v>387</v>
      </c>
      <c r="I30" s="15"/>
      <c r="J30" s="15" t="s">
        <v>1886</v>
      </c>
    </row>
    <row r="31" spans="1:10">
      <c r="E31" s="11" t="s">
        <v>1614</v>
      </c>
      <c r="I31" s="15"/>
      <c r="J31" s="15" t="s">
        <v>1887</v>
      </c>
    </row>
    <row r="32" spans="1:10" ht="21">
      <c r="A32" s="53" t="s">
        <v>1609</v>
      </c>
      <c r="E32" s="11" t="s">
        <v>1616</v>
      </c>
      <c r="I32" s="15"/>
      <c r="J32" s="15" t="s">
        <v>1888</v>
      </c>
    </row>
    <row r="33" spans="1:10">
      <c r="A33" s="11" t="s">
        <v>1610</v>
      </c>
      <c r="E33" s="11" t="s">
        <v>1617</v>
      </c>
      <c r="I33" s="15"/>
      <c r="J33" s="15" t="s">
        <v>1889</v>
      </c>
    </row>
    <row r="34" spans="1:10">
      <c r="A34" s="11" t="s">
        <v>1611</v>
      </c>
      <c r="E34" s="11" t="s">
        <v>1619</v>
      </c>
      <c r="I34" s="15"/>
      <c r="J34" s="15" t="s">
        <v>1890</v>
      </c>
    </row>
    <row r="35" spans="1:10" ht="21">
      <c r="A35" s="54" t="s">
        <v>1612</v>
      </c>
      <c r="E35" s="11" t="s">
        <v>450</v>
      </c>
      <c r="I35" s="15"/>
      <c r="J35" s="15" t="s">
        <v>1891</v>
      </c>
    </row>
    <row r="36" spans="1:10">
      <c r="A36" s="11" t="s">
        <v>1613</v>
      </c>
      <c r="E36" s="11" t="s">
        <v>1620</v>
      </c>
      <c r="I36" s="15"/>
      <c r="J36" s="15" t="s">
        <v>1892</v>
      </c>
    </row>
    <row r="37" spans="1:10">
      <c r="A37" s="11" t="s">
        <v>387</v>
      </c>
      <c r="E37" s="11" t="s">
        <v>1622</v>
      </c>
      <c r="I37" s="15"/>
      <c r="J37" s="15" t="s">
        <v>1893</v>
      </c>
    </row>
    <row r="38" spans="1:10">
      <c r="A38" s="11" t="s">
        <v>1614</v>
      </c>
      <c r="E38" s="11" t="s">
        <v>1623</v>
      </c>
      <c r="I38" s="15"/>
      <c r="J38" s="15" t="s">
        <v>1894</v>
      </c>
    </row>
    <row r="39" spans="1:10">
      <c r="E39" s="11" t="s">
        <v>1625</v>
      </c>
      <c r="I39" s="15"/>
      <c r="J39" s="15" t="s">
        <v>1895</v>
      </c>
    </row>
    <row r="40" spans="1:10" ht="21">
      <c r="A40" s="53" t="s">
        <v>1615</v>
      </c>
      <c r="E40" s="11" t="s">
        <v>1631</v>
      </c>
      <c r="I40" s="15"/>
      <c r="J40" s="15" t="s">
        <v>1896</v>
      </c>
    </row>
    <row r="41" spans="1:10">
      <c r="A41" s="11" t="s">
        <v>1616</v>
      </c>
      <c r="E41" s="11" t="s">
        <v>1632</v>
      </c>
      <c r="I41" s="15"/>
      <c r="J41" s="15" t="s">
        <v>1897</v>
      </c>
    </row>
    <row r="42" spans="1:10">
      <c r="A42" s="11" t="s">
        <v>1617</v>
      </c>
      <c r="E42" s="11" t="s">
        <v>1633</v>
      </c>
      <c r="I42" s="15"/>
      <c r="J42" s="15" t="s">
        <v>1898</v>
      </c>
    </row>
    <row r="43" spans="1:10">
      <c r="E43" s="11" t="s">
        <v>1285</v>
      </c>
      <c r="I43" s="15"/>
      <c r="J43" s="15" t="s">
        <v>1899</v>
      </c>
    </row>
    <row r="44" spans="1:10" ht="21">
      <c r="A44" s="53" t="s">
        <v>1618</v>
      </c>
      <c r="E44" s="11" t="s">
        <v>1634</v>
      </c>
      <c r="I44" s="15"/>
      <c r="J44" s="15" t="s">
        <v>1900</v>
      </c>
    </row>
    <row r="45" spans="1:10">
      <c r="A45" s="11" t="s">
        <v>1619</v>
      </c>
      <c r="E45" s="11" t="s">
        <v>1635</v>
      </c>
      <c r="I45" s="15"/>
      <c r="J45" s="15" t="s">
        <v>1901</v>
      </c>
    </row>
    <row r="46" spans="1:10">
      <c r="A46" s="11" t="s">
        <v>450</v>
      </c>
      <c r="E46" s="11" t="s">
        <v>1636</v>
      </c>
      <c r="I46" s="15"/>
      <c r="J46" s="15" t="s">
        <v>1902</v>
      </c>
    </row>
    <row r="47" spans="1:10">
      <c r="A47" s="11" t="s">
        <v>1620</v>
      </c>
      <c r="E47" s="11" t="s">
        <v>1638</v>
      </c>
      <c r="I47" s="15"/>
      <c r="J47" s="15" t="s">
        <v>1903</v>
      </c>
    </row>
    <row r="48" spans="1:10">
      <c r="E48" s="11" t="s">
        <v>1639</v>
      </c>
      <c r="I48" s="15"/>
      <c r="J48" s="15" t="s">
        <v>1904</v>
      </c>
    </row>
    <row r="49" spans="1:10" ht="21">
      <c r="A49" s="53" t="s">
        <v>1621</v>
      </c>
      <c r="E49" s="11" t="s">
        <v>1289</v>
      </c>
      <c r="I49" s="14" t="s">
        <v>215</v>
      </c>
      <c r="J49" s="15" t="s">
        <v>1905</v>
      </c>
    </row>
    <row r="50" spans="1:10">
      <c r="A50" s="11" t="s">
        <v>1622</v>
      </c>
      <c r="E50" s="11" t="s">
        <v>1297</v>
      </c>
      <c r="I50" s="15"/>
      <c r="J50" s="15" t="s">
        <v>1906</v>
      </c>
    </row>
    <row r="51" spans="1:10">
      <c r="A51" s="11" t="s">
        <v>1623</v>
      </c>
      <c r="E51" s="11" t="s">
        <v>1641</v>
      </c>
      <c r="I51" s="15"/>
      <c r="J51" s="15" t="s">
        <v>1907</v>
      </c>
    </row>
    <row r="52" spans="1:10">
      <c r="E52" s="11" t="s">
        <v>1643</v>
      </c>
      <c r="I52" s="15"/>
      <c r="J52" s="15" t="s">
        <v>1908</v>
      </c>
    </row>
    <row r="53" spans="1:10" ht="21">
      <c r="A53" s="53" t="s">
        <v>1624</v>
      </c>
      <c r="E53" s="11" t="s">
        <v>1644</v>
      </c>
      <c r="I53" s="15"/>
      <c r="J53" s="15" t="s">
        <v>1909</v>
      </c>
    </row>
    <row r="54" spans="1:10">
      <c r="A54" s="11" t="s">
        <v>1625</v>
      </c>
      <c r="E54" s="11" t="s">
        <v>1645</v>
      </c>
      <c r="I54" s="15"/>
      <c r="J54" s="15" t="s">
        <v>1910</v>
      </c>
    </row>
    <row r="55" spans="1:10">
      <c r="E55" s="11" t="s">
        <v>1646</v>
      </c>
      <c r="I55" s="15"/>
      <c r="J55" s="15" t="s">
        <v>1911</v>
      </c>
    </row>
    <row r="56" spans="1:10">
      <c r="E56" s="11" t="s">
        <v>1647</v>
      </c>
      <c r="I56" s="15"/>
      <c r="J56" s="15" t="s">
        <v>1912</v>
      </c>
    </row>
    <row r="57" spans="1:10" ht="21">
      <c r="E57" s="54" t="s">
        <v>1648</v>
      </c>
      <c r="I57" s="15"/>
      <c r="J57" s="15" t="s">
        <v>1913</v>
      </c>
    </row>
    <row r="58" spans="1:10" ht="22">
      <c r="A58" s="57" t="s">
        <v>963</v>
      </c>
      <c r="B58" s="58" t="s">
        <v>1651</v>
      </c>
      <c r="E58" s="11" t="s">
        <v>1649</v>
      </c>
      <c r="I58" s="15"/>
      <c r="J58" s="15" t="s">
        <v>1914</v>
      </c>
    </row>
    <row r="59" spans="1:10" ht="21">
      <c r="A59" s="53" t="s">
        <v>1630</v>
      </c>
      <c r="E59" s="11" t="s">
        <v>1650</v>
      </c>
      <c r="I59" s="15"/>
      <c r="J59" s="15" t="s">
        <v>1915</v>
      </c>
    </row>
    <row r="60" spans="1:10">
      <c r="A60" s="11" t="s">
        <v>1631</v>
      </c>
      <c r="E60" s="11" t="s">
        <v>1654</v>
      </c>
      <c r="I60" s="15"/>
      <c r="J60" s="15" t="s">
        <v>1916</v>
      </c>
    </row>
    <row r="61" spans="1:10">
      <c r="A61" s="11" t="s">
        <v>1632</v>
      </c>
      <c r="E61" s="11" t="s">
        <v>1656</v>
      </c>
      <c r="I61" s="15"/>
      <c r="J61" s="15" t="s">
        <v>1917</v>
      </c>
    </row>
    <row r="62" spans="1:10">
      <c r="A62" s="11" t="s">
        <v>1633</v>
      </c>
      <c r="E62" s="11" t="s">
        <v>1694</v>
      </c>
      <c r="I62" s="15"/>
      <c r="J62" s="15" t="s">
        <v>1918</v>
      </c>
    </row>
    <row r="63" spans="1:10">
      <c r="A63" s="11" t="s">
        <v>1285</v>
      </c>
      <c r="E63" s="11" t="s">
        <v>1695</v>
      </c>
      <c r="I63" s="15"/>
      <c r="J63" s="15" t="s">
        <v>1919</v>
      </c>
    </row>
    <row r="64" spans="1:10">
      <c r="A64" s="11" t="s">
        <v>1634</v>
      </c>
      <c r="E64" s="11"/>
      <c r="I64" s="15"/>
      <c r="J64" s="15" t="s">
        <v>1920</v>
      </c>
    </row>
    <row r="65" spans="1:10">
      <c r="A65" s="11" t="s">
        <v>1635</v>
      </c>
      <c r="I65" s="15"/>
      <c r="J65" s="15" t="s">
        <v>1921</v>
      </c>
    </row>
    <row r="66" spans="1:10">
      <c r="A66" s="11" t="s">
        <v>1636</v>
      </c>
      <c r="I66" s="15"/>
      <c r="J66" s="15" t="s">
        <v>1922</v>
      </c>
    </row>
    <row r="67" spans="1:10">
      <c r="I67" s="14" t="s">
        <v>503</v>
      </c>
      <c r="J67" s="15" t="s">
        <v>1923</v>
      </c>
    </row>
    <row r="68" spans="1:10" ht="21">
      <c r="A68" s="53" t="s">
        <v>1637</v>
      </c>
      <c r="I68" s="15"/>
      <c r="J68" s="15" t="s">
        <v>1924</v>
      </c>
    </row>
    <row r="69" spans="1:10">
      <c r="A69" s="11" t="s">
        <v>1638</v>
      </c>
      <c r="I69" s="15"/>
      <c r="J69" s="15" t="s">
        <v>1925</v>
      </c>
    </row>
    <row r="70" spans="1:10">
      <c r="A70" s="11" t="s">
        <v>1639</v>
      </c>
    </row>
    <row r="71" spans="1:10">
      <c r="A71" s="11" t="s">
        <v>1289</v>
      </c>
    </row>
    <row r="73" spans="1:10" ht="21">
      <c r="A73" s="53" t="s">
        <v>1640</v>
      </c>
    </row>
    <row r="74" spans="1:10">
      <c r="A74" s="11" t="s">
        <v>1297</v>
      </c>
    </row>
    <row r="75" spans="1:10">
      <c r="A75" s="11" t="s">
        <v>1641</v>
      </c>
    </row>
    <row r="77" spans="1:10" ht="21">
      <c r="A77" s="53" t="s">
        <v>1642</v>
      </c>
    </row>
    <row r="78" spans="1:10">
      <c r="A78" s="11" t="s">
        <v>1643</v>
      </c>
    </row>
    <row r="79" spans="1:10">
      <c r="A79" s="11" t="s">
        <v>1644</v>
      </c>
    </row>
    <row r="80" spans="1:10">
      <c r="A80" s="11" t="s">
        <v>1645</v>
      </c>
    </row>
    <row r="81" spans="1:2">
      <c r="A81" s="11" t="s">
        <v>1646</v>
      </c>
    </row>
    <row r="82" spans="1:2">
      <c r="A82" s="11" t="s">
        <v>1647</v>
      </c>
    </row>
    <row r="83" spans="1:2" ht="21">
      <c r="A83" s="54" t="s">
        <v>1648</v>
      </c>
    </row>
    <row r="85" spans="1:2" ht="21">
      <c r="A85" s="53" t="s">
        <v>1600</v>
      </c>
    </row>
    <row r="86" spans="1:2">
      <c r="A86" s="11" t="s">
        <v>1649</v>
      </c>
    </row>
    <row r="87" spans="1:2">
      <c r="A87" s="11" t="s">
        <v>1650</v>
      </c>
    </row>
    <row r="90" spans="1:2" ht="21">
      <c r="A90" s="59" t="s">
        <v>1652</v>
      </c>
      <c r="B90" t="s">
        <v>1657</v>
      </c>
    </row>
    <row r="91" spans="1:2" ht="21">
      <c r="A91" s="53" t="s">
        <v>1653</v>
      </c>
    </row>
    <row r="92" spans="1:2">
      <c r="A92" s="11" t="s">
        <v>1654</v>
      </c>
    </row>
    <row r="94" spans="1:2" ht="21">
      <c r="A94" s="53" t="s">
        <v>1655</v>
      </c>
    </row>
    <row r="95" spans="1:2">
      <c r="A95" s="11" t="s">
        <v>1656</v>
      </c>
    </row>
    <row r="96" spans="1:2">
      <c r="A96" s="11"/>
    </row>
    <row r="97" spans="1:2" ht="21">
      <c r="A97" s="59" t="s">
        <v>1693</v>
      </c>
      <c r="B97" t="s">
        <v>1696</v>
      </c>
    </row>
    <row r="98" spans="1:2">
      <c r="A98" s="11" t="s">
        <v>1694</v>
      </c>
    </row>
    <row r="99" spans="1:2">
      <c r="A99" s="11" t="s">
        <v>1695</v>
      </c>
    </row>
    <row r="100" spans="1:2">
      <c r="A100" s="11"/>
    </row>
    <row r="101" spans="1:2" ht="22">
      <c r="A101" s="61" t="s">
        <v>1268</v>
      </c>
    </row>
    <row r="102" spans="1:2" ht="21">
      <c r="A102" s="59" t="s">
        <v>1596</v>
      </c>
      <c r="B102" t="s">
        <v>1692</v>
      </c>
    </row>
    <row r="103" spans="1:2" ht="21">
      <c r="A103" s="53" t="s">
        <v>1658</v>
      </c>
    </row>
    <row r="104" spans="1:2">
      <c r="A104" s="11" t="s">
        <v>1659</v>
      </c>
    </row>
    <row r="105" spans="1:2">
      <c r="A105" s="11" t="s">
        <v>1660</v>
      </c>
    </row>
    <row r="107" spans="1:2" ht="21">
      <c r="A107" s="53" t="s">
        <v>1661</v>
      </c>
    </row>
    <row r="108" spans="1:2">
      <c r="A108" s="11" t="s">
        <v>1662</v>
      </c>
    </row>
    <row r="110" spans="1:2" ht="21">
      <c r="A110" s="60" t="s">
        <v>1604</v>
      </c>
    </row>
    <row r="111" spans="1:2" ht="21">
      <c r="A111" s="53" t="s">
        <v>1663</v>
      </c>
    </row>
    <row r="112" spans="1:2">
      <c r="A112" s="11" t="s">
        <v>1664</v>
      </c>
    </row>
    <row r="114" spans="1:1" ht="21">
      <c r="A114" s="53" t="s">
        <v>1605</v>
      </c>
    </row>
    <row r="115" spans="1:1">
      <c r="A115" s="11" t="s">
        <v>1665</v>
      </c>
    </row>
    <row r="116" spans="1:1">
      <c r="A116" s="11" t="s">
        <v>1666</v>
      </c>
    </row>
    <row r="117" spans="1:1">
      <c r="A117" s="11" t="s">
        <v>1667</v>
      </c>
    </row>
    <row r="118" spans="1:1">
      <c r="A118" s="11" t="s">
        <v>1668</v>
      </c>
    </row>
    <row r="120" spans="1:1" ht="21">
      <c r="A120" s="53" t="s">
        <v>1669</v>
      </c>
    </row>
    <row r="121" spans="1:1">
      <c r="A121" s="11" t="s">
        <v>1670</v>
      </c>
    </row>
    <row r="122" spans="1:1">
      <c r="A122" s="11" t="s">
        <v>1671</v>
      </c>
    </row>
    <row r="123" spans="1:1">
      <c r="A123" s="11" t="s">
        <v>1672</v>
      </c>
    </row>
    <row r="124" spans="1:1">
      <c r="A124" s="11" t="s">
        <v>1673</v>
      </c>
    </row>
    <row r="126" spans="1:1" ht="21">
      <c r="A126" s="60" t="s">
        <v>1629</v>
      </c>
    </row>
    <row r="127" spans="1:1" ht="21">
      <c r="A127" s="53" t="s">
        <v>1674</v>
      </c>
    </row>
    <row r="128" spans="1:1">
      <c r="A128" s="11" t="s">
        <v>1675</v>
      </c>
    </row>
    <row r="129" spans="1:1" ht="21">
      <c r="A129" s="54" t="s">
        <v>1676</v>
      </c>
    </row>
    <row r="131" spans="1:1" ht="21">
      <c r="A131" s="53" t="s">
        <v>1677</v>
      </c>
    </row>
    <row r="132" spans="1:1">
      <c r="A132" s="11" t="s">
        <v>1678</v>
      </c>
    </row>
    <row r="133" spans="1:1">
      <c r="A133" s="11" t="s">
        <v>1679</v>
      </c>
    </row>
    <row r="134" spans="1:1" ht="21">
      <c r="A134" s="54" t="s">
        <v>1680</v>
      </c>
    </row>
    <row r="136" spans="1:1" ht="21">
      <c r="A136" s="53" t="s">
        <v>1681</v>
      </c>
    </row>
    <row r="137" spans="1:1">
      <c r="A137" s="11" t="s">
        <v>1682</v>
      </c>
    </row>
    <row r="138" spans="1:1">
      <c r="A138" s="11" t="s">
        <v>1683</v>
      </c>
    </row>
    <row r="139" spans="1:1">
      <c r="A139" s="11" t="s">
        <v>1684</v>
      </c>
    </row>
    <row r="140" spans="1:1">
      <c r="A140" s="11" t="s">
        <v>1685</v>
      </c>
    </row>
    <row r="141" spans="1:1">
      <c r="A141" s="11" t="s">
        <v>1686</v>
      </c>
    </row>
    <row r="143" spans="1:1" ht="21">
      <c r="A143" s="53" t="s">
        <v>1687</v>
      </c>
    </row>
    <row r="144" spans="1:1">
      <c r="A144" s="11" t="s">
        <v>1688</v>
      </c>
    </row>
    <row r="146" spans="1:1" ht="21">
      <c r="A146" s="60" t="s">
        <v>1689</v>
      </c>
    </row>
    <row r="147" spans="1:1" ht="21">
      <c r="A147" s="53" t="s">
        <v>1690</v>
      </c>
    </row>
    <row r="148" spans="1:1">
      <c r="A148" s="11" t="s">
        <v>1691</v>
      </c>
    </row>
  </sheetData>
  <hyperlinks>
    <hyperlink ref="A12" r:id="rId1" display="https://www.dropbox.com/scl/fi/77t6grzt1x45b8tbooods/Ficha_Augme30.pdf?rlkey=9uqt83dapx9cx9prr0t6bxk2f&amp;st=q4j5x67h&amp;dl=0" xr:uid="{341EEF55-8627-A94D-B1E3-85BE03523AD0}"/>
    <hyperlink ref="A13" r:id="rId2" display="https://www.dropbox.com/scl/fi/vjnnkykwnxcx4ba3n5wdr/Ficha_Capit-niaPremium45.pdf?rlkey=etcftbp7w9t89ikbuqetqxijt&amp;st=2nq64na1&amp;dl=0" xr:uid="{1AED85EF-E548-B145-8ADE-96DEF7FCB817}"/>
    <hyperlink ref="A14" r:id="rId3" display="https://www.dropbox.com/scl/fi/f13x9sb3msfh03j9v3zuu/Ficha_JGPCorporate.pdf?rlkey=5ueyujt8irf8boo28y1unjdsy&amp;st=l8xxeyy7&amp;dl=0" xr:uid="{C45815C2-8137-4743-BD82-5114F6FE09A1}"/>
    <hyperlink ref="A15" r:id="rId4" display="https://www.dropbox.com/scl/fi/w02z5wr7yue280542ulti/Ficha_SPXSeahawk.pdf?rlkey=4pjvasfjjn77qghyiql6iqz3f&amp;st=wiifrqcl&amp;dl=0" xr:uid="{76A9DC48-F0F8-684B-8E8C-72E77EA12119}"/>
    <hyperlink ref="A18" r:id="rId5" display="https://www.dropbox.com/scl/fi/tm88plsgtpkxy4r9rxqrl/Ficha_Augme180.pdf?rlkey=d0jju0kw7t8b8wy8qv78vq5pe&amp;st=087jfqub&amp;dl=0" xr:uid="{AB1FFC33-0CD9-B743-9A7A-22BE531EAADF}"/>
    <hyperlink ref="A19" r:id="rId6" display="https://www.dropbox.com/scl/fi/llfaam6eymh3kev8uc69w/Ficha_Capit-niaRadar90.pdf?rlkey=5sjzsdkgb3yr0uadornkre275&amp;st=0tavmch2&amp;dl=0" xr:uid="{01257875-3182-844A-A5E4-B72993C8C50C}"/>
    <hyperlink ref="A20" r:id="rId7" display="https://www.dropbox.com/scl/fi/w1203bmeesc7nworc7kcn/Ficha_ValoraGuardian.pdf?rlkey=9gbkt1haqdksmpzvczqah4dr9&amp;st=culdkn6u&amp;dl=0" xr:uid="{72C416DE-E3D4-464D-8D4E-EE02615CC4EA}"/>
    <hyperlink ref="A21" r:id="rId8" display="https://www.dropbox.com/scl/fi/k9ae3hhyutnyt43kzo0sf/Ficha_JGPEcossistema360.pdf?rlkey=zq1z89ygbhl8j19g7hp9zzj5b&amp;st=56lh2lcj&amp;dl=0" xr:uid="{28869140-151B-154B-9779-40C91BA01F2E}"/>
    <hyperlink ref="A26" r:id="rId9" display="https://www.dropbox.com/scl/fi/ckmsb5ri5osrfnxoluvze/Ficha_GenoaCapitalRadar.pdf?rlkey=1blwv0mh4wyfeq5718erhhz1c&amp;st=z50qz9sm&amp;dl=0" xr:uid="{78518080-5106-944B-B788-99DAD80DDCF3}"/>
    <hyperlink ref="A27" r:id="rId10" display="https://www.dropbox.com/scl/fi/k2j1tcgho0y5fo7v5iryu/Ficha_IbiunaHedgeST.pdf?rlkey=kxkd2yvoq10lopdwvz9updovw&amp;st=num2ultg&amp;dl=0" xr:uid="{7D99EED6-EE92-DF4D-B060-6C7849FD2141}"/>
    <hyperlink ref="A28" r:id="rId11" display="https://www.dropbox.com/scl/fi/q9gqhsazvte1wyc47xj15/Ficha_KineaAtlasII.pdf?rlkey=njp5lm1gma651xyjr0lcy3rxr&amp;st=si3m1xui&amp;dl=0" xr:uid="{4FE01144-A540-DE47-8BB2-87D051C110F6}"/>
    <hyperlink ref="A29" r:id="rId12" display="https://www.dropbox.com/scl/fi/wucnk0eplnwpdw63t4zx3/Ficha_Verde.pdf?rlkey=x5dapd1ahl64rwe1nmic8f58c&amp;st=e25sbf28&amp;dl=0" xr:uid="{DB29E8A3-64DF-9F46-935C-7539C9C2446A}"/>
    <hyperlink ref="A30" r:id="rId13" display="https://www.dropbox.com/scl/fi/90qrkhw5l2b43vf0cu006/Ficha_IbiunaHedgeSTPlus.pdf?rlkey=lbugk0b1aqomizbyl2gupfv54&amp;st=zoigl5qv&amp;dl=0" xr:uid="{19AA5134-F268-4846-A5DF-AF36FC377D0F}"/>
    <hyperlink ref="A33" r:id="rId14" display="https://www.dropbox.com/scl/fi/4vzgyh6xmss3d7ou5ux5z/Ficha_KapitaloKappa.pdf?rlkey=0oqmqlviugvyjqsroi7nahd1f&amp;st=4ypm5s5x&amp;dl=0" xr:uid="{B8A19375-77E6-8848-89BD-91EC5F9FAA5B}"/>
    <hyperlink ref="A34" r:id="rId15" display="https://www.dropbox.com/scl/fi/na5wsxfryjd2781oa76x0/Ficha_KapitaloZeta.pdf?rlkey=563rotbpfel65jvwt6bj1kbcn&amp;st=svpegsg1&amp;dl=0" xr:uid="{DB7748B3-939C-F840-AAAB-B1113BFD719C}"/>
    <hyperlink ref="A36" r:id="rId16" display="https://www.dropbox.com/scl/fi/92vi7vyain0goknf3jaql/Ficha_LegacyCapitalV10.pdf?rlkey=u7x1qgwixab1fkn3w3wvfnxrn&amp;st=yfciv6ip&amp;dl=0" xr:uid="{7AFFAC32-7069-1C40-B987-B564482D0C4D}"/>
    <hyperlink ref="A37" r:id="rId17" display="https://www.dropbox.com/scl/fi/hq9br5uordyyrp3xs77z7/Ficha_SPXNimitz.pdf?rlkey=yzbb7tcuu7jl0tgghctpbsnlm&amp;st=tfnx0iw0&amp;dl=0" xr:uid="{2C8B065C-D0C1-874E-96C8-0151DE9F5402}"/>
    <hyperlink ref="A38" r:id="rId18" display="https://www.dropbox.com/scl/fi/4uxw17hijpidhpbhuwkeq/Ficha_SPXRaptor.pdf?rlkey=ywyf2sq21csjqtxasw0xy5qlp&amp;st=y5ajdtc0&amp;dl=0" xr:uid="{0B20F700-D45C-B746-B2EC-69FF7C823385}"/>
    <hyperlink ref="A41" r:id="rId19" display="https://www.dropbox.com/scl/fi/sj2se3hf0qp5fp851tv8j/Ficha_G-veaMacro.pdf?rlkey=lhchta30uha4c4adwc3h8hpaf&amp;st=yukzo8jk&amp;dl=0" xr:uid="{624B0E3E-C2A6-804C-99A8-DB1BFA2F4F74}"/>
    <hyperlink ref="A42" r:id="rId20" display="https://www.dropbox.com/scl/fi/a9vtb5qfhz09f9kezxaig/Ficha_G-veaMacroPlus.pdf?rlkey=9ytl3jigidwiwvu6btr29xfez&amp;st=y3c9nj8p&amp;dl=0" xr:uid="{C2415BBD-FA2E-144F-9A04-D2789F399A69}"/>
    <hyperlink ref="A45" r:id="rId21" display="https://www.dropbox.com/scl/fi/zkr741se0yic2u3nj1qhy/Ficha_VistaHedge.pdf?rlkey=kos68mk6gnpmj773jxcu8ieci&amp;st=4lr2j9u2&amp;dl=0" xr:uid="{2326705E-792B-C843-AFC2-AE4575270FD5}"/>
    <hyperlink ref="A46" r:id="rId22" display="https://www.dropbox.com/scl/fi/lbgt2v8wgw4udnj5ix2es/Ficha_VistaMultiestrat-gia.pdf?rlkey=hc07nkm76z1auv7np4lq8jicm&amp;st=zs1mfuc4&amp;dl=0" xr:uid="{06F8747C-4168-4C4C-867C-C686938331E5}"/>
    <hyperlink ref="A47" r:id="rId23" display="https://www.dropbox.com/scl/fi/xms9kkqx0bto4txc5gwh6/Ficha_MarAbsoluto.pdf?rlkey=8zixikfnvll696t67jf7m7hom&amp;st=cm5t1kpf&amp;dl=0" xr:uid="{9FB17468-3E11-9C48-B1C1-B48497FCE970}"/>
    <hyperlink ref="A50" r:id="rId24" display="https://www.dropbox.com/scl/fi/4zjo5b95don37s5s8vhrg/Ficha_Ita-Infra.pdf?rlkey=js01ydohqlrmnri2j11ulpdom&amp;st=cbmhh3g2&amp;dl=0" xr:uid="{5FC106E7-4BE1-B844-B1DB-E5353A31C297}"/>
    <hyperlink ref="A51" r:id="rId25" display="https://www.dropbox.com/scl/fi/ibqxnjobzvnovj9bztkzz/Ficha_KineaInfra.pdf?rlkey=3pf7ibqhtrij45n2fl7gymqkr&amp;st=bh6l77ps&amp;dl=0" xr:uid="{802E5E4C-F807-9443-9EF0-F6D63B35DAFD}"/>
    <hyperlink ref="A54" r:id="rId26" display="https://www.dropbox.com/scl/fi/bi1mucnnjrtmmemyph377/Ficha_KNCAFiagro.pdf?rlkey=g5h7qkv092nuwkzgwwcevvnc3&amp;st=ihrtiitn&amp;dl=0" xr:uid="{7E96A36E-4EE2-344A-84AB-025CC70471D3}"/>
    <hyperlink ref="A60" r:id="rId27" display="https://www.dropbox.com/scl/fi/5lvmnrsn9np05nea8ad3l/Ficha_AtmosA-es.pdf?rlkey=x8su3ixpvcrn10qhthger9agy&amp;st=i1p2r5k6&amp;dl=0" xr:uid="{4F1D0523-7BEF-4845-97E4-4EFB380A8C8B}"/>
    <hyperlink ref="A61" r:id="rId28" display="https://www.dropbox.com/scl/fi/3wk24bzbfrqbso2hq4ov8/Ficha_BogariValue.pdf?rlkey=ew7yk63ejsimczh7bczmpgmtb&amp;st=2g701quo&amp;dl=0" xr:uid="{78B5EF76-264E-774F-82A3-ACBDBBDD9D34}"/>
    <hyperlink ref="A62" r:id="rId29" display="https://www.dropbox.com/scl/fi/cxx4w4w4ry3j7v5lfsmlo/Ficha_BogariValueQ.pdf?rlkey=o2r1wywiszx3hutxh5l7rri3e&amp;st=050spynj&amp;dl=0" xr:uid="{A39885B2-A0F7-3A4F-88CE-CD73701722CF}"/>
    <hyperlink ref="A63" r:id="rId30" display="https://www.dropbox.com/scl/fi/zie77wf5dmrtg3cxs7uoj/Ficha_BrasilCapital.pdf?rlkey=4pjw5hri6mc1742wk6q0tf87h&amp;st=vgtgeeyv&amp;dl=0" xr:uid="{59443C6B-B7F9-5940-93A2-E4CECD0886E7}"/>
    <hyperlink ref="A64" r:id="rId31" display="https://www.dropbox.com/scl/fi/eq48dhg6a942t2dt7cajd/Ficha_BrasilCapital30.pdf?rlkey=9tk6fs4jv8fzorlacaxmdsnnj&amp;st=6kv5no1d&amp;dl=0" xr:uid="{9166FF82-37FB-204F-A1A2-62690DE30E9A}"/>
    <hyperlink ref="A65" r:id="rId32" display="https://www.dropbox.com/scl/fi/el4vs77pupqloecni3d4n/Ficha_DynamoCougar.pdf?rlkey=kfgue2agfkexesvk3g6av8m1f&amp;st=33kt2pp5&amp;dl=0" xr:uid="{1A3612B4-8F48-1243-90EE-073FB30CB733}"/>
    <hyperlink ref="A66" r:id="rId33" display="https://www.dropbox.com/scl/fi/v7u2epswu8jkd0rimev5m/Ficha_VeltA-es.pdf?rlkey=4k20emyegnpwp0c0q011mkwaq&amp;st=ce9gqeg7&amp;dl=0" xr:uid="{6FC34E41-3151-C843-A863-3839A0562D05}"/>
    <hyperlink ref="A69" r:id="rId34" display="https://www.dropbox.com/scl/fi/593hbm0wcuzqqefsab39i/Ficha_HIXCapital.pdf?rlkey=61a41ism7nhay88pnnbtpyy9x&amp;st=x92t77hp&amp;dl=0" xr:uid="{80CBBACC-1273-3A40-AB46-A86E6FE474E1}"/>
    <hyperlink ref="A70" r:id="rId35" display="https://www.dropbox.com/scl/fi/n268dcvwunle66rvixkwd/Ficha_HIXCapitalInstitucional.pdf?rlkey=0agzq2xa01y2610vcwho8v5h1&amp;st=0i0u5gt9&amp;dl=0" xr:uid="{BBE3A0DA-6A36-284E-B37D-CEF9CB10A06B}"/>
    <hyperlink ref="A71" r:id="rId36" display="https://www.dropbox.com/scl/fi/2akwmy2rt197kbpwjvts9/Ficha_RealInvestor.pdf?rlkey=rndichxxb2yef7u25yhgyg56q&amp;st=3qllmmr6&amp;dl=0" xr:uid="{7690FB70-7A64-FE4F-B342-D6207DCF84B8}"/>
    <hyperlink ref="A74" r:id="rId37" display="https://www.dropbox.com/scl/fi/7xh1gz722uv3swi9ixoa1/Ficha_IPParticipa-esIPG.pdf?rlkey=eyh052hu6hb4zq6oa4rke2ayc&amp;st=d6wb09pj&amp;dl=0" xr:uid="{ABDE54FB-264A-E344-902C-A717A8B36062}"/>
    <hyperlink ref="A75" r:id="rId38" display="https://www.dropbox.com/scl/fi/ybpcpqtsmbok7g1hmz4uc/Ficha_S-P500Nova.pdf?rlkey=mk1qr5oyu11g2udheo60t8fad&amp;st=whaf6t0b&amp;dl=0" xr:uid="{9B4E7B11-597D-7446-8CDF-7C02AF71C9BB}"/>
    <hyperlink ref="A78" r:id="rId39" display="https://www.dropbox.com/scl/fi/gxkt2ylrpm1ho2wunwpre/Ficha_DahliaTotalReturn.pdf?rlkey=pj40s2etfnb7dv2affxpvvumy&amp;st=4sezeu11&amp;dl=0" xr:uid="{479C0367-F555-8B4F-A8C7-8F599D19F5BD}"/>
    <hyperlink ref="A79" r:id="rId40" display="https://www.dropbox.com/scl/fi/56qwgxf1995vg8tqkq6hr/Ficha_ForpusA-es.pdf?rlkey=pqk4i8r7b9vdy5kkbs0ji7jlw&amp;st=qe8in3p2&amp;dl=0" xr:uid="{FBC742F5-570B-9346-BE0F-F667C3852E4B}"/>
    <hyperlink ref="A80" r:id="rId41" display="https://www.dropbox.com/scl/fi/va6fdiki0bip0cto46e9k/Ficha_MilesAcer.pdf?rlkey=o2qdx2p1qc9ldwwq46f7llkpe&amp;st=1n2fyqgn&amp;dl=0" xr:uid="{32A78915-2DCE-0D44-B269-36E8E948BA90}"/>
    <hyperlink ref="A81" r:id="rId42" display="https://www.dropbox.com/scl/fi/ur0lqj6vpkmwpfdrnog02/Ficha_SPXFalcon.pdf?rlkey=dj5xshugsif6yyublrgss6sh7&amp;st=y92mj3y5&amp;dl=0" xr:uid="{919D66C2-4D0F-1E45-9638-3112C6A31818}"/>
    <hyperlink ref="A82" r:id="rId43" display="https://www.dropbox.com/scl/fi/d0jkawv78cc67drqrk18j/Ficha_TruxtLongBias.pdf?rlkey=5p3bckgazfeocxh0v9qd2vwgk&amp;st=emw2uha0&amp;dl=0" xr:uid="{2C68D9AC-A1A3-6B48-8B27-CC6C9839917F}"/>
    <hyperlink ref="A86" r:id="rId44" display="https://www.dropbox.com/scl/fi/cm04tjs9url4kpke0bp6i/Ficha_Spectra.pdf?rlkey=wv25o7dbrenhsx2ihfguldvr8&amp;st=newxfk2y&amp;dl=0" xr:uid="{C5DB1148-BD9B-384E-8438-D675EFA4A271}"/>
    <hyperlink ref="A87" r:id="rId45" display="https://www.dropbox.com/scl/fi/eabde824601cpyy29xx2r/Ficha_Alaska.pdf?rlkey=qju57twiaibgl4bspl1uvedja&amp;st=jt9qcxqu&amp;dl=0" xr:uid="{D24A5E03-D408-0446-866F-C0007643CD4C}"/>
    <hyperlink ref="A92" r:id="rId46" display="https://www.dropbox.com/scl/fi/px2rzcb84d7sx2kb0hip4/Ficha_FundosOuroNova.pdf?rlkey=ndpxtvvifv29rsd2671qb4o7p&amp;st=chfqq0cl&amp;dl=0" xr:uid="{5939459B-DBB5-5549-9132-AE0A22C29261}"/>
    <hyperlink ref="A95" r:id="rId47" display="https://www.dropbox.com/scl/fi/y0tc2houpu1sfet0kvrlc/Ficha_FundosD-lar.pdf?rlkey=ls9u8qfy3n45n2sk8w3ts2v8n&amp;st=r0jcf672&amp;dl=0" xr:uid="{EA43CE0B-BAC4-5A48-8434-48F1474BBBDB}"/>
    <hyperlink ref="A104" r:id="rId48" display="https://www.dropbox.com/scl/fi/1pj5ldz8upd8d24vg6slb/Ficha_Capit-niaPrev.pdf?rlkey=fo95ucz75i21j1ww5ktdnwblh&amp;st=05zyez9x&amp;dl=0" xr:uid="{582BF405-40ED-4C4A-BD2E-7B5A47F6219F}"/>
    <hyperlink ref="A105" r:id="rId49" display="https://www.dropbox.com/scl/fi/h8qn4tma0qjzknukh6fb8/Ficha_JGPCr-ditoPrev.pdf?rlkey=68uieozf69icy4oynmstyb3ww&amp;st=7r92xc03&amp;dl=0" xr:uid="{E1C70326-D2C6-D34C-84C8-5F2944ED6436}"/>
    <hyperlink ref="A108" r:id="rId50" display="https://www.dropbox.com/scl/fi/7pzjdzit3ktjg2e0sk78r/Ficha_AugmePrevHY.pdf?rlkey=ht1nvpocf26t2fp4auu2zpy9q&amp;st=bgfwnt7h&amp;dl=0" xr:uid="{2B6F4D07-8FDC-8F4D-AA8D-7B25C531E1D7}"/>
    <hyperlink ref="A112" r:id="rId51" display="https://www.dropbox.com/scl/fi/9rurgfkiw5vd82399u4yl/Ficha_G-veaMacroPrev.pdf?rlkey=a2ourkil0aep6luh41czjkywp&amp;st=uo0ychpn&amp;dl=0" xr:uid="{53F2667E-CF2D-244E-8DA4-FD4ECF67B303}"/>
    <hyperlink ref="A115" r:id="rId52" display="https://www.dropbox.com/scl/fi/an83a70o9jmpxjjcyjkx9/Ficha_GenoaCapitalCruisePrev.pdf?rlkey=1avjfkfhsabin7nlu2aukouox&amp;st=bh6azm6t&amp;dl=0" xr:uid="{7244E33E-44E0-294D-A0A9-64FFEE849C27}"/>
    <hyperlink ref="A116" r:id="rId53" display="https://www.dropbox.com/scl/fi/h3t220l5li0wkdsdykdgq/Ficha_IbiunaSTPrev.pdf?rlkey=zmfv6l7y2lqzbjkux0axx0q9q&amp;st=pltnfycw&amp;dl=0" xr:uid="{92503884-33E8-E349-A5A1-95EBBEE59993}"/>
    <hyperlink ref="A117" r:id="rId54" display="https://www.dropbox.com/scl/fi/l11twz4rfhkp2kzkn3cls/Ficha_KineaAtlasPrev.pdf?rlkey=piljkjsjglvntd1p5y2pzqncq&amp;st=b5x88r4m&amp;dl=0" xr:uid="{97763548-ED1B-2946-B1F8-3E146CF54ABF}"/>
    <hyperlink ref="A118" r:id="rId55" display="https://www.dropbox.com/scl/fi/eiizjtb8762ag4zh81jce/Ficha_VerdePrev60.pdf?rlkey=pqkz87z01eurlss3cagmw098u&amp;st=c8rw6x72&amp;dl=0" xr:uid="{0E950E8B-9165-F24C-82CB-E427850DC132}"/>
    <hyperlink ref="A121" r:id="rId56" display="https://www.dropbox.com/scl/fi/s5glxi0ge0tehey1zwcfx/Ficha_KapitaloZetaPrev.pdf?rlkey=qhp1bgp1yfp1ftix6xo48kedu&amp;st=0huw7x22&amp;dl=0" xr:uid="{F028439E-76C5-E24A-B2BE-A1AC57CD0BC1}"/>
    <hyperlink ref="A122" r:id="rId57" display="https://www.dropbox.com/scl/fi/oejf68nlsrdqxfssr2x1h/Ficha_LegacyCapitalPrev.pdf?rlkey=oro76ts3y8cqi3tpnsshw1f0p&amp;st=fvh7fe23&amp;dl=0" xr:uid="{4214A6D4-03CA-5F47-82C6-F641E76BAC26}"/>
    <hyperlink ref="A123" r:id="rId58" display="https://www.dropbox.com/scl/fi/7z0drp3wejh31639ztedt/Ficha_SPXLancerPlusPrev.pdf?rlkey=re9kcn8qw7fjci4wqor6stilv&amp;st=3sms4vcb&amp;dl=0" xr:uid="{FFE44CB0-0C1A-D94F-B651-AF6778E13D5C}"/>
    <hyperlink ref="A124" r:id="rId59" display="https://www.dropbox.com/scl/fi/ooxrykzqr4zsak8t9a1hc/Ficha_SPXRangerPrev.pdf?rlkey=exdh82kpiq4cpuewdrm1me4xp&amp;st=468frsh5&amp;dl=0" xr:uid="{5B1CF97F-F5BC-C545-B2D2-20027D18A764}"/>
    <hyperlink ref="A128" r:id="rId60" display="https://www.dropbox.com/scl/fi/1j6o3jcsl4efgaeuzzg3w/Ficha_HIXPrev.pdf?rlkey=hpzsqy6jg2a9wsbeiqcq5t8vh&amp;st=ac9aofxr&amp;dl=0" xr:uid="{FB3A1606-11FF-3D48-9B3C-3FE9816AC62C}"/>
    <hyperlink ref="A132" r:id="rId61" display="https://www.dropbox.com/scl/fi/o4ixt4zzli99z2vbcuz76/Ficha_BogariPrev.pdf?rlkey=9geqc6arf6b9o8lnvwelym5xd&amp;st=bctmljhi&amp;dl=0" xr:uid="{6C73B9A0-FDE9-114B-91D6-00386391EA8D}"/>
    <hyperlink ref="A133" r:id="rId62" display="https://www.dropbox.com/scl/fi/gqygx7k50lm915qraz798/Ficha_BrasilCapitalPrev.pdf?rlkey=pay8hhvs6qqr1008y29locrsc&amp;st=6xqr9uno&amp;dl=0" xr:uid="{4533846B-2466-3747-82A7-473E4E62F0EB}"/>
    <hyperlink ref="A137" r:id="rId63" display="https://www.dropbox.com/scl/fi/n32ggniri7zetj72je7vv/Ficha_Dahlia70Prev.pdf?rlkey=xso1pi9agynspm8a01banamtv&amp;st=rl0oxh4m&amp;dl=0" xr:uid="{FD366BC6-C0EB-7A42-B9CE-D258D091E065}"/>
    <hyperlink ref="A138" r:id="rId64" display="https://www.dropbox.com/scl/fi/6zt1hiqycik3nzh6271uv/Ficha_DahliaTotalReturnPrev.pdf?rlkey=1suldx0u06ee81v1uctusq4yv&amp;st=96vluk6t&amp;dl=0" xr:uid="{00193DE9-81BB-F841-AD1D-4184D1CFF862}"/>
    <hyperlink ref="A139" r:id="rId65" display="https://www.dropbox.com/scl/fi/vh5rwwjd2ra6o3609bzzc/Ficha_SPXLongBiasPrev.pdf?rlkey=a308xhg0o3a7lzohxxhku9g9h&amp;st=ijkbyzxa&amp;dl=0" xr:uid="{A31B10A6-0DEC-764D-B3B5-4A4E0E5839CF}"/>
    <hyperlink ref="A140" r:id="rId66" display="https://www.dropbox.com/scl/fi/lzxzp3y8xe7ztsw1oz8w8/Ficha_EncorePrev70.pdf?rlkey=kxmc47opcis7z6fc8bse9g0va&amp;st=3xowe7y2&amp;dl=0" xr:uid="{A9D2C0FE-A5ED-CD4E-993E-9D8FF7BDC5F0}"/>
    <hyperlink ref="A141" r:id="rId67" display="https://www.dropbox.com/scl/fi/asjiqglqr0557wdx5aira/Ficha_EncorePrev100.pdf?rlkey=uel1me15hfobhsy2pnc8sj6yj&amp;st=y1w3fy5r&amp;dl=0" xr:uid="{DE2B1115-3106-624E-B6FC-69A63555A0A4}"/>
    <hyperlink ref="A144" r:id="rId68" display="https://www.dropbox.com/scl/fi/i41yksmsnc0p9v6323w3z/Ficha_AlaskaPrev.pdf?rlkey=y7zoterczkmrblfrv45h5wap3&amp;st=42su7ql9&amp;dl=0" xr:uid="{9F3516B4-F8EF-994C-ADEC-08DF67EA1B71}"/>
    <hyperlink ref="A148" r:id="rId69" display="https://www.dropbox.com/scl/fi/sl449n4vey8jwxl49esnj/Ficha_SuperPrev.pdf?rlkey=55ekskxxwj2ptfi5m0mblwy5q&amp;st=ji6skewv&amp;dl=0" xr:uid="{A9CA2D4E-5E62-C24D-B7FC-904C22EE7AD3}"/>
    <hyperlink ref="A98" r:id="rId70" display="https://www.dropbox.com/scl/fi/9hd54hj5jqlgct3hgagqc/Ficha_HashdexNasdaqCrypto.pdf?rlkey=xpbm87lbh4zcymee09y3lqaiz&amp;st=nf6yc5z1&amp;dl=0" xr:uid="{F0E05047-BAA4-A44C-A852-C8D03264054F}"/>
    <hyperlink ref="A99" r:id="rId71" display="https://www.dropbox.com/scl/fi/m5fontjs02nr20l8kyu0f/Ficha_B2V_Bridge.pdf?rlkey=vi8mzwt1u3dm6a9ggz6lkgwp1&amp;st=y0wycfa5&amp;dl=0" xr:uid="{FA68CF36-C67D-DC45-81A7-46C63B5E6AFE}"/>
    <hyperlink ref="E14" r:id="rId72" display="https://www.dropbox.com/scl/fi/77t6grzt1x45b8tbooods/Ficha_Augme30.pdf?rlkey=9uqt83dapx9cx9prr0t6bxk2f&amp;st=q4j5x67h&amp;dl=0" xr:uid="{10394E99-53D6-7846-8F2C-FCCDF2DCD525}"/>
    <hyperlink ref="E15" r:id="rId73" display="https://www.dropbox.com/scl/fi/vjnnkykwnxcx4ba3n5wdr/Ficha_Capit-niaPremium45.pdf?rlkey=etcftbp7w9t89ikbuqetqxijt&amp;st=2nq64na1&amp;dl=0" xr:uid="{4939B0E0-67B1-4E42-9321-353D2338FAD9}"/>
    <hyperlink ref="E16" r:id="rId74" display="https://www.dropbox.com/scl/fi/f13x9sb3msfh03j9v3zuu/Ficha_JGPCorporate.pdf?rlkey=5ueyujt8irf8boo28y1unjdsy&amp;st=l8xxeyy7&amp;dl=0" xr:uid="{AE9F8CF3-6E57-CC4A-A5AF-26DFAB1CF261}"/>
    <hyperlink ref="E17" r:id="rId75" display="https://www.dropbox.com/scl/fi/w02z5wr7yue280542ulti/Ficha_SPXSeahawk.pdf?rlkey=4pjvasfjjn77qghyiql6iqz3f&amp;st=wiifrqcl&amp;dl=0" xr:uid="{00CB645F-747C-A847-B51F-221A1170D1CA}"/>
    <hyperlink ref="E18" r:id="rId76" display="https://www.dropbox.com/scl/fi/tm88plsgtpkxy4r9rxqrl/Ficha_Augme180.pdf?rlkey=d0jju0kw7t8b8wy8qv78vq5pe&amp;st=087jfqub&amp;dl=0" xr:uid="{2FD532A5-F4EE-4145-AA16-E662D81FD2ED}"/>
    <hyperlink ref="E19" r:id="rId77" display="https://www.dropbox.com/scl/fi/llfaam6eymh3kev8uc69w/Ficha_Capit-niaRadar90.pdf?rlkey=5sjzsdkgb3yr0uadornkre275&amp;st=0tavmch2&amp;dl=0" xr:uid="{274D1859-4C8F-E046-91D8-07AF2AB151D8}"/>
    <hyperlink ref="E20" r:id="rId78" display="https://www.dropbox.com/scl/fi/w1203bmeesc7nworc7kcn/Ficha_ValoraGuardian.pdf?rlkey=9gbkt1haqdksmpzvczqah4dr9&amp;st=culdkn6u&amp;dl=0" xr:uid="{FC29DD56-6EC2-6843-83EB-28C00271EB02}"/>
    <hyperlink ref="E21" r:id="rId79" display="https://www.dropbox.com/scl/fi/k9ae3hhyutnyt43kzo0sf/Ficha_JGPEcossistema360.pdf?rlkey=zq1z89ygbhl8j19g7hp9zzj5b&amp;st=56lh2lcj&amp;dl=0" xr:uid="{B5D47DA4-4327-4E4E-A3A4-6B40E7626FA3}"/>
    <hyperlink ref="E22" r:id="rId80" display="https://www.dropbox.com/scl/fi/ckmsb5ri5osrfnxoluvze/Ficha_GenoaCapitalRadar.pdf?rlkey=1blwv0mh4wyfeq5718erhhz1c&amp;st=z50qz9sm&amp;dl=0" xr:uid="{720164DA-8D21-554F-8C38-F2772EFFF82B}"/>
    <hyperlink ref="E23" r:id="rId81" display="https://www.dropbox.com/scl/fi/k2j1tcgho0y5fo7v5iryu/Ficha_IbiunaHedgeST.pdf?rlkey=kxkd2yvoq10lopdwvz9updovw&amp;st=num2ultg&amp;dl=0" xr:uid="{DB6B106A-8DF4-2443-8C58-789A488EDA26}"/>
    <hyperlink ref="E24" r:id="rId82" display="https://www.dropbox.com/scl/fi/q9gqhsazvte1wyc47xj15/Ficha_KineaAtlasII.pdf?rlkey=njp5lm1gma651xyjr0lcy3rxr&amp;st=si3m1xui&amp;dl=0" xr:uid="{B14A16AF-915D-8F43-BCDF-456D787DACF6}"/>
    <hyperlink ref="E25" r:id="rId83" display="https://www.dropbox.com/scl/fi/wucnk0eplnwpdw63t4zx3/Ficha_Verde.pdf?rlkey=x5dapd1ahl64rwe1nmic8f58c&amp;st=e25sbf28&amp;dl=0" xr:uid="{B3A044CE-13AA-6C4A-9B7F-7F25D8F25EC0}"/>
    <hyperlink ref="E26" r:id="rId84" display="https://www.dropbox.com/scl/fi/90qrkhw5l2b43vf0cu006/Ficha_IbiunaHedgeSTPlus.pdf?rlkey=lbugk0b1aqomizbyl2gupfv54&amp;st=zoigl5qv&amp;dl=0" xr:uid="{F8940115-4264-B441-A678-41544FD0D6B4}"/>
    <hyperlink ref="E27" r:id="rId85" display="https://www.dropbox.com/scl/fi/4vzgyh6xmss3d7ou5ux5z/Ficha_KapitaloKappa.pdf?rlkey=0oqmqlviugvyjqsroi7nahd1f&amp;st=4ypm5s5x&amp;dl=0" xr:uid="{78A386DB-AE11-E44A-ACED-191980879B89}"/>
    <hyperlink ref="E28" r:id="rId86" display="https://www.dropbox.com/scl/fi/na5wsxfryjd2781oa76x0/Ficha_KapitaloZeta.pdf?rlkey=563rotbpfel65jvwt6bj1kbcn&amp;st=svpegsg1&amp;dl=0" xr:uid="{261E7F43-BB70-A743-8877-CC4CEF21E83D}"/>
    <hyperlink ref="E29" r:id="rId87" display="https://www.dropbox.com/scl/fi/92vi7vyain0goknf3jaql/Ficha_LegacyCapitalV10.pdf?rlkey=u7x1qgwixab1fkn3w3wvfnxrn&amp;st=yfciv6ip&amp;dl=0" xr:uid="{3B3FA7C6-9423-FF45-93E9-50A4DBB2AF6D}"/>
    <hyperlink ref="E30" r:id="rId88" display="https://www.dropbox.com/scl/fi/hq9br5uordyyrp3xs77z7/Ficha_SPXNimitz.pdf?rlkey=yzbb7tcuu7jl0tgghctpbsnlm&amp;st=tfnx0iw0&amp;dl=0" xr:uid="{186EEADA-578D-0044-B8F0-CDA6FB655E01}"/>
    <hyperlink ref="E31" r:id="rId89" display="https://www.dropbox.com/scl/fi/4uxw17hijpidhpbhuwkeq/Ficha_SPXRaptor.pdf?rlkey=ywyf2sq21csjqtxasw0xy5qlp&amp;st=y5ajdtc0&amp;dl=0" xr:uid="{182999C6-DA1B-2246-90A7-D6CCF1B5494A}"/>
    <hyperlink ref="E32" r:id="rId90" display="https://www.dropbox.com/scl/fi/sj2se3hf0qp5fp851tv8j/Ficha_G-veaMacro.pdf?rlkey=lhchta30uha4c4adwc3h8hpaf&amp;st=yukzo8jk&amp;dl=0" xr:uid="{BFBD361A-FA06-CB4F-B020-71087E8AF806}"/>
    <hyperlink ref="E33" r:id="rId91" display="https://www.dropbox.com/scl/fi/a9vtb5qfhz09f9kezxaig/Ficha_G-veaMacroPlus.pdf?rlkey=9ytl3jigidwiwvu6btr29xfez&amp;st=y3c9nj8p&amp;dl=0" xr:uid="{798FAF72-F246-9848-8E82-C80D43749169}"/>
    <hyperlink ref="E34" r:id="rId92" display="https://www.dropbox.com/scl/fi/zkr741se0yic2u3nj1qhy/Ficha_VistaHedge.pdf?rlkey=kos68mk6gnpmj773jxcu8ieci&amp;st=4lr2j9u2&amp;dl=0" xr:uid="{130EEEC7-5C30-7E42-B9F4-8F28E5D8BBC8}"/>
    <hyperlink ref="E35" r:id="rId93" display="https://www.dropbox.com/scl/fi/lbgt2v8wgw4udnj5ix2es/Ficha_VistaMultiestrat-gia.pdf?rlkey=hc07nkm76z1auv7np4lq8jicm&amp;st=zs1mfuc4&amp;dl=0" xr:uid="{64A8B8D7-8089-DF41-8696-242DA849CA40}"/>
    <hyperlink ref="E36" r:id="rId94" display="https://www.dropbox.com/scl/fi/xms9kkqx0bto4txc5gwh6/Ficha_MarAbsoluto.pdf?rlkey=8zixikfnvll696t67jf7m7hom&amp;st=cm5t1kpf&amp;dl=0" xr:uid="{53022F2F-CE60-2244-A40F-9CAE35DE224F}"/>
    <hyperlink ref="E37" r:id="rId95" display="https://www.dropbox.com/scl/fi/4zjo5b95don37s5s8vhrg/Ficha_Ita-Infra.pdf?rlkey=js01ydohqlrmnri2j11ulpdom&amp;st=cbmhh3g2&amp;dl=0" xr:uid="{3122C8C3-CC8B-604F-9127-A08950F6F92B}"/>
    <hyperlink ref="E38" r:id="rId96" display="https://www.dropbox.com/scl/fi/ibqxnjobzvnovj9bztkzz/Ficha_KineaInfra.pdf?rlkey=3pf7ibqhtrij45n2fl7gymqkr&amp;st=bh6l77ps&amp;dl=0" xr:uid="{6B238AE3-B8C0-9B47-AA14-23730AF0DCC2}"/>
    <hyperlink ref="E39" r:id="rId97" display="https://www.dropbox.com/scl/fi/bi1mucnnjrtmmemyph377/Ficha_KNCAFiagro.pdf?rlkey=g5h7qkv092nuwkzgwwcevvnc3&amp;st=ihrtiitn&amp;dl=0" xr:uid="{80B94F2D-5440-C54A-B878-88DB35640642}"/>
    <hyperlink ref="E40" r:id="rId98" display="https://www.dropbox.com/scl/fi/5lvmnrsn9np05nea8ad3l/Ficha_AtmosA-es.pdf?rlkey=x8su3ixpvcrn10qhthger9agy&amp;st=i1p2r5k6&amp;dl=0" xr:uid="{D9196EEB-06B4-384E-A1A2-CD169AFA34DD}"/>
    <hyperlink ref="E41" r:id="rId99" display="https://www.dropbox.com/scl/fi/3wk24bzbfrqbso2hq4ov8/Ficha_BogariValue.pdf?rlkey=ew7yk63ejsimczh7bczmpgmtb&amp;st=2g701quo&amp;dl=0" xr:uid="{6565ABB7-779C-7946-9FE9-23E9146EF57F}"/>
    <hyperlink ref="E42" r:id="rId100" display="https://www.dropbox.com/scl/fi/cxx4w4w4ry3j7v5lfsmlo/Ficha_BogariValueQ.pdf?rlkey=o2r1wywiszx3hutxh5l7rri3e&amp;st=050spynj&amp;dl=0" xr:uid="{E8431579-1E37-3B45-854E-F3FD9FB4C6D5}"/>
    <hyperlink ref="E43" r:id="rId101" display="https://www.dropbox.com/scl/fi/zie77wf5dmrtg3cxs7uoj/Ficha_BrasilCapital.pdf?rlkey=4pjw5hri6mc1742wk6q0tf87h&amp;st=vgtgeeyv&amp;dl=0" xr:uid="{71999EE0-62A4-AE4C-BE2E-68447BEC9323}"/>
    <hyperlink ref="E44" r:id="rId102" display="https://www.dropbox.com/scl/fi/eq48dhg6a942t2dt7cajd/Ficha_BrasilCapital30.pdf?rlkey=9tk6fs4jv8fzorlacaxmdsnnj&amp;st=6kv5no1d&amp;dl=0" xr:uid="{D7EAB13A-3CCC-4640-9E2E-1EAF3EACDC35}"/>
    <hyperlink ref="E45" r:id="rId103" display="https://www.dropbox.com/scl/fi/el4vs77pupqloecni3d4n/Ficha_DynamoCougar.pdf?rlkey=kfgue2agfkexesvk3g6av8m1f&amp;st=33kt2pp5&amp;dl=0" xr:uid="{31FDB0D2-2B30-624C-949C-7019ACDF2BB8}"/>
    <hyperlink ref="E46" r:id="rId104" display="https://www.dropbox.com/scl/fi/v7u2epswu8jkd0rimev5m/Ficha_VeltA-es.pdf?rlkey=4k20emyegnpwp0c0q011mkwaq&amp;st=ce9gqeg7&amp;dl=0" xr:uid="{675F263F-FB2C-8547-85BF-7FB12A646635}"/>
    <hyperlink ref="E47" r:id="rId105" display="https://www.dropbox.com/scl/fi/593hbm0wcuzqqefsab39i/Ficha_HIXCapital.pdf?rlkey=61a41ism7nhay88pnnbtpyy9x&amp;st=x92t77hp&amp;dl=0" xr:uid="{6AE2018E-5AEC-914D-BAD3-0328FBF7D333}"/>
    <hyperlink ref="E48" r:id="rId106" display="https://www.dropbox.com/scl/fi/n268dcvwunle66rvixkwd/Ficha_HIXCapitalInstitucional.pdf?rlkey=0agzq2xa01y2610vcwho8v5h1&amp;st=0i0u5gt9&amp;dl=0" xr:uid="{52F00218-4E4C-3D47-9EF0-A94353C0C8AB}"/>
    <hyperlink ref="E49" r:id="rId107" display="https://www.dropbox.com/scl/fi/2akwmy2rt197kbpwjvts9/Ficha_RealInvestor.pdf?rlkey=rndichxxb2yef7u25yhgyg56q&amp;st=3qllmmr6&amp;dl=0" xr:uid="{F311B736-681A-9444-9346-9393187E942B}"/>
    <hyperlink ref="E50" r:id="rId108" display="https://www.dropbox.com/scl/fi/7xh1gz722uv3swi9ixoa1/Ficha_IPParticipa-esIPG.pdf?rlkey=eyh052hu6hb4zq6oa4rke2ayc&amp;st=d6wb09pj&amp;dl=0" xr:uid="{A623EBFD-DC02-6544-AB09-2AE303BAD23B}"/>
    <hyperlink ref="E51" r:id="rId109" display="https://www.dropbox.com/scl/fi/ybpcpqtsmbok7g1hmz4uc/Ficha_S-P500Nova.pdf?rlkey=mk1qr5oyu11g2udheo60t8fad&amp;st=whaf6t0b&amp;dl=0" xr:uid="{6C2D23EC-6178-964B-B9EF-F055C2E4C6E6}"/>
    <hyperlink ref="E52" r:id="rId110" display="https://www.dropbox.com/scl/fi/gxkt2ylrpm1ho2wunwpre/Ficha_DahliaTotalReturn.pdf?rlkey=pj40s2etfnb7dv2affxpvvumy&amp;st=4sezeu11&amp;dl=0" xr:uid="{3C62A47C-E693-5E48-BF90-E9E554C1F15B}"/>
    <hyperlink ref="E53" r:id="rId111" display="https://www.dropbox.com/scl/fi/56qwgxf1995vg8tqkq6hr/Ficha_ForpusA-es.pdf?rlkey=pqk4i8r7b9vdy5kkbs0ji7jlw&amp;st=qe8in3p2&amp;dl=0" xr:uid="{C799ACD1-BBAA-D749-A957-3043E23A3480}"/>
    <hyperlink ref="E54" r:id="rId112" display="https://www.dropbox.com/scl/fi/va6fdiki0bip0cto46e9k/Ficha_MilesAcer.pdf?rlkey=o2qdx2p1qc9ldwwq46f7llkpe&amp;st=1n2fyqgn&amp;dl=0" xr:uid="{6F0CB3D3-F8F4-E14C-BD87-A0E3C9A57BC8}"/>
    <hyperlink ref="E55" r:id="rId113" display="https://www.dropbox.com/scl/fi/ur0lqj6vpkmwpfdrnog02/Ficha_SPXFalcon.pdf?rlkey=dj5xshugsif6yyublrgss6sh7&amp;st=y92mj3y5&amp;dl=0" xr:uid="{E0888C9F-7B8E-1144-8B63-674372E2CEBA}"/>
    <hyperlink ref="E56" r:id="rId114" display="https://www.dropbox.com/scl/fi/d0jkawv78cc67drqrk18j/Ficha_TruxtLongBias.pdf?rlkey=5p3bckgazfeocxh0v9qd2vwgk&amp;st=emw2uha0&amp;dl=0" xr:uid="{A75F7DE7-01A7-9F4F-B5D1-B769E8E73648}"/>
    <hyperlink ref="E58" r:id="rId115" display="https://www.dropbox.com/scl/fi/cm04tjs9url4kpke0bp6i/Ficha_Spectra.pdf?rlkey=wv25o7dbrenhsx2ihfguldvr8&amp;st=newxfk2y&amp;dl=0" xr:uid="{8B9B6FA4-5FFA-F94B-AA6D-1C40C8CBB291}"/>
    <hyperlink ref="E59" r:id="rId116" display="https://www.dropbox.com/scl/fi/eabde824601cpyy29xx2r/Ficha_Alaska.pdf?rlkey=qju57twiaibgl4bspl1uvedja&amp;st=jt9qcxqu&amp;dl=0" xr:uid="{1D746032-296D-7B45-966F-B1A8B79D9FA8}"/>
    <hyperlink ref="E60" r:id="rId117" display="https://www.dropbox.com/scl/fi/px2rzcb84d7sx2kb0hip4/Ficha_FundosOuroNova.pdf?rlkey=ndpxtvvifv29rsd2671qb4o7p&amp;st=chfqq0cl&amp;dl=0" xr:uid="{CFD1A622-1F5B-4F43-99D7-1607DA86FB28}"/>
    <hyperlink ref="E61" r:id="rId118" display="https://www.dropbox.com/scl/fi/y0tc2houpu1sfet0kvrlc/Ficha_FundosD-lar.pdf?rlkey=ls9u8qfy3n45n2sk8w3ts2v8n&amp;st=r0jcf672&amp;dl=0" xr:uid="{67D2AE7F-A2BA-D04B-AB33-B3670FF6E4C5}"/>
    <hyperlink ref="E62" r:id="rId119" display="https://www.dropbox.com/scl/fi/9hd54hj5jqlgct3hgagqc/Ficha_HashdexNasdaqCrypto.pdf?rlkey=xpbm87lbh4zcymee09y3lqaiz&amp;st=nf6yc5z1&amp;dl=0" xr:uid="{37298247-3F2B-9046-94CA-1D1C61A42EA9}"/>
    <hyperlink ref="E63" r:id="rId120" display="https://www.dropbox.com/scl/fi/m5fontjs02nr20l8kyu0f/Ficha_B2V_Bridge.pdf?rlkey=vi8mzwt1u3dm6a9ggz6lkgwp1&amp;st=y0wycfa5&amp;dl=0" xr:uid="{221C4AE1-7345-D44D-965A-1726563FCA3B}"/>
  </hyperlinks>
  <pageMargins left="0.511811024" right="0.511811024" top="0.78740157499999996" bottom="0.78740157499999996" header="0.31496062000000002" footer="0.31496062000000002"/>
  <drawing r:id="rId12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76C2-0256-574F-B948-C7B8DAEA027D}">
  <dimension ref="B1:E47"/>
  <sheetViews>
    <sheetView workbookViewId="0">
      <selection activeCell="B2" sqref="B2:B9"/>
    </sheetView>
  </sheetViews>
  <sheetFormatPr baseColWidth="10" defaultRowHeight="15"/>
  <cols>
    <col min="2" max="2" width="14.1640625" customWidth="1"/>
    <col min="3" max="3" width="11.6640625" customWidth="1"/>
  </cols>
  <sheetData>
    <row r="1" spans="2:5" ht="16">
      <c r="B1" s="35" t="s">
        <v>574</v>
      </c>
      <c r="C1" s="38" t="s">
        <v>627</v>
      </c>
      <c r="D1" s="39" t="s">
        <v>963</v>
      </c>
      <c r="E1" t="s">
        <v>1268</v>
      </c>
    </row>
    <row r="2" spans="2:5" ht="18">
      <c r="B2" s="36" t="s">
        <v>585</v>
      </c>
      <c r="C2" s="36" t="s">
        <v>636</v>
      </c>
      <c r="D2" s="36" t="s">
        <v>981</v>
      </c>
      <c r="E2">
        <v>1</v>
      </c>
    </row>
    <row r="3" spans="2:5" ht="18">
      <c r="B3" s="36" t="s">
        <v>587</v>
      </c>
      <c r="C3" s="36" t="s">
        <v>638</v>
      </c>
      <c r="D3" s="36" t="s">
        <v>983</v>
      </c>
      <c r="E3">
        <v>2</v>
      </c>
    </row>
    <row r="4" spans="2:5" ht="18">
      <c r="B4" s="36" t="s">
        <v>591</v>
      </c>
      <c r="C4" s="36" t="s">
        <v>644</v>
      </c>
      <c r="D4" s="36" t="s">
        <v>985</v>
      </c>
      <c r="E4">
        <v>3</v>
      </c>
    </row>
    <row r="5" spans="2:5" ht="18">
      <c r="B5" s="36" t="s">
        <v>593</v>
      </c>
      <c r="C5" s="36" t="s">
        <v>648</v>
      </c>
      <c r="D5" s="36" t="s">
        <v>989</v>
      </c>
      <c r="E5">
        <v>4</v>
      </c>
    </row>
    <row r="6" spans="2:5" ht="18">
      <c r="B6" s="36" t="s">
        <v>595</v>
      </c>
      <c r="C6" s="36" t="s">
        <v>652</v>
      </c>
      <c r="D6" s="36" t="s">
        <v>991</v>
      </c>
      <c r="E6">
        <v>5</v>
      </c>
    </row>
    <row r="7" spans="2:5" ht="18">
      <c r="B7" s="36" t="s">
        <v>605</v>
      </c>
      <c r="C7" s="36" t="s">
        <v>654</v>
      </c>
      <c r="D7" s="36" t="s">
        <v>993</v>
      </c>
      <c r="E7">
        <v>6</v>
      </c>
    </row>
    <row r="8" spans="2:5" ht="18">
      <c r="B8" s="36" t="s">
        <v>607</v>
      </c>
      <c r="C8" s="36" t="s">
        <v>676</v>
      </c>
      <c r="D8" s="36" t="s">
        <v>995</v>
      </c>
      <c r="E8">
        <v>7</v>
      </c>
    </row>
    <row r="9" spans="2:5" ht="18">
      <c r="B9" s="36" t="s">
        <v>609</v>
      </c>
      <c r="C9" s="36" t="s">
        <v>678</v>
      </c>
      <c r="D9" s="36" t="s">
        <v>1019</v>
      </c>
      <c r="E9">
        <v>8</v>
      </c>
    </row>
    <row r="10" spans="2:5" ht="18">
      <c r="C10" s="36" t="s">
        <v>696</v>
      </c>
      <c r="D10" s="36" t="s">
        <v>1021</v>
      </c>
      <c r="E10">
        <v>9</v>
      </c>
    </row>
    <row r="11" spans="2:5" ht="18">
      <c r="C11" s="36" t="s">
        <v>698</v>
      </c>
      <c r="D11" s="36" t="s">
        <v>1027</v>
      </c>
      <c r="E11">
        <v>10</v>
      </c>
    </row>
    <row r="12" spans="2:5" ht="18">
      <c r="C12" s="36" t="s">
        <v>700</v>
      </c>
      <c r="D12" s="36" t="s">
        <v>1033</v>
      </c>
      <c r="E12">
        <v>11</v>
      </c>
    </row>
    <row r="13" spans="2:5" ht="18">
      <c r="C13" s="36" t="s">
        <v>702</v>
      </c>
      <c r="D13" s="36" t="s">
        <v>1035</v>
      </c>
      <c r="E13">
        <v>12</v>
      </c>
    </row>
    <row r="14" spans="2:5" ht="18">
      <c r="C14" s="36" t="s">
        <v>704</v>
      </c>
      <c r="D14" s="36" t="s">
        <v>1041</v>
      </c>
      <c r="E14">
        <v>13</v>
      </c>
    </row>
    <row r="15" spans="2:5" ht="18">
      <c r="C15" s="36" t="s">
        <v>706</v>
      </c>
      <c r="D15" s="36" t="s">
        <v>1043</v>
      </c>
      <c r="E15">
        <v>14</v>
      </c>
    </row>
    <row r="16" spans="2:5" ht="18">
      <c r="C16" s="36" t="s">
        <v>738</v>
      </c>
      <c r="D16" s="36" t="s">
        <v>1047</v>
      </c>
      <c r="E16">
        <v>15</v>
      </c>
    </row>
    <row r="17" spans="3:5" ht="18">
      <c r="C17" s="36" t="s">
        <v>740</v>
      </c>
      <c r="D17" s="36" t="s">
        <v>1051</v>
      </c>
      <c r="E17">
        <v>16</v>
      </c>
    </row>
    <row r="18" spans="3:5" ht="18">
      <c r="C18" s="36" t="s">
        <v>742</v>
      </c>
      <c r="D18" s="36" t="s">
        <v>1059</v>
      </c>
      <c r="E18">
        <v>17</v>
      </c>
    </row>
    <row r="19" spans="3:5" ht="18">
      <c r="C19" s="36" t="s">
        <v>744</v>
      </c>
      <c r="D19" s="36" t="s">
        <v>1061</v>
      </c>
      <c r="E19">
        <v>18</v>
      </c>
    </row>
    <row r="20" spans="3:5" ht="18">
      <c r="C20" s="36" t="s">
        <v>766</v>
      </c>
      <c r="D20" s="36" t="s">
        <v>1063</v>
      </c>
      <c r="E20">
        <v>19</v>
      </c>
    </row>
    <row r="21" spans="3:5" ht="18">
      <c r="C21" s="36" t="s">
        <v>780</v>
      </c>
      <c r="D21" s="36" t="s">
        <v>1065</v>
      </c>
      <c r="E21">
        <v>20</v>
      </c>
    </row>
    <row r="22" spans="3:5" ht="18">
      <c r="C22" s="36" t="s">
        <v>782</v>
      </c>
      <c r="D22" s="36" t="s">
        <v>1069</v>
      </c>
      <c r="E22">
        <v>21</v>
      </c>
    </row>
    <row r="23" spans="3:5" ht="18">
      <c r="C23" s="36" t="s">
        <v>784</v>
      </c>
      <c r="D23" s="36" t="s">
        <v>1095</v>
      </c>
      <c r="E23">
        <v>22</v>
      </c>
    </row>
    <row r="24" spans="3:5" ht="18">
      <c r="C24" s="36" t="s">
        <v>786</v>
      </c>
      <c r="D24" s="36" t="s">
        <v>1097</v>
      </c>
      <c r="E24">
        <v>23</v>
      </c>
    </row>
    <row r="25" spans="3:5" ht="18">
      <c r="C25" s="36" t="s">
        <v>788</v>
      </c>
      <c r="D25" s="36" t="s">
        <v>1109</v>
      </c>
      <c r="E25">
        <v>24</v>
      </c>
    </row>
    <row r="26" spans="3:5" ht="18">
      <c r="C26" s="36" t="s">
        <v>790</v>
      </c>
      <c r="D26" s="36" t="s">
        <v>1111</v>
      </c>
      <c r="E26">
        <v>25</v>
      </c>
    </row>
    <row r="27" spans="3:5" ht="18">
      <c r="C27" s="36" t="s">
        <v>800</v>
      </c>
      <c r="D27" s="36" t="s">
        <v>1113</v>
      </c>
      <c r="E27">
        <v>26</v>
      </c>
    </row>
    <row r="28" spans="3:5" ht="18">
      <c r="C28" s="36" t="s">
        <v>826</v>
      </c>
      <c r="D28" s="36" t="s">
        <v>1133</v>
      </c>
      <c r="E28">
        <v>27</v>
      </c>
    </row>
    <row r="29" spans="3:5" ht="18">
      <c r="C29" s="36" t="s">
        <v>831</v>
      </c>
      <c r="D29" s="36" t="s">
        <v>1143</v>
      </c>
      <c r="E29">
        <v>28</v>
      </c>
    </row>
    <row r="30" spans="3:5" ht="18">
      <c r="C30" s="36" t="s">
        <v>833</v>
      </c>
      <c r="D30" s="36" t="s">
        <v>1151</v>
      </c>
      <c r="E30">
        <v>29</v>
      </c>
    </row>
    <row r="31" spans="3:5" ht="18">
      <c r="C31" s="36" t="s">
        <v>835</v>
      </c>
      <c r="D31" s="36" t="s">
        <v>1157</v>
      </c>
      <c r="E31">
        <v>30</v>
      </c>
    </row>
    <row r="32" spans="3:5" ht="18">
      <c r="C32" s="36" t="s">
        <v>843</v>
      </c>
      <c r="D32" s="36" t="s">
        <v>1161</v>
      </c>
      <c r="E32">
        <v>31</v>
      </c>
    </row>
    <row r="33" spans="3:5" ht="18">
      <c r="C33" s="36" t="s">
        <v>845</v>
      </c>
      <c r="D33" s="36" t="s">
        <v>1163</v>
      </c>
      <c r="E33">
        <v>32</v>
      </c>
    </row>
    <row r="34" spans="3:5" ht="18">
      <c r="C34" s="36" t="s">
        <v>849</v>
      </c>
      <c r="D34" s="36" t="s">
        <v>1165</v>
      </c>
      <c r="E34">
        <v>33</v>
      </c>
    </row>
    <row r="35" spans="3:5" ht="18">
      <c r="C35" s="36" t="s">
        <v>851</v>
      </c>
      <c r="D35" s="36" t="s">
        <v>1185</v>
      </c>
      <c r="E35">
        <v>34</v>
      </c>
    </row>
    <row r="36" spans="3:5" ht="18">
      <c r="C36" s="36" t="s">
        <v>853</v>
      </c>
      <c r="D36" s="36" t="s">
        <v>1187</v>
      </c>
      <c r="E36">
        <v>35</v>
      </c>
    </row>
    <row r="37" spans="3:5" ht="18">
      <c r="C37" s="36" t="s">
        <v>867</v>
      </c>
      <c r="D37" s="36" t="s">
        <v>1189</v>
      </c>
      <c r="E37">
        <v>36</v>
      </c>
    </row>
    <row r="38" spans="3:5" ht="18">
      <c r="C38" s="36" t="s">
        <v>873</v>
      </c>
      <c r="D38" s="36" t="s">
        <v>1203</v>
      </c>
      <c r="E38">
        <v>37</v>
      </c>
    </row>
    <row r="39" spans="3:5" ht="18">
      <c r="C39" s="36" t="s">
        <v>883</v>
      </c>
      <c r="D39" s="36" t="s">
        <v>1207</v>
      </c>
      <c r="E39">
        <v>38</v>
      </c>
    </row>
    <row r="40" spans="3:5" ht="18">
      <c r="C40" s="36" t="s">
        <v>889</v>
      </c>
      <c r="D40" s="36" t="s">
        <v>1211</v>
      </c>
      <c r="E40">
        <v>39</v>
      </c>
    </row>
    <row r="41" spans="3:5" ht="18">
      <c r="C41" s="36" t="s">
        <v>891</v>
      </c>
      <c r="E41">
        <v>40</v>
      </c>
    </row>
    <row r="42" spans="3:5" ht="18">
      <c r="C42" s="36" t="s">
        <v>909</v>
      </c>
      <c r="E42">
        <v>41</v>
      </c>
    </row>
    <row r="43" spans="3:5" ht="18">
      <c r="C43" s="36" t="s">
        <v>911</v>
      </c>
      <c r="E43">
        <v>42</v>
      </c>
    </row>
    <row r="44" spans="3:5" ht="18">
      <c r="C44" s="36" t="s">
        <v>913</v>
      </c>
      <c r="E44">
        <v>43</v>
      </c>
    </row>
    <row r="45" spans="3:5" ht="18">
      <c r="C45" s="36" t="s">
        <v>923</v>
      </c>
      <c r="E45">
        <v>44</v>
      </c>
    </row>
    <row r="46" spans="3:5" ht="18">
      <c r="C46" s="36" t="s">
        <v>925</v>
      </c>
      <c r="E46">
        <v>45</v>
      </c>
    </row>
    <row r="47" spans="3:5" ht="18">
      <c r="C47" s="36" t="s">
        <v>959</v>
      </c>
      <c r="E47">
        <v>46</v>
      </c>
    </row>
  </sheetData>
  <pageMargins left="0.511811024" right="0.511811024" top="0.78740157499999996" bottom="0.78740157499999996" header="0.31496062000000002" footer="0.31496062000000002"/>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9EAF6-F0D3-054B-8A88-A75AA8A2AA9B}">
  <dimension ref="A1:F71"/>
  <sheetViews>
    <sheetView workbookViewId="0">
      <selection activeCell="A8" sqref="A8:B13"/>
    </sheetView>
  </sheetViews>
  <sheetFormatPr baseColWidth="10" defaultRowHeight="15"/>
  <cols>
    <col min="1" max="1" width="14.83203125" bestFit="1" customWidth="1"/>
    <col min="2" max="2" width="21.6640625" bestFit="1" customWidth="1"/>
    <col min="3" max="3" width="50.5" bestFit="1" customWidth="1"/>
  </cols>
  <sheetData>
    <row r="1" spans="1:6" ht="24">
      <c r="A1" s="14" t="s">
        <v>511</v>
      </c>
      <c r="B1" s="14" t="s">
        <v>525</v>
      </c>
      <c r="C1" s="14" t="s">
        <v>526</v>
      </c>
      <c r="F1" s="21" t="s">
        <v>539</v>
      </c>
    </row>
    <row r="2" spans="1:6">
      <c r="A2" s="14" t="s">
        <v>527</v>
      </c>
      <c r="B2" s="15" t="s">
        <v>528</v>
      </c>
      <c r="C2" s="15" t="s">
        <v>529</v>
      </c>
    </row>
    <row r="3" spans="1:6">
      <c r="A3" s="14" t="s">
        <v>530</v>
      </c>
      <c r="B3" s="15" t="s">
        <v>531</v>
      </c>
      <c r="C3" s="15" t="s">
        <v>532</v>
      </c>
      <c r="F3" t="s">
        <v>540</v>
      </c>
    </row>
    <row r="4" spans="1:6">
      <c r="A4" s="14" t="s">
        <v>533</v>
      </c>
      <c r="B4" s="15" t="s">
        <v>534</v>
      </c>
      <c r="C4" s="15" t="s">
        <v>535</v>
      </c>
    </row>
    <row r="5" spans="1:6" ht="19">
      <c r="A5" s="14" t="s">
        <v>536</v>
      </c>
      <c r="B5" s="15" t="s">
        <v>537</v>
      </c>
      <c r="C5" s="15" t="s">
        <v>538</v>
      </c>
      <c r="F5" s="12" t="s">
        <v>541</v>
      </c>
    </row>
    <row r="6" spans="1:6">
      <c r="F6" t="s">
        <v>542</v>
      </c>
    </row>
    <row r="7" spans="1:6">
      <c r="F7" s="13" t="s">
        <v>543</v>
      </c>
    </row>
    <row r="8" spans="1:6">
      <c r="A8" s="14" t="s">
        <v>557</v>
      </c>
      <c r="B8" s="14" t="s">
        <v>558</v>
      </c>
      <c r="C8" s="14" t="s">
        <v>559</v>
      </c>
      <c r="F8" s="13" t="s">
        <v>544</v>
      </c>
    </row>
    <row r="9" spans="1:6" ht="19">
      <c r="A9" s="14" t="s">
        <v>560</v>
      </c>
      <c r="B9" s="15" t="s">
        <v>561</v>
      </c>
      <c r="C9" s="15" t="s">
        <v>562</v>
      </c>
      <c r="F9" s="12" t="s">
        <v>545</v>
      </c>
    </row>
    <row r="10" spans="1:6">
      <c r="A10" s="14" t="s">
        <v>563</v>
      </c>
      <c r="B10" s="15" t="s">
        <v>564</v>
      </c>
      <c r="C10" s="15" t="s">
        <v>565</v>
      </c>
      <c r="F10" t="s">
        <v>546</v>
      </c>
    </row>
    <row r="11" spans="1:6">
      <c r="A11" s="14" t="s">
        <v>566</v>
      </c>
      <c r="B11" s="15" t="s">
        <v>567</v>
      </c>
      <c r="C11" s="15" t="s">
        <v>568</v>
      </c>
      <c r="F11" s="13" t="s">
        <v>547</v>
      </c>
    </row>
    <row r="12" spans="1:6">
      <c r="A12" s="14" t="s">
        <v>569</v>
      </c>
      <c r="B12" s="15" t="s">
        <v>570</v>
      </c>
      <c r="C12" s="15" t="s">
        <v>571</v>
      </c>
      <c r="F12" s="13" t="s">
        <v>548</v>
      </c>
    </row>
    <row r="13" spans="1:6" ht="19">
      <c r="A13" s="14" t="s">
        <v>527</v>
      </c>
      <c r="B13" s="15" t="s">
        <v>572</v>
      </c>
      <c r="C13" s="15" t="s">
        <v>573</v>
      </c>
      <c r="F13" s="12" t="s">
        <v>549</v>
      </c>
    </row>
    <row r="14" spans="1:6">
      <c r="F14" t="s">
        <v>550</v>
      </c>
    </row>
    <row r="15" spans="1:6">
      <c r="F15" s="13" t="s">
        <v>551</v>
      </c>
    </row>
    <row r="16" spans="1:6">
      <c r="A16" s="14" t="s">
        <v>1308</v>
      </c>
      <c r="B16" s="14" t="s">
        <v>1309</v>
      </c>
      <c r="C16" s="14" t="s">
        <v>1310</v>
      </c>
      <c r="D16" s="14" t="s">
        <v>1357</v>
      </c>
      <c r="F16" s="13" t="s">
        <v>552</v>
      </c>
    </row>
    <row r="17" spans="1:6" ht="19">
      <c r="A17" s="14" t="s">
        <v>1269</v>
      </c>
      <c r="B17" s="15" t="s">
        <v>142</v>
      </c>
      <c r="C17" s="15" t="s">
        <v>1311</v>
      </c>
      <c r="D17" t="s">
        <v>1358</v>
      </c>
      <c r="F17" s="12" t="s">
        <v>553</v>
      </c>
    </row>
    <row r="18" spans="1:6">
      <c r="A18" s="14" t="s">
        <v>1270</v>
      </c>
      <c r="B18" s="15" t="s">
        <v>142</v>
      </c>
      <c r="C18" s="15" t="s">
        <v>1312</v>
      </c>
      <c r="D18" t="s">
        <v>1358</v>
      </c>
      <c r="F18" t="s">
        <v>554</v>
      </c>
    </row>
    <row r="19" spans="1:6">
      <c r="A19" s="14" t="s">
        <v>1273</v>
      </c>
      <c r="B19" s="15" t="s">
        <v>142</v>
      </c>
      <c r="C19" s="15" t="s">
        <v>1313</v>
      </c>
      <c r="D19" t="s">
        <v>1358</v>
      </c>
      <c r="F19" s="13" t="s">
        <v>555</v>
      </c>
    </row>
    <row r="20" spans="1:6">
      <c r="A20" s="14" t="s">
        <v>1284</v>
      </c>
      <c r="B20" s="15" t="s">
        <v>1314</v>
      </c>
      <c r="C20" s="15" t="s">
        <v>1315</v>
      </c>
      <c r="D20" t="s">
        <v>1358</v>
      </c>
      <c r="F20" s="13" t="s">
        <v>556</v>
      </c>
    </row>
    <row r="21" spans="1:6">
      <c r="A21" s="14" t="s">
        <v>1285</v>
      </c>
      <c r="B21" s="15" t="s">
        <v>1314</v>
      </c>
      <c r="C21" s="15" t="s">
        <v>1316</v>
      </c>
      <c r="D21" t="s">
        <v>1358</v>
      </c>
    </row>
    <row r="22" spans="1:6">
      <c r="A22" s="14" t="s">
        <v>1288</v>
      </c>
      <c r="B22" s="15" t="s">
        <v>1314</v>
      </c>
      <c r="C22" s="15" t="s">
        <v>1317</v>
      </c>
      <c r="D22" t="s">
        <v>1358</v>
      </c>
    </row>
    <row r="23" spans="1:6">
      <c r="A23" s="14" t="s">
        <v>1289</v>
      </c>
      <c r="B23" s="15" t="s">
        <v>1314</v>
      </c>
      <c r="C23" s="15" t="s">
        <v>1318</v>
      </c>
      <c r="D23" t="s">
        <v>1358</v>
      </c>
    </row>
    <row r="24" spans="1:6">
      <c r="A24" s="14" t="s">
        <v>1319</v>
      </c>
      <c r="B24" s="15" t="s">
        <v>1314</v>
      </c>
      <c r="C24" s="15" t="s">
        <v>1320</v>
      </c>
      <c r="D24" t="s">
        <v>1358</v>
      </c>
    </row>
    <row r="25" spans="1:6">
      <c r="A25" s="14" t="s">
        <v>1292</v>
      </c>
      <c r="B25" s="15" t="s">
        <v>1314</v>
      </c>
      <c r="C25" s="15" t="s">
        <v>1321</v>
      </c>
      <c r="D25" t="s">
        <v>1358</v>
      </c>
    </row>
    <row r="26" spans="1:6">
      <c r="A26" s="14" t="s">
        <v>1293</v>
      </c>
      <c r="B26" s="15" t="s">
        <v>1314</v>
      </c>
      <c r="C26" s="15" t="s">
        <v>1322</v>
      </c>
      <c r="D26" t="s">
        <v>1358</v>
      </c>
    </row>
    <row r="27" spans="1:6">
      <c r="A27" s="14" t="s">
        <v>1294</v>
      </c>
      <c r="B27" s="15" t="s">
        <v>1314</v>
      </c>
      <c r="C27" s="15" t="s">
        <v>1323</v>
      </c>
      <c r="D27" t="s">
        <v>1358</v>
      </c>
    </row>
    <row r="28" spans="1:6">
      <c r="A28" s="14" t="s">
        <v>1297</v>
      </c>
      <c r="B28" s="15" t="s">
        <v>1314</v>
      </c>
      <c r="C28" s="15" t="s">
        <v>1324</v>
      </c>
      <c r="D28" t="s">
        <v>1358</v>
      </c>
    </row>
    <row r="29" spans="1:6">
      <c r="A29" s="14" t="s">
        <v>1299</v>
      </c>
      <c r="B29" s="15" t="s">
        <v>1314</v>
      </c>
      <c r="C29" s="15" t="s">
        <v>1325</v>
      </c>
      <c r="D29" t="s">
        <v>1358</v>
      </c>
    </row>
    <row r="30" spans="1:6">
      <c r="A30" s="14" t="s">
        <v>1300</v>
      </c>
      <c r="B30" s="15" t="s">
        <v>1314</v>
      </c>
      <c r="C30" s="15" t="s">
        <v>1326</v>
      </c>
      <c r="D30" t="s">
        <v>1358</v>
      </c>
    </row>
    <row r="31" spans="1:6">
      <c r="A31" s="14" t="s">
        <v>1272</v>
      </c>
      <c r="B31" s="15" t="s">
        <v>1327</v>
      </c>
      <c r="C31" s="15" t="s">
        <v>1328</v>
      </c>
      <c r="D31" t="s">
        <v>1358</v>
      </c>
    </row>
    <row r="32" spans="1:6">
      <c r="A32" s="14" t="s">
        <v>1274</v>
      </c>
      <c r="B32" s="15" t="s">
        <v>1327</v>
      </c>
      <c r="C32" s="15" t="s">
        <v>1329</v>
      </c>
      <c r="D32" t="s">
        <v>1358</v>
      </c>
    </row>
    <row r="33" spans="1:4">
      <c r="A33" s="14" t="s">
        <v>1275</v>
      </c>
      <c r="B33" s="15" t="s">
        <v>1327</v>
      </c>
      <c r="C33" s="15" t="s">
        <v>1330</v>
      </c>
      <c r="D33" t="s">
        <v>1358</v>
      </c>
    </row>
    <row r="34" spans="1:4">
      <c r="A34" s="14" t="s">
        <v>1276</v>
      </c>
      <c r="B34" s="15" t="s">
        <v>1327</v>
      </c>
      <c r="C34" s="15" t="s">
        <v>1331</v>
      </c>
      <c r="D34" t="s">
        <v>1358</v>
      </c>
    </row>
    <row r="35" spans="1:4">
      <c r="A35" s="14" t="s">
        <v>1277</v>
      </c>
      <c r="B35" s="15" t="s">
        <v>1327</v>
      </c>
      <c r="C35" s="15" t="s">
        <v>1332</v>
      </c>
      <c r="D35" t="s">
        <v>1358</v>
      </c>
    </row>
    <row r="36" spans="1:4">
      <c r="A36" s="14" t="s">
        <v>1278</v>
      </c>
      <c r="B36" s="15" t="s">
        <v>1327</v>
      </c>
      <c r="C36" s="15" t="s">
        <v>1333</v>
      </c>
      <c r="D36" t="s">
        <v>1358</v>
      </c>
    </row>
    <row r="37" spans="1:4">
      <c r="A37" s="14" t="s">
        <v>1280</v>
      </c>
      <c r="B37" s="15" t="s">
        <v>1327</v>
      </c>
      <c r="C37" s="15" t="s">
        <v>1334</v>
      </c>
      <c r="D37" t="s">
        <v>1358</v>
      </c>
    </row>
    <row r="38" spans="1:4">
      <c r="A38" s="14" t="s">
        <v>1281</v>
      </c>
      <c r="B38" s="15" t="s">
        <v>1327</v>
      </c>
      <c r="C38" s="15" t="s">
        <v>1335</v>
      </c>
      <c r="D38" t="s">
        <v>1358</v>
      </c>
    </row>
    <row r="39" spans="1:4">
      <c r="A39" s="14" t="s">
        <v>1286</v>
      </c>
      <c r="B39" s="15" t="s">
        <v>1336</v>
      </c>
      <c r="C39" s="15" t="s">
        <v>1337</v>
      </c>
      <c r="D39" t="s">
        <v>1358</v>
      </c>
    </row>
    <row r="40" spans="1:4">
      <c r="A40" s="14" t="s">
        <v>1287</v>
      </c>
      <c r="B40" s="15" t="s">
        <v>1338</v>
      </c>
      <c r="C40" s="15" t="s">
        <v>1339</v>
      </c>
      <c r="D40" t="s">
        <v>1358</v>
      </c>
    </row>
    <row r="41" spans="1:4">
      <c r="A41" s="14" t="s">
        <v>1271</v>
      </c>
      <c r="B41" s="15" t="s">
        <v>1340</v>
      </c>
      <c r="C41" s="15" t="s">
        <v>1341</v>
      </c>
      <c r="D41" t="s">
        <v>1358</v>
      </c>
    </row>
    <row r="42" spans="1:4">
      <c r="A42" s="14" t="s">
        <v>1282</v>
      </c>
      <c r="B42" s="15" t="s">
        <v>1340</v>
      </c>
      <c r="C42" s="15" t="s">
        <v>1342</v>
      </c>
      <c r="D42" t="s">
        <v>1358</v>
      </c>
    </row>
    <row r="43" spans="1:4">
      <c r="A43" s="14" t="s">
        <v>1343</v>
      </c>
      <c r="B43" s="15" t="s">
        <v>1344</v>
      </c>
      <c r="C43" s="15" t="s">
        <v>1345</v>
      </c>
      <c r="D43" t="s">
        <v>1358</v>
      </c>
    </row>
    <row r="44" spans="1:4">
      <c r="A44" s="14" t="s">
        <v>1346</v>
      </c>
      <c r="B44" s="15" t="s">
        <v>1347</v>
      </c>
      <c r="C44" s="15" t="s">
        <v>1348</v>
      </c>
      <c r="D44" t="s">
        <v>1358</v>
      </c>
    </row>
    <row r="45" spans="1:4">
      <c r="A45" s="14" t="s">
        <v>1349</v>
      </c>
      <c r="B45" s="15" t="s">
        <v>1347</v>
      </c>
      <c r="C45" s="15" t="s">
        <v>1350</v>
      </c>
      <c r="D45" t="s">
        <v>1358</v>
      </c>
    </row>
    <row r="46" spans="1:4">
      <c r="A46" s="14" t="s">
        <v>1298</v>
      </c>
      <c r="B46" s="15" t="s">
        <v>1351</v>
      </c>
      <c r="C46" s="15" t="s">
        <v>1352</v>
      </c>
      <c r="D46" t="s">
        <v>1358</v>
      </c>
    </row>
    <row r="47" spans="1:4">
      <c r="A47" s="14" t="s">
        <v>1283</v>
      </c>
      <c r="B47" s="15" t="s">
        <v>1351</v>
      </c>
      <c r="C47" s="15" t="s">
        <v>1353</v>
      </c>
      <c r="D47" t="s">
        <v>1358</v>
      </c>
    </row>
    <row r="48" spans="1:4">
      <c r="A48" s="14" t="s">
        <v>1303</v>
      </c>
      <c r="B48" s="15" t="s">
        <v>1354</v>
      </c>
      <c r="C48" s="15" t="s">
        <v>1355</v>
      </c>
      <c r="D48" t="s">
        <v>1358</v>
      </c>
    </row>
    <row r="49" spans="1:4">
      <c r="A49" s="14" t="s">
        <v>1356</v>
      </c>
      <c r="D49" t="s">
        <v>1359</v>
      </c>
    </row>
    <row r="50" spans="1:4">
      <c r="A50" s="14" t="s">
        <v>1360</v>
      </c>
      <c r="B50" s="15" t="s">
        <v>1361</v>
      </c>
      <c r="C50" s="15" t="s">
        <v>1362</v>
      </c>
      <c r="D50" t="s">
        <v>1359</v>
      </c>
    </row>
    <row r="51" spans="1:4">
      <c r="A51" s="14" t="s">
        <v>1363</v>
      </c>
      <c r="B51" s="15" t="s">
        <v>1364</v>
      </c>
      <c r="C51" s="15" t="s">
        <v>1365</v>
      </c>
      <c r="D51" t="s">
        <v>1359</v>
      </c>
    </row>
    <row r="52" spans="1:4">
      <c r="A52" s="14" t="s">
        <v>1366</v>
      </c>
      <c r="B52" s="15" t="s">
        <v>1361</v>
      </c>
      <c r="C52" s="15" t="s">
        <v>1367</v>
      </c>
      <c r="D52" t="s">
        <v>1359</v>
      </c>
    </row>
    <row r="53" spans="1:4">
      <c r="A53" s="14" t="s">
        <v>1368</v>
      </c>
      <c r="B53" s="15" t="s">
        <v>1361</v>
      </c>
      <c r="C53" s="15" t="s">
        <v>1369</v>
      </c>
      <c r="D53" t="s">
        <v>1359</v>
      </c>
    </row>
    <row r="54" spans="1:4">
      <c r="A54" s="14" t="s">
        <v>1370</v>
      </c>
      <c r="B54" s="15" t="s">
        <v>1371</v>
      </c>
      <c r="C54" s="15" t="s">
        <v>1372</v>
      </c>
      <c r="D54" t="s">
        <v>1359</v>
      </c>
    </row>
    <row r="55" spans="1:4">
      <c r="A55" s="14" t="s">
        <v>1373</v>
      </c>
      <c r="B55" s="15" t="s">
        <v>1374</v>
      </c>
      <c r="C55" s="15" t="s">
        <v>1375</v>
      </c>
      <c r="D55" t="s">
        <v>1359</v>
      </c>
    </row>
    <row r="56" spans="1:4">
      <c r="A56" s="14" t="s">
        <v>1376</v>
      </c>
      <c r="B56" s="15" t="s">
        <v>1377</v>
      </c>
      <c r="C56" s="15" t="s">
        <v>1378</v>
      </c>
      <c r="D56" t="s">
        <v>1359</v>
      </c>
    </row>
    <row r="57" spans="1:4">
      <c r="A57" s="14" t="s">
        <v>1379</v>
      </c>
      <c r="B57" s="15" t="s">
        <v>1314</v>
      </c>
      <c r="C57" s="15" t="s">
        <v>1380</v>
      </c>
      <c r="D57" t="s">
        <v>1359</v>
      </c>
    </row>
    <row r="58" spans="1:4">
      <c r="A58" s="14" t="s">
        <v>1381</v>
      </c>
      <c r="B58" s="15" t="s">
        <v>1314</v>
      </c>
      <c r="C58" s="15" t="s">
        <v>1382</v>
      </c>
      <c r="D58" t="s">
        <v>1359</v>
      </c>
    </row>
    <row r="59" spans="1:4">
      <c r="A59" s="14" t="s">
        <v>1383</v>
      </c>
      <c r="B59" s="15" t="s">
        <v>1314</v>
      </c>
      <c r="C59" s="15" t="s">
        <v>1384</v>
      </c>
      <c r="D59" t="s">
        <v>1359</v>
      </c>
    </row>
    <row r="60" spans="1:4">
      <c r="A60" s="14" t="s">
        <v>1385</v>
      </c>
      <c r="B60" s="15" t="s">
        <v>1314</v>
      </c>
      <c r="C60" s="15" t="s">
        <v>1386</v>
      </c>
      <c r="D60" t="s">
        <v>1359</v>
      </c>
    </row>
    <row r="61" spans="1:4">
      <c r="A61" s="14" t="s">
        <v>1387</v>
      </c>
      <c r="B61" s="15" t="s">
        <v>1314</v>
      </c>
      <c r="C61" s="15" t="s">
        <v>1388</v>
      </c>
      <c r="D61" t="s">
        <v>1359</v>
      </c>
    </row>
    <row r="62" spans="1:4">
      <c r="A62" s="14" t="s">
        <v>1389</v>
      </c>
      <c r="B62" s="15" t="s">
        <v>1314</v>
      </c>
      <c r="C62" s="15" t="s">
        <v>1390</v>
      </c>
      <c r="D62" t="s">
        <v>1359</v>
      </c>
    </row>
    <row r="63" spans="1:4">
      <c r="A63" s="14" t="s">
        <v>1391</v>
      </c>
      <c r="B63" s="15" t="s">
        <v>1314</v>
      </c>
      <c r="C63" s="15" t="s">
        <v>1392</v>
      </c>
      <c r="D63" t="s">
        <v>1359</v>
      </c>
    </row>
    <row r="64" spans="1:4">
      <c r="A64" s="14" t="s">
        <v>1393</v>
      </c>
      <c r="B64" s="15" t="s">
        <v>1327</v>
      </c>
      <c r="C64" s="15" t="s">
        <v>1394</v>
      </c>
      <c r="D64" t="s">
        <v>1359</v>
      </c>
    </row>
    <row r="65" spans="1:4">
      <c r="A65" s="14" t="s">
        <v>1395</v>
      </c>
      <c r="B65" s="15" t="s">
        <v>1327</v>
      </c>
      <c r="C65" s="15" t="s">
        <v>1396</v>
      </c>
      <c r="D65" t="s">
        <v>1359</v>
      </c>
    </row>
    <row r="66" spans="1:4">
      <c r="A66" s="14" t="s">
        <v>1397</v>
      </c>
      <c r="B66" s="15" t="s">
        <v>1327</v>
      </c>
      <c r="C66" s="15" t="s">
        <v>1398</v>
      </c>
      <c r="D66" t="s">
        <v>1359</v>
      </c>
    </row>
    <row r="67" spans="1:4">
      <c r="A67" s="14" t="s">
        <v>1399</v>
      </c>
      <c r="B67" s="15" t="s">
        <v>1400</v>
      </c>
      <c r="C67" s="15" t="s">
        <v>1401</v>
      </c>
      <c r="D67" t="s">
        <v>1359</v>
      </c>
    </row>
    <row r="68" spans="1:4">
      <c r="A68" s="14" t="s">
        <v>1402</v>
      </c>
      <c r="B68" s="15" t="s">
        <v>1403</v>
      </c>
      <c r="C68" s="15" t="s">
        <v>1404</v>
      </c>
      <c r="D68" t="s">
        <v>1359</v>
      </c>
    </row>
    <row r="69" spans="1:4">
      <c r="A69" s="14" t="s">
        <v>1405</v>
      </c>
      <c r="B69" s="15" t="s">
        <v>1347</v>
      </c>
      <c r="C69" s="15" t="s">
        <v>1406</v>
      </c>
      <c r="D69" t="s">
        <v>1359</v>
      </c>
    </row>
    <row r="70" spans="1:4">
      <c r="A70" s="14" t="s">
        <v>1407</v>
      </c>
      <c r="B70" s="15" t="s">
        <v>1347</v>
      </c>
      <c r="C70" s="15" t="s">
        <v>1408</v>
      </c>
      <c r="D70" t="s">
        <v>1359</v>
      </c>
    </row>
    <row r="71" spans="1:4">
      <c r="A71" s="14" t="s">
        <v>1409</v>
      </c>
      <c r="B71" s="15" t="s">
        <v>1410</v>
      </c>
      <c r="C71" s="15" t="s">
        <v>1411</v>
      </c>
      <c r="D71" t="s">
        <v>1359</v>
      </c>
    </row>
  </sheetData>
  <pageMargins left="0.511811024" right="0.511811024" top="0.78740157499999996" bottom="0.78740157499999996" header="0.31496062000000002" footer="0.31496062000000002"/>
  <pageSetup paperSize="9" orientation="portrait" horizontalDpi="0" verticalDpi="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77D1-60D5-054C-9954-E8435D50C849}">
  <dimension ref="A1:C42"/>
  <sheetViews>
    <sheetView workbookViewId="0">
      <selection activeCell="G25" sqref="G25"/>
    </sheetView>
  </sheetViews>
  <sheetFormatPr baseColWidth="10" defaultRowHeight="15"/>
  <cols>
    <col min="1" max="1" width="51.6640625" bestFit="1" customWidth="1"/>
    <col min="2" max="2" width="16.5" bestFit="1" customWidth="1"/>
  </cols>
  <sheetData>
    <row r="1" spans="1:2">
      <c r="B1" t="s">
        <v>477</v>
      </c>
    </row>
    <row r="2" spans="1:2">
      <c r="A2" s="28" t="s">
        <v>478</v>
      </c>
      <c r="B2" s="28" t="s">
        <v>479</v>
      </c>
    </row>
    <row r="3" spans="1:2">
      <c r="A3" s="29" t="s">
        <v>480</v>
      </c>
      <c r="B3" s="31">
        <v>22064.880000000001</v>
      </c>
    </row>
    <row r="4" spans="1:2">
      <c r="A4" s="29" t="s">
        <v>481</v>
      </c>
      <c r="B4" s="31">
        <v>21452.03</v>
      </c>
    </row>
    <row r="5" spans="1:2">
      <c r="A5" s="29" t="s">
        <v>482</v>
      </c>
      <c r="B5" s="31">
        <v>11450.99</v>
      </c>
    </row>
    <row r="6" spans="1:2" ht="16" customHeight="1">
      <c r="A6" s="29" t="s">
        <v>483</v>
      </c>
      <c r="B6" s="31">
        <v>6936.77</v>
      </c>
    </row>
    <row r="7" spans="1:2">
      <c r="A7" s="30" t="s">
        <v>484</v>
      </c>
      <c r="B7" s="30" t="s">
        <v>484</v>
      </c>
    </row>
    <row r="8" spans="1:2">
      <c r="A8" s="28" t="s">
        <v>485</v>
      </c>
      <c r="B8" s="28"/>
    </row>
    <row r="9" spans="1:2">
      <c r="A9" s="29" t="s">
        <v>486</v>
      </c>
      <c r="B9" s="31">
        <v>10005.08</v>
      </c>
    </row>
    <row r="10" spans="1:2">
      <c r="A10" s="29" t="s">
        <v>487</v>
      </c>
      <c r="B10" s="31">
        <v>6043.1</v>
      </c>
    </row>
    <row r="11" spans="1:2">
      <c r="A11" s="29" t="s">
        <v>488</v>
      </c>
      <c r="B11" s="31">
        <v>4186.6499999999996</v>
      </c>
    </row>
    <row r="12" spans="1:2">
      <c r="A12" s="29" t="s">
        <v>489</v>
      </c>
      <c r="B12" s="31">
        <v>4015.32</v>
      </c>
    </row>
    <row r="13" spans="1:2">
      <c r="A13" s="29" t="s">
        <v>490</v>
      </c>
      <c r="B13" s="31">
        <v>3007.41</v>
      </c>
    </row>
    <row r="14" spans="1:2">
      <c r="A14" s="29" t="s">
        <v>491</v>
      </c>
      <c r="B14" s="31">
        <v>2016.68</v>
      </c>
    </row>
    <row r="15" spans="1:2">
      <c r="A15" s="28" t="s">
        <v>492</v>
      </c>
      <c r="B15" s="28" t="s">
        <v>493</v>
      </c>
    </row>
    <row r="16" spans="1:2">
      <c r="A16" s="29" t="s">
        <v>494</v>
      </c>
      <c r="B16" s="31">
        <v>21035.97</v>
      </c>
    </row>
    <row r="17" spans="1:3">
      <c r="A17" s="28" t="s">
        <v>495</v>
      </c>
      <c r="B17" s="28" t="s">
        <v>493</v>
      </c>
    </row>
    <row r="18" spans="1:3">
      <c r="A18" s="29" t="s">
        <v>496</v>
      </c>
      <c r="B18" s="31">
        <v>5823.02</v>
      </c>
    </row>
    <row r="22" spans="1:3">
      <c r="A22" t="s">
        <v>476</v>
      </c>
      <c r="B22" t="s">
        <v>5</v>
      </c>
      <c r="C22" t="s">
        <v>3</v>
      </c>
    </row>
    <row r="23" spans="1:3">
      <c r="A23" t="s">
        <v>247</v>
      </c>
      <c r="B23" s="1">
        <v>0</v>
      </c>
      <c r="C23" s="2">
        <f>B23/SUM($B$23:$B$29)</f>
        <v>0</v>
      </c>
    </row>
    <row r="24" spans="1:3">
      <c r="A24" t="s">
        <v>248</v>
      </c>
      <c r="B24" s="1">
        <v>159247.66999999998</v>
      </c>
      <c r="C24" s="2">
        <f t="shared" ref="C24:C29" si="0">B24/SUM($B$23:$B$29)</f>
        <v>0.69728985193506565</v>
      </c>
    </row>
    <row r="25" spans="1:3">
      <c r="A25" t="s">
        <v>249</v>
      </c>
      <c r="B25" s="1">
        <v>0</v>
      </c>
      <c r="C25" s="2">
        <f t="shared" si="0"/>
        <v>0</v>
      </c>
    </row>
    <row r="26" spans="1:3">
      <c r="A26" t="s">
        <v>250</v>
      </c>
      <c r="B26" s="1">
        <f>5823</f>
        <v>5823</v>
      </c>
      <c r="C26" s="2">
        <f t="shared" si="0"/>
        <v>2.5496880474407492E-2</v>
      </c>
    </row>
    <row r="27" spans="1:3">
      <c r="A27" t="s">
        <v>497</v>
      </c>
      <c r="B27" s="1">
        <v>13000</v>
      </c>
      <c r="C27" s="2">
        <f t="shared" si="0"/>
        <v>5.6922453403279651E-2</v>
      </c>
    </row>
    <row r="28" spans="1:3">
      <c r="A28" t="s">
        <v>498</v>
      </c>
      <c r="B28" s="1">
        <v>25222.620000000006</v>
      </c>
      <c r="C28" s="2">
        <f t="shared" si="0"/>
        <v>0.11044103166604843</v>
      </c>
    </row>
    <row r="29" spans="1:3">
      <c r="A29" t="s">
        <v>499</v>
      </c>
      <c r="B29" s="1">
        <v>25087.59</v>
      </c>
      <c r="C29" s="2">
        <f t="shared" si="0"/>
        <v>0.10984978252119881</v>
      </c>
    </row>
    <row r="30" spans="1:3">
      <c r="B30" s="1"/>
    </row>
    <row r="31" spans="1:3">
      <c r="B31" s="1"/>
    </row>
    <row r="32" spans="1:3">
      <c r="B32" s="1"/>
    </row>
    <row r="37" spans="2:3">
      <c r="B37" s="1"/>
      <c r="C37" s="2"/>
    </row>
    <row r="38" spans="2:3">
      <c r="B38" s="1"/>
      <c r="C38" s="2"/>
    </row>
    <row r="39" spans="2:3">
      <c r="B39" s="1"/>
      <c r="C39" s="2"/>
    </row>
    <row r="40" spans="2:3">
      <c r="B40" s="1"/>
      <c r="C40" s="2"/>
    </row>
    <row r="41" spans="2:3">
      <c r="B41" s="1"/>
      <c r="C41" s="2"/>
    </row>
    <row r="42" spans="2:3">
      <c r="B42" s="1"/>
      <c r="C42" s="2"/>
    </row>
  </sheetData>
  <pageMargins left="0.511811024" right="0.511811024" top="0.78740157499999996" bottom="0.78740157499999996" header="0.31496062000000002" footer="0.3149606200000000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1D40C-9293-874C-83AC-19DAD7346BB5}">
  <dimension ref="A1:C14"/>
  <sheetViews>
    <sheetView workbookViewId="0">
      <selection activeCell="A3" sqref="A3"/>
    </sheetView>
  </sheetViews>
  <sheetFormatPr baseColWidth="10" defaultRowHeight="15"/>
  <cols>
    <col min="2" max="2" width="13.5" bestFit="1" customWidth="1"/>
  </cols>
  <sheetData>
    <row r="1" spans="1:3">
      <c r="A1" t="s">
        <v>235</v>
      </c>
      <c r="B1" s="1">
        <v>100000</v>
      </c>
    </row>
    <row r="2" spans="1:3">
      <c r="A2" t="s">
        <v>240</v>
      </c>
      <c r="B2" s="23">
        <v>45669</v>
      </c>
    </row>
    <row r="3" spans="1:3">
      <c r="A3" t="s">
        <v>227</v>
      </c>
      <c r="B3" s="1">
        <v>0</v>
      </c>
    </row>
    <row r="4" spans="1:3">
      <c r="A4" t="s">
        <v>234</v>
      </c>
      <c r="B4" s="1">
        <v>15000</v>
      </c>
      <c r="C4" t="s">
        <v>236</v>
      </c>
    </row>
    <row r="5" spans="1:3">
      <c r="A5" t="s">
        <v>239</v>
      </c>
      <c r="B5" s="1">
        <v>7500</v>
      </c>
      <c r="C5" t="s">
        <v>236</v>
      </c>
    </row>
    <row r="6" spans="1:3">
      <c r="A6" t="s">
        <v>228</v>
      </c>
      <c r="B6" s="1">
        <v>7500</v>
      </c>
      <c r="C6" t="s">
        <v>236</v>
      </c>
    </row>
    <row r="7" spans="1:3">
      <c r="A7" t="s">
        <v>229</v>
      </c>
      <c r="B7" s="1">
        <v>10000</v>
      </c>
      <c r="C7" t="s">
        <v>236</v>
      </c>
    </row>
    <row r="8" spans="1:3">
      <c r="A8" t="s">
        <v>230</v>
      </c>
      <c r="B8" s="1">
        <v>5000</v>
      </c>
      <c r="C8" t="s">
        <v>236</v>
      </c>
    </row>
    <row r="9" spans="1:3">
      <c r="A9" t="s">
        <v>231</v>
      </c>
      <c r="B9" s="1">
        <v>0</v>
      </c>
    </row>
    <row r="10" spans="1:3">
      <c r="A10" t="s">
        <v>232</v>
      </c>
      <c r="B10" s="1">
        <v>10000</v>
      </c>
      <c r="C10" t="s">
        <v>236</v>
      </c>
    </row>
    <row r="11" spans="1:3">
      <c r="A11" t="s">
        <v>234</v>
      </c>
      <c r="B11" s="1">
        <v>0</v>
      </c>
    </row>
    <row r="12" spans="1:3">
      <c r="A12" t="s">
        <v>237</v>
      </c>
      <c r="B12" s="1">
        <v>25000</v>
      </c>
      <c r="C12" t="s">
        <v>236</v>
      </c>
    </row>
    <row r="13" spans="1:3">
      <c r="A13" t="s">
        <v>238</v>
      </c>
      <c r="B13" s="1">
        <v>20000</v>
      </c>
      <c r="C13" t="s">
        <v>236</v>
      </c>
    </row>
    <row r="14" spans="1:3">
      <c r="A14" t="s">
        <v>233</v>
      </c>
      <c r="B14" s="1">
        <f>B1-SUM(B3:B13)</f>
        <v>0</v>
      </c>
    </row>
  </sheetData>
  <pageMargins left="0.511811024" right="0.511811024" top="0.78740157499999996" bottom="0.78740157499999996" header="0.31496062000000002" footer="0.3149606200000000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C20C6-3D63-4545-B4B1-E35EB38E5F97}">
  <dimension ref="A1:H42"/>
  <sheetViews>
    <sheetView workbookViewId="0">
      <selection activeCell="F2" sqref="F2:H9"/>
    </sheetView>
  </sheetViews>
  <sheetFormatPr baseColWidth="10" defaultRowHeight="15"/>
  <cols>
    <col min="1" max="1" width="30.1640625" bestFit="1" customWidth="1"/>
    <col min="2" max="2" width="12.5" bestFit="1" customWidth="1"/>
    <col min="4" max="4" width="12" bestFit="1" customWidth="1"/>
    <col min="6" max="6" width="25.83203125" bestFit="1" customWidth="1"/>
  </cols>
  <sheetData>
    <row r="1" spans="1:8">
      <c r="A1" t="s">
        <v>241</v>
      </c>
      <c r="B1" s="23">
        <v>45671</v>
      </c>
    </row>
    <row r="2" spans="1:8">
      <c r="A2" t="s">
        <v>242</v>
      </c>
      <c r="B2">
        <f>95+51</f>
        <v>146</v>
      </c>
      <c r="C2" t="s">
        <v>245</v>
      </c>
      <c r="F2" s="14" t="s">
        <v>157</v>
      </c>
      <c r="G2" s="14" t="s">
        <v>158</v>
      </c>
      <c r="H2" s="14" t="s">
        <v>159</v>
      </c>
    </row>
    <row r="3" spans="1:8">
      <c r="A3" t="s">
        <v>243</v>
      </c>
      <c r="B3">
        <v>18</v>
      </c>
      <c r="C3" t="s">
        <v>244</v>
      </c>
      <c r="F3" s="14" t="s">
        <v>160</v>
      </c>
      <c r="G3" s="14" t="s">
        <v>161</v>
      </c>
      <c r="H3" s="14" t="s">
        <v>162</v>
      </c>
    </row>
    <row r="4" spans="1:8">
      <c r="F4" s="14" t="s">
        <v>164</v>
      </c>
      <c r="G4" s="15" t="s">
        <v>163</v>
      </c>
      <c r="H4" s="15" t="s">
        <v>165</v>
      </c>
    </row>
    <row r="5" spans="1:8">
      <c r="A5" t="s">
        <v>476</v>
      </c>
      <c r="B5" t="s">
        <v>5</v>
      </c>
      <c r="C5" t="s">
        <v>3</v>
      </c>
      <c r="F5" s="14" t="s">
        <v>166</v>
      </c>
      <c r="G5" s="15" t="s">
        <v>167</v>
      </c>
      <c r="H5" s="15" t="s">
        <v>163</v>
      </c>
    </row>
    <row r="6" spans="1:8">
      <c r="A6" t="s">
        <v>247</v>
      </c>
      <c r="B6" s="1">
        <v>45345</v>
      </c>
      <c r="C6" s="2">
        <f>B6/SUM($B$6:$B$12)</f>
        <v>0.2754759850795232</v>
      </c>
      <c r="F6" s="14" t="s">
        <v>168</v>
      </c>
      <c r="G6" s="16">
        <v>0.05</v>
      </c>
      <c r="H6" s="15" t="s">
        <v>163</v>
      </c>
    </row>
    <row r="7" spans="1:8">
      <c r="A7" t="s">
        <v>248</v>
      </c>
      <c r="B7" s="1">
        <v>32600</v>
      </c>
      <c r="C7" s="2">
        <f t="shared" ref="C7:C12" si="0">B7/SUM($B$6:$B$12)</f>
        <v>0.19804867380289903</v>
      </c>
      <c r="F7" s="14" t="s">
        <v>169</v>
      </c>
      <c r="G7" s="16">
        <v>0</v>
      </c>
      <c r="H7" s="15" t="s">
        <v>170</v>
      </c>
    </row>
    <row r="8" spans="1:8">
      <c r="A8" t="s">
        <v>249</v>
      </c>
      <c r="B8" s="1">
        <v>12387</v>
      </c>
      <c r="C8" s="2">
        <f t="shared" si="0"/>
        <v>7.525242093240829E-2</v>
      </c>
      <c r="F8" s="14" t="s">
        <v>171</v>
      </c>
      <c r="G8" s="16">
        <v>0</v>
      </c>
      <c r="H8" s="15" t="s">
        <v>172</v>
      </c>
    </row>
    <row r="9" spans="1:8">
      <c r="A9" t="s">
        <v>250</v>
      </c>
      <c r="B9" s="1">
        <v>5274</v>
      </c>
      <c r="C9" s="2">
        <f t="shared" si="0"/>
        <v>3.2040144344677592E-2</v>
      </c>
      <c r="F9" s="14" t="s">
        <v>173</v>
      </c>
      <c r="G9" s="15" t="s">
        <v>174</v>
      </c>
      <c r="H9" s="16">
        <v>0.04</v>
      </c>
    </row>
    <row r="10" spans="1:8">
      <c r="A10" t="s">
        <v>251</v>
      </c>
      <c r="B10" s="1">
        <v>10000</v>
      </c>
      <c r="C10" s="2">
        <f t="shared" si="0"/>
        <v>6.0751126933404613E-2</v>
      </c>
    </row>
    <row r="11" spans="1:8">
      <c r="A11" t="s">
        <v>252</v>
      </c>
      <c r="B11" s="1">
        <v>8000</v>
      </c>
      <c r="C11" s="2">
        <f t="shared" si="0"/>
        <v>4.8600901546723689E-2</v>
      </c>
    </row>
    <row r="12" spans="1:8">
      <c r="A12" t="s">
        <v>253</v>
      </c>
      <c r="B12" s="1">
        <v>51000</v>
      </c>
      <c r="C12" s="2">
        <f t="shared" si="0"/>
        <v>0.30983074736036353</v>
      </c>
    </row>
    <row r="15" spans="1:8">
      <c r="A15" t="s">
        <v>466</v>
      </c>
    </row>
    <row r="16" spans="1:8">
      <c r="A16" s="19" t="s">
        <v>467</v>
      </c>
      <c r="B16" s="26">
        <v>20400</v>
      </c>
    </row>
    <row r="17" spans="1:4">
      <c r="A17" t="s">
        <v>468</v>
      </c>
      <c r="B17" s="26">
        <v>12750</v>
      </c>
    </row>
    <row r="18" spans="1:4">
      <c r="A18" t="s">
        <v>469</v>
      </c>
      <c r="B18" s="26">
        <v>7650</v>
      </c>
    </row>
    <row r="19" spans="1:4">
      <c r="A19" t="s">
        <v>471</v>
      </c>
      <c r="B19" s="26">
        <v>5100</v>
      </c>
    </row>
    <row r="20" spans="1:4">
      <c r="A20" t="s">
        <v>470</v>
      </c>
      <c r="B20" s="26">
        <v>5100</v>
      </c>
    </row>
    <row r="24" spans="1:4">
      <c r="A24" t="s">
        <v>472</v>
      </c>
    </row>
    <row r="25" spans="1:4">
      <c r="A25" s="6" t="s">
        <v>246</v>
      </c>
      <c r="B25" s="6" t="s">
        <v>5</v>
      </c>
      <c r="C25" s="6" t="s">
        <v>474</v>
      </c>
      <c r="D25" s="6" t="s">
        <v>473</v>
      </c>
    </row>
    <row r="26" spans="1:4">
      <c r="A26" s="6" t="s">
        <v>247</v>
      </c>
      <c r="B26" s="27">
        <v>45345</v>
      </c>
      <c r="C26" s="10">
        <f>B26/SUM($B$26:$B$30)</f>
        <v>0.2754759850795232</v>
      </c>
      <c r="D26" s="9">
        <v>0.06</v>
      </c>
    </row>
    <row r="27" spans="1:4">
      <c r="A27" s="6" t="s">
        <v>248</v>
      </c>
      <c r="B27" s="27">
        <f>32600+B16+B18+B11+B10</f>
        <v>78650</v>
      </c>
      <c r="C27" s="10">
        <f t="shared" ref="C27:C30" si="1">B27/SUM($B$26:$B$30)</f>
        <v>0.47780761333122729</v>
      </c>
      <c r="D27" s="9">
        <v>0.45</v>
      </c>
    </row>
    <row r="28" spans="1:4">
      <c r="A28" s="6" t="s">
        <v>249</v>
      </c>
      <c r="B28" s="27">
        <v>12387</v>
      </c>
      <c r="C28" s="10">
        <f t="shared" si="1"/>
        <v>7.525242093240829E-2</v>
      </c>
      <c r="D28" s="9">
        <v>0.03</v>
      </c>
    </row>
    <row r="29" spans="1:4">
      <c r="A29" s="6" t="s">
        <v>250</v>
      </c>
      <c r="B29" s="27">
        <f>5274+B17</f>
        <v>18024</v>
      </c>
      <c r="C29" s="10">
        <f t="shared" si="1"/>
        <v>0.10949783118476848</v>
      </c>
      <c r="D29" s="9">
        <v>0.28000000000000003</v>
      </c>
    </row>
    <row r="30" spans="1:4">
      <c r="A30" s="6" t="s">
        <v>37</v>
      </c>
      <c r="B30" s="27">
        <f>B20+B19</f>
        <v>10200</v>
      </c>
      <c r="C30" s="10">
        <f t="shared" si="1"/>
        <v>6.1966149472072705E-2</v>
      </c>
      <c r="D30" s="9">
        <v>0.12</v>
      </c>
    </row>
    <row r="31" spans="1:4">
      <c r="A31" s="6" t="s">
        <v>475</v>
      </c>
      <c r="B31" s="7">
        <v>0</v>
      </c>
      <c r="C31" s="10">
        <v>0</v>
      </c>
      <c r="D31" s="9">
        <v>0.04</v>
      </c>
    </row>
    <row r="35" spans="1:3">
      <c r="A35" s="14"/>
      <c r="B35" s="14"/>
      <c r="C35" s="14"/>
    </row>
    <row r="36" spans="1:3">
      <c r="A36" s="14"/>
      <c r="B36" s="14"/>
      <c r="C36" s="14"/>
    </row>
    <row r="37" spans="1:3">
      <c r="A37" s="14"/>
      <c r="B37" s="15"/>
      <c r="C37" s="15"/>
    </row>
    <row r="38" spans="1:3">
      <c r="A38" s="14"/>
      <c r="B38" s="15"/>
      <c r="C38" s="15"/>
    </row>
    <row r="39" spans="1:3">
      <c r="A39" s="14"/>
      <c r="B39" s="16"/>
      <c r="C39" s="15"/>
    </row>
    <row r="40" spans="1:3">
      <c r="A40" s="14"/>
      <c r="B40" s="16"/>
      <c r="C40" s="15"/>
    </row>
    <row r="41" spans="1:3">
      <c r="A41" s="14"/>
      <c r="B41" s="16"/>
      <c r="C41" s="15"/>
    </row>
    <row r="42" spans="1:3">
      <c r="A42" s="14"/>
      <c r="B42" s="15"/>
      <c r="C42" s="16"/>
    </row>
  </sheetData>
  <pageMargins left="0.511811024" right="0.511811024" top="0.78740157499999996" bottom="0.78740157499999996" header="0.31496062000000002" footer="0.31496062000000002"/>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33EA-6FA0-F341-89F6-2C037479CC0C}">
  <dimension ref="A1:E69"/>
  <sheetViews>
    <sheetView workbookViewId="0">
      <selection activeCell="D1" sqref="D1:D1048576"/>
    </sheetView>
  </sheetViews>
  <sheetFormatPr baseColWidth="10" defaultRowHeight="15"/>
  <cols>
    <col min="1" max="1" width="14.5" bestFit="1" customWidth="1"/>
    <col min="2" max="2" width="7.6640625" customWidth="1"/>
    <col min="3" max="3" width="8.33203125" bestFit="1" customWidth="1"/>
    <col min="4" max="4" width="19" bestFit="1" customWidth="1"/>
    <col min="5" max="5" width="18.1640625" bestFit="1" customWidth="1"/>
  </cols>
  <sheetData>
    <row r="1" spans="1:5">
      <c r="A1" t="s">
        <v>175</v>
      </c>
      <c r="B1" s="19" t="s">
        <v>62</v>
      </c>
      <c r="C1" s="19" t="s">
        <v>176</v>
      </c>
      <c r="D1" t="s">
        <v>177</v>
      </c>
      <c r="E1" t="s">
        <v>178</v>
      </c>
    </row>
    <row r="2" spans="1:5">
      <c r="A2" t="s">
        <v>179</v>
      </c>
      <c r="B2" s="19" t="s">
        <v>180</v>
      </c>
      <c r="C2" s="18">
        <v>8.7059999999999998E-2</v>
      </c>
      <c r="D2">
        <v>136</v>
      </c>
      <c r="E2" s="5">
        <v>8.7499999999999994E-2</v>
      </c>
    </row>
    <row r="3" spans="1:5">
      <c r="A3" t="s">
        <v>179</v>
      </c>
      <c r="B3" s="19" t="s">
        <v>181</v>
      </c>
      <c r="C3" s="18">
        <v>8.7059999999999998E-2</v>
      </c>
      <c r="D3">
        <v>115</v>
      </c>
      <c r="E3" s="5">
        <v>0.10279999999999999</v>
      </c>
    </row>
    <row r="4" spans="1:5">
      <c r="A4" t="s">
        <v>182</v>
      </c>
      <c r="B4" s="19" t="s">
        <v>183</v>
      </c>
      <c r="C4" s="18">
        <v>6.2190000000000002E-2</v>
      </c>
      <c r="D4">
        <v>110</v>
      </c>
      <c r="E4" s="5">
        <v>7.3800000000000004E-2</v>
      </c>
    </row>
    <row r="5" spans="1:5">
      <c r="A5" t="s">
        <v>182</v>
      </c>
      <c r="B5" s="19" t="s">
        <v>184</v>
      </c>
      <c r="C5" s="18">
        <v>5.722E-2</v>
      </c>
      <c r="D5">
        <v>85</v>
      </c>
      <c r="E5" s="5">
        <v>0.1158</v>
      </c>
    </row>
    <row r="6" spans="1:5">
      <c r="A6" t="s">
        <v>182</v>
      </c>
      <c r="B6" s="19" t="s">
        <v>185</v>
      </c>
      <c r="C6" s="18">
        <v>3.7310000000000003E-2</v>
      </c>
      <c r="D6">
        <v>92</v>
      </c>
      <c r="E6" s="5">
        <v>8.9800000000000005E-2</v>
      </c>
    </row>
    <row r="7" spans="1:5">
      <c r="A7" t="s">
        <v>186</v>
      </c>
      <c r="B7" s="19" t="s">
        <v>187</v>
      </c>
      <c r="C7" s="18">
        <v>4.9750000000000003E-2</v>
      </c>
      <c r="D7">
        <v>100</v>
      </c>
      <c r="E7" s="5">
        <v>8.3900000000000002E-2</v>
      </c>
    </row>
    <row r="8" spans="1:5">
      <c r="A8" t="s">
        <v>186</v>
      </c>
      <c r="B8" s="19" t="s">
        <v>188</v>
      </c>
      <c r="C8" s="18">
        <v>3.7310000000000003E-2</v>
      </c>
      <c r="D8">
        <v>125</v>
      </c>
      <c r="E8" s="5">
        <v>8.3100000000000007E-2</v>
      </c>
    </row>
    <row r="9" spans="1:5">
      <c r="A9" t="s">
        <v>186</v>
      </c>
      <c r="B9" s="19" t="s">
        <v>189</v>
      </c>
      <c r="C9" s="18">
        <v>3.7310000000000003E-2</v>
      </c>
      <c r="D9">
        <v>80</v>
      </c>
      <c r="E9" s="5">
        <v>0.10890000000000001</v>
      </c>
    </row>
    <row r="10" spans="1:5">
      <c r="A10" t="s">
        <v>190</v>
      </c>
      <c r="B10" s="19" t="s">
        <v>191</v>
      </c>
      <c r="C10" s="18">
        <v>8.7059999999999998E-2</v>
      </c>
      <c r="D10">
        <v>95</v>
      </c>
      <c r="E10" s="5">
        <v>0.1338</v>
      </c>
    </row>
    <row r="11" spans="1:5">
      <c r="A11" t="s">
        <v>190</v>
      </c>
      <c r="B11" s="19" t="s">
        <v>192</v>
      </c>
      <c r="C11" s="18">
        <v>7.4630000000000002E-2</v>
      </c>
      <c r="D11">
        <v>81</v>
      </c>
      <c r="E11" s="5">
        <v>0.13439999999999999</v>
      </c>
    </row>
    <row r="12" spans="1:5">
      <c r="A12" t="s">
        <v>190</v>
      </c>
      <c r="B12" s="19" t="s">
        <v>193</v>
      </c>
      <c r="C12" s="18">
        <v>7.4630000000000002E-2</v>
      </c>
      <c r="D12">
        <v>10</v>
      </c>
      <c r="E12" s="5">
        <v>0.12509999999999999</v>
      </c>
    </row>
    <row r="13" spans="1:5">
      <c r="A13" t="s">
        <v>190</v>
      </c>
      <c r="B13" s="19" t="s">
        <v>194</v>
      </c>
      <c r="C13" s="18">
        <v>6.9650000000000004E-2</v>
      </c>
      <c r="D13">
        <v>8.9</v>
      </c>
      <c r="E13" s="5">
        <v>0.13519999999999999</v>
      </c>
    </row>
    <row r="14" spans="1:5">
      <c r="A14" t="s">
        <v>190</v>
      </c>
      <c r="B14" s="19" t="s">
        <v>195</v>
      </c>
      <c r="C14" s="18">
        <v>6.2190000000000002E-2</v>
      </c>
      <c r="D14">
        <v>9.65</v>
      </c>
      <c r="E14" s="5">
        <v>0.14400000000000002</v>
      </c>
    </row>
    <row r="15" spans="1:5">
      <c r="A15" t="s">
        <v>196</v>
      </c>
      <c r="B15" s="19" t="s">
        <v>197</v>
      </c>
      <c r="C15" s="18">
        <v>6.2190000000000002E-2</v>
      </c>
      <c r="D15">
        <v>9.65</v>
      </c>
      <c r="E15" s="5">
        <v>0.14249999999999999</v>
      </c>
    </row>
    <row r="16" spans="1:5">
      <c r="A16" t="s">
        <v>198</v>
      </c>
      <c r="B16" s="19" t="s">
        <v>199</v>
      </c>
      <c r="C16" s="18">
        <v>2.4879999999999999E-2</v>
      </c>
      <c r="D16">
        <v>60</v>
      </c>
      <c r="E16" s="5">
        <v>0.1226</v>
      </c>
    </row>
    <row r="17" spans="1:5">
      <c r="A17" t="s">
        <v>198</v>
      </c>
      <c r="B17" s="19" t="s">
        <v>200</v>
      </c>
      <c r="C17" s="18">
        <v>5.722E-2</v>
      </c>
      <c r="D17">
        <v>86</v>
      </c>
      <c r="E17" s="5">
        <v>0.11210000000000001</v>
      </c>
    </row>
    <row r="18" spans="1:5">
      <c r="A18" t="s">
        <v>201</v>
      </c>
      <c r="B18" s="19" t="s">
        <v>202</v>
      </c>
      <c r="C18" s="18">
        <v>3.2340000000000001E-2</v>
      </c>
      <c r="D18">
        <v>10.45</v>
      </c>
      <c r="E18" s="5">
        <v>0.10779999999999999</v>
      </c>
    </row>
    <row r="20" spans="1:5">
      <c r="A20" s="13" t="s">
        <v>62</v>
      </c>
      <c r="B20" s="13" t="s">
        <v>176</v>
      </c>
      <c r="C20" s="13" t="s">
        <v>203</v>
      </c>
      <c r="D20" s="13" t="s">
        <v>204</v>
      </c>
    </row>
    <row r="21" spans="1:5">
      <c r="A21" t="s">
        <v>180</v>
      </c>
      <c r="B21" s="3">
        <v>3.5000000000000003E-2</v>
      </c>
      <c r="C21" s="22">
        <v>3500</v>
      </c>
      <c r="D21" s="3">
        <v>8.7499999999999994E-2</v>
      </c>
    </row>
    <row r="22" spans="1:5">
      <c r="A22" t="s">
        <v>181</v>
      </c>
      <c r="B22" s="3">
        <v>3.5000000000000003E-2</v>
      </c>
      <c r="C22" s="22">
        <v>3500</v>
      </c>
      <c r="D22" s="3">
        <v>0.1028</v>
      </c>
    </row>
    <row r="23" spans="1:5">
      <c r="A23" s="13" t="s">
        <v>205</v>
      </c>
    </row>
    <row r="25" spans="1:5">
      <c r="A25" s="13" t="s">
        <v>62</v>
      </c>
      <c r="B25" s="13" t="s">
        <v>176</v>
      </c>
      <c r="C25" s="13" t="s">
        <v>203</v>
      </c>
      <c r="D25" s="13" t="s">
        <v>204</v>
      </c>
    </row>
    <row r="26" spans="1:5">
      <c r="A26" t="s">
        <v>183</v>
      </c>
      <c r="B26" s="3">
        <v>2.5000000000000001E-2</v>
      </c>
      <c r="C26" s="22">
        <v>2500</v>
      </c>
      <c r="D26" s="3">
        <v>7.3800000000000004E-2</v>
      </c>
    </row>
    <row r="27" spans="1:5">
      <c r="A27" t="s">
        <v>184</v>
      </c>
      <c r="B27" s="3">
        <v>2.2499999999999999E-2</v>
      </c>
      <c r="C27" s="22">
        <v>2250</v>
      </c>
      <c r="D27" s="3">
        <v>0.1158</v>
      </c>
    </row>
    <row r="28" spans="1:5">
      <c r="A28" t="s">
        <v>185</v>
      </c>
      <c r="B28" s="3">
        <v>1.4999999999999999E-2</v>
      </c>
      <c r="C28" s="22">
        <v>1500</v>
      </c>
      <c r="D28" s="3">
        <v>8.9800000000000005E-2</v>
      </c>
    </row>
    <row r="31" spans="1:5">
      <c r="A31" s="13" t="s">
        <v>62</v>
      </c>
      <c r="B31" s="13" t="s">
        <v>176</v>
      </c>
      <c r="C31" s="13" t="s">
        <v>203</v>
      </c>
      <c r="D31" s="13" t="s">
        <v>204</v>
      </c>
    </row>
    <row r="32" spans="1:5">
      <c r="A32" t="s">
        <v>187</v>
      </c>
      <c r="B32" s="3">
        <v>0.02</v>
      </c>
      <c r="C32" s="22">
        <v>2000</v>
      </c>
      <c r="D32" s="3">
        <v>8.3900000000000002E-2</v>
      </c>
    </row>
    <row r="33" spans="1:4">
      <c r="A33" t="s">
        <v>188</v>
      </c>
      <c r="B33" s="3">
        <v>1.4999999999999999E-2</v>
      </c>
      <c r="C33" s="22">
        <v>1500</v>
      </c>
      <c r="D33" s="3">
        <v>8.3099999999999993E-2</v>
      </c>
    </row>
    <row r="34" spans="1:4">
      <c r="A34" t="s">
        <v>189</v>
      </c>
      <c r="B34" s="3">
        <v>1.4999999999999999E-2</v>
      </c>
      <c r="C34" s="22">
        <v>1500</v>
      </c>
      <c r="D34" s="3">
        <v>0.1089</v>
      </c>
    </row>
    <row r="35" spans="1:4">
      <c r="A35" s="13" t="s">
        <v>206</v>
      </c>
    </row>
    <row r="37" spans="1:4">
      <c r="A37" s="13" t="s">
        <v>62</v>
      </c>
      <c r="B37" s="13" t="s">
        <v>176</v>
      </c>
      <c r="C37" s="13" t="s">
        <v>203</v>
      </c>
      <c r="D37" s="13" t="s">
        <v>204</v>
      </c>
    </row>
    <row r="38" spans="1:4">
      <c r="A38" t="s">
        <v>191</v>
      </c>
      <c r="B38" s="3">
        <v>3.5000000000000003E-2</v>
      </c>
      <c r="C38" s="22">
        <v>3500</v>
      </c>
      <c r="D38" s="3">
        <v>0.1338</v>
      </c>
    </row>
    <row r="39" spans="1:4">
      <c r="A39" t="s">
        <v>192</v>
      </c>
      <c r="B39" s="3">
        <v>0.03</v>
      </c>
      <c r="C39" s="22">
        <v>3000</v>
      </c>
      <c r="D39" s="3">
        <v>0.13439999999999999</v>
      </c>
    </row>
    <row r="40" spans="1:4">
      <c r="A40" t="s">
        <v>193</v>
      </c>
      <c r="B40" s="3">
        <v>0.03</v>
      </c>
      <c r="C40" s="22">
        <v>3000</v>
      </c>
      <c r="D40" s="3">
        <v>0.12509999999999999</v>
      </c>
    </row>
    <row r="41" spans="1:4">
      <c r="A41" t="s">
        <v>194</v>
      </c>
      <c r="B41" s="3">
        <v>2.75E-2</v>
      </c>
      <c r="C41" s="22">
        <v>2750</v>
      </c>
      <c r="D41" s="3">
        <v>0.13519999999999999</v>
      </c>
    </row>
    <row r="42" spans="1:4">
      <c r="A42" t="s">
        <v>195</v>
      </c>
      <c r="B42" s="3">
        <v>2.5000000000000001E-2</v>
      </c>
      <c r="C42" s="22">
        <v>2500</v>
      </c>
      <c r="D42" s="3">
        <v>0.14399999999999999</v>
      </c>
    </row>
    <row r="43" spans="1:4">
      <c r="A43" s="13" t="s">
        <v>207</v>
      </c>
    </row>
    <row r="45" spans="1:4">
      <c r="A45" s="13" t="s">
        <v>62</v>
      </c>
      <c r="B45" s="13" t="s">
        <v>176</v>
      </c>
      <c r="C45" s="13" t="s">
        <v>203</v>
      </c>
      <c r="D45" s="13" t="s">
        <v>204</v>
      </c>
    </row>
    <row r="46" spans="1:4">
      <c r="A46" t="s">
        <v>197</v>
      </c>
      <c r="B46" s="3">
        <v>2.5000000000000001E-2</v>
      </c>
      <c r="C46" s="22">
        <v>2500</v>
      </c>
      <c r="D46" s="3">
        <v>0.14249999999999999</v>
      </c>
    </row>
    <row r="47" spans="1:4">
      <c r="A47" s="13" t="s">
        <v>208</v>
      </c>
    </row>
    <row r="50" spans="1:4">
      <c r="A50" s="13" t="s">
        <v>62</v>
      </c>
      <c r="B50" s="13" t="s">
        <v>176</v>
      </c>
      <c r="C50" s="13" t="s">
        <v>203</v>
      </c>
      <c r="D50" s="13" t="s">
        <v>204</v>
      </c>
    </row>
    <row r="51" spans="1:4">
      <c r="A51" t="s">
        <v>209</v>
      </c>
      <c r="B51" s="3">
        <v>0.01</v>
      </c>
      <c r="C51" s="22">
        <v>1000</v>
      </c>
      <c r="D51" s="3">
        <v>0.1226</v>
      </c>
    </row>
    <row r="52" spans="1:4">
      <c r="A52" t="s">
        <v>200</v>
      </c>
      <c r="B52" s="3">
        <v>2.2499999999999999E-2</v>
      </c>
      <c r="C52" s="22">
        <v>2250</v>
      </c>
      <c r="D52" s="3">
        <v>0.11210000000000001</v>
      </c>
    </row>
    <row r="53" spans="1:4">
      <c r="A53" s="13" t="s">
        <v>210</v>
      </c>
    </row>
    <row r="55" spans="1:4">
      <c r="A55" s="13" t="s">
        <v>62</v>
      </c>
      <c r="B55" s="13" t="s">
        <v>176</v>
      </c>
      <c r="C55" s="13" t="s">
        <v>203</v>
      </c>
      <c r="D55" s="13" t="s">
        <v>204</v>
      </c>
    </row>
    <row r="56" spans="1:4">
      <c r="A56" t="s">
        <v>202</v>
      </c>
      <c r="B56" s="3">
        <v>1.2500000000000001E-2</v>
      </c>
      <c r="C56" s="22">
        <v>1250</v>
      </c>
      <c r="D56" s="3">
        <v>0.10780000000000001</v>
      </c>
    </row>
    <row r="57" spans="1:4">
      <c r="A57" s="13" t="s">
        <v>211</v>
      </c>
    </row>
    <row r="61" spans="1:4" ht="24">
      <c r="A61" s="21" t="s">
        <v>213</v>
      </c>
    </row>
    <row r="62" spans="1:4">
      <c r="A62" s="13" t="s">
        <v>175</v>
      </c>
      <c r="B62" s="13" t="s">
        <v>138</v>
      </c>
    </row>
    <row r="63" spans="1:4">
      <c r="A63" t="s">
        <v>190</v>
      </c>
      <c r="B63" s="18">
        <v>0.14749999999999999</v>
      </c>
    </row>
    <row r="64" spans="1:4">
      <c r="A64" t="s">
        <v>179</v>
      </c>
      <c r="B64" s="18">
        <v>7.0000000000000007E-2</v>
      </c>
    </row>
    <row r="65" spans="1:2">
      <c r="A65" t="s">
        <v>182</v>
      </c>
      <c r="B65" s="18">
        <v>6.25E-2</v>
      </c>
    </row>
    <row r="66" spans="1:2">
      <c r="A66" t="s">
        <v>186</v>
      </c>
      <c r="B66" s="18">
        <v>0.05</v>
      </c>
    </row>
    <row r="67" spans="1:2">
      <c r="A67" t="s">
        <v>212</v>
      </c>
      <c r="B67" s="18">
        <v>3.2500000000000001E-2</v>
      </c>
    </row>
    <row r="68" spans="1:2">
      <c r="A68" t="s">
        <v>196</v>
      </c>
      <c r="B68" s="18">
        <v>2.5000000000000001E-2</v>
      </c>
    </row>
    <row r="69" spans="1:2">
      <c r="A69" t="s">
        <v>201</v>
      </c>
      <c r="B69" s="18">
        <v>1.2500000000000001E-2</v>
      </c>
    </row>
  </sheetData>
  <pageMargins left="0.511811024" right="0.511811024" top="0.78740157499999996" bottom="0.78740157499999996" header="0.31496062000000002" footer="0.3149606200000000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3A6A3-6006-394E-90BF-8D48D831B3F1}">
  <dimension ref="A1:B11"/>
  <sheetViews>
    <sheetView workbookViewId="0">
      <selection activeCell="B16" sqref="B16"/>
    </sheetView>
  </sheetViews>
  <sheetFormatPr baseColWidth="10" defaultRowHeight="15"/>
  <cols>
    <col min="1" max="1" width="20" bestFit="1" customWidth="1"/>
    <col min="2" max="2" width="42.5" bestFit="1" customWidth="1"/>
  </cols>
  <sheetData>
    <row r="1" spans="1:2">
      <c r="A1" s="13" t="s">
        <v>157</v>
      </c>
      <c r="B1" s="13" t="s">
        <v>214</v>
      </c>
    </row>
    <row r="2" spans="1:2">
      <c r="A2" t="s">
        <v>215</v>
      </c>
      <c r="B2" t="s">
        <v>216</v>
      </c>
    </row>
    <row r="3" spans="1:2">
      <c r="A3" t="s">
        <v>217</v>
      </c>
      <c r="B3" t="s">
        <v>218</v>
      </c>
    </row>
    <row r="4" spans="1:2">
      <c r="A4" t="s">
        <v>219</v>
      </c>
      <c r="B4" t="s">
        <v>220</v>
      </c>
    </row>
    <row r="5" spans="1:2">
      <c r="A5" t="s">
        <v>221</v>
      </c>
      <c r="B5" t="s">
        <v>222</v>
      </c>
    </row>
    <row r="7" spans="1:2">
      <c r="A7" t="s">
        <v>223</v>
      </c>
    </row>
    <row r="9" spans="1:2">
      <c r="A9" t="s">
        <v>224</v>
      </c>
    </row>
    <row r="10" spans="1:2">
      <c r="A10" t="s">
        <v>225</v>
      </c>
    </row>
    <row r="11" spans="1:2">
      <c r="A11" t="s">
        <v>226</v>
      </c>
    </row>
  </sheetData>
  <pageMargins left="0.511811024" right="0.511811024" top="0.78740157499999996" bottom="0.78740157499999996" header="0.31496062000000002" footer="0.3149606200000000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2C0FD-8AD2-2C4E-9F09-4A6E26D1E3F2}">
  <dimension ref="A1:I35"/>
  <sheetViews>
    <sheetView topLeftCell="A12" zoomScale="131" workbookViewId="0">
      <selection activeCell="H18" sqref="H18"/>
    </sheetView>
  </sheetViews>
  <sheetFormatPr baseColWidth="10" defaultRowHeight="15"/>
  <cols>
    <col min="2" max="2" width="37.1640625" bestFit="1" customWidth="1"/>
  </cols>
  <sheetData>
    <row r="1" spans="1:9" ht="19">
      <c r="A1" s="12" t="s">
        <v>63</v>
      </c>
    </row>
    <row r="3" spans="1:9">
      <c r="A3" s="13" t="s">
        <v>64</v>
      </c>
      <c r="B3" s="13" t="s">
        <v>65</v>
      </c>
      <c r="C3" s="13" t="s">
        <v>66</v>
      </c>
      <c r="D3" s="13" t="s">
        <v>67</v>
      </c>
      <c r="H3" s="13" t="s">
        <v>62</v>
      </c>
      <c r="I3" s="13" t="s">
        <v>117</v>
      </c>
    </row>
    <row r="4" spans="1:9">
      <c r="A4" s="13" t="s">
        <v>68</v>
      </c>
      <c r="B4" t="s">
        <v>69</v>
      </c>
      <c r="C4" s="9">
        <v>0.22</v>
      </c>
      <c r="D4" t="s">
        <v>70</v>
      </c>
      <c r="H4" s="13" t="s">
        <v>118</v>
      </c>
      <c r="I4" s="11" t="s">
        <v>119</v>
      </c>
    </row>
    <row r="5" spans="1:9">
      <c r="B5" t="s">
        <v>71</v>
      </c>
      <c r="C5" s="9">
        <v>0.21</v>
      </c>
      <c r="D5" t="s">
        <v>72</v>
      </c>
      <c r="H5" s="13" t="s">
        <v>120</v>
      </c>
      <c r="I5" s="11" t="s">
        <v>121</v>
      </c>
    </row>
    <row r="6" spans="1:9">
      <c r="A6" s="13" t="s">
        <v>73</v>
      </c>
      <c r="B6" t="s">
        <v>74</v>
      </c>
      <c r="C6" s="9">
        <v>0.2</v>
      </c>
      <c r="D6" t="s">
        <v>75</v>
      </c>
      <c r="H6" s="13" t="s">
        <v>122</v>
      </c>
      <c r="I6" s="11" t="s">
        <v>123</v>
      </c>
    </row>
    <row r="7" spans="1:9">
      <c r="B7" t="s">
        <v>76</v>
      </c>
      <c r="C7" s="9">
        <v>0.19</v>
      </c>
      <c r="D7" t="s">
        <v>77</v>
      </c>
      <c r="H7" s="13" t="s">
        <v>124</v>
      </c>
      <c r="I7" t="s">
        <v>125</v>
      </c>
    </row>
    <row r="8" spans="1:9">
      <c r="A8" s="13" t="s">
        <v>78</v>
      </c>
      <c r="B8" t="s">
        <v>79</v>
      </c>
      <c r="C8" s="9">
        <v>0.06</v>
      </c>
      <c r="D8" t="s">
        <v>80</v>
      </c>
      <c r="H8" s="13" t="s">
        <v>126</v>
      </c>
      <c r="I8" s="11" t="s">
        <v>127</v>
      </c>
    </row>
    <row r="9" spans="1:9">
      <c r="B9" t="s">
        <v>81</v>
      </c>
      <c r="C9" s="9">
        <v>0.05</v>
      </c>
      <c r="D9" t="s">
        <v>82</v>
      </c>
      <c r="H9" s="13" t="s">
        <v>128</v>
      </c>
      <c r="I9" t="s">
        <v>129</v>
      </c>
    </row>
    <row r="10" spans="1:9">
      <c r="A10" s="13" t="s">
        <v>83</v>
      </c>
      <c r="B10" t="s">
        <v>84</v>
      </c>
      <c r="C10" s="9">
        <v>0.05</v>
      </c>
      <c r="D10" t="s">
        <v>85</v>
      </c>
      <c r="H10" s="13" t="s">
        <v>130</v>
      </c>
      <c r="I10" s="11" t="s">
        <v>131</v>
      </c>
    </row>
    <row r="11" spans="1:9">
      <c r="B11" t="s">
        <v>86</v>
      </c>
      <c r="C11" s="9">
        <v>0.03</v>
      </c>
      <c r="D11" t="s">
        <v>87</v>
      </c>
      <c r="H11" s="13" t="s">
        <v>132</v>
      </c>
      <c r="I11" t="s">
        <v>133</v>
      </c>
    </row>
    <row r="12" spans="1:9">
      <c r="H12" s="13" t="s">
        <v>134</v>
      </c>
      <c r="I12" s="11" t="s">
        <v>135</v>
      </c>
    </row>
    <row r="13" spans="1:9" ht="19">
      <c r="A13" s="12" t="s">
        <v>88</v>
      </c>
      <c r="H13" s="13" t="s">
        <v>136</v>
      </c>
      <c r="I13" t="s">
        <v>137</v>
      </c>
    </row>
    <row r="15" spans="1:9">
      <c r="A15" s="13" t="s">
        <v>64</v>
      </c>
      <c r="B15" s="13" t="s">
        <v>65</v>
      </c>
      <c r="C15" s="13" t="s">
        <v>66</v>
      </c>
      <c r="D15" s="13" t="s">
        <v>67</v>
      </c>
    </row>
    <row r="16" spans="1:9">
      <c r="A16" s="13" t="s">
        <v>89</v>
      </c>
      <c r="B16" t="s">
        <v>74</v>
      </c>
      <c r="C16" s="9">
        <v>0.23</v>
      </c>
      <c r="D16" t="s">
        <v>90</v>
      </c>
    </row>
    <row r="17" spans="1:4">
      <c r="B17" t="s">
        <v>91</v>
      </c>
      <c r="C17" s="9">
        <v>0.21</v>
      </c>
      <c r="D17" t="s">
        <v>72</v>
      </c>
    </row>
    <row r="18" spans="1:4">
      <c r="A18" s="13" t="s">
        <v>92</v>
      </c>
      <c r="B18" t="s">
        <v>93</v>
      </c>
      <c r="C18" s="9">
        <v>0.12</v>
      </c>
      <c r="D18" t="s">
        <v>94</v>
      </c>
    </row>
    <row r="19" spans="1:4">
      <c r="B19" t="s">
        <v>71</v>
      </c>
      <c r="C19" s="9">
        <v>0.1</v>
      </c>
      <c r="D19" t="s">
        <v>95</v>
      </c>
    </row>
    <row r="20" spans="1:4">
      <c r="A20" s="13" t="s">
        <v>96</v>
      </c>
      <c r="B20" t="s">
        <v>84</v>
      </c>
      <c r="C20" s="9">
        <v>0.11</v>
      </c>
      <c r="D20" t="s">
        <v>97</v>
      </c>
    </row>
    <row r="21" spans="1:4">
      <c r="B21" t="s">
        <v>86</v>
      </c>
      <c r="C21" s="9">
        <v>0.06</v>
      </c>
      <c r="D21" t="s">
        <v>98</v>
      </c>
    </row>
    <row r="22" spans="1:4">
      <c r="A22" s="13" t="s">
        <v>99</v>
      </c>
      <c r="B22" t="s">
        <v>81</v>
      </c>
      <c r="C22" s="9">
        <v>0.09</v>
      </c>
      <c r="D22" t="s">
        <v>100</v>
      </c>
    </row>
    <row r="23" spans="1:4">
      <c r="B23" t="s">
        <v>79</v>
      </c>
      <c r="C23" s="9">
        <v>0.08</v>
      </c>
      <c r="D23" t="s">
        <v>101</v>
      </c>
    </row>
    <row r="25" spans="1:4" ht="19">
      <c r="A25" s="12" t="s">
        <v>102</v>
      </c>
    </row>
    <row r="27" spans="1:4">
      <c r="A27" s="13" t="s">
        <v>64</v>
      </c>
      <c r="B27" s="13" t="s">
        <v>65</v>
      </c>
      <c r="C27" s="13" t="s">
        <v>66</v>
      </c>
      <c r="D27" s="13" t="s">
        <v>67</v>
      </c>
    </row>
    <row r="28" spans="1:4">
      <c r="A28" s="13" t="s">
        <v>103</v>
      </c>
      <c r="B28" t="s">
        <v>104</v>
      </c>
      <c r="C28" s="9">
        <v>0.17</v>
      </c>
      <c r="D28" t="s">
        <v>105</v>
      </c>
    </row>
    <row r="29" spans="1:4">
      <c r="B29" t="s">
        <v>106</v>
      </c>
      <c r="C29" s="9">
        <v>0.16</v>
      </c>
      <c r="D29" t="s">
        <v>107</v>
      </c>
    </row>
    <row r="30" spans="1:4">
      <c r="A30" s="13" t="s">
        <v>108</v>
      </c>
      <c r="B30" t="s">
        <v>84</v>
      </c>
      <c r="C30" s="9">
        <v>0.18</v>
      </c>
      <c r="D30" t="s">
        <v>109</v>
      </c>
    </row>
    <row r="31" spans="1:4">
      <c r="B31" t="s">
        <v>110</v>
      </c>
      <c r="C31" s="9">
        <v>0.1</v>
      </c>
      <c r="D31" t="s">
        <v>111</v>
      </c>
    </row>
    <row r="32" spans="1:4">
      <c r="A32" s="13" t="s">
        <v>112</v>
      </c>
      <c r="B32" t="s">
        <v>81</v>
      </c>
      <c r="C32" s="9">
        <v>0.11</v>
      </c>
      <c r="D32" t="s">
        <v>97</v>
      </c>
    </row>
    <row r="33" spans="1:4">
      <c r="B33" t="s">
        <v>79</v>
      </c>
      <c r="C33" s="9">
        <v>0.11</v>
      </c>
      <c r="D33" t="s">
        <v>113</v>
      </c>
    </row>
    <row r="34" spans="1:4">
      <c r="A34" s="13" t="s">
        <v>114</v>
      </c>
      <c r="B34" t="s">
        <v>71</v>
      </c>
      <c r="C34" s="9">
        <v>0.1</v>
      </c>
      <c r="D34" t="s">
        <v>95</v>
      </c>
    </row>
    <row r="35" spans="1:4">
      <c r="B35" t="s">
        <v>115</v>
      </c>
      <c r="C35" s="9">
        <v>0.09</v>
      </c>
      <c r="D35" t="s">
        <v>116</v>
      </c>
    </row>
  </sheetData>
  <hyperlinks>
    <hyperlink ref="I4" r:id="rId1" display="https://investimentos.btgpactual.com/fundos-de-investimento/absolute-delfos-ficfirf-lp-crpr" xr:uid="{61DD8E66-905E-4C43-9771-751AA66E38AD}"/>
    <hyperlink ref="I5" r:id="rId2" display="https://investimentos.btgpactual.com/fundos-de-investimento/btg-cdb-plus-firf-crpr" xr:uid="{AFC3D9C4-9707-DD41-A805-2E34C9523C4D}"/>
    <hyperlink ref="I6" r:id="rId3" display="https://investimentos.btgpactual.com/fundos-de-investimento/absolute-hidra-ipca-infra-ficfirf-crpr" xr:uid="{4A17DF61-A234-9E4F-86E0-59FA505CFAB2}"/>
    <hyperlink ref="I8" r:id="rId4" display="https://investimentos.btgpactual.com/fundos-de-investimento/armor-axe-ficfim" xr:uid="{979AC80C-3887-8943-AF6A-4F786999E886}"/>
    <hyperlink ref="I10" r:id="rId5" display="https://investimentos.btgpactual.com/fundos-de-investimento/spx-patriot-ficfia" xr:uid="{ABBDF5A1-8DEC-6C42-9EA1-2801B6CADDC5}"/>
    <hyperlink ref="I12" r:id="rId6" display="https://investimentos.btgpactual.com/fundos-de-investimento/arx-elbrus-incentivado-infra-firf" xr:uid="{FAD2081E-A2FF-DC45-B4B6-765FF0BBF2E0}"/>
  </hyperlinks>
  <pageMargins left="0.511811024" right="0.511811024" top="0.78740157499999996" bottom="0.78740157499999996" header="0.31496062000000002" footer="0.31496062000000002"/>
  <drawing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074DD-2D55-48ED-8D56-FA789D68FF99}">
  <dimension ref="A1:N28"/>
  <sheetViews>
    <sheetView workbookViewId="0">
      <selection sqref="A1:B27"/>
    </sheetView>
  </sheetViews>
  <sheetFormatPr baseColWidth="10" defaultColWidth="8.83203125" defaultRowHeight="15"/>
  <cols>
    <col min="14" max="14" width="11" bestFit="1" customWidth="1"/>
  </cols>
  <sheetData>
    <row r="1" spans="1:14">
      <c r="A1" t="s">
        <v>41</v>
      </c>
      <c r="B1" t="s">
        <v>42</v>
      </c>
      <c r="C1" t="s">
        <v>43</v>
      </c>
      <c r="D1" t="s">
        <v>44</v>
      </c>
      <c r="E1" t="s">
        <v>45</v>
      </c>
      <c r="F1" t="s">
        <v>46</v>
      </c>
      <c r="G1" t="s">
        <v>47</v>
      </c>
      <c r="H1" t="s">
        <v>48</v>
      </c>
      <c r="I1" t="s">
        <v>49</v>
      </c>
      <c r="J1" t="s">
        <v>50</v>
      </c>
      <c r="K1" t="s">
        <v>51</v>
      </c>
      <c r="L1" t="s">
        <v>52</v>
      </c>
      <c r="M1" t="s">
        <v>53</v>
      </c>
      <c r="N1" t="s">
        <v>54</v>
      </c>
    </row>
    <row r="2" spans="1:14">
      <c r="A2">
        <v>2025</v>
      </c>
      <c r="B2">
        <v>1.01</v>
      </c>
      <c r="C2">
        <v>0.99</v>
      </c>
      <c r="D2">
        <v>0.96</v>
      </c>
      <c r="E2">
        <v>1.06</v>
      </c>
      <c r="F2">
        <v>1.1399999999999999</v>
      </c>
      <c r="G2">
        <v>1.1000000000000001</v>
      </c>
      <c r="H2">
        <v>1.28</v>
      </c>
      <c r="I2">
        <v>1</v>
      </c>
      <c r="J2" t="s">
        <v>55</v>
      </c>
      <c r="K2" t="s">
        <v>55</v>
      </c>
      <c r="L2" t="s">
        <v>55</v>
      </c>
      <c r="M2" t="s">
        <v>55</v>
      </c>
      <c r="N2">
        <v>8.85</v>
      </c>
    </row>
    <row r="3" spans="1:14">
      <c r="A3">
        <v>2024</v>
      </c>
      <c r="B3">
        <v>0.97</v>
      </c>
      <c r="C3">
        <v>0.8</v>
      </c>
      <c r="D3">
        <v>0.83</v>
      </c>
      <c r="E3">
        <v>0.89</v>
      </c>
      <c r="F3">
        <v>0.83</v>
      </c>
      <c r="G3">
        <v>0.79</v>
      </c>
      <c r="H3">
        <v>0.91</v>
      </c>
      <c r="I3">
        <v>0.87</v>
      </c>
      <c r="J3">
        <v>0.84</v>
      </c>
      <c r="K3">
        <v>0.93</v>
      </c>
      <c r="L3">
        <v>0.79</v>
      </c>
      <c r="M3">
        <v>0.93</v>
      </c>
      <c r="N3">
        <v>10.88</v>
      </c>
    </row>
    <row r="4" spans="1:14">
      <c r="A4">
        <v>2023</v>
      </c>
      <c r="B4">
        <v>1.1200000000000001</v>
      </c>
      <c r="C4">
        <v>0.92</v>
      </c>
      <c r="D4">
        <v>1.17</v>
      </c>
      <c r="E4">
        <v>0.92</v>
      </c>
      <c r="F4">
        <v>1.1200000000000001</v>
      </c>
      <c r="G4">
        <v>1.07</v>
      </c>
      <c r="H4">
        <v>1.07</v>
      </c>
      <c r="I4">
        <v>1.1399999999999999</v>
      </c>
      <c r="J4">
        <v>0.97</v>
      </c>
      <c r="K4">
        <v>1</v>
      </c>
      <c r="L4">
        <v>0.92</v>
      </c>
      <c r="M4">
        <v>0.89</v>
      </c>
      <c r="N4">
        <v>13.04</v>
      </c>
    </row>
    <row r="5" spans="1:14">
      <c r="A5">
        <v>2022</v>
      </c>
      <c r="B5">
        <v>0.73</v>
      </c>
      <c r="C5">
        <v>0.76</v>
      </c>
      <c r="D5">
        <v>0.93</v>
      </c>
      <c r="E5">
        <v>0.83</v>
      </c>
      <c r="F5">
        <v>1.03</v>
      </c>
      <c r="G5">
        <v>1.02</v>
      </c>
      <c r="H5">
        <v>1.03</v>
      </c>
      <c r="I5">
        <v>1.17</v>
      </c>
      <c r="J5">
        <v>1.07</v>
      </c>
      <c r="K5">
        <v>1.02</v>
      </c>
      <c r="L5">
        <v>1.02</v>
      </c>
      <c r="M5">
        <v>1.1200000000000001</v>
      </c>
      <c r="N5">
        <v>12.39</v>
      </c>
    </row>
    <row r="6" spans="1:14">
      <c r="A6">
        <v>2021</v>
      </c>
      <c r="B6">
        <v>0.15</v>
      </c>
      <c r="C6">
        <v>0.13</v>
      </c>
      <c r="D6">
        <v>0.2</v>
      </c>
      <c r="E6">
        <v>0.21</v>
      </c>
      <c r="F6">
        <v>0.27</v>
      </c>
      <c r="G6">
        <v>0.31</v>
      </c>
      <c r="H6">
        <v>0.36</v>
      </c>
      <c r="I6">
        <v>0.43</v>
      </c>
      <c r="J6">
        <v>0.44</v>
      </c>
      <c r="K6">
        <v>0.49</v>
      </c>
      <c r="L6">
        <v>0.59</v>
      </c>
      <c r="M6">
        <v>0.77</v>
      </c>
      <c r="N6">
        <v>4.42</v>
      </c>
    </row>
    <row r="7" spans="1:14">
      <c r="A7">
        <v>2020</v>
      </c>
      <c r="B7">
        <v>0.38</v>
      </c>
      <c r="C7">
        <v>0.28999999999999998</v>
      </c>
      <c r="D7">
        <v>0.34</v>
      </c>
      <c r="E7">
        <v>0.28000000000000003</v>
      </c>
      <c r="F7">
        <v>0.24</v>
      </c>
      <c r="G7">
        <v>0.21</v>
      </c>
      <c r="H7">
        <v>0.19</v>
      </c>
      <c r="I7">
        <v>0.16</v>
      </c>
      <c r="J7">
        <v>0.16</v>
      </c>
      <c r="K7">
        <v>0.16</v>
      </c>
      <c r="L7">
        <v>0.15</v>
      </c>
      <c r="M7">
        <v>0.16</v>
      </c>
      <c r="N7">
        <v>2.76</v>
      </c>
    </row>
    <row r="8" spans="1:14">
      <c r="A8">
        <v>2019</v>
      </c>
      <c r="B8">
        <v>0.54</v>
      </c>
      <c r="C8">
        <v>0.49</v>
      </c>
      <c r="D8">
        <v>0.47</v>
      </c>
      <c r="E8">
        <v>0.52</v>
      </c>
      <c r="F8">
        <v>0.54</v>
      </c>
      <c r="G8">
        <v>0.47</v>
      </c>
      <c r="H8">
        <v>0.56999999999999995</v>
      </c>
      <c r="I8">
        <v>0.5</v>
      </c>
      <c r="J8">
        <v>0.46</v>
      </c>
      <c r="K8">
        <v>0.48</v>
      </c>
      <c r="L8">
        <v>0.38</v>
      </c>
      <c r="M8">
        <v>0.37</v>
      </c>
      <c r="N8">
        <v>5.96</v>
      </c>
    </row>
    <row r="9" spans="1:14">
      <c r="A9">
        <v>2018</v>
      </c>
      <c r="B9">
        <v>0.57999999999999996</v>
      </c>
      <c r="C9">
        <v>0.47</v>
      </c>
      <c r="D9">
        <v>0.53</v>
      </c>
      <c r="E9">
        <v>0.52</v>
      </c>
      <c r="F9">
        <v>0.52</v>
      </c>
      <c r="G9">
        <v>0.52</v>
      </c>
      <c r="H9">
        <v>0.54</v>
      </c>
      <c r="I9">
        <v>0.56999999999999995</v>
      </c>
      <c r="J9">
        <v>0.47</v>
      </c>
      <c r="K9">
        <v>0.54</v>
      </c>
      <c r="L9">
        <v>0.49</v>
      </c>
      <c r="M9">
        <v>0.49</v>
      </c>
      <c r="N9">
        <v>6.43</v>
      </c>
    </row>
    <row r="10" spans="1:14">
      <c r="A10">
        <v>2017</v>
      </c>
      <c r="B10">
        <v>1.0900000000000001</v>
      </c>
      <c r="C10">
        <v>0.87</v>
      </c>
      <c r="D10">
        <v>1.05</v>
      </c>
      <c r="E10">
        <v>0.79</v>
      </c>
      <c r="F10">
        <v>0.93</v>
      </c>
      <c r="G10">
        <v>0.81</v>
      </c>
      <c r="H10">
        <v>0.8</v>
      </c>
      <c r="I10">
        <v>0.8</v>
      </c>
      <c r="J10">
        <v>0.64</v>
      </c>
      <c r="K10">
        <v>0.64</v>
      </c>
      <c r="L10">
        <v>0.56999999999999995</v>
      </c>
      <c r="M10">
        <v>0.54</v>
      </c>
      <c r="N10">
        <v>9.94</v>
      </c>
    </row>
    <row r="11" spans="1:14">
      <c r="A11">
        <v>2016</v>
      </c>
      <c r="B11">
        <v>1.06</v>
      </c>
      <c r="C11">
        <v>1</v>
      </c>
      <c r="D11">
        <v>1.1599999999999999</v>
      </c>
      <c r="E11">
        <v>1.06</v>
      </c>
      <c r="F11">
        <v>1.1100000000000001</v>
      </c>
      <c r="G11">
        <v>1.1599999999999999</v>
      </c>
      <c r="H11">
        <v>1.1100000000000001</v>
      </c>
      <c r="I11">
        <v>1.22</v>
      </c>
      <c r="J11">
        <v>1.1100000000000001</v>
      </c>
      <c r="K11">
        <v>1.05</v>
      </c>
      <c r="L11">
        <v>1.04</v>
      </c>
      <c r="M11">
        <v>1.1200000000000001</v>
      </c>
      <c r="N11">
        <v>14.02</v>
      </c>
    </row>
    <row r="12" spans="1:14">
      <c r="A12">
        <v>2015</v>
      </c>
      <c r="B12">
        <v>0.94</v>
      </c>
      <c r="C12">
        <v>0.82</v>
      </c>
      <c r="D12">
        <v>1.04</v>
      </c>
      <c r="E12">
        <v>0.95</v>
      </c>
      <c r="F12">
        <v>0.99</v>
      </c>
      <c r="G12">
        <v>1.07</v>
      </c>
      <c r="H12">
        <v>1.18</v>
      </c>
      <c r="I12">
        <v>1.1100000000000001</v>
      </c>
      <c r="J12">
        <v>1.1100000000000001</v>
      </c>
      <c r="K12">
        <v>1.1100000000000001</v>
      </c>
      <c r="L12">
        <v>1.06</v>
      </c>
      <c r="M12">
        <v>1.1599999999999999</v>
      </c>
      <c r="N12">
        <v>13.27</v>
      </c>
    </row>
    <row r="13" spans="1:14">
      <c r="A13">
        <v>2014</v>
      </c>
      <c r="B13">
        <v>0.85</v>
      </c>
      <c r="C13">
        <v>0.79</v>
      </c>
      <c r="D13">
        <v>0.77</v>
      </c>
      <c r="E13">
        <v>0.82</v>
      </c>
      <c r="F13">
        <v>0.87</v>
      </c>
      <c r="G13">
        <v>0.82</v>
      </c>
      <c r="H13">
        <v>0.95</v>
      </c>
      <c r="I13">
        <v>0.87</v>
      </c>
      <c r="J13">
        <v>0.91</v>
      </c>
      <c r="K13">
        <v>0.95</v>
      </c>
      <c r="L13">
        <v>0.84</v>
      </c>
      <c r="M13">
        <v>0.96</v>
      </c>
      <c r="N13">
        <v>10.9</v>
      </c>
    </row>
    <row r="14" spans="1:14">
      <c r="A14">
        <v>2013</v>
      </c>
      <c r="B14">
        <v>0.6</v>
      </c>
      <c r="C14">
        <v>0.49</v>
      </c>
      <c r="D14">
        <v>0.55000000000000004</v>
      </c>
      <c r="E14">
        <v>0.61</v>
      </c>
      <c r="F14">
        <v>0.6</v>
      </c>
      <c r="G14">
        <v>0.61</v>
      </c>
      <c r="H14">
        <v>0.72</v>
      </c>
      <c r="I14">
        <v>0.71</v>
      </c>
      <c r="J14">
        <v>0.71</v>
      </c>
      <c r="K14">
        <v>0.81</v>
      </c>
      <c r="L14">
        <v>0.72</v>
      </c>
      <c r="M14">
        <v>0.79</v>
      </c>
      <c r="N14">
        <v>8.2200000000000006</v>
      </c>
    </row>
    <row r="15" spans="1:14">
      <c r="A15">
        <v>2012</v>
      </c>
      <c r="B15">
        <v>0.89</v>
      </c>
      <c r="C15">
        <v>0.75</v>
      </c>
      <c r="D15">
        <v>0.82</v>
      </c>
      <c r="E15">
        <v>0.71</v>
      </c>
      <c r="F15">
        <v>0.74</v>
      </c>
      <c r="G15">
        <v>0.64</v>
      </c>
      <c r="H15">
        <v>0.68</v>
      </c>
      <c r="I15">
        <v>0.69</v>
      </c>
      <c r="J15">
        <v>0.54</v>
      </c>
      <c r="K15">
        <v>0.61</v>
      </c>
      <c r="L15">
        <v>0.55000000000000004</v>
      </c>
      <c r="M15">
        <v>0.55000000000000004</v>
      </c>
      <c r="N15">
        <v>8.49</v>
      </c>
    </row>
    <row r="16" spans="1:14">
      <c r="A16">
        <v>2011</v>
      </c>
      <c r="B16">
        <v>0.86</v>
      </c>
      <c r="C16">
        <v>0.84</v>
      </c>
      <c r="D16">
        <v>0.92</v>
      </c>
      <c r="E16">
        <v>0.84</v>
      </c>
      <c r="F16">
        <v>0.99</v>
      </c>
      <c r="G16">
        <v>0.96</v>
      </c>
      <c r="H16">
        <v>0.97</v>
      </c>
      <c r="I16">
        <v>1.07</v>
      </c>
      <c r="J16">
        <v>0.94</v>
      </c>
      <c r="K16">
        <v>0.88</v>
      </c>
      <c r="L16">
        <v>0.86</v>
      </c>
      <c r="M16">
        <v>0.91</v>
      </c>
      <c r="N16">
        <v>11.62</v>
      </c>
    </row>
    <row r="17" spans="1:14">
      <c r="A17">
        <v>2010</v>
      </c>
      <c r="B17">
        <v>0.66</v>
      </c>
      <c r="C17">
        <v>0.59</v>
      </c>
      <c r="D17">
        <v>0.76</v>
      </c>
      <c r="E17">
        <v>0.67</v>
      </c>
      <c r="F17">
        <v>0.75</v>
      </c>
      <c r="G17">
        <v>0.79</v>
      </c>
      <c r="H17">
        <v>0.86</v>
      </c>
      <c r="I17">
        <v>0.89</v>
      </c>
      <c r="J17">
        <v>0.85</v>
      </c>
      <c r="K17">
        <v>0.81</v>
      </c>
      <c r="L17">
        <v>0.81</v>
      </c>
      <c r="M17">
        <v>0.93</v>
      </c>
      <c r="N17">
        <v>9.7799999999999994</v>
      </c>
    </row>
    <row r="18" spans="1:14">
      <c r="A18">
        <v>2009</v>
      </c>
      <c r="B18">
        <v>1.05</v>
      </c>
      <c r="C18">
        <v>0.86</v>
      </c>
      <c r="D18">
        <v>0.97</v>
      </c>
      <c r="E18">
        <v>0.84</v>
      </c>
      <c r="F18">
        <v>0.77</v>
      </c>
      <c r="G18">
        <v>0.76</v>
      </c>
      <c r="H18">
        <v>0.79</v>
      </c>
      <c r="I18">
        <v>0.69</v>
      </c>
      <c r="J18">
        <v>0.69</v>
      </c>
      <c r="K18">
        <v>0.69</v>
      </c>
      <c r="L18">
        <v>0.66</v>
      </c>
      <c r="M18">
        <v>0.73</v>
      </c>
      <c r="N18">
        <v>9.93</v>
      </c>
    </row>
    <row r="19" spans="1:14">
      <c r="A19">
        <v>2008</v>
      </c>
      <c r="B19">
        <v>0.93</v>
      </c>
      <c r="C19">
        <v>0.8</v>
      </c>
      <c r="D19">
        <v>0.84</v>
      </c>
      <c r="E19">
        <v>0.9</v>
      </c>
      <c r="F19">
        <v>0.88</v>
      </c>
      <c r="G19">
        <v>0.96</v>
      </c>
      <c r="H19">
        <v>1.07</v>
      </c>
      <c r="I19">
        <v>1.02</v>
      </c>
      <c r="J19">
        <v>1.1000000000000001</v>
      </c>
      <c r="K19">
        <v>1.18</v>
      </c>
      <c r="L19">
        <v>1.02</v>
      </c>
      <c r="M19">
        <v>1.1200000000000001</v>
      </c>
      <c r="N19">
        <v>12.48</v>
      </c>
    </row>
    <row r="20" spans="1:14">
      <c r="A20">
        <v>2007</v>
      </c>
      <c r="B20">
        <v>1.08</v>
      </c>
      <c r="C20">
        <v>0.87</v>
      </c>
      <c r="D20">
        <v>1.05</v>
      </c>
      <c r="E20">
        <v>0.94</v>
      </c>
      <c r="F20">
        <v>1.03</v>
      </c>
      <c r="G20">
        <v>0.91</v>
      </c>
      <c r="H20">
        <v>0.97</v>
      </c>
      <c r="I20">
        <v>0.99</v>
      </c>
      <c r="J20">
        <v>0.8</v>
      </c>
      <c r="K20">
        <v>0.93</v>
      </c>
      <c r="L20">
        <v>0.84</v>
      </c>
      <c r="M20">
        <v>0.84</v>
      </c>
      <c r="N20">
        <v>11.88</v>
      </c>
    </row>
    <row r="21" spans="1:14">
      <c r="A21">
        <v>2006</v>
      </c>
      <c r="B21">
        <v>1.43</v>
      </c>
      <c r="C21">
        <v>1.1499999999999999</v>
      </c>
      <c r="D21">
        <v>1.42</v>
      </c>
      <c r="E21">
        <v>1.08</v>
      </c>
      <c r="F21">
        <v>1.28</v>
      </c>
      <c r="G21">
        <v>1.18</v>
      </c>
      <c r="H21">
        <v>1.17</v>
      </c>
      <c r="I21">
        <v>1.26</v>
      </c>
      <c r="J21">
        <v>1.06</v>
      </c>
      <c r="K21">
        <v>1.0900000000000001</v>
      </c>
      <c r="L21">
        <v>1.02</v>
      </c>
      <c r="M21">
        <v>0.99</v>
      </c>
      <c r="N21">
        <v>15.08</v>
      </c>
    </row>
    <row r="22" spans="1:14">
      <c r="A22">
        <v>2005</v>
      </c>
      <c r="B22">
        <v>1.38</v>
      </c>
      <c r="C22">
        <v>1.22</v>
      </c>
      <c r="D22">
        <v>1.53</v>
      </c>
      <c r="E22">
        <v>1.41</v>
      </c>
      <c r="F22">
        <v>1.5</v>
      </c>
      <c r="G22">
        <v>1.59</v>
      </c>
      <c r="H22">
        <v>1.51</v>
      </c>
      <c r="I22">
        <v>1.66</v>
      </c>
      <c r="J22">
        <v>1.5</v>
      </c>
      <c r="K22">
        <v>1.41</v>
      </c>
      <c r="L22">
        <v>1.38</v>
      </c>
      <c r="M22">
        <v>1.47</v>
      </c>
      <c r="N22">
        <v>19.05</v>
      </c>
    </row>
    <row r="23" spans="1:14">
      <c r="A23">
        <v>2004</v>
      </c>
      <c r="B23">
        <v>1.27</v>
      </c>
      <c r="C23">
        <v>1.08</v>
      </c>
      <c r="D23">
        <v>1.38</v>
      </c>
      <c r="E23">
        <v>1.18</v>
      </c>
      <c r="F23">
        <v>1.23</v>
      </c>
      <c r="G23">
        <v>1.23</v>
      </c>
      <c r="H23">
        <v>1.29</v>
      </c>
      <c r="I23">
        <v>1.29</v>
      </c>
      <c r="J23">
        <v>1.25</v>
      </c>
      <c r="K23">
        <v>1.21</v>
      </c>
      <c r="L23">
        <v>1.25</v>
      </c>
      <c r="M23">
        <v>1.48</v>
      </c>
      <c r="N23">
        <v>16.25</v>
      </c>
    </row>
    <row r="24" spans="1:14">
      <c r="A24">
        <v>2003</v>
      </c>
      <c r="B24">
        <v>1.97</v>
      </c>
      <c r="C24">
        <v>1.83</v>
      </c>
      <c r="D24">
        <v>1.78</v>
      </c>
      <c r="E24">
        <v>1.87</v>
      </c>
      <c r="F24">
        <v>1.97</v>
      </c>
      <c r="G24">
        <v>1.86</v>
      </c>
      <c r="H24">
        <v>2.08</v>
      </c>
      <c r="I24">
        <v>1.77</v>
      </c>
      <c r="J24">
        <v>1.68</v>
      </c>
      <c r="K24">
        <v>1.64</v>
      </c>
      <c r="L24">
        <v>1.34</v>
      </c>
      <c r="M24">
        <v>1.37</v>
      </c>
      <c r="N24">
        <v>23.35</v>
      </c>
    </row>
    <row r="25" spans="1:14">
      <c r="A25">
        <v>2002</v>
      </c>
      <c r="B25">
        <v>1.53</v>
      </c>
      <c r="C25">
        <v>1.25</v>
      </c>
      <c r="D25">
        <v>1.37</v>
      </c>
      <c r="E25">
        <v>1.48</v>
      </c>
      <c r="F25">
        <v>1.41</v>
      </c>
      <c r="G25">
        <v>1.33</v>
      </c>
      <c r="H25">
        <v>1.54</v>
      </c>
      <c r="I25">
        <v>1.44</v>
      </c>
      <c r="J25">
        <v>1.38</v>
      </c>
      <c r="K25">
        <v>1.65</v>
      </c>
      <c r="L25">
        <v>1.54</v>
      </c>
      <c r="M25">
        <v>1.74</v>
      </c>
      <c r="N25">
        <v>19.170000000000002</v>
      </c>
    </row>
    <row r="26" spans="1:14">
      <c r="A26">
        <v>2001</v>
      </c>
      <c r="B26">
        <v>1.27</v>
      </c>
      <c r="C26">
        <v>1.02</v>
      </c>
      <c r="D26">
        <v>1.26</v>
      </c>
      <c r="E26">
        <v>1.19</v>
      </c>
      <c r="F26">
        <v>1.34</v>
      </c>
      <c r="G26">
        <v>1.27</v>
      </c>
      <c r="H26">
        <v>1.5</v>
      </c>
      <c r="I26">
        <v>1.6</v>
      </c>
      <c r="J26">
        <v>1.32</v>
      </c>
      <c r="K26">
        <v>1.53</v>
      </c>
      <c r="L26">
        <v>1.39</v>
      </c>
      <c r="M26">
        <v>1.39</v>
      </c>
      <c r="N26">
        <v>17.32</v>
      </c>
    </row>
    <row r="27" spans="1:14">
      <c r="A27">
        <v>2000</v>
      </c>
      <c r="B27">
        <v>1.46</v>
      </c>
      <c r="C27">
        <v>1.45</v>
      </c>
      <c r="D27">
        <v>1.45</v>
      </c>
      <c r="E27">
        <v>1.3</v>
      </c>
      <c r="F27">
        <v>1.49</v>
      </c>
      <c r="G27">
        <v>1.39</v>
      </c>
      <c r="H27">
        <v>1.31</v>
      </c>
      <c r="I27">
        <v>1.41</v>
      </c>
      <c r="J27">
        <v>1.22</v>
      </c>
      <c r="K27">
        <v>1.29</v>
      </c>
      <c r="L27">
        <v>1.22</v>
      </c>
      <c r="M27">
        <v>1.2</v>
      </c>
      <c r="N27">
        <v>17.43</v>
      </c>
    </row>
    <row r="28" spans="1:14">
      <c r="A28">
        <v>1999</v>
      </c>
      <c r="B28">
        <v>2.1800000000000002</v>
      </c>
      <c r="C28">
        <v>2.38</v>
      </c>
      <c r="D28">
        <v>3.33</v>
      </c>
      <c r="E28">
        <v>2.35</v>
      </c>
      <c r="F28">
        <v>2.02</v>
      </c>
      <c r="G28">
        <v>1.67</v>
      </c>
      <c r="H28">
        <v>1.66</v>
      </c>
      <c r="I28">
        <v>1.57</v>
      </c>
      <c r="J28">
        <v>1.49</v>
      </c>
      <c r="K28">
        <v>1.38</v>
      </c>
      <c r="L28">
        <v>1.39</v>
      </c>
      <c r="M28">
        <v>1.6</v>
      </c>
      <c r="N28">
        <v>25.59</v>
      </c>
    </row>
  </sheetData>
  <pageMargins left="0.511811024" right="0.511811024" top="0.78740157499999996" bottom="0.78740157499999996" header="0.31496062000000002" footer="0.3149606200000000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FE80-8294-49A0-A1DF-8FB5F680A88D}">
  <dimension ref="A1:O15"/>
  <sheetViews>
    <sheetView topLeftCell="A2" workbookViewId="0">
      <selection activeCell="D20" sqref="D19:D20"/>
    </sheetView>
  </sheetViews>
  <sheetFormatPr baseColWidth="10" defaultColWidth="8.83203125" defaultRowHeight="15"/>
  <sheetData>
    <row r="1" spans="1:15">
      <c r="A1" t="s">
        <v>41</v>
      </c>
      <c r="B1" t="s">
        <v>42</v>
      </c>
      <c r="C1" t="s">
        <v>43</v>
      </c>
      <c r="D1" t="s">
        <v>44</v>
      </c>
      <c r="E1" t="s">
        <v>45</v>
      </c>
      <c r="F1" t="s">
        <v>46</v>
      </c>
      <c r="G1" t="s">
        <v>47</v>
      </c>
      <c r="H1" t="s">
        <v>48</v>
      </c>
      <c r="I1" t="s">
        <v>49</v>
      </c>
      <c r="J1" t="s">
        <v>50</v>
      </c>
      <c r="K1" t="s">
        <v>51</v>
      </c>
      <c r="L1" t="s">
        <v>52</v>
      </c>
      <c r="M1" t="s">
        <v>53</v>
      </c>
      <c r="N1" t="s">
        <v>54</v>
      </c>
    </row>
    <row r="2" spans="1:15">
      <c r="A2">
        <v>2025</v>
      </c>
      <c r="B2" s="5">
        <v>1.6000000000000001E-3</v>
      </c>
      <c r="C2" s="5">
        <v>1.3100000000000001E-2</v>
      </c>
      <c r="D2" s="5">
        <v>5.6000000000000008E-3</v>
      </c>
      <c r="E2" s="5">
        <v>4.3E-3</v>
      </c>
      <c r="F2" s="5">
        <v>2.5999999999999999E-3</v>
      </c>
      <c r="G2" s="5">
        <v>2.3999999999999998E-3</v>
      </c>
      <c r="H2" s="5">
        <v>2.5999999999999999E-3</v>
      </c>
      <c r="I2" s="5"/>
      <c r="J2" s="5"/>
      <c r="K2" s="5"/>
      <c r="L2" s="5"/>
      <c r="M2" s="5"/>
      <c r="N2" s="5">
        <v>5.2299999999999999E-2</v>
      </c>
      <c r="O2" s="5"/>
    </row>
    <row r="3" spans="1:15">
      <c r="A3">
        <v>2024</v>
      </c>
      <c r="B3" s="5">
        <v>4.1999999999999997E-3</v>
      </c>
      <c r="C3" s="5">
        <v>8.3000000000000001E-3</v>
      </c>
      <c r="D3" s="5">
        <v>1.6000000000000001E-3</v>
      </c>
      <c r="E3" s="5">
        <v>3.8E-3</v>
      </c>
      <c r="F3" s="5">
        <v>4.5999999999999999E-3</v>
      </c>
      <c r="G3" s="5">
        <v>2.0999999999999999E-3</v>
      </c>
      <c r="H3" s="5">
        <v>3.8E-3</v>
      </c>
      <c r="I3" s="5">
        <v>-2.0000000000000001E-4</v>
      </c>
      <c r="J3" s="5">
        <v>4.4000000000000003E-3</v>
      </c>
      <c r="K3" s="5">
        <v>5.6000000000000008E-3</v>
      </c>
      <c r="L3" s="5">
        <v>3.9000000000000003E-3</v>
      </c>
      <c r="M3" s="5">
        <v>5.1999999999999998E-3</v>
      </c>
      <c r="N3" s="5">
        <v>4.8300000000000003E-2</v>
      </c>
      <c r="O3" s="5"/>
    </row>
    <row r="4" spans="1:15">
      <c r="A4">
        <v>2023</v>
      </c>
      <c r="B4" s="5">
        <v>5.3E-3</v>
      </c>
      <c r="C4" s="5">
        <v>8.3999999999999995E-3</v>
      </c>
      <c r="D4" s="5">
        <v>7.0999999999999995E-3</v>
      </c>
      <c r="E4" s="5">
        <v>6.0999999999999995E-3</v>
      </c>
      <c r="F4" s="5">
        <v>2.3E-3</v>
      </c>
      <c r="G4" s="5">
        <v>-8.0000000000000004E-4</v>
      </c>
      <c r="H4" s="5">
        <v>1.1999999999999999E-3</v>
      </c>
      <c r="I4" s="5">
        <v>2.3E-3</v>
      </c>
      <c r="J4" s="5">
        <v>2.5999999999999999E-3</v>
      </c>
      <c r="K4" s="5">
        <v>2.3999999999999998E-3</v>
      </c>
      <c r="L4" s="5">
        <v>2.8000000000000004E-3</v>
      </c>
      <c r="M4" s="5">
        <v>5.6000000000000008E-3</v>
      </c>
      <c r="N4" s="5">
        <v>4.6199999999999998E-2</v>
      </c>
      <c r="O4" s="5"/>
    </row>
    <row r="5" spans="1:15">
      <c r="A5">
        <v>2022</v>
      </c>
      <c r="B5" s="5">
        <v>5.4000000000000003E-3</v>
      </c>
      <c r="C5" s="5">
        <v>1.01E-2</v>
      </c>
      <c r="D5" s="5">
        <v>1.6200000000000003E-2</v>
      </c>
      <c r="E5" s="5">
        <v>1.06E-2</v>
      </c>
      <c r="F5" s="5">
        <v>4.6999999999999993E-3</v>
      </c>
      <c r="G5" s="5">
        <v>6.7000000000000002E-3</v>
      </c>
      <c r="H5" s="5">
        <v>-6.8000000000000005E-3</v>
      </c>
      <c r="I5" s="5">
        <v>-3.5999999999999999E-3</v>
      </c>
      <c r="J5" s="5">
        <v>-2.8999999999999998E-3</v>
      </c>
      <c r="K5" s="5">
        <v>5.8999999999999999E-3</v>
      </c>
      <c r="L5" s="5">
        <v>4.0999999999999995E-3</v>
      </c>
      <c r="M5" s="5">
        <v>6.1999999999999998E-3</v>
      </c>
      <c r="N5" s="5">
        <v>5.7799999999999997E-2</v>
      </c>
      <c r="O5" s="5"/>
    </row>
    <row r="6" spans="1:15">
      <c r="A6">
        <v>2021</v>
      </c>
      <c r="B6" s="5">
        <v>2.5000000000000001E-3</v>
      </c>
      <c r="C6" s="5">
        <v>8.6E-3</v>
      </c>
      <c r="D6" s="5">
        <v>9.300000000000001E-3</v>
      </c>
      <c r="E6" s="5">
        <v>3.0999999999999999E-3</v>
      </c>
      <c r="F6" s="5">
        <v>8.3000000000000001E-3</v>
      </c>
      <c r="G6" s="5">
        <v>5.3E-3</v>
      </c>
      <c r="H6" s="5">
        <v>9.5999999999999992E-3</v>
      </c>
      <c r="I6" s="5">
        <v>8.6999999999999994E-3</v>
      </c>
      <c r="J6" s="5">
        <v>1.1599999999999999E-2</v>
      </c>
      <c r="K6" s="5">
        <v>1.2500000000000001E-2</v>
      </c>
      <c r="L6" s="5">
        <v>9.4999999999999998E-3</v>
      </c>
      <c r="M6" s="5">
        <v>7.3000000000000001E-3</v>
      </c>
      <c r="N6" s="5">
        <v>0.10059999999999999</v>
      </c>
      <c r="O6" s="5"/>
    </row>
    <row r="7" spans="1:15">
      <c r="A7">
        <v>2020</v>
      </c>
      <c r="B7" s="5">
        <v>2.0999999999999999E-3</v>
      </c>
      <c r="C7" s="5">
        <v>2.5000000000000001E-3</v>
      </c>
      <c r="D7" s="5">
        <v>7.000000000000001E-4</v>
      </c>
      <c r="E7" s="5">
        <v>-3.0999999999999999E-3</v>
      </c>
      <c r="F7" s="5">
        <v>-3.8E-3</v>
      </c>
      <c r="G7" s="5">
        <v>2.5999999999999999E-3</v>
      </c>
      <c r="H7" s="5">
        <v>3.5999999999999999E-3</v>
      </c>
      <c r="I7" s="5">
        <v>2.3999999999999998E-3</v>
      </c>
      <c r="J7" s="5">
        <v>6.4000000000000003E-3</v>
      </c>
      <c r="K7" s="5">
        <v>8.6E-3</v>
      </c>
      <c r="L7" s="5">
        <v>8.8999999999999999E-3</v>
      </c>
      <c r="M7" s="5">
        <v>1.3500000000000002E-2</v>
      </c>
      <c r="N7" s="5">
        <v>4.5199999999999997E-2</v>
      </c>
      <c r="O7" s="5"/>
    </row>
    <row r="8" spans="1:15">
      <c r="A8">
        <v>2019</v>
      </c>
      <c r="B8" s="5">
        <v>3.2000000000000002E-3</v>
      </c>
      <c r="C8" s="5">
        <v>4.3E-3</v>
      </c>
      <c r="D8" s="5">
        <v>7.4999999999999997E-3</v>
      </c>
      <c r="E8" s="5">
        <v>5.6999999999999993E-3</v>
      </c>
      <c r="F8" s="5">
        <v>1.2999999999999999E-3</v>
      </c>
      <c r="G8" s="5">
        <v>1E-4</v>
      </c>
      <c r="H8" s="5">
        <v>1.9E-3</v>
      </c>
      <c r="I8" s="5">
        <v>1.1000000000000001E-3</v>
      </c>
      <c r="J8" s="5">
        <v>-4.0000000000000002E-4</v>
      </c>
      <c r="K8" s="5">
        <v>1E-3</v>
      </c>
      <c r="L8" s="5">
        <v>5.1000000000000004E-3</v>
      </c>
      <c r="M8" s="5">
        <v>1.15E-2</v>
      </c>
      <c r="N8" s="5">
        <v>4.3099999999999999E-2</v>
      </c>
      <c r="O8" s="5"/>
    </row>
    <row r="9" spans="1:15">
      <c r="A9">
        <v>2018</v>
      </c>
      <c r="B9" s="5">
        <v>2.8999999999999998E-3</v>
      </c>
      <c r="C9" s="5">
        <v>3.2000000000000002E-3</v>
      </c>
      <c r="D9" s="5">
        <v>8.9999999999999998E-4</v>
      </c>
      <c r="E9" s="5">
        <v>2.2000000000000001E-3</v>
      </c>
      <c r="F9" s="5">
        <v>4.0000000000000001E-3</v>
      </c>
      <c r="G9" s="5">
        <v>1.26E-2</v>
      </c>
      <c r="H9" s="5">
        <v>3.3E-3</v>
      </c>
      <c r="I9" s="5">
        <v>-8.9999999999999998E-4</v>
      </c>
      <c r="J9" s="5">
        <v>4.7999999999999996E-3</v>
      </c>
      <c r="K9" s="5">
        <v>4.5000000000000005E-3</v>
      </c>
      <c r="L9" s="5">
        <v>-2.0999999999999999E-3</v>
      </c>
      <c r="M9" s="5">
        <v>1.5E-3</v>
      </c>
      <c r="N9" s="5">
        <v>3.7499999999999999E-2</v>
      </c>
      <c r="O9" s="5"/>
    </row>
    <row r="10" spans="1:15">
      <c r="A10">
        <v>2017</v>
      </c>
      <c r="B10" s="5">
        <v>3.8E-3</v>
      </c>
      <c r="C10" s="5">
        <v>3.3E-3</v>
      </c>
      <c r="D10" s="5">
        <v>2.5000000000000001E-3</v>
      </c>
      <c r="E10" s="5">
        <v>1.4000000000000002E-3</v>
      </c>
      <c r="F10" s="5">
        <v>3.0999999999999999E-3</v>
      </c>
      <c r="G10" s="5">
        <v>-2.3E-3</v>
      </c>
      <c r="H10" s="5">
        <v>2.3999999999999998E-3</v>
      </c>
      <c r="I10" s="5">
        <v>1.9E-3</v>
      </c>
      <c r="J10" s="5">
        <v>1.6000000000000001E-3</v>
      </c>
      <c r="K10" s="5">
        <v>4.1999999999999997E-3</v>
      </c>
      <c r="L10" s="5">
        <v>2.8000000000000004E-3</v>
      </c>
      <c r="M10" s="5">
        <v>4.4000000000000003E-3</v>
      </c>
      <c r="N10" s="5">
        <v>2.9499999999999998E-2</v>
      </c>
      <c r="O10" s="5"/>
    </row>
    <row r="11" spans="1:15">
      <c r="A11">
        <v>2016</v>
      </c>
      <c r="B11" s="5">
        <v>1.2699999999999999E-2</v>
      </c>
      <c r="C11" s="5">
        <v>9.0000000000000011E-3</v>
      </c>
      <c r="D11" s="5">
        <v>4.3E-3</v>
      </c>
      <c r="E11" s="5">
        <v>6.0999999999999995E-3</v>
      </c>
      <c r="F11" s="5">
        <v>7.8000000000000005E-3</v>
      </c>
      <c r="G11" s="5">
        <v>3.4999999999999996E-3</v>
      </c>
      <c r="H11" s="5">
        <v>5.1999999999999998E-3</v>
      </c>
      <c r="I11" s="5">
        <v>4.4000000000000003E-3</v>
      </c>
      <c r="J11" s="5">
        <v>8.0000000000000004E-4</v>
      </c>
      <c r="K11" s="5">
        <v>2.5999999999999999E-3</v>
      </c>
      <c r="L11" s="5">
        <v>1.8E-3</v>
      </c>
      <c r="M11" s="5">
        <v>3.0000000000000001E-3</v>
      </c>
      <c r="N11" s="5">
        <v>6.2899999999999998E-2</v>
      </c>
      <c r="O11" s="5"/>
    </row>
    <row r="12" spans="1:15">
      <c r="A12">
        <v>2015</v>
      </c>
      <c r="B12" s="5">
        <v>1.24E-2</v>
      </c>
      <c r="C12" s="5">
        <v>1.2199999999999999E-2</v>
      </c>
      <c r="D12" s="5">
        <v>1.32E-2</v>
      </c>
      <c r="E12" s="5">
        <v>7.0999999999999995E-3</v>
      </c>
      <c r="F12" s="5">
        <v>7.4000000000000003E-3</v>
      </c>
      <c r="G12" s="5">
        <v>7.9000000000000008E-3</v>
      </c>
      <c r="H12" s="5">
        <v>6.1999999999999998E-3</v>
      </c>
      <c r="I12" s="5">
        <v>2.2000000000000001E-3</v>
      </c>
      <c r="J12" s="5">
        <v>5.4000000000000003E-3</v>
      </c>
      <c r="K12" s="5">
        <v>8.199999999999999E-3</v>
      </c>
      <c r="L12" s="5">
        <v>1.01E-2</v>
      </c>
      <c r="M12" s="5">
        <v>9.5999999999999992E-3</v>
      </c>
      <c r="N12" s="5">
        <v>0.1067</v>
      </c>
      <c r="O12" s="5"/>
    </row>
    <row r="13" spans="1:15">
      <c r="A13">
        <v>2014</v>
      </c>
      <c r="B13" s="5">
        <v>5.5000000000000005E-3</v>
      </c>
      <c r="C13" s="5">
        <v>6.8999999999999999E-3</v>
      </c>
      <c r="D13" s="5">
        <v>9.1999999999999998E-3</v>
      </c>
      <c r="E13" s="5">
        <v>6.7000000000000002E-3</v>
      </c>
      <c r="F13" s="5">
        <v>4.5999999999999999E-3</v>
      </c>
      <c r="G13" s="5">
        <v>4.0000000000000001E-3</v>
      </c>
      <c r="H13" s="5">
        <v>1E-4</v>
      </c>
      <c r="I13" s="5">
        <v>2.5000000000000001E-3</v>
      </c>
      <c r="J13" s="5">
        <v>5.6999999999999993E-3</v>
      </c>
      <c r="K13" s="5">
        <v>4.1999999999999997E-3</v>
      </c>
      <c r="L13" s="5">
        <v>5.1000000000000004E-3</v>
      </c>
      <c r="M13" s="5">
        <v>7.8000000000000005E-3</v>
      </c>
      <c r="N13" s="5">
        <v>6.4100000000000004E-2</v>
      </c>
      <c r="O13" s="5"/>
    </row>
    <row r="14" spans="1:15">
      <c r="A14">
        <v>2013</v>
      </c>
      <c r="B14" s="5">
        <v>8.6E-3</v>
      </c>
      <c r="C14" s="5">
        <v>6.0000000000000001E-3</v>
      </c>
      <c r="D14" s="5">
        <v>4.6999999999999993E-3</v>
      </c>
      <c r="E14" s="5">
        <v>5.5000000000000005E-3</v>
      </c>
      <c r="F14" s="5">
        <v>3.7000000000000002E-3</v>
      </c>
      <c r="G14" s="5">
        <v>2.5999999999999999E-3</v>
      </c>
      <c r="H14" s="5">
        <v>2.9999999999999997E-4</v>
      </c>
      <c r="I14" s="5">
        <v>2.3999999999999998E-3</v>
      </c>
      <c r="J14" s="5">
        <v>3.4999999999999996E-3</v>
      </c>
      <c r="K14" s="5">
        <v>5.6999999999999993E-3</v>
      </c>
      <c r="L14" s="5">
        <v>5.4000000000000003E-3</v>
      </c>
      <c r="M14" s="5">
        <v>9.1999999999999998E-3</v>
      </c>
      <c r="N14" s="5">
        <v>5.91E-2</v>
      </c>
      <c r="O14" s="5"/>
    </row>
    <row r="15" spans="1:15">
      <c r="A15">
        <v>2012</v>
      </c>
      <c r="B15" s="5">
        <v>5.6000000000000008E-3</v>
      </c>
      <c r="C15" s="5">
        <v>4.5000000000000005E-3</v>
      </c>
      <c r="D15" s="5">
        <v>2.0999999999999999E-3</v>
      </c>
      <c r="E15" s="5">
        <v>6.4000000000000003E-3</v>
      </c>
      <c r="F15" s="5">
        <v>3.5999999999999999E-3</v>
      </c>
      <c r="G15" s="5">
        <v>8.0000000000000004E-4</v>
      </c>
      <c r="H15" s="5">
        <v>4.3E-3</v>
      </c>
      <c r="I15" s="5">
        <v>4.0999999999999995E-3</v>
      </c>
      <c r="J15" s="5">
        <v>5.6999999999999993E-3</v>
      </c>
      <c r="K15" s="5">
        <v>5.8999999999999999E-3</v>
      </c>
      <c r="L15" s="5">
        <v>6.0000000000000001E-3</v>
      </c>
      <c r="M15" s="5">
        <v>7.9000000000000008E-3</v>
      </c>
      <c r="N15" s="5">
        <v>5.8400000000000001E-2</v>
      </c>
      <c r="O15" s="5"/>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45</vt:i4>
      </vt:variant>
    </vt:vector>
  </HeadingPairs>
  <TitlesOfParts>
    <vt:vector size="45" baseType="lpstr">
      <vt:lpstr>Carteira</vt:lpstr>
      <vt:lpstr>CARTEIRA A ZATAR BTG</vt:lpstr>
      <vt:lpstr>T2-Carteira GM+GPT</vt:lpstr>
      <vt:lpstr>T3 - Carteira</vt:lpstr>
      <vt:lpstr>T4 - Carteira</vt:lpstr>
      <vt:lpstr>T5 - Carteira</vt:lpstr>
      <vt:lpstr>T6 - carteira</vt:lpstr>
      <vt:lpstr>T7 - Carteira</vt:lpstr>
      <vt:lpstr>T8</vt:lpstr>
      <vt:lpstr>T9</vt:lpstr>
      <vt:lpstr>T10</vt:lpstr>
      <vt:lpstr>T11 - Geral</vt:lpstr>
      <vt:lpstr>T11 - IQ</vt:lpstr>
      <vt:lpstr>T13 - Geral</vt:lpstr>
      <vt:lpstr>T13 - IQ</vt:lpstr>
      <vt:lpstr>T14 - Geral</vt:lpstr>
      <vt:lpstr>T14 - IQ</vt:lpstr>
      <vt:lpstr>T15 - Geral</vt:lpstr>
      <vt:lpstr>T15 - IQ</vt:lpstr>
      <vt:lpstr>T16 - Geral</vt:lpstr>
      <vt:lpstr>Calculadora</vt:lpstr>
      <vt:lpstr>Dados para atualizar</vt:lpstr>
      <vt:lpstr>Dados Claude 3 anos</vt:lpstr>
      <vt:lpstr>Carteira Avilei</vt:lpstr>
      <vt:lpstr>Dados Carteiras 3 anos</vt:lpstr>
      <vt:lpstr>Dados Claude</vt:lpstr>
      <vt:lpstr>Dados oficiais</vt:lpstr>
      <vt:lpstr>Links</vt:lpstr>
      <vt:lpstr>Links t14</vt:lpstr>
      <vt:lpstr>Dados Ritmo</vt:lpstr>
      <vt:lpstr>Dados ativos</vt:lpstr>
      <vt:lpstr>Dados t5</vt:lpstr>
      <vt:lpstr>Carteira INDE</vt:lpstr>
      <vt:lpstr>Carteira INDE Tratada</vt:lpstr>
      <vt:lpstr>Resumo Inde</vt:lpstr>
      <vt:lpstr>Carteira INDE PREV</vt:lpstr>
      <vt:lpstr>Método</vt:lpstr>
      <vt:lpstr>Carteiras CL</vt:lpstr>
      <vt:lpstr>Carteiras CAI e LE</vt:lpstr>
      <vt:lpstr>Carteira du</vt:lpstr>
      <vt:lpstr>Carteira FIIS FINCLAS</vt:lpstr>
      <vt:lpstr>ETFs</vt:lpstr>
      <vt:lpstr>Simulador BTG</vt:lpstr>
      <vt:lpstr>Dados CDI</vt:lpstr>
      <vt:lpstr>Dados IPCA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Matos</dc:creator>
  <cp:lastModifiedBy>Lucas  De matos</cp:lastModifiedBy>
  <dcterms:created xsi:type="dcterms:W3CDTF">2025-08-27T12:49:16Z</dcterms:created>
  <dcterms:modified xsi:type="dcterms:W3CDTF">2026-05-22T18:49:08Z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a9157b-bcf3-4eac-b03e-7cf007ba9fdf_Enabled">
    <vt:lpwstr>true</vt:lpwstr>
  </property>
  <property fmtid="{D5CDD505-2E9C-101B-9397-08002B2CF9AE}" pid="3" name="MSIP_Label_e6a9157b-bcf3-4eac-b03e-7cf007ba9fdf_SetDate">
    <vt:lpwstr>2025-08-27T13:01:16Z</vt:lpwstr>
  </property>
  <property fmtid="{D5CDD505-2E9C-101B-9397-08002B2CF9AE}" pid="4" name="MSIP_Label_e6a9157b-bcf3-4eac-b03e-7cf007ba9fdf_Method">
    <vt:lpwstr>Standard</vt:lpwstr>
  </property>
  <property fmtid="{D5CDD505-2E9C-101B-9397-08002B2CF9AE}" pid="5" name="MSIP_Label_e6a9157b-bcf3-4eac-b03e-7cf007ba9fdf_Name">
    <vt:lpwstr>Publica</vt:lpwstr>
  </property>
  <property fmtid="{D5CDD505-2E9C-101B-9397-08002B2CF9AE}" pid="6" name="MSIP_Label_e6a9157b-bcf3-4eac-b03e-7cf007ba9fdf_SiteId">
    <vt:lpwstr>cf56e405-d2b0-4266-b210-aa04636b6161</vt:lpwstr>
  </property>
  <property fmtid="{D5CDD505-2E9C-101B-9397-08002B2CF9AE}" pid="7" name="MSIP_Label_e6a9157b-bcf3-4eac-b03e-7cf007ba9fdf_ActionId">
    <vt:lpwstr>3d8d0320-e0fa-46e3-8954-e32788931978</vt:lpwstr>
  </property>
  <property fmtid="{D5CDD505-2E9C-101B-9397-08002B2CF9AE}" pid="8" name="MSIP_Label_e6a9157b-bcf3-4eac-b03e-7cf007ba9fdf_ContentBits">
    <vt:lpwstr>2</vt:lpwstr>
  </property>
  <property fmtid="{D5CDD505-2E9C-101B-9397-08002B2CF9AE}" pid="9" name="MSIP_Label_e6a9157b-bcf3-4eac-b03e-7cf007ba9fdf_Tag">
    <vt:lpwstr>10, 3, 0, 1</vt:lpwstr>
  </property>
</Properties>
</file>