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urmaud/Documents/PhD_1/HSQC0 /DataBase GitHub/AAF lignin/PA_Pine/"/>
    </mc:Choice>
  </mc:AlternateContent>
  <xr:revisionPtr revIDLastSave="0" documentId="13_ncr:1_{42D9900D-5102-7145-B2CD-319725A3C698}" xr6:coauthVersionLast="47" xr6:coauthVersionMax="47" xr10:uidLastSave="{00000000-0000-0000-0000-000000000000}"/>
  <bookViews>
    <workbookView xWindow="0" yWindow="0" windowWidth="28800" windowHeight="18000" xr2:uid="{B297430E-B3A0-C340-8F6E-7B15B3A280A3}"/>
  </bookViews>
  <sheets>
    <sheet name="fitted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P8" i="1" l="1"/>
  <c r="P2" i="1"/>
  <c r="F24" i="1"/>
  <c r="F25" i="1"/>
  <c r="P6" i="1"/>
  <c r="Q6" i="1" s="1"/>
  <c r="P4" i="1"/>
  <c r="Q4" i="1" s="1"/>
  <c r="P3" i="1"/>
  <c r="Q3" i="1" s="1"/>
  <c r="Q2" i="1"/>
  <c r="R4" i="1" l="1"/>
  <c r="R6" i="1" s="1"/>
</calcChain>
</file>

<file path=xl/sharedStrings.xml><?xml version="1.0" encoding="utf-8"?>
<sst xmlns="http://schemas.openxmlformats.org/spreadsheetml/2006/main" count="32" uniqueCount="32">
  <si>
    <t>h</t>
  </si>
  <si>
    <t>x0</t>
  </si>
  <si>
    <t>y0</t>
  </si>
  <si>
    <t>Intensity</t>
  </si>
  <si>
    <t>A</t>
  </si>
  <si>
    <t>mu_x</t>
  </si>
  <si>
    <t>mu_y</t>
  </si>
  <si>
    <t>sigma_x</t>
  </si>
  <si>
    <t>sigma_y</t>
  </si>
  <si>
    <t>volume</t>
  </si>
  <si>
    <t>ln(V)</t>
  </si>
  <si>
    <t>r2</t>
  </si>
  <si>
    <t>V0</t>
  </si>
  <si>
    <t xml:space="preserve">BO4 % </t>
  </si>
  <si>
    <t>BO4 mmol</t>
  </si>
  <si>
    <t>mmol / g</t>
  </si>
  <si>
    <t>[17.42584838]</t>
  </si>
  <si>
    <t>Alpha</t>
  </si>
  <si>
    <t>[17.38460499]</t>
  </si>
  <si>
    <t>Beta</t>
  </si>
  <si>
    <t>[17.42245598]</t>
  </si>
  <si>
    <t>Gamma</t>
  </si>
  <si>
    <t>Protected</t>
  </si>
  <si>
    <t>[16.55305929]</t>
  </si>
  <si>
    <t>Free</t>
  </si>
  <si>
    <t>total</t>
  </si>
  <si>
    <t xml:space="preserve">Total </t>
  </si>
  <si>
    <t>Lignin</t>
  </si>
  <si>
    <t>PS</t>
  </si>
  <si>
    <t>m (mg)</t>
  </si>
  <si>
    <t>MW (g/mol)</t>
  </si>
  <si>
    <t>BO4 content (mol%)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</si>
</sst>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AB47-7CBD-C347-96FB-28A472FEE9E0}">
  <dimension ref="A1:S28"/>
  <sheetViews>
    <sheetView tabSelected="1" workbookViewId="0">
      <selection activeCell="F31" sqref="F3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1" t="s">
        <v>14</v>
      </c>
      <c r="Q1" s="1" t="s">
        <v>15</v>
      </c>
    </row>
    <row r="2" spans="1:19" x14ac:dyDescent="0.2">
      <c r="A2">
        <v>1</v>
      </c>
      <c r="B2">
        <v>4.0853999999999999</v>
      </c>
      <c r="C2">
        <v>74.435000000000002</v>
      </c>
      <c r="D2">
        <v>30009000</v>
      </c>
      <c r="E2">
        <v>28079892.9139417</v>
      </c>
      <c r="F2">
        <v>4.1086460814741903</v>
      </c>
      <c r="G2">
        <v>74.306843035007205</v>
      </c>
      <c r="H2">
        <v>9.1098954311810101E-2</v>
      </c>
      <c r="I2">
        <v>0.717910403199011</v>
      </c>
      <c r="J2">
        <v>11538755.054350501</v>
      </c>
      <c r="K2">
        <v>16.261221932319099</v>
      </c>
      <c r="L2">
        <v>0.93149787660931505</v>
      </c>
      <c r="M2" t="s">
        <v>16</v>
      </c>
      <c r="N2">
        <v>0.11554935</v>
      </c>
      <c r="O2" t="s">
        <v>17</v>
      </c>
      <c r="P2">
        <f>N2*$F$24</f>
        <v>5.7401935161290323E-2</v>
      </c>
      <c r="Q2">
        <f>1000*P2/$E$24</f>
        <v>0.53248548387096772</v>
      </c>
    </row>
    <row r="3" spans="1:19" x14ac:dyDescent="0.2">
      <c r="A3">
        <v>1</v>
      </c>
      <c r="B3">
        <v>4.5098000000000003</v>
      </c>
      <c r="C3">
        <v>81.209999999999994</v>
      </c>
      <c r="D3">
        <v>42837000</v>
      </c>
      <c r="E3">
        <v>37610231.601370603</v>
      </c>
      <c r="F3">
        <v>4.5153247391734999</v>
      </c>
      <c r="G3">
        <v>81.273565649801995</v>
      </c>
      <c r="H3">
        <v>6.0477810507650699E-2</v>
      </c>
      <c r="I3">
        <v>0.69448499953327103</v>
      </c>
      <c r="J3">
        <v>9925326.5837010797</v>
      </c>
      <c r="K3">
        <v>16.110600289154899</v>
      </c>
      <c r="L3">
        <v>0.92953146158175903</v>
      </c>
      <c r="M3" t="s">
        <v>18</v>
      </c>
      <c r="N3">
        <v>0.11088065</v>
      </c>
      <c r="O3" t="s">
        <v>19</v>
      </c>
      <c r="P3">
        <f t="shared" ref="P3:P6" si="0">N3*$F$24</f>
        <v>5.5082645483870964E-2</v>
      </c>
      <c r="Q3">
        <f t="shared" ref="Q3:Q6" si="1">1000*P3/$E$24</f>
        <v>0.5109707373271889</v>
      </c>
    </row>
    <row r="4" spans="1:19" x14ac:dyDescent="0.2">
      <c r="A4">
        <v>1</v>
      </c>
      <c r="B4">
        <v>4.2782999999999998</v>
      </c>
      <c r="C4">
        <v>68.628</v>
      </c>
      <c r="D4">
        <v>38062000</v>
      </c>
      <c r="E4">
        <v>34564412.140917704</v>
      </c>
      <c r="F4">
        <v>4.2718646119611599</v>
      </c>
      <c r="G4">
        <v>68.607630552866794</v>
      </c>
      <c r="H4">
        <v>6.9531180682279994E-2</v>
      </c>
      <c r="I4">
        <v>0.65358888846441399</v>
      </c>
      <c r="J4">
        <v>9869458.09917471</v>
      </c>
      <c r="K4">
        <v>16.104955506069999</v>
      </c>
      <c r="L4">
        <v>0.89716973437132996</v>
      </c>
      <c r="M4" t="s">
        <v>20</v>
      </c>
      <c r="N4">
        <v>0.11515802999999999</v>
      </c>
      <c r="O4" t="s">
        <v>21</v>
      </c>
      <c r="P4">
        <f t="shared" si="0"/>
        <v>5.7207537483870967E-2</v>
      </c>
      <c r="Q4">
        <f t="shared" si="1"/>
        <v>0.5306821658986175</v>
      </c>
      <c r="R4" s="1">
        <f>AVERAGE(Q2:Q4)</f>
        <v>0.52471279569892471</v>
      </c>
      <c r="S4" s="1" t="s">
        <v>22</v>
      </c>
    </row>
    <row r="5" spans="1:19" x14ac:dyDescent="0.2">
      <c r="A5">
        <v>1</v>
      </c>
      <c r="B5">
        <v>4.4711999999999996</v>
      </c>
      <c r="C5">
        <v>105.08</v>
      </c>
      <c r="D5">
        <v>70451000</v>
      </c>
      <c r="E5">
        <v>31084508.6426786</v>
      </c>
      <c r="F5">
        <v>4.47385659434857</v>
      </c>
      <c r="G5">
        <v>105.04085563968199</v>
      </c>
      <c r="H5">
        <v>2.2799662482801498E-2</v>
      </c>
      <c r="I5">
        <v>0.51512024577388904</v>
      </c>
      <c r="J5">
        <v>2293828.3309283201</v>
      </c>
      <c r="K5">
        <v>14.6457327399254</v>
      </c>
      <c r="L5">
        <v>0.99330786434982699</v>
      </c>
    </row>
    <row r="6" spans="1:19" x14ac:dyDescent="0.2">
      <c r="A6">
        <v>1</v>
      </c>
      <c r="B6">
        <v>4.7541000000000002</v>
      </c>
      <c r="C6">
        <v>72.016000000000005</v>
      </c>
      <c r="D6">
        <v>24627000</v>
      </c>
      <c r="E6">
        <v>22472023.3913408</v>
      </c>
      <c r="F6">
        <v>4.7613775790213504</v>
      </c>
      <c r="G6">
        <v>72.067953818592798</v>
      </c>
      <c r="H6">
        <v>5.5691628240790297E-2</v>
      </c>
      <c r="I6">
        <v>0.68931672328082305</v>
      </c>
      <c r="J6">
        <v>5420393.0146973599</v>
      </c>
      <c r="K6">
        <v>15.5056788827237</v>
      </c>
      <c r="L6">
        <v>0.95089151316003895</v>
      </c>
      <c r="M6" t="s">
        <v>23</v>
      </c>
      <c r="N6">
        <v>4.8274749999999998E-2</v>
      </c>
      <c r="O6" t="s">
        <v>24</v>
      </c>
      <c r="P6">
        <f t="shared" si="0"/>
        <v>2.398165E-2</v>
      </c>
      <c r="Q6">
        <f t="shared" si="1"/>
        <v>0.22246428571428573</v>
      </c>
      <c r="R6" s="1">
        <f>R4+Q6</f>
        <v>0.74717708141321038</v>
      </c>
      <c r="S6" s="1" t="s">
        <v>25</v>
      </c>
    </row>
    <row r="7" spans="1:19" x14ac:dyDescent="0.2">
      <c r="A7">
        <v>1</v>
      </c>
      <c r="B7">
        <v>1.8480000000000001</v>
      </c>
      <c r="C7">
        <v>40.56</v>
      </c>
      <c r="D7">
        <v>75265000</v>
      </c>
      <c r="E7">
        <v>73738676.927167401</v>
      </c>
      <c r="F7">
        <v>1.8514096908986899</v>
      </c>
      <c r="G7">
        <v>40.469582287852603</v>
      </c>
      <c r="H7">
        <v>6.90984779598319E-2</v>
      </c>
      <c r="I7">
        <v>0.55317149374093899</v>
      </c>
      <c r="J7">
        <v>17709385.110670101</v>
      </c>
      <c r="K7">
        <v>16.689605289261799</v>
      </c>
      <c r="L7">
        <v>0.97720082049984902</v>
      </c>
    </row>
    <row r="8" spans="1:19" x14ac:dyDescent="0.2">
      <c r="A8">
        <v>2</v>
      </c>
      <c r="B8">
        <v>4.0853999999999999</v>
      </c>
      <c r="C8">
        <v>74.435000000000002</v>
      </c>
      <c r="D8">
        <v>8502200</v>
      </c>
      <c r="E8">
        <v>8033163.46291635</v>
      </c>
      <c r="F8">
        <v>4.1120072110655297</v>
      </c>
      <c r="G8">
        <v>74.350705967100097</v>
      </c>
      <c r="H8">
        <v>8.8015178452165097E-2</v>
      </c>
      <c r="I8">
        <v>0.70592166208557305</v>
      </c>
      <c r="J8">
        <v>3136032.5048101302</v>
      </c>
      <c r="K8">
        <v>14.958469025452899</v>
      </c>
      <c r="L8">
        <v>0.92276360035864102</v>
      </c>
      <c r="O8" t="s">
        <v>26</v>
      </c>
      <c r="P8">
        <f>(0.1155+0.11088+0.115)/3+0.0482</f>
        <v>0.16199333333333335</v>
      </c>
    </row>
    <row r="9" spans="1:19" x14ac:dyDescent="0.2">
      <c r="A9">
        <v>2</v>
      </c>
      <c r="B9">
        <v>4.5098000000000003</v>
      </c>
      <c r="C9">
        <v>81.209999999999994</v>
      </c>
      <c r="D9">
        <v>12498000</v>
      </c>
      <c r="E9">
        <v>11118047.0272504</v>
      </c>
      <c r="F9">
        <v>4.5157347001402197</v>
      </c>
      <c r="G9">
        <v>81.277458035407903</v>
      </c>
      <c r="H9">
        <v>5.5636840300312802E-2</v>
      </c>
      <c r="I9">
        <v>0.65079640142651396</v>
      </c>
      <c r="J9">
        <v>2529391.0392835899</v>
      </c>
      <c r="K9">
        <v>14.7434891357964</v>
      </c>
      <c r="L9">
        <v>0.93584887700632602</v>
      </c>
    </row>
    <row r="10" spans="1:19" x14ac:dyDescent="0.2">
      <c r="A10">
        <v>2</v>
      </c>
      <c r="B10">
        <v>4.2782999999999998</v>
      </c>
      <c r="C10">
        <v>68.628</v>
      </c>
      <c r="D10">
        <v>10560000</v>
      </c>
      <c r="E10">
        <v>9589913.7810813393</v>
      </c>
      <c r="F10">
        <v>4.2729849082659799</v>
      </c>
      <c r="G10">
        <v>68.622746123355995</v>
      </c>
      <c r="H10">
        <v>6.4877313578173307E-2</v>
      </c>
      <c r="I10">
        <v>0.63413296005423003</v>
      </c>
      <c r="J10">
        <v>2478949.93786821</v>
      </c>
      <c r="K10">
        <v>14.723345616327</v>
      </c>
      <c r="L10">
        <v>0.89111352412492595</v>
      </c>
    </row>
    <row r="11" spans="1:19" x14ac:dyDescent="0.2">
      <c r="A11">
        <v>2</v>
      </c>
      <c r="B11">
        <v>4.4711999999999996</v>
      </c>
      <c r="C11">
        <v>105.08</v>
      </c>
      <c r="D11">
        <v>21386000</v>
      </c>
      <c r="E11">
        <v>10026795.814095501</v>
      </c>
      <c r="F11">
        <v>4.4727255078564001</v>
      </c>
      <c r="G11">
        <v>105.048806796626</v>
      </c>
      <c r="H11">
        <v>2.2303423396822501E-2</v>
      </c>
      <c r="I11">
        <v>0.49752848492563401</v>
      </c>
      <c r="J11">
        <v>699087.47081611399</v>
      </c>
      <c r="K11">
        <v>13.4575311504629</v>
      </c>
      <c r="L11">
        <v>0.99206772186579495</v>
      </c>
    </row>
    <row r="12" spans="1:19" x14ac:dyDescent="0.2">
      <c r="A12">
        <v>2</v>
      </c>
      <c r="B12">
        <v>4.7541000000000002</v>
      </c>
      <c r="C12">
        <v>72.016000000000005</v>
      </c>
      <c r="D12">
        <v>7961700</v>
      </c>
      <c r="E12">
        <v>7398681.1488525104</v>
      </c>
      <c r="F12">
        <v>4.7624551776755801</v>
      </c>
      <c r="G12">
        <v>72.080908203332697</v>
      </c>
      <c r="H12">
        <v>5.0883896652075003E-2</v>
      </c>
      <c r="I12">
        <v>0.68433836023160499</v>
      </c>
      <c r="J12">
        <v>1618771.0413464899</v>
      </c>
      <c r="K12">
        <v>14.2971778028607</v>
      </c>
      <c r="L12">
        <v>0.951519687614934</v>
      </c>
    </row>
    <row r="13" spans="1:19" x14ac:dyDescent="0.2">
      <c r="A13">
        <v>2</v>
      </c>
      <c r="B13">
        <v>1.8480000000000001</v>
      </c>
      <c r="C13">
        <v>40.56</v>
      </c>
      <c r="D13">
        <v>20006000</v>
      </c>
      <c r="E13">
        <v>19263013.8493894</v>
      </c>
      <c r="F13">
        <v>1.8514549316029401</v>
      </c>
      <c r="G13">
        <v>40.500107109305098</v>
      </c>
      <c r="H13">
        <v>6.9638190797772906E-2</v>
      </c>
      <c r="I13">
        <v>0.55168170989278198</v>
      </c>
      <c r="J13">
        <v>4649863.1430105204</v>
      </c>
      <c r="K13">
        <v>15.352348345519699</v>
      </c>
      <c r="L13">
        <v>0.97167943706623705</v>
      </c>
    </row>
    <row r="14" spans="1:19" x14ac:dyDescent="0.2">
      <c r="A14">
        <v>3</v>
      </c>
      <c r="B14">
        <v>4.0726000000000004</v>
      </c>
      <c r="C14">
        <v>74.435000000000002</v>
      </c>
      <c r="D14">
        <v>2390700</v>
      </c>
      <c r="E14">
        <v>2440175.2744792299</v>
      </c>
      <c r="F14">
        <v>4.1205919172389498</v>
      </c>
      <c r="G14">
        <v>74.356924354997204</v>
      </c>
      <c r="H14">
        <v>9.8858474542535199E-2</v>
      </c>
      <c r="I14">
        <v>0.69178111697477596</v>
      </c>
      <c r="J14">
        <v>1048536.3684026001</v>
      </c>
      <c r="K14">
        <v>13.862905814848</v>
      </c>
      <c r="L14">
        <v>0.94051381071612095</v>
      </c>
    </row>
    <row r="15" spans="1:19" x14ac:dyDescent="0.2">
      <c r="A15">
        <v>3</v>
      </c>
      <c r="B15">
        <v>4.5098000000000003</v>
      </c>
      <c r="C15">
        <v>81.372</v>
      </c>
      <c r="D15">
        <v>3878400</v>
      </c>
      <c r="E15">
        <v>3545747.65991526</v>
      </c>
      <c r="F15">
        <v>4.5166922294932004</v>
      </c>
      <c r="G15">
        <v>81.272623413471194</v>
      </c>
      <c r="H15">
        <v>5.0706627983464703E-2</v>
      </c>
      <c r="I15">
        <v>0.65612736041458297</v>
      </c>
      <c r="J15">
        <v>741208.80908286001</v>
      </c>
      <c r="K15">
        <v>13.5160376582159</v>
      </c>
      <c r="L15">
        <v>0.91962085718410003</v>
      </c>
    </row>
    <row r="16" spans="1:19" x14ac:dyDescent="0.2">
      <c r="A16">
        <v>3</v>
      </c>
      <c r="B16">
        <v>4.2782999999999998</v>
      </c>
      <c r="C16">
        <v>68.628</v>
      </c>
      <c r="D16">
        <v>3346400</v>
      </c>
      <c r="E16">
        <v>3277401.9019213398</v>
      </c>
      <c r="F16">
        <v>4.2734950221581602</v>
      </c>
      <c r="G16">
        <v>68.632373269660903</v>
      </c>
      <c r="H16">
        <v>5.4288018919854103E-2</v>
      </c>
      <c r="I16">
        <v>0.61318593879639305</v>
      </c>
      <c r="J16">
        <v>685497.30344972399</v>
      </c>
      <c r="K16">
        <v>13.4378998442783</v>
      </c>
      <c r="L16">
        <v>0.94661307347508294</v>
      </c>
    </row>
    <row r="17" spans="1:12" x14ac:dyDescent="0.2">
      <c r="A17">
        <v>3</v>
      </c>
      <c r="B17">
        <v>4.4711999999999996</v>
      </c>
      <c r="C17">
        <v>105.08</v>
      </c>
      <c r="D17">
        <v>7006500</v>
      </c>
      <c r="E17">
        <v>3341929.1964163701</v>
      </c>
      <c r="F17">
        <v>4.4707802232029801</v>
      </c>
      <c r="G17">
        <v>105.033526561522</v>
      </c>
      <c r="H17">
        <v>2.1042366745401199E-2</v>
      </c>
      <c r="I17">
        <v>0.52258246244182904</v>
      </c>
      <c r="J17">
        <v>230901.380487797</v>
      </c>
      <c r="K17">
        <v>12.349745974050499</v>
      </c>
      <c r="L17">
        <v>0.99005255465357</v>
      </c>
    </row>
    <row r="18" spans="1:12" x14ac:dyDescent="0.2">
      <c r="A18">
        <v>3</v>
      </c>
      <c r="B18">
        <v>4.7541000000000002</v>
      </c>
      <c r="C18">
        <v>72.176999999999893</v>
      </c>
      <c r="D18">
        <v>2555300</v>
      </c>
      <c r="E18">
        <v>2320359.2132719602</v>
      </c>
      <c r="F18">
        <v>4.7623261128638203</v>
      </c>
      <c r="G18">
        <v>72.126326990112702</v>
      </c>
      <c r="H18">
        <v>6.3320125397340596E-2</v>
      </c>
      <c r="I18">
        <v>0.66684353531492302</v>
      </c>
      <c r="J18">
        <v>615603.10663796298</v>
      </c>
      <c r="K18">
        <v>13.3303577274545</v>
      </c>
      <c r="L18">
        <v>0.93423416024893502</v>
      </c>
    </row>
    <row r="19" spans="1:12" x14ac:dyDescent="0.2">
      <c r="A19">
        <v>3</v>
      </c>
      <c r="B19">
        <v>1.8480000000000001</v>
      </c>
      <c r="C19">
        <v>40.56</v>
      </c>
      <c r="D19">
        <v>5566200</v>
      </c>
      <c r="E19">
        <v>5286342.9216299597</v>
      </c>
      <c r="F19">
        <v>1.85343756940226</v>
      </c>
      <c r="G19">
        <v>40.523077247360703</v>
      </c>
      <c r="H19">
        <v>7.06438367435894E-2</v>
      </c>
      <c r="I19">
        <v>0.53729796916317996</v>
      </c>
      <c r="J19">
        <v>1260737.5198784401</v>
      </c>
      <c r="K19">
        <v>14.047207440923801</v>
      </c>
      <c r="L19">
        <v>0.96237672575095701</v>
      </c>
    </row>
    <row r="23" spans="1:12" x14ac:dyDescent="0.2">
      <c r="E23" t="s">
        <v>29</v>
      </c>
      <c r="F23" t="s">
        <v>30</v>
      </c>
    </row>
    <row r="24" spans="1:12" x14ac:dyDescent="0.2">
      <c r="D24" t="s">
        <v>27</v>
      </c>
      <c r="E24">
        <v>107.8</v>
      </c>
      <c r="F24">
        <f>E24/217</f>
        <v>0.49677419354838709</v>
      </c>
    </row>
    <row r="25" spans="1:12" x14ac:dyDescent="0.2">
      <c r="D25" t="s">
        <v>28</v>
      </c>
      <c r="E25">
        <v>11.8</v>
      </c>
      <c r="F25">
        <f>E25/104</f>
        <v>0.11346153846153847</v>
      </c>
    </row>
    <row r="28" spans="1:12" x14ac:dyDescent="0.2">
      <c r="D28" t="s">
        <v>31</v>
      </c>
      <c r="E28">
        <f>P8/F24</f>
        <v>0.32609047619047621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fitted_parameters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Bourmaud</dc:creator>
  <cp:lastModifiedBy>Claire Bourmaud</cp:lastModifiedBy>
  <dcterms:created xsi:type="dcterms:W3CDTF">2024-02-01T18:11:12Z</dcterms:created>
  <dcterms:modified xsi:type="dcterms:W3CDTF">2024-02-01T18:18:34Z</dcterms:modified>
</cp:coreProperties>
</file>