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twcgov-my.sharepoint.com/personal/adam_leonard_twc_state_tx_us/Documents/Documents/Primary/Performance Measures/Targets/BCY20/Boards/CC/"/>
    </mc:Choice>
  </mc:AlternateContent>
  <xr:revisionPtr revIDLastSave="0" documentId="10_ncr:100000_{85F6F6F2-B468-4B17-A354-387BE4E19CE2}" xr6:coauthVersionLast="31" xr6:coauthVersionMax="44" xr10:uidLastSave="{00000000-0000-0000-0000-000000000000}"/>
  <bookViews>
    <workbookView xWindow="19090" yWindow="-9580" windowWidth="38620" windowHeight="21220" firstSheet="1" activeTab="1" xr2:uid="{750EE795-C4F8-40FA-9B6A-EBEFA7B1FE4D}"/>
  </bookViews>
  <sheets>
    <sheet name="RateAdjust" sheetId="5" state="hidden" r:id="rId1"/>
    <sheet name="2019 vs 2020 Rates - APPROVED" sheetId="4" r:id="rId2"/>
    <sheet name="Ad-Ops Model - APPROVED" sheetId="6" r:id="rId3"/>
    <sheet name="Base Target Model - APPROVED" sheetId="7" r:id="rId4"/>
  </sheets>
  <definedNames>
    <definedName name="ColumnTitle13">#REF!</definedName>
    <definedName name="_xlnm.Database" localSheetId="2">#REF!</definedName>
    <definedName name="_xlnm.Database">#REF!</definedName>
    <definedName name="_xlnm.Print_Area" localSheetId="1">'2019 vs 2020 Rates - APPROVED'!$A$1:$J$59</definedName>
    <definedName name="_xlnm.Print_Area" localSheetId="2">'Ad-Ops Model - APPROVED'!$A$1:$O$42</definedName>
    <definedName name="_xlnm.Print_Area" localSheetId="3">'Base Target Model - APPROVED'!$A$1:$W$35</definedName>
    <definedName name="RowTitle13">#REF!</definedName>
    <definedName name="TitleRegion13.A2.U31.7">#REF!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6" l="1"/>
  <c r="D36" i="6"/>
  <c r="D35" i="6"/>
  <c r="D34" i="6"/>
  <c r="D33" i="6"/>
  <c r="D32" i="6"/>
  <c r="D31" i="6"/>
  <c r="D30" i="6"/>
  <c r="D29" i="6"/>
  <c r="D28" i="6"/>
  <c r="D27" i="6"/>
  <c r="D26" i="6"/>
  <c r="D25" i="6"/>
  <c r="D24" i="6"/>
  <c r="D23" i="6"/>
  <c r="D22" i="6"/>
  <c r="D21" i="6"/>
  <c r="D20" i="6"/>
  <c r="D19" i="6"/>
  <c r="D18" i="6"/>
  <c r="D17" i="6"/>
  <c r="D16" i="6"/>
  <c r="D15" i="6"/>
  <c r="D14" i="6"/>
  <c r="D13" i="6"/>
  <c r="D12" i="6"/>
  <c r="D11" i="6"/>
  <c r="D10" i="6"/>
  <c r="G5" i="6"/>
  <c r="F5" i="6"/>
  <c r="E5" i="6"/>
  <c r="D5" i="6"/>
  <c r="C5" i="6"/>
  <c r="I4" i="6"/>
  <c r="J4" i="6" s="1"/>
  <c r="H4" i="6"/>
  <c r="H3" i="6"/>
  <c r="H5" i="6" s="1"/>
  <c r="AO38" i="6"/>
  <c r="AF38" i="6"/>
  <c r="AV37" i="6"/>
  <c r="AU37" i="6"/>
  <c r="AO37" i="6"/>
  <c r="AM37" i="6"/>
  <c r="AV36" i="6"/>
  <c r="AU36" i="6"/>
  <c r="AM36" i="6" s="1"/>
  <c r="AO36" i="6"/>
  <c r="AU35" i="6"/>
  <c r="AM35" i="6" s="1"/>
  <c r="AO35" i="6"/>
  <c r="AU34" i="6"/>
  <c r="AV34" i="6" s="1"/>
  <c r="AO34" i="6"/>
  <c r="AU33" i="6"/>
  <c r="AV33" i="6" s="1"/>
  <c r="AO33" i="6"/>
  <c r="AM33" i="6"/>
  <c r="AV32" i="6"/>
  <c r="AU32" i="6"/>
  <c r="AO32" i="6"/>
  <c r="AM32" i="6"/>
  <c r="AU31" i="6"/>
  <c r="AV31" i="6" s="1"/>
  <c r="AO31" i="6"/>
  <c r="AU30" i="6"/>
  <c r="AV30" i="6" s="1"/>
  <c r="AO30" i="6"/>
  <c r="AM30" i="6"/>
  <c r="AV29" i="6"/>
  <c r="AU29" i="6"/>
  <c r="AO29" i="6"/>
  <c r="AM29" i="6"/>
  <c r="AU28" i="6"/>
  <c r="AM28" i="6" s="1"/>
  <c r="AO28" i="6"/>
  <c r="AU27" i="6"/>
  <c r="AM27" i="6" s="1"/>
  <c r="AO27" i="6"/>
  <c r="AU26" i="6"/>
  <c r="AV26" i="6" s="1"/>
  <c r="AO26" i="6"/>
  <c r="AM26" i="6"/>
  <c r="AU25" i="6"/>
  <c r="AV25" i="6" s="1"/>
  <c r="AO25" i="6"/>
  <c r="AM25" i="6"/>
  <c r="AV24" i="6"/>
  <c r="AU24" i="6"/>
  <c r="AO24" i="6"/>
  <c r="AM24" i="6"/>
  <c r="AU23" i="6"/>
  <c r="AV23" i="6" s="1"/>
  <c r="AO23" i="6"/>
  <c r="AU22" i="6"/>
  <c r="AV22" i="6" s="1"/>
  <c r="AO22" i="6"/>
  <c r="AM22" i="6"/>
  <c r="AV21" i="6"/>
  <c r="AU21" i="6"/>
  <c r="AO21" i="6"/>
  <c r="AM21" i="6"/>
  <c r="AU20" i="6"/>
  <c r="AM20" i="6" s="1"/>
  <c r="AO20" i="6"/>
  <c r="AU19" i="6"/>
  <c r="AM19" i="6" s="1"/>
  <c r="AO19" i="6"/>
  <c r="AU18" i="6"/>
  <c r="AV18" i="6" s="1"/>
  <c r="AO18" i="6"/>
  <c r="AM18" i="6"/>
  <c r="AU17" i="6"/>
  <c r="AV17" i="6" s="1"/>
  <c r="AO17" i="6"/>
  <c r="AM17" i="6"/>
  <c r="AV16" i="6"/>
  <c r="AU16" i="6"/>
  <c r="AO16" i="6"/>
  <c r="AM16" i="6"/>
  <c r="AU15" i="6"/>
  <c r="AV15" i="6" s="1"/>
  <c r="AO15" i="6"/>
  <c r="AU14" i="6"/>
  <c r="AV14" i="6" s="1"/>
  <c r="AO14" i="6"/>
  <c r="AM14" i="6"/>
  <c r="AV13" i="6"/>
  <c r="AU13" i="6"/>
  <c r="AO13" i="6"/>
  <c r="AM13" i="6"/>
  <c r="AU12" i="6"/>
  <c r="AV12" i="6" s="1"/>
  <c r="AO12" i="6"/>
  <c r="AU11" i="6"/>
  <c r="AM11" i="6" s="1"/>
  <c r="AO11" i="6"/>
  <c r="AU10" i="6"/>
  <c r="AV10" i="6" s="1"/>
  <c r="AV38" i="6" s="1"/>
  <c r="AU38" i="6" s="1"/>
  <c r="AO10" i="6"/>
  <c r="AM10" i="6"/>
  <c r="I3" i="6" l="1"/>
  <c r="AM34" i="6"/>
  <c r="AM15" i="6"/>
  <c r="AM23" i="6"/>
  <c r="AM31" i="6"/>
  <c r="AV20" i="6"/>
  <c r="AV28" i="6"/>
  <c r="AV11" i="6"/>
  <c r="AV19" i="6"/>
  <c r="AV27" i="6"/>
  <c r="AM12" i="6"/>
  <c r="AV35" i="6"/>
  <c r="B2" i="4"/>
  <c r="L39" i="4" s="1"/>
  <c r="I5" i="6" l="1"/>
  <c r="J5" i="6" s="1"/>
  <c r="J3" i="6"/>
  <c r="E22" i="6"/>
  <c r="AI22" i="6"/>
  <c r="AI29" i="6"/>
  <c r="E29" i="6"/>
  <c r="E11" i="6"/>
  <c r="AI11" i="6"/>
  <c r="AI18" i="6"/>
  <c r="E18" i="6"/>
  <c r="AI13" i="6"/>
  <c r="E13" i="6"/>
  <c r="AI19" i="6"/>
  <c r="E19" i="6"/>
  <c r="AI10" i="6"/>
  <c r="E10" i="6"/>
  <c r="D38" i="6"/>
  <c r="AI38" i="6" s="1"/>
  <c r="AI26" i="6"/>
  <c r="E26" i="6"/>
  <c r="E25" i="6"/>
  <c r="AI25" i="6"/>
  <c r="AI30" i="6"/>
  <c r="E30" i="6"/>
  <c r="AI12" i="6"/>
  <c r="E12" i="6"/>
  <c r="AI16" i="6"/>
  <c r="E16" i="6"/>
  <c r="AI23" i="6"/>
  <c r="E23" i="6"/>
  <c r="E14" i="6"/>
  <c r="AI14" i="6"/>
  <c r="AI21" i="6"/>
  <c r="E21" i="6"/>
  <c r="AI37" i="6"/>
  <c r="E37" i="6"/>
  <c r="AI27" i="6"/>
  <c r="E27" i="6"/>
  <c r="AI34" i="6"/>
  <c r="E34" i="6"/>
  <c r="AI20" i="6"/>
  <c r="E20" i="6"/>
  <c r="AI35" i="6"/>
  <c r="E35" i="6"/>
  <c r="AI31" i="6"/>
  <c r="E31" i="6"/>
  <c r="E24" i="6"/>
  <c r="AI24" i="6"/>
  <c r="AI36" i="6"/>
  <c r="E36" i="6"/>
  <c r="E33" i="6"/>
  <c r="AI33" i="6"/>
  <c r="AI28" i="6"/>
  <c r="E28" i="6"/>
  <c r="AI15" i="6"/>
  <c r="E15" i="6"/>
  <c r="E17" i="6"/>
  <c r="AI17" i="6"/>
  <c r="AI32" i="6"/>
  <c r="E32" i="6"/>
  <c r="L6" i="4"/>
  <c r="H25" i="4" s="1"/>
  <c r="L14" i="4"/>
  <c r="J14" i="4" s="1"/>
  <c r="L25" i="4"/>
  <c r="L33" i="4"/>
  <c r="L13" i="4"/>
  <c r="H13" i="4" s="1"/>
  <c r="L21" i="4"/>
  <c r="L32" i="4"/>
  <c r="L40" i="4"/>
  <c r="I25" i="4"/>
  <c r="L7" i="4"/>
  <c r="G7" i="4" s="1"/>
  <c r="L15" i="4"/>
  <c r="L26" i="4"/>
  <c r="L34" i="4"/>
  <c r="L8" i="4"/>
  <c r="F8" i="4" s="1"/>
  <c r="L16" i="4"/>
  <c r="L27" i="4"/>
  <c r="L35" i="4"/>
  <c r="F6" i="4"/>
  <c r="L9" i="4"/>
  <c r="E9" i="4" s="1"/>
  <c r="L17" i="4"/>
  <c r="G17" i="4" s="1"/>
  <c r="L28" i="4"/>
  <c r="L36" i="4"/>
  <c r="E25" i="4"/>
  <c r="L10" i="4"/>
  <c r="L18" i="4"/>
  <c r="H18" i="4" s="1"/>
  <c r="L29" i="4"/>
  <c r="L37" i="4"/>
  <c r="C6" i="4"/>
  <c r="L11" i="4"/>
  <c r="L19" i="4"/>
  <c r="E19" i="4" s="1"/>
  <c r="L30" i="4"/>
  <c r="L38" i="4"/>
  <c r="L12" i="4"/>
  <c r="E12" i="4" s="1"/>
  <c r="L20" i="4"/>
  <c r="L31" i="4"/>
  <c r="J6" i="4"/>
  <c r="I14" i="4"/>
  <c r="E8" i="4"/>
  <c r="G8" i="4"/>
  <c r="H8" i="4"/>
  <c r="I7" i="4"/>
  <c r="F7" i="4" l="1"/>
  <c r="H14" i="4"/>
  <c r="E33" i="4"/>
  <c r="D33" i="4"/>
  <c r="C33" i="4"/>
  <c r="G33" i="4"/>
  <c r="C7" i="4"/>
  <c r="H7" i="4"/>
  <c r="D7" i="4"/>
  <c r="G14" i="4"/>
  <c r="G25" i="4"/>
  <c r="G44" i="4" s="1"/>
  <c r="F25" i="4"/>
  <c r="G6" i="4"/>
  <c r="F14" i="4"/>
  <c r="I6" i="4"/>
  <c r="H6" i="4"/>
  <c r="H44" i="4" s="1"/>
  <c r="I8" i="4"/>
  <c r="D14" i="4"/>
  <c r="I33" i="4"/>
  <c r="D8" i="4"/>
  <c r="E6" i="4"/>
  <c r="E7" i="4"/>
  <c r="E13" i="4"/>
  <c r="D25" i="4"/>
  <c r="E38" i="6"/>
  <c r="E14" i="4"/>
  <c r="F33" i="4"/>
  <c r="I13" i="4"/>
  <c r="G13" i="4"/>
  <c r="F13" i="4"/>
  <c r="I17" i="4"/>
  <c r="F17" i="4"/>
  <c r="J25" i="4"/>
  <c r="J44" i="4" s="1"/>
  <c r="I18" i="4"/>
  <c r="H9" i="4"/>
  <c r="I19" i="4"/>
  <c r="I9" i="4"/>
  <c r="G9" i="4"/>
  <c r="C14" i="4"/>
  <c r="C52" i="4" s="1"/>
  <c r="H19" i="4"/>
  <c r="G19" i="4"/>
  <c r="F19" i="4"/>
  <c r="I52" i="4"/>
  <c r="D52" i="4"/>
  <c r="E44" i="4"/>
  <c r="H40" i="4"/>
  <c r="H21" i="4"/>
  <c r="G40" i="4"/>
  <c r="G21" i="4"/>
  <c r="I40" i="4"/>
  <c r="F40" i="4"/>
  <c r="F21" i="4"/>
  <c r="E40" i="4"/>
  <c r="E21" i="4"/>
  <c r="D40" i="4"/>
  <c r="D21" i="4"/>
  <c r="I21" i="4"/>
  <c r="C40" i="4"/>
  <c r="C21" i="4"/>
  <c r="J40" i="4"/>
  <c r="J21" i="4"/>
  <c r="F44" i="4"/>
  <c r="H17" i="4"/>
  <c r="F52" i="4"/>
  <c r="G52" i="4"/>
  <c r="F12" i="4"/>
  <c r="I44" i="4"/>
  <c r="H33" i="4"/>
  <c r="H52" i="4" s="1"/>
  <c r="J33" i="4"/>
  <c r="J52" i="4" s="1"/>
  <c r="C25" i="4"/>
  <c r="C44" i="4" s="1"/>
  <c r="D6" i="4"/>
  <c r="D44" i="4" s="1"/>
  <c r="G12" i="4"/>
  <c r="H39" i="4"/>
  <c r="G39" i="4"/>
  <c r="H20" i="4"/>
  <c r="G20" i="4"/>
  <c r="F30" i="4"/>
  <c r="D11" i="4"/>
  <c r="F11" i="4"/>
  <c r="E30" i="4"/>
  <c r="C11" i="4"/>
  <c r="D30" i="4"/>
  <c r="J11" i="4"/>
  <c r="C30" i="4"/>
  <c r="I11" i="4"/>
  <c r="J30" i="4"/>
  <c r="H11" i="4"/>
  <c r="I30" i="4"/>
  <c r="G11" i="4"/>
  <c r="G30" i="4"/>
  <c r="E11" i="4"/>
  <c r="H30" i="4"/>
  <c r="J18" i="4"/>
  <c r="D37" i="4"/>
  <c r="C37" i="4"/>
  <c r="J37" i="4"/>
  <c r="I37" i="4"/>
  <c r="H37" i="4"/>
  <c r="H56" i="4" s="1"/>
  <c r="F37" i="4"/>
  <c r="G37" i="4"/>
  <c r="C18" i="4"/>
  <c r="E37" i="4"/>
  <c r="J9" i="4"/>
  <c r="H28" i="4"/>
  <c r="G28" i="4"/>
  <c r="D9" i="4"/>
  <c r="F28" i="4"/>
  <c r="E28" i="4"/>
  <c r="E47" i="4" s="1"/>
  <c r="J28" i="4"/>
  <c r="D28" i="4"/>
  <c r="C28" i="4"/>
  <c r="I28" i="4"/>
  <c r="I47" i="4" s="1"/>
  <c r="H29" i="4"/>
  <c r="H10" i="4"/>
  <c r="G29" i="4"/>
  <c r="G10" i="4"/>
  <c r="F9" i="4"/>
  <c r="G18" i="4"/>
  <c r="J12" i="4"/>
  <c r="F31" i="4"/>
  <c r="D12" i="4"/>
  <c r="E31" i="4"/>
  <c r="E50" i="4" s="1"/>
  <c r="C12" i="4"/>
  <c r="D31" i="4"/>
  <c r="C31" i="4"/>
  <c r="J31" i="4"/>
  <c r="I31" i="4"/>
  <c r="G31" i="4"/>
  <c r="G50" i="4" s="1"/>
  <c r="H31" i="4"/>
  <c r="C9" i="4"/>
  <c r="F18" i="4"/>
  <c r="I12" i="4"/>
  <c r="E18" i="4"/>
  <c r="D35" i="4"/>
  <c r="C16" i="4"/>
  <c r="C35" i="4"/>
  <c r="J16" i="4"/>
  <c r="J35" i="4"/>
  <c r="I16" i="4"/>
  <c r="F35" i="4"/>
  <c r="I35" i="4"/>
  <c r="H16" i="4"/>
  <c r="E16" i="4"/>
  <c r="H35" i="4"/>
  <c r="G16" i="4"/>
  <c r="G35" i="4"/>
  <c r="F16" i="4"/>
  <c r="E35" i="4"/>
  <c r="D16" i="4"/>
  <c r="H34" i="4"/>
  <c r="G34" i="4"/>
  <c r="H15" i="4"/>
  <c r="G15" i="4"/>
  <c r="H12" i="4"/>
  <c r="D18" i="4"/>
  <c r="J19" i="4"/>
  <c r="D38" i="4"/>
  <c r="C38" i="4"/>
  <c r="J38" i="4"/>
  <c r="I38" i="4"/>
  <c r="I57" i="4" s="1"/>
  <c r="D19" i="4"/>
  <c r="H38" i="4"/>
  <c r="C19" i="4"/>
  <c r="G38" i="4"/>
  <c r="F38" i="4"/>
  <c r="E38" i="4"/>
  <c r="E57" i="4" s="1"/>
  <c r="J17" i="4"/>
  <c r="D36" i="4"/>
  <c r="C17" i="4"/>
  <c r="C36" i="4"/>
  <c r="J36" i="4"/>
  <c r="I36" i="4"/>
  <c r="I55" i="4" s="1"/>
  <c r="F36" i="4"/>
  <c r="H36" i="4"/>
  <c r="H55" i="4" s="1"/>
  <c r="G36" i="4"/>
  <c r="G55" i="4" s="1"/>
  <c r="E36" i="4"/>
  <c r="D17" i="4"/>
  <c r="E17" i="4"/>
  <c r="J8" i="4"/>
  <c r="H27" i="4"/>
  <c r="H46" i="4" s="1"/>
  <c r="G27" i="4"/>
  <c r="G46" i="4" s="1"/>
  <c r="F27" i="4"/>
  <c r="F46" i="4" s="1"/>
  <c r="E27" i="4"/>
  <c r="E46" i="4" s="1"/>
  <c r="D27" i="4"/>
  <c r="D46" i="4" s="1"/>
  <c r="J27" i="4"/>
  <c r="C27" i="4"/>
  <c r="I27" i="4"/>
  <c r="I46" i="4" s="1"/>
  <c r="C8" i="4"/>
  <c r="J7" i="4"/>
  <c r="H26" i="4"/>
  <c r="J26" i="4"/>
  <c r="G26" i="4"/>
  <c r="G45" i="4" s="1"/>
  <c r="F26" i="4"/>
  <c r="F45" i="4" s="1"/>
  <c r="E26" i="4"/>
  <c r="E45" i="4" s="1"/>
  <c r="D26" i="4"/>
  <c r="D45" i="4" s="1"/>
  <c r="C26" i="4"/>
  <c r="C45" i="4" s="1"/>
  <c r="I26" i="4"/>
  <c r="I45" i="4" s="1"/>
  <c r="J13" i="4"/>
  <c r="F32" i="4"/>
  <c r="F51" i="4" s="1"/>
  <c r="H32" i="4"/>
  <c r="H51" i="4" s="1"/>
  <c r="E32" i="4"/>
  <c r="E51" i="4" s="1"/>
  <c r="D32" i="4"/>
  <c r="C32" i="4"/>
  <c r="J32" i="4"/>
  <c r="D13" i="4"/>
  <c r="I32" i="4"/>
  <c r="I51" i="4" s="1"/>
  <c r="G32" i="4"/>
  <c r="G51" i="4" s="1"/>
  <c r="C13" i="4"/>
  <c r="H45" i="4" l="1"/>
  <c r="E52" i="4"/>
  <c r="F57" i="4"/>
  <c r="G47" i="4"/>
  <c r="I56" i="4"/>
  <c r="F50" i="4"/>
  <c r="H47" i="4"/>
  <c r="F55" i="4"/>
  <c r="H57" i="4"/>
  <c r="G57" i="4"/>
  <c r="J46" i="4"/>
  <c r="H48" i="4"/>
  <c r="C57" i="4"/>
  <c r="H53" i="4"/>
  <c r="D47" i="4"/>
  <c r="J49" i="4"/>
  <c r="I54" i="4"/>
  <c r="C50" i="4"/>
  <c r="J59" i="4"/>
  <c r="H58" i="4"/>
  <c r="J45" i="4"/>
  <c r="J57" i="4"/>
  <c r="G53" i="4"/>
  <c r="I50" i="4"/>
  <c r="C56" i="4"/>
  <c r="C47" i="4"/>
  <c r="F54" i="4"/>
  <c r="H50" i="4"/>
  <c r="E55" i="4"/>
  <c r="C59" i="4"/>
  <c r="I59" i="4"/>
  <c r="D54" i="4"/>
  <c r="J50" i="4"/>
  <c r="E56" i="4"/>
  <c r="D56" i="4"/>
  <c r="D57" i="4"/>
  <c r="J47" i="4"/>
  <c r="F49" i="4"/>
  <c r="G59" i="4"/>
  <c r="J51" i="4"/>
  <c r="E54" i="4"/>
  <c r="D50" i="4"/>
  <c r="G56" i="4"/>
  <c r="H49" i="4"/>
  <c r="C49" i="4"/>
  <c r="D59" i="4"/>
  <c r="J55" i="4"/>
  <c r="G48" i="4"/>
  <c r="F47" i="4"/>
  <c r="F56" i="4"/>
  <c r="H59" i="4"/>
  <c r="C51" i="4"/>
  <c r="D51" i="4"/>
  <c r="C46" i="4"/>
  <c r="C55" i="4"/>
  <c r="G54" i="4"/>
  <c r="J54" i="4"/>
  <c r="G49" i="4"/>
  <c r="D49" i="4"/>
  <c r="G58" i="4"/>
  <c r="E59" i="4"/>
  <c r="D55" i="4"/>
  <c r="H54" i="4"/>
  <c r="C54" i="4"/>
  <c r="J56" i="4"/>
  <c r="I49" i="4"/>
  <c r="E49" i="4"/>
  <c r="F59" i="4"/>
</calcChain>
</file>

<file path=xl/sharedStrings.xml><?xml version="1.0" encoding="utf-8"?>
<sst xmlns="http://schemas.openxmlformats.org/spreadsheetml/2006/main" count="3053" uniqueCount="705">
  <si>
    <t>Panhandle</t>
  </si>
  <si>
    <t>South Plains</t>
  </si>
  <si>
    <t>North Texas</t>
  </si>
  <si>
    <t>North Central</t>
  </si>
  <si>
    <t>Tarrant County</t>
  </si>
  <si>
    <t>East Texas</t>
  </si>
  <si>
    <t>Borderplex</t>
  </si>
  <si>
    <t>Permian Basin</t>
  </si>
  <si>
    <t>Concho Valley</t>
  </si>
  <si>
    <t>Heart of Texas</t>
  </si>
  <si>
    <t>Capital Area</t>
  </si>
  <si>
    <t>Rural Capital</t>
  </si>
  <si>
    <t>Brazos Valley</t>
  </si>
  <si>
    <t>Golden Crescent</t>
  </si>
  <si>
    <t>South Texas</t>
  </si>
  <si>
    <t>Coastal Bend</t>
  </si>
  <si>
    <t>Texoma</t>
  </si>
  <si>
    <t>Central Texas</t>
  </si>
  <si>
    <t>Gulf Coast</t>
  </si>
  <si>
    <t>Presumed "Semi-Fixed" Costs</t>
  </si>
  <si>
    <t>BCY17 Statewide</t>
  </si>
  <si>
    <t>BCY18 Statewide</t>
  </si>
  <si>
    <t>Average</t>
  </si>
  <si>
    <t>Inflation Factor:</t>
  </si>
  <si>
    <t>Board Name</t>
  </si>
  <si>
    <t>#</t>
  </si>
  <si>
    <t>Avg BCY17&amp;18 Admin/IS/Ops</t>
  </si>
  <si>
    <t>Presumed "Semi-Fixed" Cost BASE</t>
  </si>
  <si>
    <t>BCY20 Presumed "Semi-Fixed" Costs (with Inflation)</t>
  </si>
  <si>
    <t xml:space="preserve">Estimated BCY19 Year End Normed </t>
  </si>
  <si>
    <t>Presumed BCY20 Variable Admin/Ops Cost (includes Inflation Factor)</t>
  </si>
  <si>
    <t>Projected BCY19 End</t>
  </si>
  <si>
    <t>Final Presumed Variable Cost Per Unit</t>
  </si>
  <si>
    <t>BCY19 Presumed Semi-Fixed Costs</t>
  </si>
  <si>
    <t>BCY19 Used</t>
  </si>
  <si>
    <t>Change</t>
  </si>
  <si>
    <t>Adjusted for Inflation</t>
  </si>
  <si>
    <t>PROPOSED Variable Cost per Unit</t>
  </si>
  <si>
    <t>Dallas County</t>
  </si>
  <si>
    <t>North East</t>
  </si>
  <si>
    <t>West Central</t>
  </si>
  <si>
    <t>Deep East</t>
  </si>
  <si>
    <t>Southeast</t>
  </si>
  <si>
    <t>Alamo</t>
  </si>
  <si>
    <t>Lower Rio</t>
  </si>
  <si>
    <t>Cameron</t>
  </si>
  <si>
    <t>Middle Rio</t>
  </si>
  <si>
    <t>Sum of Boards</t>
  </si>
  <si>
    <t>Presumed BCY20 Variable Admin/Ops Cost based on Average of "Estimated BCY19 Year End' and "Estimated BY19 Year End Normed" increased by a 2% Inflation Factor</t>
  </si>
  <si>
    <t xml:space="preserve">Estimated BCY19 </t>
  </si>
  <si>
    <t>BCY19 Normed</t>
  </si>
  <si>
    <t>Presumed BCY20 Variable A/O Cost per Unit</t>
  </si>
  <si>
    <t>Total Allocation</t>
  </si>
  <si>
    <t>2% Quality</t>
  </si>
  <si>
    <t>nonQ Allocation</t>
  </si>
  <si>
    <t>Semi-Fixed Admin/Ops Set Aside</t>
  </si>
  <si>
    <t>Available for Direct Care and Variable Admin/Ops</t>
  </si>
  <si>
    <t>Admin/Ops per Unit (Variable Admin/Ops)</t>
  </si>
  <si>
    <t>Presumed PSOC</t>
  </si>
  <si>
    <t>Projected Mandatory Kids Per Day</t>
  </si>
  <si>
    <t>Total Cost of Projected Mandatory Kids</t>
  </si>
  <si>
    <t>Available for Discretionary Care</t>
  </si>
  <si>
    <t>Discretionary Target</t>
  </si>
  <si>
    <t>Upper Rio</t>
  </si>
  <si>
    <t>Projected Avg DC at LESSER Rate: Mandatory</t>
  </si>
  <si>
    <t>Projected Avg Reimbursement at LESSER  Rate: Discretionary</t>
  </si>
  <si>
    <t>Projected Avg DC at LESSER Rate: Discretionary</t>
  </si>
  <si>
    <t>LCCC</t>
  </si>
  <si>
    <t>TRS2</t>
  </si>
  <si>
    <t>TRS3</t>
  </si>
  <si>
    <t>LCCH</t>
  </si>
  <si>
    <t>TRS4</t>
  </si>
  <si>
    <t>RCCH</t>
  </si>
  <si>
    <t>TSR</t>
  </si>
  <si>
    <t>APPROXIMATES - DO NOT QUOTE AS REAL</t>
  </si>
  <si>
    <t>Fewer Kids To Rates Rates</t>
  </si>
  <si>
    <t>% Change in Kids per Day</t>
  </si>
  <si>
    <t>InfFT</t>
  </si>
  <si>
    <t>InfPT</t>
  </si>
  <si>
    <t>TodFT</t>
  </si>
  <si>
    <t>TodPT</t>
  </si>
  <si>
    <t>PSFT</t>
  </si>
  <si>
    <t>PSPT</t>
  </si>
  <si>
    <t>SchFT</t>
  </si>
  <si>
    <t>SchPT</t>
  </si>
  <si>
    <t>Provider Type</t>
  </si>
  <si>
    <t>Rating</t>
  </si>
  <si>
    <t>Gen</t>
  </si>
  <si>
    <t>Spec</t>
  </si>
  <si>
    <t>Reg</t>
  </si>
  <si>
    <t>LCReg</t>
  </si>
  <si>
    <t>1LCReg</t>
  </si>
  <si>
    <t>LC2</t>
  </si>
  <si>
    <t>1LCTRS2</t>
  </si>
  <si>
    <t>LC3</t>
  </si>
  <si>
    <t>1LCTRS3</t>
  </si>
  <si>
    <t>LC4</t>
  </si>
  <si>
    <t>1LCTRS4</t>
  </si>
  <si>
    <t>LCTSR</t>
  </si>
  <si>
    <t>1LCTSR</t>
  </si>
  <si>
    <t>LHReg</t>
  </si>
  <si>
    <t>1LHReg</t>
  </si>
  <si>
    <t>LH2</t>
  </si>
  <si>
    <t>1LHTRS2</t>
  </si>
  <si>
    <t>LH3</t>
  </si>
  <si>
    <t>1LHTRS3</t>
  </si>
  <si>
    <t>LH4</t>
  </si>
  <si>
    <t>1LHTRS4</t>
  </si>
  <si>
    <t>LHTSR</t>
  </si>
  <si>
    <t>1LHTSR</t>
  </si>
  <si>
    <t>RHReg</t>
  </si>
  <si>
    <t>1RHReg</t>
  </si>
  <si>
    <t>RH2</t>
  </si>
  <si>
    <t>1RHTRS2</t>
  </si>
  <si>
    <t>RH3</t>
  </si>
  <si>
    <t>1RHTRS3</t>
  </si>
  <si>
    <t>RH4</t>
  </si>
  <si>
    <t>1RHTRS4</t>
  </si>
  <si>
    <t>RHTSR</t>
  </si>
  <si>
    <t>1RHTSR</t>
  </si>
  <si>
    <t>Relative</t>
  </si>
  <si>
    <t>RelativeReg</t>
  </si>
  <si>
    <t>1RelativeReg</t>
  </si>
  <si>
    <t>2LCReg</t>
  </si>
  <si>
    <t>2LCTRS2</t>
  </si>
  <si>
    <t>2LCTRS3</t>
  </si>
  <si>
    <t>2LCTRS4</t>
  </si>
  <si>
    <t>2LCTSR</t>
  </si>
  <si>
    <t>2LHReg</t>
  </si>
  <si>
    <t>2LHTRS2</t>
  </si>
  <si>
    <t>2LHTRS3</t>
  </si>
  <si>
    <t>2LHTRS4</t>
  </si>
  <si>
    <t>2LHTSR</t>
  </si>
  <si>
    <t>2RHReg</t>
  </si>
  <si>
    <t>2RHTRS2</t>
  </si>
  <si>
    <t>2RHTRS3</t>
  </si>
  <si>
    <t>2RHTRS4</t>
  </si>
  <si>
    <t>2RHTSR</t>
  </si>
  <si>
    <t>2RelativeReg</t>
  </si>
  <si>
    <t>3LCReg</t>
  </si>
  <si>
    <t>3LCTRS2</t>
  </si>
  <si>
    <t>3LCTRS3</t>
  </si>
  <si>
    <t>3LCTRS4</t>
  </si>
  <si>
    <t>3LCTSR</t>
  </si>
  <si>
    <t>3LHReg</t>
  </si>
  <si>
    <t>3LHTRS2</t>
  </si>
  <si>
    <t>3LHTRS3</t>
  </si>
  <si>
    <t>3LHTRS4</t>
  </si>
  <si>
    <t>3LHTSR</t>
  </si>
  <si>
    <t>3RHReg</t>
  </si>
  <si>
    <t>3RHTRS2</t>
  </si>
  <si>
    <t>3RHTRS3</t>
  </si>
  <si>
    <t>3RHTRS4</t>
  </si>
  <si>
    <t>3RHTSR</t>
  </si>
  <si>
    <t>3RelativeReg</t>
  </si>
  <si>
    <t>4LCReg</t>
  </si>
  <si>
    <t>4LCTRS2</t>
  </si>
  <si>
    <t>4LCTRS3</t>
  </si>
  <si>
    <t>4LCTRS4</t>
  </si>
  <si>
    <t>4LCTSR</t>
  </si>
  <si>
    <t>4LHReg</t>
  </si>
  <si>
    <t>4LHTRS2</t>
  </si>
  <si>
    <t>4LHTRS3</t>
  </si>
  <si>
    <t>4LHTRS4</t>
  </si>
  <si>
    <t>4LHTSR</t>
  </si>
  <si>
    <t>4RHReg</t>
  </si>
  <si>
    <t>4RHTRS2</t>
  </si>
  <si>
    <t>4RHTRS3</t>
  </si>
  <si>
    <t>4RHTRS4</t>
  </si>
  <si>
    <t>4RHTSR</t>
  </si>
  <si>
    <t>4RelativeReg</t>
  </si>
  <si>
    <t>5LCReg</t>
  </si>
  <si>
    <t>5LCTRS2</t>
  </si>
  <si>
    <t>5LCTRS3</t>
  </si>
  <si>
    <t>5LCTRS4</t>
  </si>
  <si>
    <t>5LCTSR</t>
  </si>
  <si>
    <t>5LHReg</t>
  </si>
  <si>
    <t>5LHTRS2</t>
  </si>
  <si>
    <t>5LHTRS3</t>
  </si>
  <si>
    <t>5LHTRS4</t>
  </si>
  <si>
    <t>5LHTSR</t>
  </si>
  <si>
    <t>5RHReg</t>
  </si>
  <si>
    <t>5RHTRS2</t>
  </si>
  <si>
    <t>5RHTRS3</t>
  </si>
  <si>
    <t>5RHTRS4</t>
  </si>
  <si>
    <t>5RHTSR</t>
  </si>
  <si>
    <t>5RelativeReg</t>
  </si>
  <si>
    <t>6LCReg</t>
  </si>
  <si>
    <t>6LCTRS2</t>
  </si>
  <si>
    <t>6LCTRS3</t>
  </si>
  <si>
    <t>6LCTRS4</t>
  </si>
  <si>
    <t>6LCTSR</t>
  </si>
  <si>
    <t>6LHReg</t>
  </si>
  <si>
    <t>6LHTRS2</t>
  </si>
  <si>
    <t>6LHTRS3</t>
  </si>
  <si>
    <t>6LHTRS4</t>
  </si>
  <si>
    <t>6LHTSR</t>
  </si>
  <si>
    <t>6RHReg</t>
  </si>
  <si>
    <t>6RHTRS2</t>
  </si>
  <si>
    <t>6RHTRS3</t>
  </si>
  <si>
    <t>6RHTRS4</t>
  </si>
  <si>
    <t>6RHTSR</t>
  </si>
  <si>
    <t>6RelativeReg</t>
  </si>
  <si>
    <t>7LCReg</t>
  </si>
  <si>
    <t>7LCTRS2</t>
  </si>
  <si>
    <t>7LCTRS3</t>
  </si>
  <si>
    <t>7LCTRS4</t>
  </si>
  <si>
    <t>7LCTSR</t>
  </si>
  <si>
    <t>7LHReg</t>
  </si>
  <si>
    <t>7LHTRS2</t>
  </si>
  <si>
    <t>7LHTRS3</t>
  </si>
  <si>
    <t>7LHTRS4</t>
  </si>
  <si>
    <t>7LHTSR</t>
  </si>
  <si>
    <t>7RHReg</t>
  </si>
  <si>
    <t>7RHTRS2</t>
  </si>
  <si>
    <t>7RHTRS3</t>
  </si>
  <si>
    <t>7RHTRS4</t>
  </si>
  <si>
    <t>7RHTSR</t>
  </si>
  <si>
    <t>7RelativeReg</t>
  </si>
  <si>
    <t>8LCReg</t>
  </si>
  <si>
    <t>8LCTRS2</t>
  </si>
  <si>
    <t>8LCTRS3</t>
  </si>
  <si>
    <t>8LCTRS4</t>
  </si>
  <si>
    <t>8LCTSR</t>
  </si>
  <si>
    <t>8LHReg</t>
  </si>
  <si>
    <t>8LHTRS2</t>
  </si>
  <si>
    <t>8LHTRS3</t>
  </si>
  <si>
    <t>8LHTRS4</t>
  </si>
  <si>
    <t>8LHTSR</t>
  </si>
  <si>
    <t>8RHReg</t>
  </si>
  <si>
    <t>8RHTRS2</t>
  </si>
  <si>
    <t>8RHTRS3</t>
  </si>
  <si>
    <t>8RHTRS4</t>
  </si>
  <si>
    <t>8RHTSR</t>
  </si>
  <si>
    <t>8RelativeReg</t>
  </si>
  <si>
    <t>9LCReg</t>
  </si>
  <si>
    <t>9LCTRS2</t>
  </si>
  <si>
    <t>9LCTRS3</t>
  </si>
  <si>
    <t>9LCTRS4</t>
  </si>
  <si>
    <t>9LCTSR</t>
  </si>
  <si>
    <t>9LHReg</t>
  </si>
  <si>
    <t>9LHTRS2</t>
  </si>
  <si>
    <t>9LHTRS3</t>
  </si>
  <si>
    <t>9LHTRS4</t>
  </si>
  <si>
    <t>9LHTSR</t>
  </si>
  <si>
    <t>9RHReg</t>
  </si>
  <si>
    <t>9RHTRS2</t>
  </si>
  <si>
    <t>9RHTRS3</t>
  </si>
  <si>
    <t>9RHTRS4</t>
  </si>
  <si>
    <t>9RHTSR</t>
  </si>
  <si>
    <t>9RelativeReg</t>
  </si>
  <si>
    <t>10LCReg</t>
  </si>
  <si>
    <t>10LCTRS2</t>
  </si>
  <si>
    <t>10LCTRS3</t>
  </si>
  <si>
    <t>10LCTRS4</t>
  </si>
  <si>
    <t>10LCTSR</t>
  </si>
  <si>
    <t>10LHReg</t>
  </si>
  <si>
    <t>10LHTRS2</t>
  </si>
  <si>
    <t>10LHTRS3</t>
  </si>
  <si>
    <t>10LHTRS4</t>
  </si>
  <si>
    <t>10LHTSR</t>
  </si>
  <si>
    <t>10RHReg</t>
  </si>
  <si>
    <t>10RHTRS2</t>
  </si>
  <si>
    <t>10RHTRS3</t>
  </si>
  <si>
    <t>10RHTRS4</t>
  </si>
  <si>
    <t>10RHTSR</t>
  </si>
  <si>
    <t>10RelativeReg</t>
  </si>
  <si>
    <t>11LCReg</t>
  </si>
  <si>
    <t>11LCTRS2</t>
  </si>
  <si>
    <t>11LCTRS3</t>
  </si>
  <si>
    <t>11LCTRS4</t>
  </si>
  <si>
    <t>11LCTSR</t>
  </si>
  <si>
    <t>11LHReg</t>
  </si>
  <si>
    <t>11LHTRS2</t>
  </si>
  <si>
    <t>11LHTRS3</t>
  </si>
  <si>
    <t>11LHTRS4</t>
  </si>
  <si>
    <t>11LHTSR</t>
  </si>
  <si>
    <t>11RHReg</t>
  </si>
  <si>
    <t>11RHTRS2</t>
  </si>
  <si>
    <t>11RHTRS3</t>
  </si>
  <si>
    <t>11RHTRS4</t>
  </si>
  <si>
    <t>11RHTSR</t>
  </si>
  <si>
    <t>11RelativeReg</t>
  </si>
  <si>
    <t>12LCReg</t>
  </si>
  <si>
    <t>12LCTRS2</t>
  </si>
  <si>
    <t>12LCTRS3</t>
  </si>
  <si>
    <t>12LCTRS4</t>
  </si>
  <si>
    <t>12LCTSR</t>
  </si>
  <si>
    <t>12LHReg</t>
  </si>
  <si>
    <t>12LHTRS2</t>
  </si>
  <si>
    <t>12LHTRS3</t>
  </si>
  <si>
    <t>12LHTRS4</t>
  </si>
  <si>
    <t>12LHTSR</t>
  </si>
  <si>
    <t>12RHReg</t>
  </si>
  <si>
    <t>12RHTRS2</t>
  </si>
  <si>
    <t>12RHTRS3</t>
  </si>
  <si>
    <t>12RHTRS4</t>
  </si>
  <si>
    <t>12RHTSR</t>
  </si>
  <si>
    <t>12RelativeReg</t>
  </si>
  <si>
    <t>13LCReg</t>
  </si>
  <si>
    <t>13LCTRS2</t>
  </si>
  <si>
    <t>13LCTRS3</t>
  </si>
  <si>
    <t>13LCTRS4</t>
  </si>
  <si>
    <t>13LCTSR</t>
  </si>
  <si>
    <t>13LHReg</t>
  </si>
  <si>
    <t>13LHTRS2</t>
  </si>
  <si>
    <t>13LHTRS3</t>
  </si>
  <si>
    <t>13LHTRS4</t>
  </si>
  <si>
    <t>13LHTSR</t>
  </si>
  <si>
    <t>13RHReg</t>
  </si>
  <si>
    <t>13RHTRS2</t>
  </si>
  <si>
    <t>13RHTRS3</t>
  </si>
  <si>
    <t>13RHTRS4</t>
  </si>
  <si>
    <t>13RHTSR</t>
  </si>
  <si>
    <t>13RelativeReg</t>
  </si>
  <si>
    <t>14LCReg</t>
  </si>
  <si>
    <t>14LCTRS2</t>
  </si>
  <si>
    <t>14LCTRS3</t>
  </si>
  <si>
    <t>14LCTRS4</t>
  </si>
  <si>
    <t>14LCTSR</t>
  </si>
  <si>
    <t>14LHReg</t>
  </si>
  <si>
    <t>14LHTRS2</t>
  </si>
  <si>
    <t>14LHTRS3</t>
  </si>
  <si>
    <t>14LHTRS4</t>
  </si>
  <si>
    <t>14LHTSR</t>
  </si>
  <si>
    <t>14RHReg</t>
  </si>
  <si>
    <t>14RHTRS2</t>
  </si>
  <si>
    <t>14RHTRS3</t>
  </si>
  <si>
    <t>14RHTRS4</t>
  </si>
  <si>
    <t>14RHTSR</t>
  </si>
  <si>
    <t>14RelativeReg</t>
  </si>
  <si>
    <t>15LCReg</t>
  </si>
  <si>
    <t>15LCTRS2</t>
  </si>
  <si>
    <t>15LCTRS3</t>
  </si>
  <si>
    <t>15LCTRS4</t>
  </si>
  <si>
    <t>15LCTSR</t>
  </si>
  <si>
    <t>15LHReg</t>
  </si>
  <si>
    <t>15LHTRS2</t>
  </si>
  <si>
    <t>15LHTRS3</t>
  </si>
  <si>
    <t>15LHTRS4</t>
  </si>
  <si>
    <t>15LHTSR</t>
  </si>
  <si>
    <t>15RHReg</t>
  </si>
  <si>
    <t>15RHTRS2</t>
  </si>
  <si>
    <t>15RHTRS3</t>
  </si>
  <si>
    <t>15RHTRS4</t>
  </si>
  <si>
    <t>15RHTSR</t>
  </si>
  <si>
    <t>15RelativeReg</t>
  </si>
  <si>
    <t>16LCReg</t>
  </si>
  <si>
    <t>16LCTRS2</t>
  </si>
  <si>
    <t>16LCTRS3</t>
  </si>
  <si>
    <t>16LCTRS4</t>
  </si>
  <si>
    <t>16LCTSR</t>
  </si>
  <si>
    <t>16LHReg</t>
  </si>
  <si>
    <t>16LHTRS2</t>
  </si>
  <si>
    <t>16LHTRS3</t>
  </si>
  <si>
    <t>16LHTRS4</t>
  </si>
  <si>
    <t>16LHTSR</t>
  </si>
  <si>
    <t>16RHReg</t>
  </si>
  <si>
    <t>16RHTRS2</t>
  </si>
  <si>
    <t>16RHTRS3</t>
  </si>
  <si>
    <t>16RHTRS4</t>
  </si>
  <si>
    <t>16RHTSR</t>
  </si>
  <si>
    <t>16RelativeReg</t>
  </si>
  <si>
    <t>17LCReg</t>
  </si>
  <si>
    <t>17LCTRS2</t>
  </si>
  <si>
    <t>17LCTRS3</t>
  </si>
  <si>
    <t>17LCTRS4</t>
  </si>
  <si>
    <t>17LCTSR</t>
  </si>
  <si>
    <t>17LHReg</t>
  </si>
  <si>
    <t>17LHTRS2</t>
  </si>
  <si>
    <t>17LHTRS3</t>
  </si>
  <si>
    <t>17LHTRS4</t>
  </si>
  <si>
    <t>17LHTSR</t>
  </si>
  <si>
    <t>17RHReg</t>
  </si>
  <si>
    <t>17RHTRS2</t>
  </si>
  <si>
    <t>17RHTRS3</t>
  </si>
  <si>
    <t>17RHTRS4</t>
  </si>
  <si>
    <t>17RHTSR</t>
  </si>
  <si>
    <t>17RelativeReg</t>
  </si>
  <si>
    <t>18LCReg</t>
  </si>
  <si>
    <t>18LCTRS2</t>
  </si>
  <si>
    <t>18LCTRS3</t>
  </si>
  <si>
    <t>18LCTRS4</t>
  </si>
  <si>
    <t>18LCTSR</t>
  </si>
  <si>
    <t>18LHReg</t>
  </si>
  <si>
    <t>18LHTRS2</t>
  </si>
  <si>
    <t>18LHTRS3</t>
  </si>
  <si>
    <t>18LHTRS4</t>
  </si>
  <si>
    <t>18LHTSR</t>
  </si>
  <si>
    <t>18RHReg</t>
  </si>
  <si>
    <t>18RHTRS2</t>
  </si>
  <si>
    <t>18RHTRS3</t>
  </si>
  <si>
    <t>18RHTRS4</t>
  </si>
  <si>
    <t>18RHTSR</t>
  </si>
  <si>
    <t>18RelativeReg</t>
  </si>
  <si>
    <t>19LCReg</t>
  </si>
  <si>
    <t>19LCTRS2</t>
  </si>
  <si>
    <t>19LCTRS3</t>
  </si>
  <si>
    <t>19LCTRS4</t>
  </si>
  <si>
    <t>19LCTSR</t>
  </si>
  <si>
    <t>19LHReg</t>
  </si>
  <si>
    <t>19LHTRS2</t>
  </si>
  <si>
    <t>19LHTRS3</t>
  </si>
  <si>
    <t>19LHTRS4</t>
  </si>
  <si>
    <t>19LHTSR</t>
  </si>
  <si>
    <t>19RHReg</t>
  </si>
  <si>
    <t>19RHTRS2</t>
  </si>
  <si>
    <t>19RHTRS3</t>
  </si>
  <si>
    <t>19RHTRS4</t>
  </si>
  <si>
    <t>19RHTSR</t>
  </si>
  <si>
    <t>19RelativeReg</t>
  </si>
  <si>
    <t>20LCReg</t>
  </si>
  <si>
    <t>20LCTRS2</t>
  </si>
  <si>
    <t>20LCTRS3</t>
  </si>
  <si>
    <t>20LCTRS4</t>
  </si>
  <si>
    <t>20LCTSR</t>
  </si>
  <si>
    <t>20LHReg</t>
  </si>
  <si>
    <t>20LHTRS2</t>
  </si>
  <si>
    <t>20LHTRS3</t>
  </si>
  <si>
    <t>20LHTRS4</t>
  </si>
  <si>
    <t>20LHTSR</t>
  </si>
  <si>
    <t>20RHReg</t>
  </si>
  <si>
    <t>20RHTRS2</t>
  </si>
  <si>
    <t>20RHTRS3</t>
  </si>
  <si>
    <t>20RHTRS4</t>
  </si>
  <si>
    <t>20RHTSR</t>
  </si>
  <si>
    <t>20RelativeReg</t>
  </si>
  <si>
    <t>21LCReg</t>
  </si>
  <si>
    <t>21LCTRS2</t>
  </si>
  <si>
    <t>21LCTRS3</t>
  </si>
  <si>
    <t>21LCTRS4</t>
  </si>
  <si>
    <t>21LCTSR</t>
  </si>
  <si>
    <t>21LHReg</t>
  </si>
  <si>
    <t>21LHTRS2</t>
  </si>
  <si>
    <t>21LHTRS3</t>
  </si>
  <si>
    <t>21LHTRS4</t>
  </si>
  <si>
    <t>21LHTSR</t>
  </si>
  <si>
    <t>21RHReg</t>
  </si>
  <si>
    <t>21RHTRS2</t>
  </si>
  <si>
    <t>21RHTRS3</t>
  </si>
  <si>
    <t>21RHTRS4</t>
  </si>
  <si>
    <t>21RHTSR</t>
  </si>
  <si>
    <t>21RelativeReg</t>
  </si>
  <si>
    <t>22LCReg</t>
  </si>
  <si>
    <t>22LCTRS2</t>
  </si>
  <si>
    <t>22LCTRS3</t>
  </si>
  <si>
    <t>22LCTRS4</t>
  </si>
  <si>
    <t>22LCTSR</t>
  </si>
  <si>
    <t>22LHReg</t>
  </si>
  <si>
    <t>22LHTRS2</t>
  </si>
  <si>
    <t>22LHTRS3</t>
  </si>
  <si>
    <t>22LHTRS4</t>
  </si>
  <si>
    <t>22LHTSR</t>
  </si>
  <si>
    <t>22RHReg</t>
  </si>
  <si>
    <t>22RHTRS2</t>
  </si>
  <si>
    <t>22RHTRS3</t>
  </si>
  <si>
    <t>22RHTRS4</t>
  </si>
  <si>
    <t>22RHTSR</t>
  </si>
  <si>
    <t>22RelativeReg</t>
  </si>
  <si>
    <t>23LCReg</t>
  </si>
  <si>
    <t>23LCTRS2</t>
  </si>
  <si>
    <t>23LCTRS3</t>
  </si>
  <si>
    <t>23LCTRS4</t>
  </si>
  <si>
    <t>23LCTSR</t>
  </si>
  <si>
    <t>23LHReg</t>
  </si>
  <si>
    <t>23LHTRS2</t>
  </si>
  <si>
    <t>23LHTRS3</t>
  </si>
  <si>
    <t>23LHTRS4</t>
  </si>
  <si>
    <t>23LHTSR</t>
  </si>
  <si>
    <t>23RHReg</t>
  </si>
  <si>
    <t>23RHTRS2</t>
  </si>
  <si>
    <t>23RHTRS3</t>
  </si>
  <si>
    <t>23RHTRS4</t>
  </si>
  <si>
    <t>23RHTSR</t>
  </si>
  <si>
    <t>23RelativeReg</t>
  </si>
  <si>
    <t>24LCReg</t>
  </si>
  <si>
    <t>24LCTRS2</t>
  </si>
  <si>
    <t>24LCTRS3</t>
  </si>
  <si>
    <t>24LCTRS4</t>
  </si>
  <si>
    <t>24LCTSR</t>
  </si>
  <si>
    <t>24LHReg</t>
  </si>
  <si>
    <t>24LHTRS2</t>
  </si>
  <si>
    <t>24LHTRS3</t>
  </si>
  <si>
    <t>24LHTRS4</t>
  </si>
  <si>
    <t>24LHTSR</t>
  </si>
  <si>
    <t>24RHReg</t>
  </si>
  <si>
    <t>24RHTRS2</t>
  </si>
  <si>
    <t>24RHTRS3</t>
  </si>
  <si>
    <t>24RHTRS4</t>
  </si>
  <si>
    <t>24RHTSR</t>
  </si>
  <si>
    <t>24RelativeReg</t>
  </si>
  <si>
    <t>25LCReg</t>
  </si>
  <si>
    <t>25LCTRS2</t>
  </si>
  <si>
    <t>25LCTRS3</t>
  </si>
  <si>
    <t>25LCTRS4</t>
  </si>
  <si>
    <t>25LCTSR</t>
  </si>
  <si>
    <t>25LHReg</t>
  </si>
  <si>
    <t>25LHTRS2</t>
  </si>
  <si>
    <t>25LHTRS3</t>
  </si>
  <si>
    <t>25LHTRS4</t>
  </si>
  <si>
    <t>25LHTSR</t>
  </si>
  <si>
    <t>25RHReg</t>
  </si>
  <si>
    <t>25RHTRS2</t>
  </si>
  <si>
    <t>25RHTRS3</t>
  </si>
  <si>
    <t>25RHTRS4</t>
  </si>
  <si>
    <t>25RHTSR</t>
  </si>
  <si>
    <t>25RelativeReg</t>
  </si>
  <si>
    <t>26LCReg</t>
  </si>
  <si>
    <t>26LCTRS2</t>
  </si>
  <si>
    <t>26LCTRS3</t>
  </si>
  <si>
    <t>26LCTRS4</t>
  </si>
  <si>
    <t>26LCTSR</t>
  </si>
  <si>
    <t>26LHReg</t>
  </si>
  <si>
    <t>26LHTRS2</t>
  </si>
  <si>
    <t>26LHTRS3</t>
  </si>
  <si>
    <t>26LHTRS4</t>
  </si>
  <si>
    <t>26LHTSR</t>
  </si>
  <si>
    <t>26RHReg</t>
  </si>
  <si>
    <t>26RHTRS2</t>
  </si>
  <si>
    <t>26RHTRS3</t>
  </si>
  <si>
    <t>26RHTRS4</t>
  </si>
  <si>
    <t>26RHTSR</t>
  </si>
  <si>
    <t>26RelativeReg</t>
  </si>
  <si>
    <t>27LCReg</t>
  </si>
  <si>
    <t>27LCTRS2</t>
  </si>
  <si>
    <t>27LCTRS3</t>
  </si>
  <si>
    <t>27LCTRS4</t>
  </si>
  <si>
    <t>27LCTSR</t>
  </si>
  <si>
    <t>27LHReg</t>
  </si>
  <si>
    <t>27LHTRS2</t>
  </si>
  <si>
    <t>27LHTRS3</t>
  </si>
  <si>
    <t>27LHTRS4</t>
  </si>
  <si>
    <t>27LHTSR</t>
  </si>
  <si>
    <t>27RHReg</t>
  </si>
  <si>
    <t>27RHTRS2</t>
  </si>
  <si>
    <t>27RHTRS3</t>
  </si>
  <si>
    <t>27RHTRS4</t>
  </si>
  <si>
    <t>27RHTSR</t>
  </si>
  <si>
    <t>27RelativeReg</t>
  </si>
  <si>
    <t>28LCReg</t>
  </si>
  <si>
    <t>28LCTRS2</t>
  </si>
  <si>
    <t>28LCTRS3</t>
  </si>
  <si>
    <t>28LCTRS4</t>
  </si>
  <si>
    <t>28LCTSR</t>
  </si>
  <si>
    <t>28LHReg</t>
  </si>
  <si>
    <t>28LHTRS2</t>
  </si>
  <si>
    <t>28LHTRS3</t>
  </si>
  <si>
    <t>28LHTRS4</t>
  </si>
  <si>
    <t>28LHTSR</t>
  </si>
  <si>
    <t>28RHReg</t>
  </si>
  <si>
    <t>28RHTRS2</t>
  </si>
  <si>
    <t>28RHTRS3</t>
  </si>
  <si>
    <t>28RHTRS4</t>
  </si>
  <si>
    <t>28RHTSR</t>
  </si>
  <si>
    <t>28RelativeReg</t>
  </si>
  <si>
    <t>1LCCC</t>
  </si>
  <si>
    <t>1LCCH</t>
  </si>
  <si>
    <t>1RCCH</t>
  </si>
  <si>
    <t>1Relative</t>
  </si>
  <si>
    <t>2LCCC</t>
  </si>
  <si>
    <t>2LCCH</t>
  </si>
  <si>
    <t>2RCCH</t>
  </si>
  <si>
    <t>2Relative</t>
  </si>
  <si>
    <t>3LCCC</t>
  </si>
  <si>
    <t>3LCCH</t>
  </si>
  <si>
    <t>3RCCH</t>
  </si>
  <si>
    <t>3Relative</t>
  </si>
  <si>
    <t>4LCCC</t>
  </si>
  <si>
    <t>4LCCH</t>
  </si>
  <si>
    <t>4RCCH</t>
  </si>
  <si>
    <t>4Relative</t>
  </si>
  <si>
    <t>5LCCC</t>
  </si>
  <si>
    <t>5LCCH</t>
  </si>
  <si>
    <t>5RCCH</t>
  </si>
  <si>
    <t>5Relative</t>
  </si>
  <si>
    <t>6LCCC</t>
  </si>
  <si>
    <t>6LCCH</t>
  </si>
  <si>
    <t>6RCCH</t>
  </si>
  <si>
    <t>6Relative</t>
  </si>
  <si>
    <t>7LCCC</t>
  </si>
  <si>
    <t>7LCCH</t>
  </si>
  <si>
    <t>7RCCH</t>
  </si>
  <si>
    <t>7Relative</t>
  </si>
  <si>
    <t>8LCCC</t>
  </si>
  <si>
    <t>8LCCH</t>
  </si>
  <si>
    <t>8RCCH</t>
  </si>
  <si>
    <t>8Relative</t>
  </si>
  <si>
    <t>9LCCC</t>
  </si>
  <si>
    <t>9LCCH</t>
  </si>
  <si>
    <t>9RCCH</t>
  </si>
  <si>
    <t>9Relative</t>
  </si>
  <si>
    <t>10LCCC</t>
  </si>
  <si>
    <t>10LCCH</t>
  </si>
  <si>
    <t>10RCCH</t>
  </si>
  <si>
    <t>10Relative</t>
  </si>
  <si>
    <t>11LCCC</t>
  </si>
  <si>
    <t>11LCCH</t>
  </si>
  <si>
    <t>11RCCH</t>
  </si>
  <si>
    <t>11Relative</t>
  </si>
  <si>
    <t>12LCCC</t>
  </si>
  <si>
    <t>12LCCH</t>
  </si>
  <si>
    <t>12RCCH</t>
  </si>
  <si>
    <t>12Relative</t>
  </si>
  <si>
    <t>13LCCC</t>
  </si>
  <si>
    <t>13LCCH</t>
  </si>
  <si>
    <t>13RCCH</t>
  </si>
  <si>
    <t>13Relative</t>
  </si>
  <si>
    <t>14LCCC</t>
  </si>
  <si>
    <t>14LCCH</t>
  </si>
  <si>
    <t>14RCCH</t>
  </si>
  <si>
    <t>14Relative</t>
  </si>
  <si>
    <t>15LCCC</t>
  </si>
  <si>
    <t>15LCCH</t>
  </si>
  <si>
    <t>15RCCH</t>
  </si>
  <si>
    <t>15Relative</t>
  </si>
  <si>
    <t>16LCCC</t>
  </si>
  <si>
    <t>16LCCH</t>
  </si>
  <si>
    <t>16RCCH</t>
  </si>
  <si>
    <t>16Relative</t>
  </si>
  <si>
    <t>17LCCC</t>
  </si>
  <si>
    <t>17LCCH</t>
  </si>
  <si>
    <t>17RCCH</t>
  </si>
  <si>
    <t>17Relative</t>
  </si>
  <si>
    <t>18LCCC</t>
  </si>
  <si>
    <t>18LCCH</t>
  </si>
  <si>
    <t>18RCCH</t>
  </si>
  <si>
    <t>18Relative</t>
  </si>
  <si>
    <t>19LCCC</t>
  </si>
  <si>
    <t>19LCCH</t>
  </si>
  <si>
    <t>19RCCH</t>
  </si>
  <si>
    <t>19Relative</t>
  </si>
  <si>
    <t>20LCCC</t>
  </si>
  <si>
    <t>20LCCH</t>
  </si>
  <si>
    <t>20RCCH</t>
  </si>
  <si>
    <t>20Relative</t>
  </si>
  <si>
    <t>21LCCC</t>
  </si>
  <si>
    <t>21LCCH</t>
  </si>
  <si>
    <t>21RCCH</t>
  </si>
  <si>
    <t>21Relative</t>
  </si>
  <si>
    <t>22LCCC</t>
  </si>
  <si>
    <t>22LCCH</t>
  </si>
  <si>
    <t>22RCCH</t>
  </si>
  <si>
    <t>22Relative</t>
  </si>
  <si>
    <t>23LCCC</t>
  </si>
  <si>
    <t>23LCCH</t>
  </si>
  <si>
    <t>23RCCH</t>
  </si>
  <si>
    <t>23Relative</t>
  </si>
  <si>
    <t>24LCCC</t>
  </si>
  <si>
    <t>24LCCH</t>
  </si>
  <si>
    <t>24RCCH</t>
  </si>
  <si>
    <t>24Relative</t>
  </si>
  <si>
    <t>25LCCC</t>
  </si>
  <si>
    <t>25LCCH</t>
  </si>
  <si>
    <t>25RCCH</t>
  </si>
  <si>
    <t>25Relative</t>
  </si>
  <si>
    <t>26LCCC</t>
  </si>
  <si>
    <t>26LCCH</t>
  </si>
  <si>
    <t>26RCCH</t>
  </si>
  <si>
    <t>26Relative</t>
  </si>
  <si>
    <t>27LCCC</t>
  </si>
  <si>
    <t>27LCCH</t>
  </si>
  <si>
    <t>27RCCH</t>
  </si>
  <si>
    <t>27Relative</t>
  </si>
  <si>
    <t>28LCCC</t>
  </si>
  <si>
    <t>28LCCH</t>
  </si>
  <si>
    <t>28RCCH</t>
  </si>
  <si>
    <t>28Relative</t>
  </si>
  <si>
    <t>SUMMER 2018 Regular Rates Raised to new 30th Percentile &amp; TRS Rates reset based on new 75th Percentile</t>
  </si>
  <si>
    <t>Board</t>
  </si>
  <si>
    <t>Select Board:</t>
  </si>
  <si>
    <t>Board #:</t>
  </si>
  <si>
    <t>2018 Regular Rates raised to the 2019 30th Percentile and TRS Rates recalculated using 2019 75th Percentile</t>
  </si>
  <si>
    <t>% CHANGE</t>
  </si>
  <si>
    <t>LCTRS2</t>
  </si>
  <si>
    <t>LCTRS3</t>
  </si>
  <si>
    <t>LCTRS4</t>
  </si>
  <si>
    <t>LHTRS2</t>
  </si>
  <si>
    <t>LHTRS3</t>
  </si>
  <si>
    <t>LHTRS4</t>
  </si>
  <si>
    <t>RHTRS2</t>
  </si>
  <si>
    <t>RHTRS3</t>
  </si>
  <si>
    <t>RHTRS4</t>
  </si>
  <si>
    <t>TARGETS BASED ON ASSUMING PAYMENT IS LESSER OF PUBLISHED OR MAX RATES</t>
  </si>
  <si>
    <t>BCY20 CC BASE Targets with Summer 2018 Max Rates increased as necessary to meet 2019 MRS 30th Percentile on Regular Rates and updating TRS based on the 2019 MRS 75th Percentiles.</t>
  </si>
  <si>
    <t>Average Reimbursement Rate (lesser of Pub orr Max)</t>
  </si>
  <si>
    <t>Estimated BCY19 Year End Variable Admin/Ops Cost per Unit</t>
  </si>
  <si>
    <t>Total Admin/IS/Ops</t>
  </si>
  <si>
    <t>Bd Ops Personnel</t>
  </si>
  <si>
    <t>Contractor Personnel</t>
  </si>
  <si>
    <t>Materials &amp; Supplies</t>
  </si>
  <si>
    <t>Other Operating</t>
  </si>
  <si>
    <t>Profit</t>
  </si>
  <si>
    <t>Total Presumed "Variable Admin/Ops" Exp</t>
  </si>
  <si>
    <t>Presumed Fixed Cost %</t>
  </si>
  <si>
    <t>BCY20 Admin/Ops Model v2 (improved estimates of Semi-Fixed costs)</t>
  </si>
  <si>
    <t>Presumed BCY20 Semi-Fixed Admin/Ops Cost based on Average Presumed Fixed Cost at the state level (28.71%) applied to the average of each Board's total BCY17 &amp; BCY18 Admin/IS/Ops and then increased by a 2% Inflation Factor</t>
  </si>
  <si>
    <t>% Change in Cost to Raise Rates w/ Same # of Kids</t>
  </si>
  <si>
    <t>Amount Assumed for Admin/Ops</t>
  </si>
  <si>
    <t>Total Target (Est Affordable under LESSER Rate)</t>
  </si>
  <si>
    <t>Cost of Rate Increases (Extra to Serve 133,259)</t>
  </si>
  <si>
    <t>APPROVED 9/24/19.  DOES NOT INCLUDE CARRYFORWARD TARGETS</t>
  </si>
  <si>
    <t>SUMMER 2018 RATES (MAX RATES IN BCY19)</t>
  </si>
  <si>
    <t>APPROVED BY TWC ON 9/24/19</t>
  </si>
  <si>
    <t>SUMMER 2018 RATES (BCY19)</t>
  </si>
  <si>
    <t>APPROVED BY THE COMMISSION ON 9/24/19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</si>
</sst>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7" formatCode="&quot;$&quot;#,##0.00_);\(&quot;$&quot;#,##0.00\)"/>
    <numFmt numFmtId="43" formatCode="_(* #,##0.00_);_(* \(#,##0.00\);_(* &quot;-&quot;??_);_(@_)"/>
    <numFmt numFmtId="164" formatCode="&quot;$&quot;#,##0.00"/>
    <numFmt numFmtId="165" formatCode="&quot;$&quot;#,##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b/>
      <sz val="11"/>
      <color indexed="8"/>
      <name val="Calibri"/>
      <family val="2"/>
      <scheme val="minor"/>
    </font>
    <font>
      <sz val="10"/>
      <color theme="1"/>
      <name val="Calibri"/>
      <family val="2"/>
      <scheme val="minor"/>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55">
    <border>
      <left/>
      <right/>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thin">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indexed="64"/>
      </right>
      <top/>
      <bottom style="thin">
        <color auto="1"/>
      </bottom>
      <diagonal/>
    </border>
    <border>
      <left/>
      <right style="thin">
        <color indexed="64"/>
      </right>
      <top style="medium">
        <color indexed="64"/>
      </top>
      <bottom style="thin">
        <color indexed="64"/>
      </bottom>
      <diagonal/>
    </border>
    <border>
      <left/>
      <right style="thin">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indexed="64"/>
      </right>
      <top/>
      <bottom/>
      <diagonal/>
    </border>
    <border>
      <left/>
      <right style="thin">
        <color indexed="64"/>
      </right>
      <top style="thin">
        <color indexed="64"/>
      </top>
      <bottom/>
      <diagonal/>
    </border>
    <border>
      <left style="thin">
        <color auto="1"/>
      </left>
      <right style="thin">
        <color indexed="64"/>
      </right>
      <top style="thin">
        <color auto="1"/>
      </top>
      <bottom/>
      <diagonal/>
    </border>
    <border>
      <left/>
      <right style="thin">
        <color auto="1"/>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auto="1"/>
      </bottom>
      <diagonal/>
    </border>
    <border>
      <left/>
      <right/>
      <top/>
      <bottom style="thin">
        <color auto="1"/>
      </bottom>
      <diagonal/>
    </border>
    <border>
      <left/>
      <right/>
      <top style="thin">
        <color auto="1"/>
      </top>
      <bottom style="thin">
        <color auto="1"/>
      </bottom>
      <diagonal/>
    </border>
    <border>
      <left/>
      <right style="medium">
        <color indexed="64"/>
      </right>
      <top style="thin">
        <color auto="1"/>
      </top>
      <bottom/>
      <diagonal/>
    </border>
    <border>
      <left/>
      <right/>
      <top style="thin">
        <color auto="1"/>
      </top>
      <bottom/>
      <diagonal/>
    </border>
    <border>
      <left/>
      <right style="thin">
        <color auto="1"/>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8">
    <xf numFmtId="0" fontId="0" fillId="0" borderId="0"/>
    <xf numFmtId="9" fontId="1" fillId="0" borderId="0" applyFont="0" applyFill="0" applyBorder="0" applyAlignment="0" applyProtection="0"/>
    <xf numFmtId="0" fontId="5" fillId="0" borderId="0"/>
    <xf numFmtId="0" fontId="1" fillId="0" borderId="0"/>
    <xf numFmtId="0" fontId="5" fillId="0" borderId="0"/>
    <xf numFmtId="43" fontId="1"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cellStyleXfs>
  <cellXfs count="206">
    <xf numFmtId="0" fontId="0" fillId="0" borderId="0" xfId="0"/>
    <xf numFmtId="0" fontId="2" fillId="0" borderId="0" xfId="0" applyFont="1"/>
    <xf numFmtId="164" fontId="0" fillId="0" borderId="0" xfId="0" applyNumberFormat="1"/>
    <xf numFmtId="0" fontId="0" fillId="0" borderId="3" xfId="0" applyBorder="1" applyAlignment="1">
      <alignment horizontal="center" wrapText="1"/>
    </xf>
    <xf numFmtId="0" fontId="0" fillId="0" borderId="1" xfId="0" applyBorder="1" applyAlignment="1">
      <alignment horizontal="center" wrapText="1"/>
    </xf>
    <xf numFmtId="0" fontId="0" fillId="0" borderId="1" xfId="0" applyFill="1" applyBorder="1" applyAlignment="1">
      <alignment horizontal="center" wrapText="1"/>
    </xf>
    <xf numFmtId="0" fontId="0" fillId="0" borderId="2" xfId="0" applyBorder="1" applyAlignment="1">
      <alignment horizontal="center" wrapText="1"/>
    </xf>
    <xf numFmtId="0" fontId="0" fillId="0" borderId="4" xfId="0" applyBorder="1"/>
    <xf numFmtId="0" fontId="0" fillId="0" borderId="7" xfId="0" applyBorder="1"/>
    <xf numFmtId="165" fontId="0" fillId="0" borderId="8" xfId="0" applyNumberFormat="1" applyBorder="1" applyAlignment="1">
      <alignment horizontal="center"/>
    </xf>
    <xf numFmtId="165" fontId="0" fillId="0" borderId="9" xfId="0" applyNumberFormat="1" applyBorder="1" applyAlignment="1">
      <alignment horizontal="center"/>
    </xf>
    <xf numFmtId="10" fontId="0" fillId="0" borderId="10" xfId="1" applyNumberFormat="1" applyFont="1" applyBorder="1" applyAlignment="1">
      <alignment horizontal="center"/>
    </xf>
    <xf numFmtId="0" fontId="0" fillId="0" borderId="11" xfId="0" applyBorder="1"/>
    <xf numFmtId="165" fontId="0" fillId="0" borderId="12" xfId="0" applyNumberFormat="1" applyBorder="1" applyAlignment="1">
      <alignment horizontal="center"/>
    </xf>
    <xf numFmtId="165" fontId="0" fillId="0" borderId="13" xfId="0" applyNumberFormat="1" applyBorder="1" applyAlignment="1">
      <alignment horizontal="center"/>
    </xf>
    <xf numFmtId="10" fontId="0" fillId="0" borderId="14" xfId="1" applyNumberFormat="1" applyFont="1" applyBorder="1" applyAlignment="1">
      <alignment horizontal="center"/>
    </xf>
    <xf numFmtId="0" fontId="0" fillId="0" borderId="3" xfId="0" applyBorder="1"/>
    <xf numFmtId="0" fontId="0" fillId="0" borderId="2" xfId="0" applyBorder="1" applyAlignment="1">
      <alignment horizontal="center"/>
    </xf>
    <xf numFmtId="0" fontId="0" fillId="0" borderId="15" xfId="0" applyBorder="1" applyAlignment="1">
      <alignment horizontal="center" wrapText="1"/>
    </xf>
    <xf numFmtId="0" fontId="0" fillId="0" borderId="16" xfId="0" applyFill="1" applyBorder="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7" xfId="0" applyFill="1" applyBorder="1" applyAlignment="1">
      <alignment horizontal="center" wrapText="1"/>
    </xf>
    <xf numFmtId="0" fontId="0" fillId="0" borderId="9" xfId="0" applyFill="1" applyBorder="1" applyAlignment="1">
      <alignment horizontal="center" wrapText="1"/>
    </xf>
    <xf numFmtId="0" fontId="0" fillId="0" borderId="18" xfId="0" applyBorder="1"/>
    <xf numFmtId="0" fontId="6" fillId="0" borderId="19" xfId="2" applyFont="1" applyFill="1" applyBorder="1" applyAlignment="1">
      <alignment horizontal="center" vertical="center"/>
    </xf>
    <xf numFmtId="165" fontId="0" fillId="0" borderId="18" xfId="0" applyNumberFormat="1" applyBorder="1"/>
    <xf numFmtId="165" fontId="0" fillId="0" borderId="20" xfId="0" applyNumberFormat="1" applyBorder="1"/>
    <xf numFmtId="164" fontId="0" fillId="0" borderId="21"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9" fontId="0" fillId="0" borderId="0" xfId="1" applyFont="1"/>
    <xf numFmtId="164" fontId="0" fillId="0" borderId="20" xfId="0" applyNumberFormat="1" applyBorder="1" applyAlignment="1">
      <alignment horizontal="center"/>
    </xf>
    <xf numFmtId="0" fontId="0" fillId="0" borderId="8" xfId="0" applyBorder="1"/>
    <xf numFmtId="0" fontId="6" fillId="0" borderId="10" xfId="2" applyFont="1" applyFill="1" applyBorder="1" applyAlignment="1">
      <alignment horizontal="center" vertical="center"/>
    </xf>
    <xf numFmtId="165" fontId="0" fillId="0" borderId="8" xfId="0" applyNumberFormat="1" applyBorder="1"/>
    <xf numFmtId="164" fontId="0" fillId="0" borderId="22"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0" fontId="0" fillId="0" borderId="8" xfId="0" applyFill="1" applyBorder="1"/>
    <xf numFmtId="164" fontId="0" fillId="2" borderId="10" xfId="0" applyNumberFormat="1" applyFill="1" applyBorder="1" applyAlignment="1">
      <alignment horizontal="center"/>
    </xf>
    <xf numFmtId="0" fontId="0" fillId="0" borderId="23" xfId="0" applyBorder="1"/>
    <xf numFmtId="0" fontId="6" fillId="0" borderId="24" xfId="2" applyFont="1" applyFill="1" applyBorder="1" applyAlignment="1">
      <alignment horizontal="center" vertical="center"/>
    </xf>
    <xf numFmtId="165" fontId="0" fillId="0" borderId="23" xfId="0" applyNumberFormat="1" applyBorder="1"/>
    <xf numFmtId="165" fontId="0" fillId="0" borderId="25" xfId="0" applyNumberFormat="1" applyBorder="1"/>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2" borderId="24" xfId="0" applyNumberFormat="1" applyFill="1" applyBorder="1" applyAlignment="1">
      <alignment horizontal="center"/>
    </xf>
    <xf numFmtId="0" fontId="7" fillId="0" borderId="3" xfId="2" applyFont="1" applyFill="1" applyBorder="1" applyAlignment="1">
      <alignment horizontal="center" vertical="center"/>
    </xf>
    <xf numFmtId="0" fontId="7" fillId="0" borderId="2" xfId="2" applyFont="1" applyFill="1" applyBorder="1" applyAlignment="1">
      <alignment horizontal="center" vertical="center"/>
    </xf>
    <xf numFmtId="165" fontId="0" fillId="0" borderId="3" xfId="0" applyNumberFormat="1" applyBorder="1"/>
    <xf numFmtId="165" fontId="0" fillId="0" borderId="1" xfId="0" applyNumberFormat="1" applyBorder="1"/>
    <xf numFmtId="7" fontId="0" fillId="0" borderId="28" xfId="0" applyNumberFormat="1" applyBorder="1" applyAlignment="1">
      <alignment horizontal="center"/>
    </xf>
    <xf numFmtId="7" fontId="0" fillId="0" borderId="1" xfId="0" applyNumberFormat="1" applyBorder="1" applyAlignment="1">
      <alignment horizontal="center"/>
    </xf>
    <xf numFmtId="164" fontId="0" fillId="0" borderId="2" xfId="0" applyNumberFormat="1" applyBorder="1" applyAlignment="1">
      <alignment horizontal="center"/>
    </xf>
    <xf numFmtId="0" fontId="0" fillId="0" borderId="0" xfId="0" applyFill="1" applyBorder="1"/>
    <xf numFmtId="0" fontId="0" fillId="0" borderId="0" xfId="0" applyBorder="1"/>
    <xf numFmtId="0" fontId="0" fillId="0" borderId="18" xfId="0" applyFill="1" applyBorder="1"/>
    <xf numFmtId="0" fontId="0" fillId="0" borderId="23" xfId="0" applyFill="1" applyBorder="1"/>
    <xf numFmtId="0" fontId="0" fillId="2" borderId="0" xfId="0" applyFill="1"/>
    <xf numFmtId="0" fontId="2" fillId="0" borderId="0" xfId="0" applyFont="1" applyFill="1" applyBorder="1"/>
    <xf numFmtId="0" fontId="4" fillId="0" borderId="0" xfId="0" applyFont="1" applyFill="1" applyAlignment="1">
      <alignment horizontal="center" wrapText="1"/>
    </xf>
    <xf numFmtId="0" fontId="4" fillId="0" borderId="0" xfId="0" applyFont="1" applyFill="1" applyBorder="1"/>
    <xf numFmtId="164" fontId="4" fillId="0" borderId="0" xfId="0" applyNumberFormat="1" applyFont="1" applyFill="1"/>
    <xf numFmtId="0" fontId="0" fillId="0" borderId="3" xfId="0" applyBorder="1" applyAlignment="1">
      <alignment horizontal="right"/>
    </xf>
    <xf numFmtId="0" fontId="3" fillId="0" borderId="0" xfId="0" applyFont="1"/>
    <xf numFmtId="0" fontId="1" fillId="0" borderId="0" xfId="3" applyAlignment="1">
      <alignment horizontal="center"/>
    </xf>
    <xf numFmtId="0" fontId="1" fillId="0" borderId="0" xfId="3"/>
    <xf numFmtId="0" fontId="8" fillId="0" borderId="28" xfId="3" applyFont="1" applyBorder="1" applyAlignment="1">
      <alignment horizontal="center" wrapText="1"/>
    </xf>
    <xf numFmtId="0" fontId="8" fillId="3" borderId="1" xfId="3" applyFont="1" applyFill="1" applyBorder="1" applyAlignment="1">
      <alignment horizontal="center" wrapText="1"/>
    </xf>
    <xf numFmtId="0" fontId="1" fillId="0" borderId="18" xfId="3" applyBorder="1"/>
    <xf numFmtId="0" fontId="6" fillId="0" borderId="19" xfId="4" applyFont="1" applyBorder="1" applyAlignment="1">
      <alignment horizontal="center" vertical="center"/>
    </xf>
    <xf numFmtId="5" fontId="1" fillId="0" borderId="33" xfId="3" applyNumberFormat="1" applyBorder="1" applyAlignment="1">
      <alignment horizontal="center"/>
    </xf>
    <xf numFmtId="5" fontId="1" fillId="0" borderId="20" xfId="3" applyNumberFormat="1" applyBorder="1" applyAlignment="1">
      <alignment horizontal="center"/>
    </xf>
    <xf numFmtId="5" fontId="1" fillId="0" borderId="19" xfId="3" applyNumberFormat="1" applyBorder="1" applyAlignment="1">
      <alignment horizontal="center"/>
    </xf>
    <xf numFmtId="7" fontId="1" fillId="0" borderId="34" xfId="3" applyNumberFormat="1" applyBorder="1" applyAlignment="1">
      <alignment horizontal="center"/>
    </xf>
    <xf numFmtId="7" fontId="1" fillId="0" borderId="20" xfId="3" applyNumberFormat="1" applyBorder="1" applyAlignment="1">
      <alignment horizontal="center"/>
    </xf>
    <xf numFmtId="164" fontId="1" fillId="0" borderId="20" xfId="3" applyNumberFormat="1" applyBorder="1" applyAlignment="1">
      <alignment horizontal="center"/>
    </xf>
    <xf numFmtId="3" fontId="1" fillId="0" borderId="34" xfId="5" applyNumberFormat="1" applyBorder="1" applyAlignment="1">
      <alignment horizontal="center"/>
    </xf>
    <xf numFmtId="3" fontId="1" fillId="3" borderId="34" xfId="5" applyNumberFormat="1" applyFill="1" applyBorder="1" applyAlignment="1">
      <alignment horizontal="center"/>
    </xf>
    <xf numFmtId="0" fontId="1" fillId="0" borderId="8" xfId="3" applyBorder="1"/>
    <xf numFmtId="0" fontId="6" fillId="0" borderId="10" xfId="4" applyFont="1" applyBorder="1" applyAlignment="1">
      <alignment horizontal="center" vertical="center"/>
    </xf>
    <xf numFmtId="5" fontId="1" fillId="0" borderId="22" xfId="3" applyNumberFormat="1" applyBorder="1" applyAlignment="1">
      <alignment horizontal="center"/>
    </xf>
    <xf numFmtId="165" fontId="1" fillId="0" borderId="9" xfId="3" applyNumberFormat="1" applyBorder="1" applyAlignment="1">
      <alignment horizontal="center"/>
    </xf>
    <xf numFmtId="5" fontId="1" fillId="0" borderId="9" xfId="3" applyNumberFormat="1" applyBorder="1" applyAlignment="1">
      <alignment horizontal="center"/>
    </xf>
    <xf numFmtId="5" fontId="1" fillId="0" borderId="10" xfId="3" applyNumberFormat="1" applyBorder="1" applyAlignment="1">
      <alignment horizontal="center"/>
    </xf>
    <xf numFmtId="7" fontId="1" fillId="0" borderId="35" xfId="3" applyNumberFormat="1" applyBorder="1" applyAlignment="1">
      <alignment horizontal="center"/>
    </xf>
    <xf numFmtId="7" fontId="1" fillId="0" borderId="9" xfId="3" applyNumberFormat="1" applyBorder="1" applyAlignment="1">
      <alignment horizontal="center"/>
    </xf>
    <xf numFmtId="3" fontId="1" fillId="0" borderId="35" xfId="5" applyNumberFormat="1" applyBorder="1" applyAlignment="1">
      <alignment horizontal="center"/>
    </xf>
    <xf numFmtId="3" fontId="1" fillId="3" borderId="35" xfId="5" applyNumberFormat="1" applyFill="1" applyBorder="1" applyAlignment="1">
      <alignment horizontal="center"/>
    </xf>
    <xf numFmtId="0" fontId="1" fillId="0" borderId="23" xfId="3" applyBorder="1"/>
    <xf numFmtId="0" fontId="6" fillId="0" borderId="24" xfId="4" applyFont="1" applyBorder="1" applyAlignment="1">
      <alignment horizontal="center" vertical="center"/>
    </xf>
    <xf numFmtId="5" fontId="1" fillId="0" borderId="26" xfId="3" applyNumberFormat="1" applyBorder="1" applyAlignment="1">
      <alignment horizontal="center"/>
    </xf>
    <xf numFmtId="165" fontId="1" fillId="0" borderId="27" xfId="3" applyNumberFormat="1" applyBorder="1" applyAlignment="1">
      <alignment horizontal="center"/>
    </xf>
    <xf numFmtId="5" fontId="1" fillId="0" borderId="27" xfId="3" applyNumberFormat="1" applyBorder="1" applyAlignment="1">
      <alignment horizontal="center"/>
    </xf>
    <xf numFmtId="5" fontId="1" fillId="0" borderId="24" xfId="3" applyNumberFormat="1" applyBorder="1" applyAlignment="1">
      <alignment horizontal="center"/>
    </xf>
    <xf numFmtId="7" fontId="1" fillId="0" borderId="36" xfId="3" applyNumberFormat="1" applyBorder="1" applyAlignment="1">
      <alignment horizontal="center"/>
    </xf>
    <xf numFmtId="7" fontId="1" fillId="0" borderId="27" xfId="3" applyNumberFormat="1" applyBorder="1" applyAlignment="1">
      <alignment horizontal="center"/>
    </xf>
    <xf numFmtId="3" fontId="1" fillId="0" borderId="36" xfId="5" applyNumberFormat="1" applyBorder="1" applyAlignment="1">
      <alignment horizontal="center"/>
    </xf>
    <xf numFmtId="3" fontId="1" fillId="3" borderId="36" xfId="5" applyNumberFormat="1" applyFill="1" applyBorder="1" applyAlignment="1">
      <alignment horizontal="center"/>
    </xf>
    <xf numFmtId="5" fontId="7" fillId="0" borderId="28" xfId="4" applyNumberFormat="1" applyFont="1" applyBorder="1" applyAlignment="1">
      <alignment horizontal="center" vertical="center"/>
    </xf>
    <xf numFmtId="7" fontId="7" fillId="0" borderId="37" xfId="4" applyNumberFormat="1" applyFont="1" applyBorder="1" applyAlignment="1">
      <alignment horizontal="center" vertical="center"/>
    </xf>
    <xf numFmtId="3" fontId="7" fillId="0" borderId="37" xfId="4" applyNumberFormat="1" applyFont="1" applyBorder="1" applyAlignment="1">
      <alignment horizontal="center" vertical="center"/>
    </xf>
    <xf numFmtId="3" fontId="7" fillId="3" borderId="37" xfId="4" applyNumberFormat="1" applyFont="1" applyFill="1" applyBorder="1" applyAlignment="1">
      <alignment horizontal="center" vertical="center"/>
    </xf>
    <xf numFmtId="5" fontId="1" fillId="0" borderId="0" xfId="3" applyNumberFormat="1"/>
    <xf numFmtId="0" fontId="3" fillId="0" borderId="0" xfId="3" applyFont="1" applyAlignment="1"/>
    <xf numFmtId="0" fontId="3" fillId="0" borderId="0" xfId="3" applyFont="1"/>
    <xf numFmtId="0" fontId="1" fillId="0" borderId="40" xfId="3" applyBorder="1" applyAlignment="1">
      <alignment horizontal="center"/>
    </xf>
    <xf numFmtId="0" fontId="1" fillId="0" borderId="29" xfId="3" applyBorder="1" applyAlignment="1">
      <alignment horizontal="center"/>
    </xf>
    <xf numFmtId="0" fontId="1" fillId="0" borderId="41" xfId="3" applyBorder="1" applyAlignment="1">
      <alignment horizontal="center"/>
    </xf>
    <xf numFmtId="0" fontId="0" fillId="0" borderId="15" xfId="3" applyFont="1" applyBorder="1" applyAlignment="1">
      <alignment horizontal="center" wrapText="1"/>
    </xf>
    <xf numFmtId="0" fontId="0" fillId="0" borderId="28" xfId="3" applyFont="1" applyBorder="1" applyAlignment="1">
      <alignment horizontal="center" wrapText="1"/>
    </xf>
    <xf numFmtId="165" fontId="1" fillId="0" borderId="18" xfId="3" applyNumberFormat="1" applyBorder="1" applyAlignment="1">
      <alignment horizontal="center"/>
    </xf>
    <xf numFmtId="10" fontId="1" fillId="0" borderId="42" xfId="1" applyNumberFormat="1" applyBorder="1" applyAlignment="1">
      <alignment horizontal="center"/>
    </xf>
    <xf numFmtId="3" fontId="1" fillId="0" borderId="43" xfId="5" applyNumberFormat="1" applyBorder="1" applyAlignment="1">
      <alignment horizontal="center"/>
    </xf>
    <xf numFmtId="10" fontId="1" fillId="0" borderId="19" xfId="6" applyNumberFormat="1" applyFont="1" applyBorder="1" applyAlignment="1">
      <alignment horizontal="center"/>
    </xf>
    <xf numFmtId="165" fontId="1" fillId="0" borderId="8" xfId="3" applyNumberFormat="1" applyBorder="1" applyAlignment="1">
      <alignment horizontal="center"/>
    </xf>
    <xf numFmtId="10" fontId="1" fillId="0" borderId="39" xfId="1" applyNumberFormat="1" applyBorder="1" applyAlignment="1">
      <alignment horizontal="center"/>
    </xf>
    <xf numFmtId="3" fontId="1" fillId="0" borderId="44" xfId="5" applyNumberFormat="1" applyBorder="1" applyAlignment="1">
      <alignment horizontal="center"/>
    </xf>
    <xf numFmtId="10" fontId="1" fillId="0" borderId="10" xfId="6" applyNumberFormat="1" applyFont="1" applyBorder="1" applyAlignment="1">
      <alignment horizontal="center"/>
    </xf>
    <xf numFmtId="165" fontId="1" fillId="0" borderId="23" xfId="3" applyNumberFormat="1" applyBorder="1" applyAlignment="1">
      <alignment horizontal="center"/>
    </xf>
    <xf numFmtId="10" fontId="1" fillId="0" borderId="45" xfId="1" applyNumberFormat="1" applyBorder="1" applyAlignment="1">
      <alignment horizontal="center"/>
    </xf>
    <xf numFmtId="3" fontId="1" fillId="0" borderId="46" xfId="5" applyNumberFormat="1" applyBorder="1" applyAlignment="1">
      <alignment horizontal="center"/>
    </xf>
    <xf numFmtId="10" fontId="1" fillId="0" borderId="24" xfId="6" applyNumberFormat="1" applyFont="1" applyBorder="1" applyAlignment="1">
      <alignment horizontal="center"/>
    </xf>
    <xf numFmtId="10" fontId="3" fillId="0" borderId="15" xfId="1" applyNumberFormat="1" applyFont="1" applyBorder="1" applyAlignment="1">
      <alignment horizontal="center"/>
    </xf>
    <xf numFmtId="3" fontId="7" fillId="0" borderId="38" xfId="4" applyNumberFormat="1" applyFont="1" applyBorder="1" applyAlignment="1">
      <alignment horizontal="center" vertical="center"/>
    </xf>
    <xf numFmtId="0" fontId="7" fillId="0" borderId="0" xfId="4" applyFont="1" applyBorder="1" applyAlignment="1">
      <alignment horizontal="center" vertical="center"/>
    </xf>
    <xf numFmtId="5" fontId="7" fillId="0" borderId="0" xfId="4" applyNumberFormat="1" applyFont="1" applyBorder="1" applyAlignment="1">
      <alignment horizontal="center" vertical="center"/>
    </xf>
    <xf numFmtId="165" fontId="7" fillId="0" borderId="0" xfId="4" applyNumberFormat="1" applyFont="1" applyBorder="1" applyAlignment="1">
      <alignment horizontal="center" vertical="center"/>
    </xf>
    <xf numFmtId="7" fontId="7" fillId="0" borderId="0" xfId="4" applyNumberFormat="1" applyFont="1" applyBorder="1" applyAlignment="1">
      <alignment horizontal="center" vertical="center"/>
    </xf>
    <xf numFmtId="3" fontId="7" fillId="0" borderId="0" xfId="4" applyNumberFormat="1" applyFont="1" applyBorder="1" applyAlignment="1">
      <alignment horizontal="center" vertical="center"/>
    </xf>
    <xf numFmtId="165" fontId="3" fillId="0" borderId="0" xfId="3" applyNumberFormat="1" applyFont="1" applyBorder="1" applyAlignment="1">
      <alignment horizontal="center"/>
    </xf>
    <xf numFmtId="10" fontId="3" fillId="0" borderId="0" xfId="1" applyNumberFormat="1" applyFont="1" applyBorder="1" applyAlignment="1">
      <alignment horizontal="center"/>
    </xf>
    <xf numFmtId="10" fontId="3" fillId="0" borderId="0" xfId="6" applyNumberFormat="1" applyFont="1" applyBorder="1" applyAlignment="1">
      <alignment horizontal="center"/>
    </xf>
    <xf numFmtId="3" fontId="7" fillId="3" borderId="0" xfId="4" applyNumberFormat="1" applyFont="1" applyFill="1" applyBorder="1" applyAlignment="1">
      <alignment horizontal="center" vertical="center"/>
    </xf>
    <xf numFmtId="4" fontId="5" fillId="0" borderId="28" xfId="0" applyNumberFormat="1" applyFont="1" applyBorder="1" applyAlignment="1">
      <alignment wrapText="1"/>
    </xf>
    <xf numFmtId="3" fontId="5" fillId="0" borderId="0" xfId="7" applyNumberFormat="1" applyFont="1" applyAlignment="1">
      <alignment wrapText="1"/>
    </xf>
    <xf numFmtId="4" fontId="5" fillId="0" borderId="1" xfId="0" applyNumberFormat="1" applyFont="1" applyBorder="1" applyAlignment="1">
      <alignment wrapText="1"/>
    </xf>
    <xf numFmtId="4" fontId="5" fillId="0" borderId="37" xfId="0" applyNumberFormat="1" applyFont="1" applyBorder="1" applyAlignment="1">
      <alignment wrapText="1"/>
    </xf>
    <xf numFmtId="3" fontId="5" fillId="0" borderId="0" xfId="7" applyNumberFormat="1" applyFont="1"/>
    <xf numFmtId="4" fontId="5" fillId="0" borderId="0" xfId="7" applyNumberFormat="1" applyFont="1"/>
    <xf numFmtId="4" fontId="0" fillId="0" borderId="0" xfId="0" applyNumberFormat="1"/>
    <xf numFmtId="3" fontId="9" fillId="0" borderId="0" xfId="7" applyNumberFormat="1" applyFont="1"/>
    <xf numFmtId="10" fontId="0" fillId="0" borderId="9" xfId="1" applyNumberFormat="1" applyFont="1" applyBorder="1"/>
    <xf numFmtId="3" fontId="5" fillId="0" borderId="8" xfId="7" applyNumberFormat="1" applyFont="1" applyBorder="1"/>
    <xf numFmtId="3" fontId="5" fillId="0" borderId="12" xfId="7" applyNumberFormat="1" applyFont="1" applyBorder="1"/>
    <xf numFmtId="164" fontId="0" fillId="0" borderId="13" xfId="0" applyNumberFormat="1" applyBorder="1" applyAlignment="1">
      <alignment horizontal="center"/>
    </xf>
    <xf numFmtId="164" fontId="0" fillId="0" borderId="14" xfId="0" applyNumberFormat="1" applyBorder="1" applyAlignment="1">
      <alignment horizontal="center"/>
    </xf>
    <xf numFmtId="3" fontId="5" fillId="0" borderId="18" xfId="7" applyNumberFormat="1" applyFont="1" applyBorder="1"/>
    <xf numFmtId="164" fontId="0" fillId="0" borderId="19" xfId="0" applyNumberFormat="1" applyBorder="1" applyAlignment="1">
      <alignment horizontal="center"/>
    </xf>
    <xf numFmtId="3" fontId="9" fillId="0" borderId="3" xfId="7" applyNumberFormat="1" applyFont="1" applyBorder="1" applyAlignment="1">
      <alignment wrapText="1"/>
    </xf>
    <xf numFmtId="4" fontId="9" fillId="0" borderId="1" xfId="0" applyNumberFormat="1" applyFont="1" applyBorder="1" applyAlignment="1">
      <alignment horizontal="center" wrapText="1"/>
    </xf>
    <xf numFmtId="4" fontId="9" fillId="0" borderId="2" xfId="0" applyNumberFormat="1" applyFont="1" applyBorder="1" applyAlignment="1">
      <alignment horizontal="center" wrapText="1"/>
    </xf>
    <xf numFmtId="4" fontId="9" fillId="0" borderId="28" xfId="0" applyNumberFormat="1" applyFont="1" applyBorder="1" applyAlignment="1">
      <alignment horizontal="center" wrapText="1"/>
    </xf>
    <xf numFmtId="164" fontId="0" fillId="0" borderId="33" xfId="0" applyNumberFormat="1" applyBorder="1" applyAlignment="1">
      <alignment horizontal="center"/>
    </xf>
    <xf numFmtId="164" fontId="0" fillId="0" borderId="47" xfId="0" applyNumberFormat="1" applyBorder="1" applyAlignment="1">
      <alignment horizontal="center"/>
    </xf>
    <xf numFmtId="3" fontId="9" fillId="0" borderId="2" xfId="7" applyNumberFormat="1" applyFont="1" applyBorder="1" applyAlignment="1">
      <alignment wrapText="1"/>
    </xf>
    <xf numFmtId="3" fontId="5" fillId="0" borderId="19" xfId="7" applyNumberFormat="1" applyFont="1" applyBorder="1"/>
    <xf numFmtId="3" fontId="5" fillId="0" borderId="10" xfId="7" applyNumberFormat="1" applyFont="1" applyBorder="1"/>
    <xf numFmtId="3" fontId="5" fillId="0" borderId="14" xfId="7" applyNumberFormat="1" applyFont="1" applyBorder="1"/>
    <xf numFmtId="10" fontId="0" fillId="0" borderId="20" xfId="1" applyNumberFormat="1" applyFont="1" applyBorder="1"/>
    <xf numFmtId="10" fontId="0" fillId="0" borderId="19" xfId="1" applyNumberFormat="1" applyFont="1" applyBorder="1"/>
    <xf numFmtId="10" fontId="0" fillId="0" borderId="10" xfId="1" applyNumberFormat="1" applyFont="1" applyBorder="1"/>
    <xf numFmtId="10" fontId="0" fillId="0" borderId="13" xfId="1" applyNumberFormat="1" applyFont="1" applyBorder="1"/>
    <xf numFmtId="10" fontId="0" fillId="0" borderId="14" xfId="1" applyNumberFormat="1" applyFont="1" applyBorder="1"/>
    <xf numFmtId="10" fontId="0" fillId="0" borderId="33" xfId="1" applyNumberFormat="1" applyFont="1" applyBorder="1"/>
    <xf numFmtId="10" fontId="0" fillId="0" borderId="22" xfId="1" applyNumberFormat="1" applyFont="1" applyBorder="1"/>
    <xf numFmtId="10" fontId="0" fillId="0" borderId="47" xfId="1" applyNumberFormat="1" applyFont="1" applyBorder="1"/>
    <xf numFmtId="10" fontId="0" fillId="2" borderId="2" xfId="0" applyNumberFormat="1" applyFill="1" applyBorder="1"/>
    <xf numFmtId="165" fontId="0" fillId="2" borderId="6" xfId="0" applyNumberFormat="1" applyFill="1" applyBorder="1"/>
    <xf numFmtId="165" fontId="0" fillId="2" borderId="10" xfId="0" applyNumberFormat="1" applyFill="1" applyBorder="1"/>
    <xf numFmtId="165" fontId="0" fillId="2" borderId="24" xfId="0" applyNumberFormat="1" applyFill="1" applyBorder="1"/>
    <xf numFmtId="165" fontId="0" fillId="2" borderId="2" xfId="0" applyNumberFormat="1" applyFill="1" applyBorder="1"/>
    <xf numFmtId="164" fontId="0" fillId="2" borderId="6" xfId="0" applyNumberFormat="1" applyFill="1" applyBorder="1" applyAlignment="1">
      <alignment horizontal="center"/>
    </xf>
    <xf numFmtId="7" fontId="1" fillId="0" borderId="0" xfId="3" applyNumberFormat="1"/>
    <xf numFmtId="10" fontId="0" fillId="0" borderId="0" xfId="0" applyNumberFormat="1"/>
    <xf numFmtId="0" fontId="0" fillId="0" borderId="48" xfId="0" applyBorder="1" applyAlignment="1">
      <alignment horizontal="center" wrapText="1"/>
    </xf>
    <xf numFmtId="0" fontId="0" fillId="0" borderId="49" xfId="0" applyBorder="1" applyAlignment="1">
      <alignment horizontal="center" wrapText="1"/>
    </xf>
    <xf numFmtId="0" fontId="0" fillId="0" borderId="50" xfId="0" applyBorder="1" applyAlignment="1">
      <alignment horizontal="center" wrapText="1"/>
    </xf>
    <xf numFmtId="165" fontId="0" fillId="0" borderId="18" xfId="0" applyNumberFormat="1" applyBorder="1" applyAlignment="1">
      <alignment horizontal="center"/>
    </xf>
    <xf numFmtId="165" fontId="0" fillId="0" borderId="20" xfId="0" applyNumberFormat="1" applyBorder="1" applyAlignment="1">
      <alignment horizontal="center"/>
    </xf>
    <xf numFmtId="10" fontId="0" fillId="0" borderId="19" xfId="1" applyNumberFormat="1" applyFont="1" applyBorder="1" applyAlignment="1">
      <alignment horizontal="center"/>
    </xf>
    <xf numFmtId="7" fontId="0" fillId="2" borderId="2" xfId="0" applyNumberFormat="1" applyFill="1" applyBorder="1" applyAlignment="1">
      <alignment horizontal="center"/>
    </xf>
    <xf numFmtId="0" fontId="1" fillId="0" borderId="48" xfId="3" applyBorder="1"/>
    <xf numFmtId="0" fontId="1" fillId="0" borderId="50" xfId="3" applyBorder="1" applyAlignment="1">
      <alignment horizontal="center"/>
    </xf>
    <xf numFmtId="0" fontId="8" fillId="0" borderId="49" xfId="3" applyFont="1" applyBorder="1" applyAlignment="1">
      <alignment horizontal="center" wrapText="1"/>
    </xf>
    <xf numFmtId="0" fontId="8" fillId="0" borderId="50" xfId="3" applyFont="1" applyBorder="1" applyAlignment="1">
      <alignment horizontal="center" wrapText="1"/>
    </xf>
    <xf numFmtId="0" fontId="0" fillId="0" borderId="48" xfId="3" applyFont="1" applyBorder="1" applyAlignment="1">
      <alignment horizontal="center" wrapText="1"/>
    </xf>
    <xf numFmtId="0" fontId="0" fillId="0" borderId="50" xfId="3" applyFont="1" applyBorder="1" applyAlignment="1">
      <alignment horizontal="center" wrapText="1"/>
    </xf>
    <xf numFmtId="0" fontId="0" fillId="0" borderId="51" xfId="3" applyFont="1" applyBorder="1" applyAlignment="1">
      <alignment horizontal="center" wrapText="1"/>
    </xf>
    <xf numFmtId="165" fontId="1" fillId="0" borderId="52" xfId="3" applyNumberFormat="1" applyBorder="1" applyAlignment="1">
      <alignment horizontal="center"/>
    </xf>
    <xf numFmtId="165" fontId="1" fillId="0" borderId="53" xfId="3" applyNumberFormat="1" applyBorder="1" applyAlignment="1">
      <alignment horizontal="center"/>
    </xf>
    <xf numFmtId="165" fontId="1" fillId="0" borderId="54" xfId="3" applyNumberFormat="1" applyBorder="1" applyAlignment="1">
      <alignment horizontal="center"/>
    </xf>
    <xf numFmtId="0" fontId="7" fillId="0" borderId="48" xfId="4" applyFont="1" applyBorder="1" applyAlignment="1">
      <alignment horizontal="center" vertical="center"/>
    </xf>
    <xf numFmtId="0" fontId="7" fillId="0" borderId="50" xfId="4" applyFont="1" applyBorder="1" applyAlignment="1">
      <alignment horizontal="center" vertical="center"/>
    </xf>
    <xf numFmtId="165" fontId="7" fillId="0" borderId="49" xfId="4" applyNumberFormat="1" applyFont="1" applyBorder="1" applyAlignment="1">
      <alignment horizontal="center" vertical="center"/>
    </xf>
    <xf numFmtId="5" fontId="7" fillId="0" borderId="49" xfId="4" applyNumberFormat="1" applyFont="1" applyBorder="1" applyAlignment="1">
      <alignment horizontal="center" vertical="center"/>
    </xf>
    <xf numFmtId="5" fontId="7" fillId="0" borderId="50" xfId="4" applyNumberFormat="1" applyFont="1" applyBorder="1" applyAlignment="1">
      <alignment horizontal="center" vertical="center"/>
    </xf>
    <xf numFmtId="7" fontId="7" fillId="0" borderId="49" xfId="4" applyNumberFormat="1" applyFont="1" applyBorder="1" applyAlignment="1">
      <alignment horizontal="center" vertical="center"/>
    </xf>
    <xf numFmtId="165" fontId="3" fillId="0" borderId="48" xfId="3" applyNumberFormat="1" applyFont="1" applyBorder="1" applyAlignment="1">
      <alignment horizontal="center"/>
    </xf>
    <xf numFmtId="10" fontId="3" fillId="0" borderId="50" xfId="6" applyNumberFormat="1" applyFont="1" applyBorder="1" applyAlignment="1">
      <alignment horizontal="center"/>
    </xf>
    <xf numFmtId="165" fontId="3" fillId="0" borderId="51" xfId="3" applyNumberFormat="1" applyFont="1" applyBorder="1" applyAlignment="1">
      <alignment horizontal="center"/>
    </xf>
    <xf numFmtId="0" fontId="2" fillId="0" borderId="0" xfId="0" applyFont="1" applyFill="1" applyBorder="1" applyAlignment="1">
      <alignment horizontal="center" wrapText="1"/>
    </xf>
    <xf numFmtId="0" fontId="3" fillId="0" borderId="30" xfId="3" applyFont="1" applyBorder="1" applyAlignment="1">
      <alignment horizontal="center"/>
    </xf>
    <xf numFmtId="0" fontId="3" fillId="0" borderId="31" xfId="3" applyFont="1" applyBorder="1" applyAlignment="1">
      <alignment horizontal="center"/>
    </xf>
    <xf numFmtId="0" fontId="3" fillId="0" borderId="32" xfId="3" applyFont="1" applyBorder="1" applyAlignment="1">
      <alignment horizontal="center"/>
    </xf>
  </cellXfs>
  <cellStyles count="8">
    <cellStyle name="Comma 4" xfId="5" xr:uid="{C968D776-3045-4909-965E-345B4E45E878}"/>
    <cellStyle name="Normal" xfId="0" builtinId="0"/>
    <cellStyle name="Normal 2 2" xfId="2" xr:uid="{9EA38299-1777-4E39-BBDD-ECAA5663AD28}"/>
    <cellStyle name="Normal 2 2 2" xfId="4" xr:uid="{5CA9DF7A-7DF1-4360-AF7E-E72A9DD59004}"/>
    <cellStyle name="Normal 2 3" xfId="7" xr:uid="{5CA30BD0-E80E-41EC-944E-93C3057D4B72}"/>
    <cellStyle name="Normal 6" xfId="3" xr:uid="{08301E38-C889-49D7-8046-D774C4254FD2}"/>
    <cellStyle name="Percent" xfId="1" builtinId="5"/>
    <cellStyle name="Percent 2" xfId="6" xr:uid="{A6D6D877-1978-4702-BA64-163D38429680}"/>
  </cellStyles>
  <dxfs count="34">
    <dxf>
      <fill>
        <patternFill>
          <bgColor rgb="FFFFFF00"/>
        </patternFill>
      </fill>
    </dxf>
    <dxf>
      <fill>
        <patternFill>
          <bgColor rgb="FFFFFF00"/>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BCY20 Variable Admin-Ops w/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'Ad-Ops Model - APPROVED'!$S$9</c:f>
              <c:strCache>
                <c:ptCount val="1"/>
                <c:pt idx="0">
                  <c:v>Estimated BCY19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'Ad-Ops Model - APPROVED'!$R$10:$R$37</c:f>
              <c:strCache>
                <c:ptCount val="28"/>
                <c:pt idx="0">
                  <c:v>Cameron</c:v>
                </c:pt>
                <c:pt idx="1">
                  <c:v>Gulf Coast</c:v>
                </c:pt>
                <c:pt idx="2">
                  <c:v>Dallas County</c:v>
                </c:pt>
                <c:pt idx="3">
                  <c:v>South Texas</c:v>
                </c:pt>
                <c:pt idx="4">
                  <c:v>Lower Rio</c:v>
                </c:pt>
                <c:pt idx="5">
                  <c:v>Alamo</c:v>
                </c:pt>
                <c:pt idx="6">
                  <c:v>Middle Rio</c:v>
                </c:pt>
                <c:pt idx="7">
                  <c:v>Texoma</c:v>
                </c:pt>
                <c:pt idx="8">
                  <c:v>South Plains</c:v>
                </c:pt>
                <c:pt idx="9">
                  <c:v>Southeast</c:v>
                </c:pt>
                <c:pt idx="10">
                  <c:v>Heart of Texas</c:v>
                </c:pt>
                <c:pt idx="11">
                  <c:v>Borderplex</c:v>
                </c:pt>
                <c:pt idx="12">
                  <c:v>North East</c:v>
                </c:pt>
                <c:pt idx="13">
                  <c:v>Deep East</c:v>
                </c:pt>
                <c:pt idx="14">
                  <c:v>West Central</c:v>
                </c:pt>
                <c:pt idx="15">
                  <c:v>Panhandle</c:v>
                </c:pt>
                <c:pt idx="16">
                  <c:v>East Texas</c:v>
                </c:pt>
                <c:pt idx="17">
                  <c:v>Tarrant County</c:v>
                </c:pt>
                <c:pt idx="18">
                  <c:v>Central Texas</c:v>
                </c:pt>
                <c:pt idx="19">
                  <c:v>Coastal Bend</c:v>
                </c:pt>
                <c:pt idx="20">
                  <c:v>Concho Valley</c:v>
                </c:pt>
                <c:pt idx="21">
                  <c:v>Rural Capital</c:v>
                </c:pt>
                <c:pt idx="22">
                  <c:v>Golden Crescent</c:v>
                </c:pt>
                <c:pt idx="23">
                  <c:v>Permian Basin</c:v>
                </c:pt>
                <c:pt idx="24">
                  <c:v>North Texas</c:v>
                </c:pt>
                <c:pt idx="25">
                  <c:v>North Central</c:v>
                </c:pt>
                <c:pt idx="26">
                  <c:v>Brazos Valley</c:v>
                </c:pt>
                <c:pt idx="27">
                  <c:v>Capital Area</c:v>
                </c:pt>
              </c:strCache>
            </c:strRef>
          </c:cat>
          <c:val>
            <c:numRef>
              <c:f>'Ad-Ops Model - APPROVED'!$S$10:$S$37</c:f>
              <c:numCache>
                <c:formatCode>"$"#,##0.00</c:formatCode>
                <c:ptCount val="28"/>
                <c:pt idx="0">
                  <c:v>1.009834040861483</c:v>
                </c:pt>
                <c:pt idx="1">
                  <c:v>1.1961933186198381</c:v>
                </c:pt>
                <c:pt idx="2">
                  <c:v>1.2315429335591428</c:v>
                </c:pt>
                <c:pt idx="3">
                  <c:v>1.2472294213577002</c:v>
                </c:pt>
                <c:pt idx="4">
                  <c:v>1.3122310475279308</c:v>
                </c:pt>
                <c:pt idx="5">
                  <c:v>1.3616026774187262</c:v>
                </c:pt>
                <c:pt idx="6">
                  <c:v>1.4064279443115577</c:v>
                </c:pt>
                <c:pt idx="7">
                  <c:v>1.4448239297937588</c:v>
                </c:pt>
                <c:pt idx="8">
                  <c:v>1.5673132356890658</c:v>
                </c:pt>
                <c:pt idx="9">
                  <c:v>1.5822230279711331</c:v>
                </c:pt>
                <c:pt idx="10">
                  <c:v>1.6598246301069839</c:v>
                </c:pt>
                <c:pt idx="11">
                  <c:v>1.6837512920315378</c:v>
                </c:pt>
                <c:pt idx="12">
                  <c:v>1.723771432389922</c:v>
                </c:pt>
                <c:pt idx="13">
                  <c:v>1.8126770361742792</c:v>
                </c:pt>
                <c:pt idx="14">
                  <c:v>1.9298085428778828</c:v>
                </c:pt>
                <c:pt idx="15">
                  <c:v>2.0541994556740963</c:v>
                </c:pt>
                <c:pt idx="16">
                  <c:v>2.1095478267578525</c:v>
                </c:pt>
                <c:pt idx="17">
                  <c:v>2.1119666805032993</c:v>
                </c:pt>
                <c:pt idx="18">
                  <c:v>2.1172704938363678</c:v>
                </c:pt>
                <c:pt idx="19">
                  <c:v>2.1667327605097735</c:v>
                </c:pt>
                <c:pt idx="20">
                  <c:v>2.1770975356203719</c:v>
                </c:pt>
                <c:pt idx="21">
                  <c:v>2.1954415119083994</c:v>
                </c:pt>
                <c:pt idx="22">
                  <c:v>2.4273935740618078</c:v>
                </c:pt>
                <c:pt idx="23">
                  <c:v>2.4557330757454543</c:v>
                </c:pt>
                <c:pt idx="24">
                  <c:v>2.6010836049711457</c:v>
                </c:pt>
                <c:pt idx="25">
                  <c:v>2.7177020184552823</c:v>
                </c:pt>
                <c:pt idx="26">
                  <c:v>3.4175313980138768</c:v>
                </c:pt>
                <c:pt idx="27">
                  <c:v>3.6890976045351889</c:v>
                </c:pt>
              </c:numCache>
            </c:numRef>
          </c:val>
          <c:smooth val="0"/>
          <c:extLst>
            <c:ext xmlns:c16="http://schemas.microsoft.com/office/drawing/2014/chart" uri="{C3380CC4-5D6E-409C-BE32-E72D297353CC}">
              <c16:uniqueId val="{00000000-FD7A-4EB4-97C5-CE2EF187720A}"/>
            </c:ext>
          </c:extLst>
        </c:ser>
        <c:ser>
          <c:idx val="1"/>
          <c:order val="1"/>
          <c:tx>
            <c:strRef>
              <c:f>'Ad-Ops Model - APPROVED'!$T$9</c:f>
              <c:strCache>
                <c:ptCount val="1"/>
                <c:pt idx="0">
                  <c:v>BCY19 Normed</c:v>
                </c:pt>
              </c:strCache>
            </c:strRef>
          </c:tx>
          <c:spPr>
            <a:ln w="28575" cap="rnd">
              <a:solidFill>
                <a:schemeClr val="tx1"/>
              </a:solidFill>
              <a:prstDash val="dash"/>
              <a:round/>
            </a:ln>
            <a:effectLst/>
          </c:spPr>
          <c:marker>
            <c:symbol val="none"/>
          </c:marker>
          <c:cat>
            <c:strRef>
              <c:f>'Ad-Ops Model - APPROVED'!$R$10:$R$37</c:f>
              <c:strCache>
                <c:ptCount val="28"/>
                <c:pt idx="0">
                  <c:v>Cameron</c:v>
                </c:pt>
                <c:pt idx="1">
                  <c:v>Gulf Coast</c:v>
                </c:pt>
                <c:pt idx="2">
                  <c:v>Dallas County</c:v>
                </c:pt>
                <c:pt idx="3">
                  <c:v>South Texas</c:v>
                </c:pt>
                <c:pt idx="4">
                  <c:v>Lower Rio</c:v>
                </c:pt>
                <c:pt idx="5">
                  <c:v>Alamo</c:v>
                </c:pt>
                <c:pt idx="6">
                  <c:v>Middle Rio</c:v>
                </c:pt>
                <c:pt idx="7">
                  <c:v>Texoma</c:v>
                </c:pt>
                <c:pt idx="8">
                  <c:v>South Plains</c:v>
                </c:pt>
                <c:pt idx="9">
                  <c:v>Southeast</c:v>
                </c:pt>
                <c:pt idx="10">
                  <c:v>Heart of Texas</c:v>
                </c:pt>
                <c:pt idx="11">
                  <c:v>Borderplex</c:v>
                </c:pt>
                <c:pt idx="12">
                  <c:v>North East</c:v>
                </c:pt>
                <c:pt idx="13">
                  <c:v>Deep East</c:v>
                </c:pt>
                <c:pt idx="14">
                  <c:v>West Central</c:v>
                </c:pt>
                <c:pt idx="15">
                  <c:v>Panhandle</c:v>
                </c:pt>
                <c:pt idx="16">
                  <c:v>East Texas</c:v>
                </c:pt>
                <c:pt idx="17">
                  <c:v>Tarrant County</c:v>
                </c:pt>
                <c:pt idx="18">
                  <c:v>Central Texas</c:v>
                </c:pt>
                <c:pt idx="19">
                  <c:v>Coastal Bend</c:v>
                </c:pt>
                <c:pt idx="20">
                  <c:v>Concho Valley</c:v>
                </c:pt>
                <c:pt idx="21">
                  <c:v>Rural Capital</c:v>
                </c:pt>
                <c:pt idx="22">
                  <c:v>Golden Crescent</c:v>
                </c:pt>
                <c:pt idx="23">
                  <c:v>Permian Basin</c:v>
                </c:pt>
                <c:pt idx="24">
                  <c:v>North Texas</c:v>
                </c:pt>
                <c:pt idx="25">
                  <c:v>North Central</c:v>
                </c:pt>
                <c:pt idx="26">
                  <c:v>Brazos Valley</c:v>
                </c:pt>
                <c:pt idx="27">
                  <c:v>Capital Area</c:v>
                </c:pt>
              </c:strCache>
            </c:strRef>
          </c:cat>
          <c:val>
            <c:numRef>
              <c:f>'Ad-Ops Model - APPROVED'!$T$10:$T$37</c:f>
              <c:numCache>
                <c:formatCode>"$"#,##0.00</c:formatCode>
                <c:ptCount val="28"/>
                <c:pt idx="0">
                  <c:v>1.0816000000000001</c:v>
                </c:pt>
                <c:pt idx="1">
                  <c:v>1.1392</c:v>
                </c:pt>
                <c:pt idx="2">
                  <c:v>1.1968000000000001</c:v>
                </c:pt>
                <c:pt idx="3">
                  <c:v>1.2544</c:v>
                </c:pt>
                <c:pt idx="4">
                  <c:v>1.3120000000000001</c:v>
                </c:pt>
                <c:pt idx="5">
                  <c:v>1.3696000000000002</c:v>
                </c:pt>
                <c:pt idx="6">
                  <c:v>1.4272</c:v>
                </c:pt>
                <c:pt idx="7">
                  <c:v>1.4847999999999999</c:v>
                </c:pt>
                <c:pt idx="8">
                  <c:v>1.5424</c:v>
                </c:pt>
                <c:pt idx="9">
                  <c:v>1.6</c:v>
                </c:pt>
                <c:pt idx="10">
                  <c:v>1.6576</c:v>
                </c:pt>
                <c:pt idx="11">
                  <c:v>1.7152000000000001</c:v>
                </c:pt>
                <c:pt idx="12">
                  <c:v>1.7728000000000002</c:v>
                </c:pt>
                <c:pt idx="13">
                  <c:v>1.8304</c:v>
                </c:pt>
                <c:pt idx="14">
                  <c:v>1.8879999999999999</c:v>
                </c:pt>
                <c:pt idx="15">
                  <c:v>1.9456</c:v>
                </c:pt>
                <c:pt idx="16">
                  <c:v>2.0032000000000001</c:v>
                </c:pt>
                <c:pt idx="17">
                  <c:v>2.0608</c:v>
                </c:pt>
                <c:pt idx="18">
                  <c:v>2.1184000000000003</c:v>
                </c:pt>
                <c:pt idx="19">
                  <c:v>2.1760000000000002</c:v>
                </c:pt>
                <c:pt idx="20">
                  <c:v>2.2336</c:v>
                </c:pt>
                <c:pt idx="21">
                  <c:v>2.2911999999999999</c:v>
                </c:pt>
                <c:pt idx="22">
                  <c:v>2.3487999999999998</c:v>
                </c:pt>
                <c:pt idx="23">
                  <c:v>2.4064000000000001</c:v>
                </c:pt>
                <c:pt idx="24">
                  <c:v>2.464</c:v>
                </c:pt>
                <c:pt idx="25">
                  <c:v>2.5216000000000003</c:v>
                </c:pt>
                <c:pt idx="26">
                  <c:v>2.5792000000000002</c:v>
                </c:pt>
                <c:pt idx="27">
                  <c:v>2.6368</c:v>
                </c:pt>
              </c:numCache>
            </c:numRef>
          </c:val>
          <c:smooth val="0"/>
          <c:extLst>
            <c:ext xmlns:c16="http://schemas.microsoft.com/office/drawing/2014/chart" uri="{C3380CC4-5D6E-409C-BE32-E72D297353CC}">
              <c16:uniqueId val="{00000001-FD7A-4EB4-97C5-CE2EF187720A}"/>
            </c:ext>
          </c:extLst>
        </c:ser>
        <c:ser>
          <c:idx val="2"/>
          <c:order val="2"/>
          <c:tx>
            <c:strRef>
              <c:f>'Ad-Ops Model - APPROVED'!$U$9</c:f>
              <c:strCache>
                <c:ptCount val="1"/>
                <c:pt idx="0">
                  <c:v>Presumed BCY20 Variable A/O Cost per Unit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'Ad-Ops Model - APPROVED'!$R$10:$R$37</c:f>
              <c:strCache>
                <c:ptCount val="28"/>
                <c:pt idx="0">
                  <c:v>Cameron</c:v>
                </c:pt>
                <c:pt idx="1">
                  <c:v>Gulf Coast</c:v>
                </c:pt>
                <c:pt idx="2">
                  <c:v>Dallas County</c:v>
                </c:pt>
                <c:pt idx="3">
                  <c:v>South Texas</c:v>
                </c:pt>
                <c:pt idx="4">
                  <c:v>Lower Rio</c:v>
                </c:pt>
                <c:pt idx="5">
                  <c:v>Alamo</c:v>
                </c:pt>
                <c:pt idx="6">
                  <c:v>Middle Rio</c:v>
                </c:pt>
                <c:pt idx="7">
                  <c:v>Texoma</c:v>
                </c:pt>
                <c:pt idx="8">
                  <c:v>South Plains</c:v>
                </c:pt>
                <c:pt idx="9">
                  <c:v>Southeast</c:v>
                </c:pt>
                <c:pt idx="10">
                  <c:v>Heart of Texas</c:v>
                </c:pt>
                <c:pt idx="11">
                  <c:v>Borderplex</c:v>
                </c:pt>
                <c:pt idx="12">
                  <c:v>North East</c:v>
                </c:pt>
                <c:pt idx="13">
                  <c:v>Deep East</c:v>
                </c:pt>
                <c:pt idx="14">
                  <c:v>West Central</c:v>
                </c:pt>
                <c:pt idx="15">
                  <c:v>Panhandle</c:v>
                </c:pt>
                <c:pt idx="16">
                  <c:v>East Texas</c:v>
                </c:pt>
                <c:pt idx="17">
                  <c:v>Tarrant County</c:v>
                </c:pt>
                <c:pt idx="18">
                  <c:v>Central Texas</c:v>
                </c:pt>
                <c:pt idx="19">
                  <c:v>Coastal Bend</c:v>
                </c:pt>
                <c:pt idx="20">
                  <c:v>Concho Valley</c:v>
                </c:pt>
                <c:pt idx="21">
                  <c:v>Rural Capital</c:v>
                </c:pt>
                <c:pt idx="22">
                  <c:v>Golden Crescent</c:v>
                </c:pt>
                <c:pt idx="23">
                  <c:v>Permian Basin</c:v>
                </c:pt>
                <c:pt idx="24">
                  <c:v>North Texas</c:v>
                </c:pt>
                <c:pt idx="25">
                  <c:v>North Central</c:v>
                </c:pt>
                <c:pt idx="26">
                  <c:v>Brazos Valley</c:v>
                </c:pt>
                <c:pt idx="27">
                  <c:v>Capital Area</c:v>
                </c:pt>
              </c:strCache>
            </c:strRef>
          </c:cat>
          <c:val>
            <c:numRef>
              <c:f>'Ad-Ops Model - APPROVED'!$U$10:$U$37</c:f>
              <c:numCache>
                <c:formatCode>"$"#,##0.00</c:formatCode>
                <c:ptCount val="28"/>
                <c:pt idx="0">
                  <c:v>1.1032320000000002</c:v>
                </c:pt>
                <c:pt idx="1">
                  <c:v>1.1910505924961174</c:v>
                </c:pt>
                <c:pt idx="2">
                  <c:v>1.2384548961151627</c:v>
                </c:pt>
                <c:pt idx="3">
                  <c:v>1.279488</c:v>
                </c:pt>
                <c:pt idx="4">
                  <c:v>1.3383578342392448</c:v>
                </c:pt>
                <c:pt idx="5">
                  <c:v>1.3969920000000002</c:v>
                </c:pt>
                <c:pt idx="6">
                  <c:v>1.4557440000000001</c:v>
                </c:pt>
                <c:pt idx="7">
                  <c:v>1.5144959999999998</c:v>
                </c:pt>
                <c:pt idx="8">
                  <c:v>1.5859537502014236</c:v>
                </c:pt>
                <c:pt idx="9">
                  <c:v>1.6320000000000001</c:v>
                </c:pt>
                <c:pt idx="10">
                  <c:v>1.6918865613545617</c:v>
                </c:pt>
                <c:pt idx="11">
                  <c:v>1.7495040000000002</c:v>
                </c:pt>
                <c:pt idx="12">
                  <c:v>1.8082560000000001</c:v>
                </c:pt>
                <c:pt idx="13">
                  <c:v>1.867008</c:v>
                </c:pt>
                <c:pt idx="14">
                  <c:v>1.94708235686772</c:v>
                </c:pt>
                <c:pt idx="15">
                  <c:v>2.0398977223937891</c:v>
                </c:pt>
                <c:pt idx="16">
                  <c:v>2.0975013916465044</c:v>
                </c:pt>
                <c:pt idx="17">
                  <c:v>2.1281110070566824</c:v>
                </c:pt>
                <c:pt idx="18">
                  <c:v>2.1607680000000005</c:v>
                </c:pt>
                <c:pt idx="19">
                  <c:v>2.2195200000000002</c:v>
                </c:pt>
                <c:pt idx="20">
                  <c:v>2.2782719999999999</c:v>
                </c:pt>
                <c:pt idx="21">
                  <c:v>2.337024</c:v>
                </c:pt>
                <c:pt idx="22">
                  <c:v>2.4358587227715218</c:v>
                </c:pt>
                <c:pt idx="23">
                  <c:v>2.4796878686301818</c:v>
                </c:pt>
                <c:pt idx="24">
                  <c:v>2.5831926385352841</c:v>
                </c:pt>
                <c:pt idx="25">
                  <c:v>2.6720440294121941</c:v>
                </c:pt>
                <c:pt idx="26">
                  <c:v>3.0583330129870769</c:v>
                </c:pt>
                <c:pt idx="27">
                  <c:v>3.2262077783129466</c:v>
                </c:pt>
              </c:numCache>
            </c:numRef>
          </c:val>
          <c:smooth val="0"/>
          <c:extLst>
            <c:ext xmlns:c16="http://schemas.microsoft.com/office/drawing/2014/chart" uri="{C3380CC4-5D6E-409C-BE32-E72D297353CC}">
              <c16:uniqueId val="{00000002-FD7A-4EB4-97C5-CE2EF187720A}"/>
            </c:ext>
          </c:extLst>
        </c:ser>
        <c:dLbls>
          <c:showLegendKey val="0"/>
          <c:showVal val="0"/>
          <c:showCatName val="0"/>
          <c:showSerName val="0"/>
          <c:showPercent val="0"/>
          <c:showBubbleSize val="0"/>
        </c:dLbls>
        <c:marker val="1"/>
        <c:smooth val="0"/>
        <c:axId val="313301247"/>
        <c:axId val="1022952191"/>
      </c:lineChart>
      <c:catAx>
        <c:axId val="3133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52191"/>
        <c:crosses val="autoZero"/>
        <c:auto val="1"/>
        <c:lblAlgn val="ctr"/>
        <c:lblOffset val="100"/>
        <c:noMultiLvlLbl val="0"/>
      </c:catAx>
      <c:valAx>
        <c:axId val="1022952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0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146050</xdr:colOff>
      <xdr:row>8</xdr:row>
      <xdr:rowOff>38100</xdr:rowOff>
    </xdr:from>
    <xdr:to>
      <xdr:col>14</xdr:col>
      <xdr:colOff>292100</xdr:colOff>
      <xdr:row>38</xdr:row>
      <xdr:rowOff>15875</xdr:rowOff>
    </xdr:to>
    <xdr:graphicFrame macro="">
      <xdr:nvGraphicFramePr>
        <xdr:cNvPr id="2" name="Chart 1">
          <a:extLst>
            <a:ext uri="{FF2B5EF4-FFF2-40B4-BE49-F238E27FC236}">
              <a16:creationId xmlns:a16="http://schemas.microsoft.com/office/drawing/2014/main" id="{7D910E98-A566-4303-9A5D-A2ADDD310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E348-E838-46E5-A61C-4B4B85A50963}">
  <dimension ref="A1:AD452"/>
  <sheetViews>
    <sheetView workbookViewId="0">
      <pane xSplit="6" ySplit="4" topLeftCell="G5" activePane="bottomRight" state="frozen"/>
      <selection activeCell="G17" sqref="G17"/>
      <selection pane="topRight" activeCell="G17" sqref="G17"/>
      <selection pane="bottomLeft" activeCell="G17" sqref="G17"/>
      <selection pane="bottomRight" activeCell="Q5" sqref="Q5"/>
    </sheetView>
  </sheetViews>
  <sheetFormatPr defaultRowHeight="14.5" x14ac:dyDescent="0.35"/>
  <cols>
    <col min="29" max="29" width="14.54296875" bestFit="1" customWidth="1"/>
    <col min="30" max="30" width="2.81640625" bestFit="1" customWidth="1"/>
  </cols>
  <sheetData>
    <row r="1" spans="1:30" x14ac:dyDescent="0.35">
      <c r="Y1">
        <v>0</v>
      </c>
    </row>
    <row r="3" spans="1:30" ht="15" thickBot="1" x14ac:dyDescent="0.4">
      <c r="H3" t="s">
        <v>701</v>
      </c>
      <c r="Q3" t="s">
        <v>667</v>
      </c>
    </row>
    <row r="4" spans="1:30" ht="26.5" thickBot="1" x14ac:dyDescent="0.4">
      <c r="A4" s="136" t="s">
        <v>668</v>
      </c>
      <c r="B4" s="136" t="s">
        <v>85</v>
      </c>
      <c r="C4" s="136" t="s">
        <v>86</v>
      </c>
      <c r="D4" s="136" t="s">
        <v>87</v>
      </c>
      <c r="E4" s="136" t="s">
        <v>88</v>
      </c>
      <c r="H4" s="135" t="s">
        <v>77</v>
      </c>
      <c r="I4" s="137" t="s">
        <v>78</v>
      </c>
      <c r="J4" s="137" t="s">
        <v>79</v>
      </c>
      <c r="K4" s="137" t="s">
        <v>80</v>
      </c>
      <c r="L4" s="137" t="s">
        <v>81</v>
      </c>
      <c r="M4" s="137" t="s">
        <v>82</v>
      </c>
      <c r="N4" s="137" t="s">
        <v>83</v>
      </c>
      <c r="O4" s="138" t="s">
        <v>84</v>
      </c>
      <c r="P4" s="136" t="s">
        <v>88</v>
      </c>
      <c r="Q4" s="135" t="s">
        <v>77</v>
      </c>
      <c r="R4" s="137" t="s">
        <v>78</v>
      </c>
      <c r="S4" s="137" t="s">
        <v>79</v>
      </c>
      <c r="T4" s="137" t="s">
        <v>80</v>
      </c>
      <c r="U4" s="137" t="s">
        <v>81</v>
      </c>
      <c r="V4" s="137" t="s">
        <v>82</v>
      </c>
      <c r="W4" s="137" t="s">
        <v>83</v>
      </c>
      <c r="X4" s="138" t="s">
        <v>84</v>
      </c>
    </row>
    <row r="5" spans="1:30" x14ac:dyDescent="0.35">
      <c r="A5" s="139">
        <v>1</v>
      </c>
      <c r="B5" s="139" t="s">
        <v>67</v>
      </c>
      <c r="C5" s="139" t="s">
        <v>89</v>
      </c>
      <c r="D5" t="s">
        <v>90</v>
      </c>
      <c r="E5" t="s">
        <v>91</v>
      </c>
      <c r="F5" t="s">
        <v>555</v>
      </c>
      <c r="H5" s="140">
        <v>22.44</v>
      </c>
      <c r="I5" s="140">
        <v>19.54</v>
      </c>
      <c r="J5" s="140">
        <v>20.91</v>
      </c>
      <c r="K5" s="140">
        <v>18.21</v>
      </c>
      <c r="L5" s="140">
        <v>19.329999999999998</v>
      </c>
      <c r="M5" s="140">
        <v>14.28</v>
      </c>
      <c r="N5" s="140">
        <v>17.91</v>
      </c>
      <c r="O5" s="140">
        <v>12.96</v>
      </c>
      <c r="P5" t="s">
        <v>91</v>
      </c>
      <c r="Q5">
        <v>24.89</v>
      </c>
      <c r="R5">
        <v>21.6</v>
      </c>
      <c r="S5">
        <v>22.67</v>
      </c>
      <c r="T5">
        <v>19.57</v>
      </c>
      <c r="U5">
        <v>20.85</v>
      </c>
      <c r="V5">
        <v>15.25</v>
      </c>
      <c r="W5">
        <v>19.559999999999999</v>
      </c>
      <c r="X5">
        <v>13.68</v>
      </c>
      <c r="Y5" s="141"/>
      <c r="AC5" s="57" t="s">
        <v>43</v>
      </c>
      <c r="AD5" s="25">
        <v>20</v>
      </c>
    </row>
    <row r="6" spans="1:30" x14ac:dyDescent="0.35">
      <c r="A6" s="139">
        <v>1</v>
      </c>
      <c r="B6" s="139" t="s">
        <v>67</v>
      </c>
      <c r="C6" s="139" t="s">
        <v>68</v>
      </c>
      <c r="D6" t="s">
        <v>92</v>
      </c>
      <c r="E6" t="s">
        <v>93</v>
      </c>
      <c r="F6" t="s">
        <v>555</v>
      </c>
      <c r="H6" s="140">
        <v>23.76</v>
      </c>
      <c r="I6" s="140">
        <v>20.68</v>
      </c>
      <c r="J6" s="140">
        <v>22.14</v>
      </c>
      <c r="K6" s="140">
        <v>19.28</v>
      </c>
      <c r="L6" s="140">
        <v>20.47</v>
      </c>
      <c r="M6" s="140">
        <v>15.25</v>
      </c>
      <c r="N6" s="140">
        <v>19.32</v>
      </c>
      <c r="O6" s="140">
        <v>14.73</v>
      </c>
      <c r="P6" t="s">
        <v>93</v>
      </c>
      <c r="Q6" s="141">
        <v>27.19</v>
      </c>
      <c r="R6" s="141">
        <v>24.09</v>
      </c>
      <c r="S6" s="141">
        <v>25.66</v>
      </c>
      <c r="T6" s="141">
        <v>22.29</v>
      </c>
      <c r="U6" s="141">
        <v>24.66</v>
      </c>
      <c r="V6" s="141">
        <v>18.82</v>
      </c>
      <c r="W6" s="141">
        <v>23.85</v>
      </c>
      <c r="X6" s="141">
        <v>18.190000000000001</v>
      </c>
      <c r="Y6" s="141"/>
      <c r="AC6" s="39" t="s">
        <v>6</v>
      </c>
      <c r="AD6" s="34">
        <v>10</v>
      </c>
    </row>
    <row r="7" spans="1:30" x14ac:dyDescent="0.35">
      <c r="A7" s="139">
        <v>1</v>
      </c>
      <c r="B7" s="139" t="s">
        <v>67</v>
      </c>
      <c r="C7" s="139" t="s">
        <v>69</v>
      </c>
      <c r="D7" t="s">
        <v>94</v>
      </c>
      <c r="E7" t="s">
        <v>95</v>
      </c>
      <c r="F7" t="s">
        <v>555</v>
      </c>
      <c r="H7" s="140">
        <v>24.43</v>
      </c>
      <c r="I7" s="140">
        <v>21.08</v>
      </c>
      <c r="J7" s="140">
        <v>23.09</v>
      </c>
      <c r="K7" s="140">
        <v>20.059999999999999</v>
      </c>
      <c r="L7" s="140">
        <v>22.19</v>
      </c>
      <c r="M7" s="140">
        <v>16.940000000000001</v>
      </c>
      <c r="N7" s="140">
        <v>21.47</v>
      </c>
      <c r="O7" s="140">
        <v>16.37</v>
      </c>
      <c r="P7" t="s">
        <v>95</v>
      </c>
      <c r="Q7">
        <v>30.21</v>
      </c>
      <c r="R7">
        <v>26.76</v>
      </c>
      <c r="S7">
        <v>27.900000000000002</v>
      </c>
      <c r="T7">
        <v>24.610000000000003</v>
      </c>
      <c r="U7">
        <v>25.96</v>
      </c>
      <c r="V7">
        <v>19.970000000000002</v>
      </c>
      <c r="W7">
        <v>24.59</v>
      </c>
      <c r="X7">
        <v>18.260000000000002</v>
      </c>
      <c r="Y7" s="141"/>
      <c r="AC7" s="39" t="s">
        <v>12</v>
      </c>
      <c r="AD7" s="34">
        <v>16</v>
      </c>
    </row>
    <row r="8" spans="1:30" x14ac:dyDescent="0.35">
      <c r="A8" s="139">
        <v>1</v>
      </c>
      <c r="B8" s="139" t="s">
        <v>67</v>
      </c>
      <c r="C8" s="139" t="s">
        <v>71</v>
      </c>
      <c r="D8" t="s">
        <v>96</v>
      </c>
      <c r="E8" t="s">
        <v>97</v>
      </c>
      <c r="F8" t="s">
        <v>555</v>
      </c>
      <c r="H8" s="140">
        <v>27.14</v>
      </c>
      <c r="I8" s="140">
        <v>23.14</v>
      </c>
      <c r="J8" s="140">
        <v>25.66</v>
      </c>
      <c r="K8" s="140">
        <v>22.29</v>
      </c>
      <c r="L8" s="140">
        <v>24.66</v>
      </c>
      <c r="M8" s="140">
        <v>18.82</v>
      </c>
      <c r="N8" s="140">
        <v>23.85</v>
      </c>
      <c r="O8" s="140">
        <v>18.190000000000001</v>
      </c>
      <c r="P8" t="s">
        <v>97</v>
      </c>
      <c r="Q8">
        <v>33.56</v>
      </c>
      <c r="R8">
        <v>29.73</v>
      </c>
      <c r="S8">
        <v>30.99</v>
      </c>
      <c r="T8">
        <v>27.34</v>
      </c>
      <c r="U8">
        <v>28.84</v>
      </c>
      <c r="V8">
        <v>22.18</v>
      </c>
      <c r="W8">
        <v>27.32</v>
      </c>
      <c r="X8">
        <v>20.28</v>
      </c>
      <c r="Y8" s="141"/>
      <c r="AC8" s="39" t="s">
        <v>45</v>
      </c>
      <c r="AD8" s="34">
        <v>24</v>
      </c>
    </row>
    <row r="9" spans="1:30" x14ac:dyDescent="0.35">
      <c r="A9" s="139">
        <v>1</v>
      </c>
      <c r="B9" s="139" t="s">
        <v>67</v>
      </c>
      <c r="C9" s="139" t="s">
        <v>73</v>
      </c>
      <c r="D9" t="s">
        <v>98</v>
      </c>
      <c r="E9" t="s">
        <v>99</v>
      </c>
      <c r="F9" t="s">
        <v>555</v>
      </c>
      <c r="H9" s="140">
        <v>22.44</v>
      </c>
      <c r="I9" s="140">
        <v>19.54</v>
      </c>
      <c r="J9" s="140">
        <v>20.91</v>
      </c>
      <c r="K9" s="140">
        <v>18.21</v>
      </c>
      <c r="L9" s="140">
        <v>20.3</v>
      </c>
      <c r="M9" s="140">
        <v>15</v>
      </c>
      <c r="N9" s="140">
        <v>17.91</v>
      </c>
      <c r="O9" s="140">
        <v>12.96</v>
      </c>
      <c r="P9" t="s">
        <v>99</v>
      </c>
      <c r="U9" s="141">
        <v>21.900000000000002</v>
      </c>
      <c r="V9" s="141">
        <v>16.020000000000003</v>
      </c>
      <c r="Y9" s="141"/>
      <c r="AC9" s="39" t="s">
        <v>10</v>
      </c>
      <c r="AD9" s="34">
        <v>14</v>
      </c>
    </row>
    <row r="10" spans="1:30" x14ac:dyDescent="0.35">
      <c r="A10" s="139">
        <v>1</v>
      </c>
      <c r="B10" s="139" t="s">
        <v>70</v>
      </c>
      <c r="C10" s="139" t="s">
        <v>89</v>
      </c>
      <c r="D10" t="s">
        <v>100</v>
      </c>
      <c r="E10" t="s">
        <v>101</v>
      </c>
      <c r="F10" t="s">
        <v>556</v>
      </c>
      <c r="H10" s="140">
        <v>18.98</v>
      </c>
      <c r="I10" s="140">
        <v>15.81</v>
      </c>
      <c r="J10" s="140">
        <v>17.850000000000001</v>
      </c>
      <c r="K10" s="140">
        <v>14.95</v>
      </c>
      <c r="L10" s="140">
        <v>17.04</v>
      </c>
      <c r="M10" s="140">
        <v>12.4</v>
      </c>
      <c r="N10" s="140">
        <v>15.36</v>
      </c>
      <c r="O10" s="140">
        <v>11.53</v>
      </c>
      <c r="P10" t="s">
        <v>101</v>
      </c>
      <c r="Q10">
        <v>21.52</v>
      </c>
      <c r="R10">
        <v>19.04</v>
      </c>
      <c r="S10">
        <v>20.329999999999998</v>
      </c>
      <c r="T10">
        <v>17.829999999999998</v>
      </c>
      <c r="U10">
        <v>19.12</v>
      </c>
      <c r="V10">
        <v>15.72</v>
      </c>
      <c r="W10">
        <v>16.96</v>
      </c>
      <c r="X10">
        <v>13.82</v>
      </c>
      <c r="Y10" s="141"/>
      <c r="AC10" s="39" t="s">
        <v>17</v>
      </c>
      <c r="AD10" s="34">
        <v>26</v>
      </c>
    </row>
    <row r="11" spans="1:30" x14ac:dyDescent="0.35">
      <c r="A11" s="139">
        <v>1</v>
      </c>
      <c r="B11" s="139" t="s">
        <v>70</v>
      </c>
      <c r="C11" s="139" t="s">
        <v>68</v>
      </c>
      <c r="D11" t="s">
        <v>102</v>
      </c>
      <c r="E11" t="s">
        <v>103</v>
      </c>
      <c r="F11" t="s">
        <v>556</v>
      </c>
      <c r="H11" s="140">
        <v>20.11</v>
      </c>
      <c r="I11" s="140">
        <v>17.420000000000002</v>
      </c>
      <c r="J11" s="140">
        <v>19.010000000000002</v>
      </c>
      <c r="K11" s="140">
        <v>18.12</v>
      </c>
      <c r="L11" s="140">
        <v>18.809999999999999</v>
      </c>
      <c r="M11" s="140">
        <v>15.17</v>
      </c>
      <c r="N11" s="140">
        <v>16.73</v>
      </c>
      <c r="O11" s="140">
        <v>13.89</v>
      </c>
      <c r="P11" t="s">
        <v>103</v>
      </c>
      <c r="Q11" s="141">
        <v>24.82</v>
      </c>
      <c r="R11" s="141">
        <v>21.64</v>
      </c>
      <c r="S11" s="141">
        <v>23.47</v>
      </c>
      <c r="T11" s="141">
        <v>22.37</v>
      </c>
      <c r="U11" s="141">
        <v>23.22</v>
      </c>
      <c r="V11" s="141">
        <v>18.72</v>
      </c>
      <c r="W11" s="141">
        <v>20.65</v>
      </c>
      <c r="X11" s="141">
        <v>17.14</v>
      </c>
      <c r="Y11" s="141"/>
      <c r="AC11" s="39" t="s">
        <v>15</v>
      </c>
      <c r="AD11" s="34">
        <v>22</v>
      </c>
    </row>
    <row r="12" spans="1:30" x14ac:dyDescent="0.35">
      <c r="A12" s="139">
        <v>1</v>
      </c>
      <c r="B12" s="139" t="s">
        <v>70</v>
      </c>
      <c r="C12" s="139" t="s">
        <v>69</v>
      </c>
      <c r="D12" t="s">
        <v>104</v>
      </c>
      <c r="E12" t="s">
        <v>105</v>
      </c>
      <c r="F12" t="s">
        <v>556</v>
      </c>
      <c r="H12" s="140">
        <v>22.34</v>
      </c>
      <c r="I12" s="140">
        <v>19.36</v>
      </c>
      <c r="J12" s="140">
        <v>21.12</v>
      </c>
      <c r="K12" s="140">
        <v>20.13</v>
      </c>
      <c r="L12" s="140">
        <v>20.9</v>
      </c>
      <c r="M12" s="140">
        <v>16.850000000000001</v>
      </c>
      <c r="N12" s="140">
        <v>18.59</v>
      </c>
      <c r="O12" s="140">
        <v>15.43</v>
      </c>
      <c r="P12" t="s">
        <v>105</v>
      </c>
      <c r="Q12">
        <v>26.67</v>
      </c>
      <c r="R12">
        <v>24.040000000000003</v>
      </c>
      <c r="S12">
        <v>25.42</v>
      </c>
      <c r="T12">
        <v>22.75</v>
      </c>
      <c r="U12">
        <v>24.130000000000003</v>
      </c>
      <c r="V12">
        <v>20.48</v>
      </c>
      <c r="W12">
        <v>21.82</v>
      </c>
      <c r="X12">
        <v>18.41</v>
      </c>
      <c r="Y12" s="141"/>
      <c r="AC12" s="39" t="s">
        <v>8</v>
      </c>
      <c r="AD12" s="34">
        <v>12</v>
      </c>
    </row>
    <row r="13" spans="1:30" x14ac:dyDescent="0.35">
      <c r="A13" s="139">
        <v>1</v>
      </c>
      <c r="B13" s="139" t="s">
        <v>70</v>
      </c>
      <c r="C13" s="139" t="s">
        <v>71</v>
      </c>
      <c r="D13" t="s">
        <v>106</v>
      </c>
      <c r="E13" t="s">
        <v>107</v>
      </c>
      <c r="F13" t="s">
        <v>556</v>
      </c>
      <c r="H13" s="140">
        <v>24.82</v>
      </c>
      <c r="I13" s="140">
        <v>21.51</v>
      </c>
      <c r="J13" s="140">
        <v>23.47</v>
      </c>
      <c r="K13" s="140">
        <v>22.37</v>
      </c>
      <c r="L13" s="140">
        <v>23.22</v>
      </c>
      <c r="M13" s="140">
        <v>18.72</v>
      </c>
      <c r="N13" s="140">
        <v>20.65</v>
      </c>
      <c r="O13" s="140">
        <v>17.14</v>
      </c>
      <c r="P13" t="s">
        <v>107</v>
      </c>
      <c r="Q13">
        <v>29.63</v>
      </c>
      <c r="R13">
        <v>26.71</v>
      </c>
      <c r="S13">
        <v>28.24</v>
      </c>
      <c r="T13">
        <v>25.27</v>
      </c>
      <c r="U13">
        <v>26.81</v>
      </c>
      <c r="V13">
        <v>22.75</v>
      </c>
      <c r="W13">
        <v>24.24</v>
      </c>
      <c r="X13">
        <v>20.45</v>
      </c>
      <c r="Y13" s="141"/>
      <c r="AC13" s="39" t="s">
        <v>38</v>
      </c>
      <c r="AD13" s="34">
        <v>6</v>
      </c>
    </row>
    <row r="14" spans="1:30" x14ac:dyDescent="0.35">
      <c r="A14" s="139">
        <v>1</v>
      </c>
      <c r="B14" s="139" t="s">
        <v>70</v>
      </c>
      <c r="C14" s="139" t="s">
        <v>73</v>
      </c>
      <c r="D14" t="s">
        <v>108</v>
      </c>
      <c r="E14" t="s">
        <v>109</v>
      </c>
      <c r="F14" t="s">
        <v>556</v>
      </c>
      <c r="H14" s="140">
        <v>18.98</v>
      </c>
      <c r="I14" s="140">
        <v>15.81</v>
      </c>
      <c r="J14" s="140">
        <v>17.850000000000001</v>
      </c>
      <c r="K14" s="140">
        <v>14.95</v>
      </c>
      <c r="L14" s="140">
        <v>17.899999999999999</v>
      </c>
      <c r="M14" s="140">
        <v>13.02</v>
      </c>
      <c r="N14" s="140">
        <v>15.36</v>
      </c>
      <c r="O14" s="140">
        <v>11.53</v>
      </c>
      <c r="P14" t="s">
        <v>109</v>
      </c>
      <c r="U14" s="141">
        <v>20.080000000000002</v>
      </c>
      <c r="V14" s="141">
        <v>16.510000000000002</v>
      </c>
      <c r="Y14" s="141"/>
      <c r="AC14" s="39" t="s">
        <v>41</v>
      </c>
      <c r="AD14" s="34">
        <v>17</v>
      </c>
    </row>
    <row r="15" spans="1:30" x14ac:dyDescent="0.35">
      <c r="A15" s="139">
        <v>1</v>
      </c>
      <c r="B15" s="139" t="s">
        <v>72</v>
      </c>
      <c r="C15" s="139" t="s">
        <v>89</v>
      </c>
      <c r="D15" t="s">
        <v>110</v>
      </c>
      <c r="E15" t="s">
        <v>111</v>
      </c>
      <c r="F15" t="s">
        <v>557</v>
      </c>
      <c r="H15" s="140">
        <v>18.98</v>
      </c>
      <c r="I15" s="140">
        <v>15.81</v>
      </c>
      <c r="J15" s="140">
        <v>17.850000000000001</v>
      </c>
      <c r="K15" s="140">
        <v>14.95</v>
      </c>
      <c r="L15" s="140">
        <v>17.04</v>
      </c>
      <c r="M15" s="140">
        <v>12.4</v>
      </c>
      <c r="N15" s="140">
        <v>15.36</v>
      </c>
      <c r="O15" s="140">
        <v>11.53</v>
      </c>
      <c r="P15" t="s">
        <v>111</v>
      </c>
      <c r="Q15">
        <v>20.83</v>
      </c>
      <c r="R15">
        <v>17.64</v>
      </c>
      <c r="S15">
        <v>19.62</v>
      </c>
      <c r="T15">
        <v>16.2</v>
      </c>
      <c r="U15">
        <v>17.93</v>
      </c>
      <c r="V15">
        <v>13.78</v>
      </c>
      <c r="W15">
        <v>15.38</v>
      </c>
      <c r="X15">
        <v>11.7</v>
      </c>
      <c r="Y15" s="141"/>
      <c r="AC15" s="39" t="s">
        <v>5</v>
      </c>
      <c r="AD15" s="34">
        <v>8</v>
      </c>
    </row>
    <row r="16" spans="1:30" x14ac:dyDescent="0.35">
      <c r="A16" s="139">
        <v>1</v>
      </c>
      <c r="B16" s="139" t="s">
        <v>72</v>
      </c>
      <c r="C16" s="139" t="s">
        <v>68</v>
      </c>
      <c r="D16" t="s">
        <v>112</v>
      </c>
      <c r="E16" t="s">
        <v>113</v>
      </c>
      <c r="F16" t="s">
        <v>557</v>
      </c>
      <c r="H16" s="140">
        <v>19.930000000000003</v>
      </c>
      <c r="I16" s="140">
        <v>18.010000000000002</v>
      </c>
      <c r="J16" s="140">
        <v>18.75</v>
      </c>
      <c r="K16" s="140">
        <v>17.079999999999998</v>
      </c>
      <c r="L16" s="140">
        <v>18.059999999999999</v>
      </c>
      <c r="M16" s="140">
        <v>14.16</v>
      </c>
      <c r="N16" s="140">
        <v>16.130000000000003</v>
      </c>
      <c r="O16" s="140">
        <v>13.25</v>
      </c>
      <c r="P16" t="s">
        <v>113</v>
      </c>
      <c r="Q16" s="141">
        <v>24.11</v>
      </c>
      <c r="R16" s="141">
        <v>22.23</v>
      </c>
      <c r="S16" s="141">
        <v>22.87</v>
      </c>
      <c r="T16" s="141">
        <v>21.09</v>
      </c>
      <c r="U16" s="141">
        <v>22.3</v>
      </c>
      <c r="V16" s="141">
        <v>17.48</v>
      </c>
      <c r="W16" s="141">
        <v>19.55</v>
      </c>
      <c r="X16" s="141">
        <v>16.350000000000001</v>
      </c>
      <c r="Y16" s="141"/>
      <c r="AC16" s="39" t="s">
        <v>13</v>
      </c>
      <c r="AD16" s="34">
        <v>19</v>
      </c>
    </row>
    <row r="17" spans="1:30" x14ac:dyDescent="0.35">
      <c r="A17" s="139">
        <v>1</v>
      </c>
      <c r="B17" s="139" t="s">
        <v>72</v>
      </c>
      <c r="C17" s="139" t="s">
        <v>69</v>
      </c>
      <c r="D17" t="s">
        <v>114</v>
      </c>
      <c r="E17" t="s">
        <v>115</v>
      </c>
      <c r="F17" t="s">
        <v>557</v>
      </c>
      <c r="H17" s="140">
        <v>21.7</v>
      </c>
      <c r="I17" s="140">
        <v>20.010000000000002</v>
      </c>
      <c r="J17" s="140">
        <v>20.58</v>
      </c>
      <c r="K17" s="140">
        <v>18.98</v>
      </c>
      <c r="L17" s="140">
        <v>20.07</v>
      </c>
      <c r="M17" s="140">
        <v>15.73</v>
      </c>
      <c r="N17" s="140">
        <v>17.600000000000001</v>
      </c>
      <c r="O17" s="140">
        <v>14.72</v>
      </c>
      <c r="P17" t="s">
        <v>115</v>
      </c>
      <c r="Q17">
        <v>25.950000000000003</v>
      </c>
      <c r="R17">
        <v>22.55</v>
      </c>
      <c r="S17">
        <v>24.66</v>
      </c>
      <c r="T17">
        <v>21.09</v>
      </c>
      <c r="U17">
        <v>22.860000000000003</v>
      </c>
      <c r="V17">
        <v>18.36</v>
      </c>
      <c r="W17">
        <v>20.110000000000003</v>
      </c>
      <c r="X17">
        <v>16.350000000000001</v>
      </c>
      <c r="Y17" s="141"/>
      <c r="AC17" s="33" t="s">
        <v>18</v>
      </c>
      <c r="AD17" s="34">
        <v>28</v>
      </c>
    </row>
    <row r="18" spans="1:30" x14ac:dyDescent="0.35">
      <c r="A18" s="139">
        <v>1</v>
      </c>
      <c r="B18" s="139" t="s">
        <v>72</v>
      </c>
      <c r="C18" s="139" t="s">
        <v>71</v>
      </c>
      <c r="D18" t="s">
        <v>116</v>
      </c>
      <c r="E18" t="s">
        <v>117</v>
      </c>
      <c r="F18" t="s">
        <v>557</v>
      </c>
      <c r="H18" s="140">
        <v>24.11</v>
      </c>
      <c r="I18" s="140">
        <v>22.23</v>
      </c>
      <c r="J18" s="140">
        <v>22.87</v>
      </c>
      <c r="K18" s="140">
        <v>21.09</v>
      </c>
      <c r="L18" s="140">
        <v>22.3</v>
      </c>
      <c r="M18" s="140">
        <v>17.48</v>
      </c>
      <c r="N18" s="140">
        <v>19.55</v>
      </c>
      <c r="O18" s="140">
        <v>16.350000000000001</v>
      </c>
      <c r="P18" t="s">
        <v>117</v>
      </c>
      <c r="Q18">
        <v>28.83</v>
      </c>
      <c r="R18">
        <v>25.05</v>
      </c>
      <c r="S18">
        <v>27.4</v>
      </c>
      <c r="T18">
        <v>23.33</v>
      </c>
      <c r="U18">
        <v>25.39</v>
      </c>
      <c r="V18">
        <v>20.399999999999999</v>
      </c>
      <c r="W18">
        <v>22.34</v>
      </c>
      <c r="X18">
        <v>17.86</v>
      </c>
      <c r="Y18" s="141"/>
      <c r="AC18" s="39" t="s">
        <v>9</v>
      </c>
      <c r="AD18" s="34">
        <v>13</v>
      </c>
    </row>
    <row r="19" spans="1:30" x14ac:dyDescent="0.35">
      <c r="A19" s="139">
        <v>1</v>
      </c>
      <c r="B19" s="139" t="s">
        <v>72</v>
      </c>
      <c r="C19" s="139" t="s">
        <v>73</v>
      </c>
      <c r="D19" t="s">
        <v>118</v>
      </c>
      <c r="E19" t="s">
        <v>119</v>
      </c>
      <c r="F19" t="s">
        <v>557</v>
      </c>
      <c r="H19" s="140">
        <v>18.98</v>
      </c>
      <c r="I19" s="140">
        <v>15.81</v>
      </c>
      <c r="J19" s="140">
        <v>17.850000000000001</v>
      </c>
      <c r="K19" s="140">
        <v>14.95</v>
      </c>
      <c r="L19" s="140">
        <v>17.899999999999999</v>
      </c>
      <c r="M19" s="140">
        <v>13.02</v>
      </c>
      <c r="N19" s="140">
        <v>15.36</v>
      </c>
      <c r="O19" s="140">
        <v>11.53</v>
      </c>
      <c r="P19" t="s">
        <v>119</v>
      </c>
      <c r="U19" s="141">
        <v>18.830000000000002</v>
      </c>
      <c r="V19" s="141">
        <v>14.47</v>
      </c>
      <c r="Y19" s="141"/>
      <c r="AC19" s="39" t="s">
        <v>44</v>
      </c>
      <c r="AD19" s="34">
        <v>23</v>
      </c>
    </row>
    <row r="20" spans="1:30" x14ac:dyDescent="0.35">
      <c r="A20" s="139">
        <v>1</v>
      </c>
      <c r="B20" s="139" t="s">
        <v>120</v>
      </c>
      <c r="C20" s="139" t="s">
        <v>89</v>
      </c>
      <c r="D20" t="s">
        <v>121</v>
      </c>
      <c r="E20" t="s">
        <v>122</v>
      </c>
      <c r="F20" t="s">
        <v>558</v>
      </c>
      <c r="H20" s="140">
        <v>11.5</v>
      </c>
      <c r="I20" s="140">
        <v>10.25</v>
      </c>
      <c r="J20" s="140">
        <v>10</v>
      </c>
      <c r="K20" s="140">
        <v>7.9</v>
      </c>
      <c r="L20" s="140">
        <v>10</v>
      </c>
      <c r="M20" s="140">
        <v>7.75</v>
      </c>
      <c r="N20" s="140">
        <v>9.75</v>
      </c>
      <c r="O20" s="140">
        <v>8.25</v>
      </c>
      <c r="P20" t="s">
        <v>122</v>
      </c>
      <c r="Q20" s="141">
        <v>11.5</v>
      </c>
      <c r="R20" s="141">
        <v>10.25</v>
      </c>
      <c r="S20" s="141">
        <v>10</v>
      </c>
      <c r="T20" s="141">
        <v>7.9</v>
      </c>
      <c r="U20" s="141">
        <v>10</v>
      </c>
      <c r="V20" s="141">
        <v>7.75</v>
      </c>
      <c r="W20" s="141">
        <v>9.75</v>
      </c>
      <c r="X20" s="141">
        <v>8.25</v>
      </c>
      <c r="Y20" s="141"/>
      <c r="AC20" s="39" t="s">
        <v>46</v>
      </c>
      <c r="AD20" s="34">
        <v>27</v>
      </c>
    </row>
    <row r="21" spans="1:30" x14ac:dyDescent="0.35">
      <c r="A21" s="139">
        <v>2</v>
      </c>
      <c r="B21" s="139" t="s">
        <v>67</v>
      </c>
      <c r="C21" s="139" t="s">
        <v>89</v>
      </c>
      <c r="D21" t="s">
        <v>90</v>
      </c>
      <c r="E21" t="s">
        <v>123</v>
      </c>
      <c r="F21" t="s">
        <v>559</v>
      </c>
      <c r="H21" s="140">
        <v>22.14</v>
      </c>
      <c r="I21" s="140">
        <v>15.25</v>
      </c>
      <c r="J21" s="140">
        <v>20.12</v>
      </c>
      <c r="K21" s="140">
        <v>15.25</v>
      </c>
      <c r="L21" s="140">
        <v>19.670000000000002</v>
      </c>
      <c r="M21" s="140">
        <v>13.8</v>
      </c>
      <c r="N21" s="140">
        <v>18.059999999999999</v>
      </c>
      <c r="O21" s="140">
        <v>9.18</v>
      </c>
      <c r="P21" t="s">
        <v>123</v>
      </c>
      <c r="Q21">
        <v>23.54</v>
      </c>
      <c r="R21">
        <v>20.79</v>
      </c>
      <c r="S21">
        <v>21.69</v>
      </c>
      <c r="T21">
        <v>19.07</v>
      </c>
      <c r="U21">
        <v>20.149999999999999</v>
      </c>
      <c r="V21">
        <v>15.37</v>
      </c>
      <c r="W21">
        <v>19.059999999999999</v>
      </c>
      <c r="X21">
        <v>14.02</v>
      </c>
      <c r="Y21" s="141"/>
      <c r="AC21" s="39" t="s">
        <v>3</v>
      </c>
      <c r="AD21" s="34">
        <v>4</v>
      </c>
    </row>
    <row r="22" spans="1:30" x14ac:dyDescent="0.35">
      <c r="A22" s="139">
        <v>2</v>
      </c>
      <c r="B22" s="139" t="s">
        <v>67</v>
      </c>
      <c r="C22" s="139" t="s">
        <v>68</v>
      </c>
      <c r="D22" t="s">
        <v>92</v>
      </c>
      <c r="E22" t="s">
        <v>124</v>
      </c>
      <c r="F22" t="s">
        <v>559</v>
      </c>
      <c r="H22" s="140">
        <v>23.63</v>
      </c>
      <c r="I22" s="140">
        <v>19.100000000000001</v>
      </c>
      <c r="J22" s="140">
        <v>21.43</v>
      </c>
      <c r="K22" s="140">
        <v>18.32</v>
      </c>
      <c r="L22" s="140">
        <v>20.66</v>
      </c>
      <c r="M22" s="140">
        <v>15.14</v>
      </c>
      <c r="N22" s="140">
        <v>19.75</v>
      </c>
      <c r="O22" s="140">
        <v>14.57</v>
      </c>
      <c r="P22" t="s">
        <v>124</v>
      </c>
      <c r="Q22" s="141">
        <v>28.14</v>
      </c>
      <c r="R22" s="141">
        <v>23.58</v>
      </c>
      <c r="S22" s="141">
        <v>26.45</v>
      </c>
      <c r="T22" s="141">
        <v>22.61</v>
      </c>
      <c r="U22" s="141">
        <v>25.3</v>
      </c>
      <c r="V22" s="141">
        <v>18.690000000000001</v>
      </c>
      <c r="W22" s="141">
        <v>24.38</v>
      </c>
      <c r="X22" s="141">
        <v>17.989999999999998</v>
      </c>
      <c r="Y22" s="141"/>
      <c r="AC22" s="39" t="s">
        <v>39</v>
      </c>
      <c r="AD22" s="34">
        <v>7</v>
      </c>
    </row>
    <row r="23" spans="1:30" x14ac:dyDescent="0.35">
      <c r="A23" s="139">
        <v>2</v>
      </c>
      <c r="B23" s="139" t="s">
        <v>67</v>
      </c>
      <c r="C23" s="139" t="s">
        <v>69</v>
      </c>
      <c r="D23" t="s">
        <v>94</v>
      </c>
      <c r="E23" t="s">
        <v>125</v>
      </c>
      <c r="F23" t="s">
        <v>559</v>
      </c>
      <c r="H23" s="140">
        <v>25.33</v>
      </c>
      <c r="I23" s="140">
        <v>21.22</v>
      </c>
      <c r="J23" s="140">
        <v>23.81</v>
      </c>
      <c r="K23" s="140">
        <v>20.350000000000001</v>
      </c>
      <c r="L23" s="140">
        <v>22.77</v>
      </c>
      <c r="M23" s="140">
        <v>16.82</v>
      </c>
      <c r="N23" s="140">
        <v>21.94</v>
      </c>
      <c r="O23" s="140">
        <v>16.190000000000001</v>
      </c>
      <c r="P23" t="s">
        <v>125</v>
      </c>
      <c r="Q23">
        <v>28.14</v>
      </c>
      <c r="R23">
        <v>24.810000000000002</v>
      </c>
      <c r="S23">
        <v>26.45</v>
      </c>
      <c r="T23">
        <v>23.03</v>
      </c>
      <c r="U23">
        <v>25.3</v>
      </c>
      <c r="V23">
        <v>19.150000000000002</v>
      </c>
      <c r="W23">
        <v>24.38</v>
      </c>
      <c r="X23">
        <v>17.989999999999998</v>
      </c>
      <c r="Y23" s="141"/>
      <c r="AC23" s="39" t="s">
        <v>2</v>
      </c>
      <c r="AD23" s="34">
        <v>3</v>
      </c>
    </row>
    <row r="24" spans="1:30" x14ac:dyDescent="0.35">
      <c r="A24" s="139">
        <v>2</v>
      </c>
      <c r="B24" s="139" t="s">
        <v>67</v>
      </c>
      <c r="C24" s="139" t="s">
        <v>71</v>
      </c>
      <c r="D24" t="s">
        <v>96</v>
      </c>
      <c r="E24" t="s">
        <v>126</v>
      </c>
      <c r="F24" t="s">
        <v>559</v>
      </c>
      <c r="H24" s="140">
        <v>28.14</v>
      </c>
      <c r="I24" s="140">
        <v>23.58</v>
      </c>
      <c r="J24" s="140">
        <v>26.45</v>
      </c>
      <c r="K24" s="140">
        <v>22.61</v>
      </c>
      <c r="L24" s="140">
        <v>25.3</v>
      </c>
      <c r="M24" s="140">
        <v>18.690000000000001</v>
      </c>
      <c r="N24" s="140">
        <v>24.38</v>
      </c>
      <c r="O24" s="140">
        <v>17.989999999999998</v>
      </c>
      <c r="P24" t="s">
        <v>126</v>
      </c>
      <c r="Q24">
        <v>30.72</v>
      </c>
      <c r="R24">
        <v>27.56</v>
      </c>
      <c r="S24">
        <v>28.6</v>
      </c>
      <c r="T24">
        <v>25.58</v>
      </c>
      <c r="U24">
        <v>26.83</v>
      </c>
      <c r="V24">
        <v>21.27</v>
      </c>
      <c r="W24">
        <v>25.57</v>
      </c>
      <c r="X24">
        <v>19.670000000000002</v>
      </c>
      <c r="Y24" s="141"/>
      <c r="AC24" s="33" t="s">
        <v>0</v>
      </c>
      <c r="AD24" s="34">
        <v>1</v>
      </c>
    </row>
    <row r="25" spans="1:30" x14ac:dyDescent="0.35">
      <c r="A25" s="139">
        <v>2</v>
      </c>
      <c r="B25" s="139" t="s">
        <v>67</v>
      </c>
      <c r="C25" s="139" t="s">
        <v>73</v>
      </c>
      <c r="D25" t="s">
        <v>98</v>
      </c>
      <c r="E25" t="s">
        <v>127</v>
      </c>
      <c r="F25" t="s">
        <v>559</v>
      </c>
      <c r="H25" s="140">
        <v>22.14</v>
      </c>
      <c r="I25" s="140">
        <v>15.25</v>
      </c>
      <c r="J25" s="140">
        <v>20.12</v>
      </c>
      <c r="K25" s="140">
        <v>15.25</v>
      </c>
      <c r="L25" s="140">
        <v>20.66</v>
      </c>
      <c r="M25" s="140">
        <v>15</v>
      </c>
      <c r="N25" s="140">
        <v>18.059999999999999</v>
      </c>
      <c r="O25" s="140">
        <v>9.18</v>
      </c>
      <c r="P25" t="s">
        <v>127</v>
      </c>
      <c r="U25" s="141">
        <v>21.16</v>
      </c>
      <c r="V25" s="141">
        <v>16.14</v>
      </c>
      <c r="Y25" s="141"/>
      <c r="AC25" s="39" t="s">
        <v>7</v>
      </c>
      <c r="AD25" s="34">
        <v>11</v>
      </c>
    </row>
    <row r="26" spans="1:30" x14ac:dyDescent="0.35">
      <c r="A26" s="139">
        <v>2</v>
      </c>
      <c r="B26" s="139" t="s">
        <v>70</v>
      </c>
      <c r="C26" s="139" t="s">
        <v>89</v>
      </c>
      <c r="D26" t="s">
        <v>100</v>
      </c>
      <c r="E26" t="s">
        <v>128</v>
      </c>
      <c r="F26" t="s">
        <v>560</v>
      </c>
      <c r="H26" s="140">
        <v>16.63</v>
      </c>
      <c r="I26" s="140">
        <v>13.77</v>
      </c>
      <c r="J26" s="140">
        <v>15.71</v>
      </c>
      <c r="K26" s="140">
        <v>13.26</v>
      </c>
      <c r="L26" s="140">
        <v>15.71</v>
      </c>
      <c r="M26" s="140">
        <v>13.26</v>
      </c>
      <c r="N26" s="140">
        <v>15.71</v>
      </c>
      <c r="O26" s="140">
        <v>11.64</v>
      </c>
      <c r="P26" t="s">
        <v>128</v>
      </c>
      <c r="Q26">
        <v>20.72</v>
      </c>
      <c r="R26">
        <v>18.62</v>
      </c>
      <c r="S26">
        <v>19.71</v>
      </c>
      <c r="T26">
        <v>17.59</v>
      </c>
      <c r="U26">
        <v>18.690000000000001</v>
      </c>
      <c r="V26">
        <v>15.78</v>
      </c>
      <c r="W26">
        <v>16.850000000000001</v>
      </c>
      <c r="X26">
        <v>14.14</v>
      </c>
      <c r="Y26" s="141"/>
      <c r="AC26" s="39" t="s">
        <v>11</v>
      </c>
      <c r="AD26" s="34">
        <v>15</v>
      </c>
    </row>
    <row r="27" spans="1:30" x14ac:dyDescent="0.35">
      <c r="A27" s="139">
        <v>2</v>
      </c>
      <c r="B27" s="139" t="s">
        <v>70</v>
      </c>
      <c r="C27" s="139" t="s">
        <v>68</v>
      </c>
      <c r="D27" t="s">
        <v>102</v>
      </c>
      <c r="E27" t="s">
        <v>129</v>
      </c>
      <c r="F27" t="s">
        <v>560</v>
      </c>
      <c r="H27" s="140">
        <v>20.65</v>
      </c>
      <c r="I27" s="140">
        <v>17.600000000000001</v>
      </c>
      <c r="J27" s="140">
        <v>19.399999999999999</v>
      </c>
      <c r="K27" s="140">
        <v>18.39</v>
      </c>
      <c r="L27" s="140">
        <v>19.16</v>
      </c>
      <c r="M27" s="140">
        <v>15.05</v>
      </c>
      <c r="N27" s="140">
        <v>16.809999999999999</v>
      </c>
      <c r="O27" s="140">
        <v>13.62</v>
      </c>
      <c r="P27" t="s">
        <v>129</v>
      </c>
      <c r="Q27" s="141">
        <v>25.49</v>
      </c>
      <c r="R27" s="141">
        <v>21.73</v>
      </c>
      <c r="S27" s="141">
        <v>23.95</v>
      </c>
      <c r="T27" s="141">
        <v>22.7</v>
      </c>
      <c r="U27" s="141">
        <v>23.66</v>
      </c>
      <c r="V27" s="141">
        <v>18.579999999999998</v>
      </c>
      <c r="W27" s="141">
        <v>20.75</v>
      </c>
      <c r="X27" s="141">
        <v>16.809999999999999</v>
      </c>
      <c r="Y27" s="141"/>
      <c r="AC27" s="33" t="s">
        <v>1</v>
      </c>
      <c r="AD27" s="34">
        <v>2</v>
      </c>
    </row>
    <row r="28" spans="1:30" x14ac:dyDescent="0.35">
      <c r="A28" s="139">
        <v>2</v>
      </c>
      <c r="B28" s="139" t="s">
        <v>70</v>
      </c>
      <c r="C28" s="139" t="s">
        <v>69</v>
      </c>
      <c r="D28" t="s">
        <v>104</v>
      </c>
      <c r="E28" t="s">
        <v>130</v>
      </c>
      <c r="F28" t="s">
        <v>560</v>
      </c>
      <c r="H28" s="140">
        <v>22.94</v>
      </c>
      <c r="I28" s="140">
        <v>19.559999999999999</v>
      </c>
      <c r="J28" s="140">
        <v>21.56</v>
      </c>
      <c r="K28" s="140">
        <v>20.43</v>
      </c>
      <c r="L28" s="140">
        <v>21.29</v>
      </c>
      <c r="M28" s="140">
        <v>16.72</v>
      </c>
      <c r="N28" s="140">
        <v>18.68</v>
      </c>
      <c r="O28" s="140">
        <v>15.13</v>
      </c>
      <c r="P28" t="s">
        <v>130</v>
      </c>
      <c r="Q28">
        <v>25.49</v>
      </c>
      <c r="R28">
        <v>22.560000000000002</v>
      </c>
      <c r="S28">
        <v>23.95</v>
      </c>
      <c r="T28">
        <v>22.7</v>
      </c>
      <c r="U28">
        <v>23.66</v>
      </c>
      <c r="V28">
        <v>19.580000000000002</v>
      </c>
      <c r="W28">
        <v>20.75</v>
      </c>
      <c r="X28">
        <v>17.830000000000002</v>
      </c>
      <c r="Y28" s="141"/>
      <c r="AC28" s="39" t="s">
        <v>14</v>
      </c>
      <c r="AD28" s="34">
        <v>21</v>
      </c>
    </row>
    <row r="29" spans="1:30" x14ac:dyDescent="0.35">
      <c r="A29" s="139">
        <v>2</v>
      </c>
      <c r="B29" s="139" t="s">
        <v>70</v>
      </c>
      <c r="C29" s="139" t="s">
        <v>71</v>
      </c>
      <c r="D29" t="s">
        <v>106</v>
      </c>
      <c r="E29" t="s">
        <v>131</v>
      </c>
      <c r="F29" t="s">
        <v>560</v>
      </c>
      <c r="H29" s="140">
        <v>25.49</v>
      </c>
      <c r="I29" s="140">
        <v>21.73</v>
      </c>
      <c r="J29" s="140">
        <v>23.95</v>
      </c>
      <c r="K29" s="140">
        <v>22.7</v>
      </c>
      <c r="L29" s="140">
        <v>23.66</v>
      </c>
      <c r="M29" s="140">
        <v>18.579999999999998</v>
      </c>
      <c r="N29" s="140">
        <v>20.75</v>
      </c>
      <c r="O29" s="140">
        <v>16.809999999999999</v>
      </c>
      <c r="P29" t="s">
        <v>131</v>
      </c>
      <c r="Q29">
        <v>27.48</v>
      </c>
      <c r="R29">
        <v>25.06</v>
      </c>
      <c r="S29">
        <v>26.33</v>
      </c>
      <c r="T29">
        <v>23.86</v>
      </c>
      <c r="U29">
        <v>25.14</v>
      </c>
      <c r="V29">
        <v>21.75</v>
      </c>
      <c r="W29">
        <v>23</v>
      </c>
      <c r="X29">
        <v>19.809999999999999</v>
      </c>
      <c r="Y29" s="141"/>
      <c r="AC29" s="39" t="s">
        <v>42</v>
      </c>
      <c r="AD29" s="34">
        <v>18</v>
      </c>
    </row>
    <row r="30" spans="1:30" x14ac:dyDescent="0.35">
      <c r="A30" s="139">
        <v>2</v>
      </c>
      <c r="B30" s="139" t="s">
        <v>70</v>
      </c>
      <c r="C30" s="139" t="s">
        <v>73</v>
      </c>
      <c r="D30" t="s">
        <v>108</v>
      </c>
      <c r="E30" t="s">
        <v>132</v>
      </c>
      <c r="F30" t="s">
        <v>560</v>
      </c>
      <c r="H30" s="140">
        <v>16.63</v>
      </c>
      <c r="I30" s="140">
        <v>13.77</v>
      </c>
      <c r="J30" s="140">
        <v>15.71</v>
      </c>
      <c r="K30" s="140">
        <v>13.26</v>
      </c>
      <c r="L30" s="140">
        <v>16.5</v>
      </c>
      <c r="M30" s="140">
        <v>14.4</v>
      </c>
      <c r="N30" s="140">
        <v>15.71</v>
      </c>
      <c r="O30" s="140">
        <v>11.64</v>
      </c>
      <c r="P30" t="s">
        <v>132</v>
      </c>
      <c r="U30" s="141">
        <v>19.630000000000003</v>
      </c>
      <c r="V30" s="141">
        <v>16.57</v>
      </c>
      <c r="Y30" s="141"/>
      <c r="AC30" s="39" t="s">
        <v>4</v>
      </c>
      <c r="AD30" s="34">
        <v>5</v>
      </c>
    </row>
    <row r="31" spans="1:30" x14ac:dyDescent="0.35">
      <c r="A31" s="139">
        <v>2</v>
      </c>
      <c r="B31" s="139" t="s">
        <v>72</v>
      </c>
      <c r="C31" s="139" t="s">
        <v>89</v>
      </c>
      <c r="D31" t="s">
        <v>110</v>
      </c>
      <c r="E31" t="s">
        <v>133</v>
      </c>
      <c r="F31" t="s">
        <v>561</v>
      </c>
      <c r="H31" s="140">
        <v>14.59</v>
      </c>
      <c r="I31" s="140">
        <v>11.73</v>
      </c>
      <c r="J31" s="140">
        <v>14.59</v>
      </c>
      <c r="K31" s="140">
        <v>11.73</v>
      </c>
      <c r="L31" s="140">
        <v>14.59</v>
      </c>
      <c r="M31" s="140">
        <v>8.67</v>
      </c>
      <c r="N31" s="140">
        <v>14.59</v>
      </c>
      <c r="O31" s="140">
        <v>8.42</v>
      </c>
      <c r="P31" t="s">
        <v>133</v>
      </c>
      <c r="Q31">
        <v>20.14</v>
      </c>
      <c r="R31">
        <v>17.43</v>
      </c>
      <c r="S31">
        <v>19.11</v>
      </c>
      <c r="T31">
        <v>16.190000000000001</v>
      </c>
      <c r="U31">
        <v>17.670000000000002</v>
      </c>
      <c r="V31">
        <v>14.1</v>
      </c>
      <c r="W31">
        <v>15.49</v>
      </c>
      <c r="X31">
        <v>12.29</v>
      </c>
      <c r="Y31" s="141"/>
      <c r="AC31" s="39" t="s">
        <v>16</v>
      </c>
      <c r="AD31" s="34">
        <v>25</v>
      </c>
    </row>
    <row r="32" spans="1:30" x14ac:dyDescent="0.35">
      <c r="A32" s="139">
        <v>2</v>
      </c>
      <c r="B32" s="139" t="s">
        <v>72</v>
      </c>
      <c r="C32" s="139" t="s">
        <v>68</v>
      </c>
      <c r="D32" t="s">
        <v>112</v>
      </c>
      <c r="E32" t="s">
        <v>134</v>
      </c>
      <c r="F32" t="s">
        <v>561</v>
      </c>
      <c r="H32" s="140">
        <v>19.989999999999998</v>
      </c>
      <c r="I32" s="140">
        <v>18.260000000000002</v>
      </c>
      <c r="J32" s="140">
        <v>18.84</v>
      </c>
      <c r="K32" s="140">
        <v>17.22</v>
      </c>
      <c r="L32" s="140">
        <v>18.32</v>
      </c>
      <c r="M32" s="140">
        <v>13.92</v>
      </c>
      <c r="N32" s="140">
        <v>15.81</v>
      </c>
      <c r="O32" s="140">
        <v>12.92</v>
      </c>
      <c r="P32" t="s">
        <v>134</v>
      </c>
      <c r="Q32" s="141">
        <v>24.68</v>
      </c>
      <c r="R32" s="141">
        <v>22.54</v>
      </c>
      <c r="S32" s="141">
        <v>23.26</v>
      </c>
      <c r="T32" s="141">
        <v>21.25</v>
      </c>
      <c r="U32" s="141">
        <v>22.62</v>
      </c>
      <c r="V32" s="141">
        <v>17.190000000000001</v>
      </c>
      <c r="W32" s="141">
        <v>19.52</v>
      </c>
      <c r="X32" s="141">
        <v>15.94</v>
      </c>
      <c r="Y32" s="141"/>
      <c r="AC32" s="58" t="s">
        <v>40</v>
      </c>
      <c r="AD32" s="42">
        <v>9</v>
      </c>
    </row>
    <row r="33" spans="1:25" x14ac:dyDescent="0.35">
      <c r="A33" s="139">
        <v>2</v>
      </c>
      <c r="B33" s="139" t="s">
        <v>72</v>
      </c>
      <c r="C33" s="139" t="s">
        <v>69</v>
      </c>
      <c r="D33" t="s">
        <v>114</v>
      </c>
      <c r="E33" t="s">
        <v>135</v>
      </c>
      <c r="F33" t="s">
        <v>561</v>
      </c>
      <c r="H33" s="140">
        <v>22.21</v>
      </c>
      <c r="I33" s="140">
        <v>20.29</v>
      </c>
      <c r="J33" s="140">
        <v>20.93</v>
      </c>
      <c r="K33" s="140">
        <v>19.13</v>
      </c>
      <c r="L33" s="140">
        <v>20.36</v>
      </c>
      <c r="M33" s="140">
        <v>15.47</v>
      </c>
      <c r="N33" s="140">
        <v>17.57</v>
      </c>
      <c r="O33" s="140">
        <v>14.35</v>
      </c>
      <c r="P33" t="s">
        <v>135</v>
      </c>
      <c r="Q33">
        <v>24.68</v>
      </c>
      <c r="R33">
        <v>22.54</v>
      </c>
      <c r="S33">
        <v>23.26</v>
      </c>
      <c r="T33">
        <v>21.25</v>
      </c>
      <c r="U33">
        <v>22.62</v>
      </c>
      <c r="V33">
        <v>17.8</v>
      </c>
      <c r="W33">
        <v>19.52</v>
      </c>
      <c r="X33">
        <v>15.94</v>
      </c>
      <c r="Y33" s="141"/>
    </row>
    <row r="34" spans="1:25" x14ac:dyDescent="0.35">
      <c r="A34" s="139">
        <v>2</v>
      </c>
      <c r="B34" s="139" t="s">
        <v>72</v>
      </c>
      <c r="C34" s="139" t="s">
        <v>71</v>
      </c>
      <c r="D34" t="s">
        <v>116</v>
      </c>
      <c r="E34" t="s">
        <v>136</v>
      </c>
      <c r="F34" t="s">
        <v>561</v>
      </c>
      <c r="H34" s="140">
        <v>24.68</v>
      </c>
      <c r="I34" s="140">
        <v>22.54</v>
      </c>
      <c r="J34" s="140">
        <v>23.26</v>
      </c>
      <c r="K34" s="140">
        <v>21.25</v>
      </c>
      <c r="L34" s="140">
        <v>22.62</v>
      </c>
      <c r="M34" s="140">
        <v>17.190000000000001</v>
      </c>
      <c r="N34" s="140">
        <v>19.52</v>
      </c>
      <c r="O34" s="140">
        <v>15.94</v>
      </c>
      <c r="P34" t="s">
        <v>136</v>
      </c>
      <c r="Q34">
        <v>26.81</v>
      </c>
      <c r="R34">
        <v>23.68</v>
      </c>
      <c r="S34">
        <v>25.63</v>
      </c>
      <c r="T34">
        <v>22.23</v>
      </c>
      <c r="U34">
        <v>23.96</v>
      </c>
      <c r="V34">
        <v>19.77</v>
      </c>
      <c r="W34">
        <v>21.41</v>
      </c>
      <c r="X34">
        <v>17.61</v>
      </c>
      <c r="Y34" s="141"/>
    </row>
    <row r="35" spans="1:25" x14ac:dyDescent="0.35">
      <c r="A35" s="139">
        <v>2</v>
      </c>
      <c r="B35" s="139" t="s">
        <v>72</v>
      </c>
      <c r="C35" s="139" t="s">
        <v>73</v>
      </c>
      <c r="D35" t="s">
        <v>118</v>
      </c>
      <c r="E35" t="s">
        <v>137</v>
      </c>
      <c r="F35" t="s">
        <v>561</v>
      </c>
      <c r="H35" s="140">
        <v>14.59</v>
      </c>
      <c r="I35" s="140">
        <v>11.73</v>
      </c>
      <c r="J35" s="140">
        <v>14.59</v>
      </c>
      <c r="K35" s="140">
        <v>11.73</v>
      </c>
      <c r="L35" s="140">
        <v>15.32</v>
      </c>
      <c r="M35" s="140">
        <v>9.4499999999999993</v>
      </c>
      <c r="N35" s="140">
        <v>14.59</v>
      </c>
      <c r="O35" s="140">
        <v>8.42</v>
      </c>
      <c r="P35" t="s">
        <v>137</v>
      </c>
      <c r="U35" s="141">
        <v>18.560000000000002</v>
      </c>
      <c r="V35" s="141">
        <v>14.81</v>
      </c>
      <c r="Y35" s="141"/>
    </row>
    <row r="36" spans="1:25" x14ac:dyDescent="0.35">
      <c r="A36" s="139">
        <v>2</v>
      </c>
      <c r="B36" s="139" t="s">
        <v>120</v>
      </c>
      <c r="C36" s="139" t="s">
        <v>89</v>
      </c>
      <c r="D36" t="s">
        <v>121</v>
      </c>
      <c r="E36" t="s">
        <v>138</v>
      </c>
      <c r="F36" t="s">
        <v>562</v>
      </c>
      <c r="H36" s="140">
        <v>13.5</v>
      </c>
      <c r="I36" s="140">
        <v>11.25</v>
      </c>
      <c r="J36" s="140">
        <v>10</v>
      </c>
      <c r="K36" s="140">
        <v>8.6</v>
      </c>
      <c r="L36" s="140">
        <v>10</v>
      </c>
      <c r="M36" s="140">
        <v>6.75</v>
      </c>
      <c r="N36" s="140">
        <v>10</v>
      </c>
      <c r="O36" s="140">
        <v>6.75</v>
      </c>
      <c r="P36" t="s">
        <v>138</v>
      </c>
      <c r="Q36" s="141">
        <v>13.5</v>
      </c>
      <c r="R36" s="141">
        <v>11.25</v>
      </c>
      <c r="S36" s="141">
        <v>10</v>
      </c>
      <c r="T36" s="141">
        <v>8.6</v>
      </c>
      <c r="U36" s="141">
        <v>10</v>
      </c>
      <c r="V36" s="141">
        <v>6.75</v>
      </c>
      <c r="W36" s="141">
        <v>10</v>
      </c>
      <c r="X36" s="141">
        <v>6.75</v>
      </c>
      <c r="Y36" s="141"/>
    </row>
    <row r="37" spans="1:25" x14ac:dyDescent="0.35">
      <c r="A37" s="139">
        <v>3</v>
      </c>
      <c r="B37" s="139" t="s">
        <v>67</v>
      </c>
      <c r="C37" s="139" t="s">
        <v>89</v>
      </c>
      <c r="D37" t="s">
        <v>90</v>
      </c>
      <c r="E37" t="s">
        <v>139</v>
      </c>
      <c r="F37" t="s">
        <v>563</v>
      </c>
      <c r="H37" s="140">
        <v>20.9</v>
      </c>
      <c r="I37" s="140">
        <v>19.21</v>
      </c>
      <c r="J37" s="140">
        <v>19.5</v>
      </c>
      <c r="K37" s="140">
        <v>15.48</v>
      </c>
      <c r="L37" s="140">
        <v>17.73</v>
      </c>
      <c r="M37" s="140">
        <v>14.32</v>
      </c>
      <c r="N37" s="140">
        <v>17.37</v>
      </c>
      <c r="O37" s="140">
        <v>12.68</v>
      </c>
      <c r="P37" t="s">
        <v>139</v>
      </c>
      <c r="Q37">
        <v>22.16</v>
      </c>
      <c r="R37">
        <v>19.28</v>
      </c>
      <c r="S37">
        <v>20.22</v>
      </c>
      <c r="T37">
        <v>17.5</v>
      </c>
      <c r="U37">
        <v>18.62</v>
      </c>
      <c r="V37">
        <v>14.32</v>
      </c>
      <c r="W37">
        <v>17.489999999999998</v>
      </c>
      <c r="X37">
        <v>12.68</v>
      </c>
      <c r="Y37" s="141"/>
    </row>
    <row r="38" spans="1:25" x14ac:dyDescent="0.35">
      <c r="A38" s="139">
        <v>3</v>
      </c>
      <c r="B38" s="139" t="s">
        <v>67</v>
      </c>
      <c r="C38" s="139" t="s">
        <v>68</v>
      </c>
      <c r="D38" t="s">
        <v>92</v>
      </c>
      <c r="E38" t="s">
        <v>140</v>
      </c>
      <c r="F38" t="s">
        <v>563</v>
      </c>
      <c r="H38" s="140">
        <v>21.950000000000003</v>
      </c>
      <c r="I38" s="140">
        <v>20.180000000000003</v>
      </c>
      <c r="J38" s="140">
        <v>20.48</v>
      </c>
      <c r="K38" s="140">
        <v>16.260000000000002</v>
      </c>
      <c r="L38" s="140">
        <v>18.62</v>
      </c>
      <c r="M38" s="140">
        <v>15.04</v>
      </c>
      <c r="N38" s="140">
        <v>18.240000000000002</v>
      </c>
      <c r="O38" s="140">
        <v>13.32</v>
      </c>
      <c r="P38" t="s">
        <v>140</v>
      </c>
      <c r="Q38" s="141">
        <v>24.81</v>
      </c>
      <c r="R38" s="141">
        <v>21.400000000000002</v>
      </c>
      <c r="S38" s="141">
        <v>23.27</v>
      </c>
      <c r="T38" s="141">
        <v>19.760000000000002</v>
      </c>
      <c r="U38" s="141">
        <v>22.22</v>
      </c>
      <c r="V38" s="141">
        <v>16.21</v>
      </c>
      <c r="W38" s="141">
        <v>21.38</v>
      </c>
      <c r="X38" s="141">
        <v>15.57</v>
      </c>
      <c r="Y38" s="141"/>
    </row>
    <row r="39" spans="1:25" x14ac:dyDescent="0.35">
      <c r="A39" s="139">
        <v>3</v>
      </c>
      <c r="B39" s="139" t="s">
        <v>67</v>
      </c>
      <c r="C39" s="139" t="s">
        <v>69</v>
      </c>
      <c r="D39" t="s">
        <v>94</v>
      </c>
      <c r="E39" t="s">
        <v>141</v>
      </c>
      <c r="F39" t="s">
        <v>563</v>
      </c>
      <c r="H39" s="140">
        <v>22.37</v>
      </c>
      <c r="I39" s="140">
        <v>20.57</v>
      </c>
      <c r="J39" s="140">
        <v>20.94</v>
      </c>
      <c r="K39" s="140">
        <v>17.78</v>
      </c>
      <c r="L39" s="140">
        <v>20</v>
      </c>
      <c r="M39" s="140">
        <v>15.33</v>
      </c>
      <c r="N39" s="140">
        <v>19.239999999999998</v>
      </c>
      <c r="O39" s="140">
        <v>14.01</v>
      </c>
      <c r="P39" t="s">
        <v>141</v>
      </c>
      <c r="Q39">
        <v>26.8</v>
      </c>
      <c r="R39">
        <v>23.770000000000003</v>
      </c>
      <c r="S39">
        <v>24.76</v>
      </c>
      <c r="T39">
        <v>21.880000000000003</v>
      </c>
      <c r="U39">
        <v>23.07</v>
      </c>
      <c r="V39">
        <v>17.82</v>
      </c>
      <c r="W39">
        <v>21.87</v>
      </c>
      <c r="X39">
        <v>16.310000000000002</v>
      </c>
      <c r="Y39" s="141"/>
    </row>
    <row r="40" spans="1:25" x14ac:dyDescent="0.35">
      <c r="A40" s="139">
        <v>3</v>
      </c>
      <c r="B40" s="139" t="s">
        <v>67</v>
      </c>
      <c r="C40" s="139" t="s">
        <v>71</v>
      </c>
      <c r="D40" t="s">
        <v>96</v>
      </c>
      <c r="E40" t="s">
        <v>142</v>
      </c>
      <c r="F40" t="s">
        <v>563</v>
      </c>
      <c r="H40" s="140">
        <v>24.81</v>
      </c>
      <c r="I40" s="140">
        <v>20.96</v>
      </c>
      <c r="J40" s="140">
        <v>23.27</v>
      </c>
      <c r="K40" s="140">
        <v>19.760000000000002</v>
      </c>
      <c r="L40" s="140">
        <v>22.22</v>
      </c>
      <c r="M40" s="140">
        <v>16.21</v>
      </c>
      <c r="N40" s="140">
        <v>21.38</v>
      </c>
      <c r="O40" s="140">
        <v>15.57</v>
      </c>
      <c r="P40" t="s">
        <v>142</v>
      </c>
      <c r="Q40">
        <v>29.77</v>
      </c>
      <c r="R40">
        <v>26.41</v>
      </c>
      <c r="S40">
        <v>27.51</v>
      </c>
      <c r="T40">
        <v>24.31</v>
      </c>
      <c r="U40">
        <v>25.63</v>
      </c>
      <c r="V40">
        <v>19.79</v>
      </c>
      <c r="W40">
        <v>24.3</v>
      </c>
      <c r="X40">
        <v>18.12</v>
      </c>
      <c r="Y40" s="141"/>
    </row>
    <row r="41" spans="1:25" x14ac:dyDescent="0.35">
      <c r="A41" s="139">
        <v>3</v>
      </c>
      <c r="B41" s="139" t="s">
        <v>67</v>
      </c>
      <c r="C41" s="139" t="s">
        <v>73</v>
      </c>
      <c r="D41" t="s">
        <v>98</v>
      </c>
      <c r="E41" t="s">
        <v>143</v>
      </c>
      <c r="F41" t="s">
        <v>563</v>
      </c>
      <c r="H41" s="140">
        <v>20.9</v>
      </c>
      <c r="I41" s="140">
        <v>19.21</v>
      </c>
      <c r="J41" s="140">
        <v>19.5</v>
      </c>
      <c r="K41" s="140">
        <v>15.48</v>
      </c>
      <c r="L41" s="140">
        <v>18.62</v>
      </c>
      <c r="M41" s="140">
        <v>15.04</v>
      </c>
      <c r="N41" s="140">
        <v>17.37</v>
      </c>
      <c r="O41" s="140">
        <v>12.68</v>
      </c>
      <c r="P41" t="s">
        <v>143</v>
      </c>
      <c r="U41" s="141">
        <v>19.560000000000002</v>
      </c>
      <c r="V41" s="141">
        <v>15.04</v>
      </c>
      <c r="Y41" s="141"/>
    </row>
    <row r="42" spans="1:25" x14ac:dyDescent="0.35">
      <c r="A42" s="139">
        <v>3</v>
      </c>
      <c r="B42" s="139" t="s">
        <v>70</v>
      </c>
      <c r="C42" s="139" t="s">
        <v>89</v>
      </c>
      <c r="D42" t="s">
        <v>100</v>
      </c>
      <c r="E42" t="s">
        <v>144</v>
      </c>
      <c r="F42" t="s">
        <v>564</v>
      </c>
      <c r="H42" s="140">
        <v>16.05</v>
      </c>
      <c r="I42" s="140">
        <v>15.68</v>
      </c>
      <c r="J42" s="140">
        <v>15.48</v>
      </c>
      <c r="K42" s="140">
        <v>14.38</v>
      </c>
      <c r="L42" s="140">
        <v>14.78</v>
      </c>
      <c r="M42" s="140">
        <v>12.54</v>
      </c>
      <c r="N42" s="140">
        <v>13.93</v>
      </c>
      <c r="O42" s="140">
        <v>12.54</v>
      </c>
      <c r="P42" t="s">
        <v>144</v>
      </c>
      <c r="Q42">
        <v>19.21</v>
      </c>
      <c r="R42">
        <v>17.03</v>
      </c>
      <c r="S42">
        <v>18.170000000000002</v>
      </c>
      <c r="T42">
        <v>15.96</v>
      </c>
      <c r="U42">
        <v>17.11</v>
      </c>
      <c r="V42">
        <v>14.11</v>
      </c>
      <c r="W42">
        <v>15.2</v>
      </c>
      <c r="X42">
        <v>12.54</v>
      </c>
      <c r="Y42" s="141"/>
    </row>
    <row r="43" spans="1:25" x14ac:dyDescent="0.35">
      <c r="A43" s="139">
        <v>3</v>
      </c>
      <c r="B43" s="139" t="s">
        <v>70</v>
      </c>
      <c r="C43" s="139" t="s">
        <v>68</v>
      </c>
      <c r="D43" t="s">
        <v>102</v>
      </c>
      <c r="E43" t="s">
        <v>145</v>
      </c>
      <c r="F43" t="s">
        <v>564</v>
      </c>
      <c r="H43" s="140">
        <v>18.14</v>
      </c>
      <c r="I43" s="140">
        <v>16.47</v>
      </c>
      <c r="J43" s="140">
        <v>17</v>
      </c>
      <c r="K43" s="140">
        <v>16.079999999999998</v>
      </c>
      <c r="L43" s="140">
        <v>16.79</v>
      </c>
      <c r="M43" s="140">
        <v>13.18</v>
      </c>
      <c r="N43" s="140">
        <v>14.64</v>
      </c>
      <c r="O43" s="140">
        <v>13.18</v>
      </c>
      <c r="P43" t="s">
        <v>145</v>
      </c>
      <c r="Q43" s="141">
        <v>22.39</v>
      </c>
      <c r="R43" s="141">
        <v>19.25</v>
      </c>
      <c r="S43" s="141">
        <v>20.99</v>
      </c>
      <c r="T43" s="141">
        <v>19.850000000000001</v>
      </c>
      <c r="U43" s="141">
        <v>20.72</v>
      </c>
      <c r="V43" s="141">
        <v>16.440000000000001</v>
      </c>
      <c r="W43" s="141">
        <v>18.079999999999998</v>
      </c>
      <c r="X43" s="141">
        <v>14.799999999999999</v>
      </c>
      <c r="Y43" s="141"/>
    </row>
    <row r="44" spans="1:25" x14ac:dyDescent="0.35">
      <c r="A44" s="139">
        <v>3</v>
      </c>
      <c r="B44" s="139" t="s">
        <v>70</v>
      </c>
      <c r="C44" s="139" t="s">
        <v>69</v>
      </c>
      <c r="D44" t="s">
        <v>104</v>
      </c>
      <c r="E44" t="s">
        <v>146</v>
      </c>
      <c r="F44" t="s">
        <v>564</v>
      </c>
      <c r="H44" s="140">
        <v>20.149999999999999</v>
      </c>
      <c r="I44" s="140">
        <v>17.07</v>
      </c>
      <c r="J44" s="140">
        <v>18.89</v>
      </c>
      <c r="K44" s="140">
        <v>17.87</v>
      </c>
      <c r="L44" s="140">
        <v>18.649999999999999</v>
      </c>
      <c r="M44" s="140">
        <v>14.5</v>
      </c>
      <c r="N44" s="140">
        <v>16.27</v>
      </c>
      <c r="O44" s="140">
        <v>13.44</v>
      </c>
      <c r="P44" t="s">
        <v>146</v>
      </c>
      <c r="Q44">
        <v>23.700000000000003</v>
      </c>
      <c r="R44">
        <v>21.39</v>
      </c>
      <c r="S44">
        <v>22.59</v>
      </c>
      <c r="T44">
        <v>20.25</v>
      </c>
      <c r="U44">
        <v>21.470000000000002</v>
      </c>
      <c r="V44">
        <v>18.270000000000003</v>
      </c>
      <c r="W44">
        <v>19.440000000000001</v>
      </c>
      <c r="X44">
        <v>16.450000000000003</v>
      </c>
      <c r="Y44" s="141"/>
    </row>
    <row r="45" spans="1:25" x14ac:dyDescent="0.35">
      <c r="A45" s="139">
        <v>3</v>
      </c>
      <c r="B45" s="139" t="s">
        <v>70</v>
      </c>
      <c r="C45" s="139" t="s">
        <v>71</v>
      </c>
      <c r="D45" t="s">
        <v>106</v>
      </c>
      <c r="E45" t="s">
        <v>147</v>
      </c>
      <c r="F45" t="s">
        <v>564</v>
      </c>
      <c r="H45" s="140">
        <v>22.39</v>
      </c>
      <c r="I45" s="140">
        <v>18.97</v>
      </c>
      <c r="J45" s="140">
        <v>20.99</v>
      </c>
      <c r="K45" s="140">
        <v>19.850000000000001</v>
      </c>
      <c r="L45" s="140">
        <v>20.72</v>
      </c>
      <c r="M45" s="140">
        <v>16.11</v>
      </c>
      <c r="N45" s="140">
        <v>18.079999999999998</v>
      </c>
      <c r="O45" s="140">
        <v>14.5</v>
      </c>
      <c r="P45" t="s">
        <v>147</v>
      </c>
      <c r="Q45">
        <v>26.33</v>
      </c>
      <c r="R45">
        <v>23.76</v>
      </c>
      <c r="S45">
        <v>25.1</v>
      </c>
      <c r="T45">
        <v>22.5</v>
      </c>
      <c r="U45">
        <v>23.85</v>
      </c>
      <c r="V45">
        <v>20.29</v>
      </c>
      <c r="W45">
        <v>21.6</v>
      </c>
      <c r="X45">
        <v>18.27</v>
      </c>
      <c r="Y45" s="141"/>
    </row>
    <row r="46" spans="1:25" x14ac:dyDescent="0.35">
      <c r="A46" s="139">
        <v>3</v>
      </c>
      <c r="B46" s="139" t="s">
        <v>70</v>
      </c>
      <c r="C46" s="139" t="s">
        <v>73</v>
      </c>
      <c r="D46" t="s">
        <v>108</v>
      </c>
      <c r="E46" t="s">
        <v>148</v>
      </c>
      <c r="F46" t="s">
        <v>564</v>
      </c>
      <c r="H46" s="140">
        <v>16.05</v>
      </c>
      <c r="I46" s="140">
        <v>15.68</v>
      </c>
      <c r="J46" s="140">
        <v>15.48</v>
      </c>
      <c r="K46" s="140">
        <v>14.38</v>
      </c>
      <c r="L46" s="140">
        <v>15.53</v>
      </c>
      <c r="M46" s="140">
        <v>13.18</v>
      </c>
      <c r="N46" s="140">
        <v>13.93</v>
      </c>
      <c r="O46" s="140">
        <v>12.54</v>
      </c>
      <c r="P46" t="s">
        <v>148</v>
      </c>
      <c r="U46" s="141">
        <v>17.970000000000002</v>
      </c>
      <c r="V46" s="141">
        <v>14.82</v>
      </c>
      <c r="Y46" s="141"/>
    </row>
    <row r="47" spans="1:25" x14ac:dyDescent="0.35">
      <c r="A47" s="139">
        <v>3</v>
      </c>
      <c r="B47" s="139" t="s">
        <v>72</v>
      </c>
      <c r="C47" s="139" t="s">
        <v>89</v>
      </c>
      <c r="D47" t="s">
        <v>110</v>
      </c>
      <c r="E47" t="s">
        <v>149</v>
      </c>
      <c r="F47" t="s">
        <v>565</v>
      </c>
      <c r="H47" s="140">
        <v>16.05</v>
      </c>
      <c r="I47" s="140">
        <v>15.03</v>
      </c>
      <c r="J47" s="140">
        <v>15.48</v>
      </c>
      <c r="K47" s="140">
        <v>13.94</v>
      </c>
      <c r="L47" s="140">
        <v>14.3</v>
      </c>
      <c r="M47" s="140">
        <v>12.26</v>
      </c>
      <c r="N47" s="140">
        <v>13.33</v>
      </c>
      <c r="O47" s="140">
        <v>12.26</v>
      </c>
      <c r="P47" t="s">
        <v>149</v>
      </c>
      <c r="Q47">
        <v>18.61</v>
      </c>
      <c r="R47">
        <v>15.8</v>
      </c>
      <c r="S47">
        <v>17.54</v>
      </c>
      <c r="T47">
        <v>14.53</v>
      </c>
      <c r="U47">
        <v>16.05</v>
      </c>
      <c r="V47">
        <v>12.4</v>
      </c>
      <c r="W47">
        <v>13.81</v>
      </c>
      <c r="X47">
        <v>12.26</v>
      </c>
      <c r="Y47" s="141"/>
    </row>
    <row r="48" spans="1:25" x14ac:dyDescent="0.35">
      <c r="A48" s="139">
        <v>3</v>
      </c>
      <c r="B48" s="139" t="s">
        <v>72</v>
      </c>
      <c r="C48" s="139" t="s">
        <v>68</v>
      </c>
      <c r="D48" t="s">
        <v>112</v>
      </c>
      <c r="E48" t="s">
        <v>150</v>
      </c>
      <c r="F48" t="s">
        <v>565</v>
      </c>
      <c r="H48" s="140">
        <v>17.54</v>
      </c>
      <c r="I48" s="140">
        <v>15.96</v>
      </c>
      <c r="J48" s="140">
        <v>16.489999999999998</v>
      </c>
      <c r="K48" s="140">
        <v>15.01</v>
      </c>
      <c r="L48" s="140">
        <v>16.010000000000002</v>
      </c>
      <c r="M48" s="140">
        <v>12.879999999999999</v>
      </c>
      <c r="N48" s="140">
        <v>14</v>
      </c>
      <c r="O48" s="140">
        <v>12.879999999999999</v>
      </c>
      <c r="P48" t="s">
        <v>150</v>
      </c>
      <c r="Q48" s="141">
        <v>21.65</v>
      </c>
      <c r="R48" s="141">
        <v>19.7</v>
      </c>
      <c r="S48" s="141">
        <v>20.36</v>
      </c>
      <c r="T48" s="141">
        <v>18.53</v>
      </c>
      <c r="U48" s="141">
        <v>19.77</v>
      </c>
      <c r="V48" s="141">
        <v>14.85</v>
      </c>
      <c r="W48" s="141">
        <v>16.96</v>
      </c>
      <c r="X48" s="141">
        <v>13.72</v>
      </c>
      <c r="Y48" s="141"/>
    </row>
    <row r="49" spans="1:25" x14ac:dyDescent="0.35">
      <c r="A49" s="139">
        <v>3</v>
      </c>
      <c r="B49" s="139" t="s">
        <v>72</v>
      </c>
      <c r="C49" s="139" t="s">
        <v>69</v>
      </c>
      <c r="D49" t="s">
        <v>114</v>
      </c>
      <c r="E49" t="s">
        <v>151</v>
      </c>
      <c r="F49" t="s">
        <v>565</v>
      </c>
      <c r="H49" s="140">
        <v>19.489999999999998</v>
      </c>
      <c r="I49" s="140">
        <v>17.73</v>
      </c>
      <c r="J49" s="140">
        <v>18.32</v>
      </c>
      <c r="K49" s="140">
        <v>16.68</v>
      </c>
      <c r="L49" s="140">
        <v>17.79</v>
      </c>
      <c r="M49" s="140">
        <v>13.37</v>
      </c>
      <c r="N49" s="140">
        <v>15.26</v>
      </c>
      <c r="O49" s="140">
        <v>13.129999999999999</v>
      </c>
      <c r="P49" t="s">
        <v>151</v>
      </c>
      <c r="Q49">
        <v>23.060000000000002</v>
      </c>
      <c r="R49">
        <v>20.080000000000002</v>
      </c>
      <c r="S49">
        <v>21.94</v>
      </c>
      <c r="T49">
        <v>18.72</v>
      </c>
      <c r="U49">
        <v>20.350000000000001</v>
      </c>
      <c r="V49">
        <v>16.41</v>
      </c>
      <c r="W49">
        <v>17.940000000000001</v>
      </c>
      <c r="X49">
        <v>14.4</v>
      </c>
      <c r="Y49" s="141"/>
    </row>
    <row r="50" spans="1:25" x14ac:dyDescent="0.35">
      <c r="A50" s="139">
        <v>3</v>
      </c>
      <c r="B50" s="139" t="s">
        <v>72</v>
      </c>
      <c r="C50" s="139" t="s">
        <v>71</v>
      </c>
      <c r="D50" t="s">
        <v>116</v>
      </c>
      <c r="E50" t="s">
        <v>152</v>
      </c>
      <c r="F50" t="s">
        <v>565</v>
      </c>
      <c r="H50" s="140">
        <v>21.65</v>
      </c>
      <c r="I50" s="140">
        <v>19.7</v>
      </c>
      <c r="J50" s="140">
        <v>20.36</v>
      </c>
      <c r="K50" s="140">
        <v>18.53</v>
      </c>
      <c r="L50" s="140">
        <v>19.77</v>
      </c>
      <c r="M50" s="140">
        <v>14.85</v>
      </c>
      <c r="N50" s="140">
        <v>16.96</v>
      </c>
      <c r="O50" s="140">
        <v>13.72</v>
      </c>
      <c r="P50" t="s">
        <v>152</v>
      </c>
      <c r="Q50">
        <v>25.62</v>
      </c>
      <c r="R50">
        <v>22.31</v>
      </c>
      <c r="S50">
        <v>24.37</v>
      </c>
      <c r="T50">
        <v>20.8</v>
      </c>
      <c r="U50">
        <v>22.61</v>
      </c>
      <c r="V50">
        <v>18.23</v>
      </c>
      <c r="W50">
        <v>19.93</v>
      </c>
      <c r="X50">
        <v>15.99</v>
      </c>
      <c r="Y50" s="141"/>
    </row>
    <row r="51" spans="1:25" x14ac:dyDescent="0.35">
      <c r="A51" s="139">
        <v>3</v>
      </c>
      <c r="B51" s="139" t="s">
        <v>72</v>
      </c>
      <c r="C51" s="139" t="s">
        <v>73</v>
      </c>
      <c r="D51" t="s">
        <v>118</v>
      </c>
      <c r="E51" t="s">
        <v>153</v>
      </c>
      <c r="F51" t="s">
        <v>565</v>
      </c>
      <c r="H51" s="140">
        <v>16.05</v>
      </c>
      <c r="I51" s="140">
        <v>15.03</v>
      </c>
      <c r="J51" s="140">
        <v>15.48</v>
      </c>
      <c r="K51" s="140">
        <v>13.94</v>
      </c>
      <c r="L51" s="140">
        <v>15.02</v>
      </c>
      <c r="M51" s="140">
        <v>12.88</v>
      </c>
      <c r="N51" s="140">
        <v>13.33</v>
      </c>
      <c r="O51" s="140">
        <v>12.26</v>
      </c>
      <c r="P51" t="s">
        <v>153</v>
      </c>
      <c r="U51" s="141">
        <v>16.860000000000003</v>
      </c>
      <c r="V51" s="141">
        <v>13.02</v>
      </c>
      <c r="Y51" s="141"/>
    </row>
    <row r="52" spans="1:25" x14ac:dyDescent="0.35">
      <c r="A52" s="139">
        <v>3</v>
      </c>
      <c r="B52" s="139" t="s">
        <v>120</v>
      </c>
      <c r="C52" s="139" t="s">
        <v>89</v>
      </c>
      <c r="D52" t="s">
        <v>121</v>
      </c>
      <c r="E52" t="s">
        <v>154</v>
      </c>
      <c r="F52" t="s">
        <v>566</v>
      </c>
      <c r="H52" s="140">
        <v>9.9499999999999993</v>
      </c>
      <c r="I52" s="140">
        <v>8.65</v>
      </c>
      <c r="J52" s="140">
        <v>9.9499999999999993</v>
      </c>
      <c r="K52" s="140">
        <v>7.68</v>
      </c>
      <c r="L52" s="140">
        <v>8.42</v>
      </c>
      <c r="M52" s="140">
        <v>6.92</v>
      </c>
      <c r="N52" s="140">
        <v>8.42</v>
      </c>
      <c r="O52" s="140">
        <v>6.75</v>
      </c>
      <c r="P52" t="s">
        <v>154</v>
      </c>
      <c r="Q52" s="141">
        <v>9.9499999999999993</v>
      </c>
      <c r="R52" s="141">
        <v>8.65</v>
      </c>
      <c r="S52" s="141">
        <v>9.9499999999999993</v>
      </c>
      <c r="T52" s="141">
        <v>7.68</v>
      </c>
      <c r="U52" s="141">
        <v>8.42</v>
      </c>
      <c r="V52" s="141">
        <v>6.92</v>
      </c>
      <c r="W52" s="141">
        <v>8.42</v>
      </c>
      <c r="X52" s="141">
        <v>6.75</v>
      </c>
      <c r="Y52" s="141"/>
    </row>
    <row r="53" spans="1:25" x14ac:dyDescent="0.35">
      <c r="A53" s="139">
        <v>4</v>
      </c>
      <c r="B53" s="139" t="s">
        <v>67</v>
      </c>
      <c r="C53" s="139" t="s">
        <v>89</v>
      </c>
      <c r="D53" t="s">
        <v>90</v>
      </c>
      <c r="E53" t="s">
        <v>155</v>
      </c>
      <c r="F53" t="s">
        <v>567</v>
      </c>
      <c r="H53" s="140">
        <v>30.6</v>
      </c>
      <c r="I53" s="140">
        <v>27.54</v>
      </c>
      <c r="J53" s="140">
        <v>28.05</v>
      </c>
      <c r="K53" s="140">
        <v>26.52</v>
      </c>
      <c r="L53" s="140">
        <v>26.01</v>
      </c>
      <c r="M53" s="140">
        <v>20.399999999999999</v>
      </c>
      <c r="N53" s="140">
        <v>24.99</v>
      </c>
      <c r="O53" s="140">
        <v>18.36</v>
      </c>
      <c r="P53" t="s">
        <v>155</v>
      </c>
      <c r="Q53">
        <v>31.59</v>
      </c>
      <c r="R53">
        <v>27.54</v>
      </c>
      <c r="S53">
        <v>28.72</v>
      </c>
      <c r="T53">
        <v>26.52</v>
      </c>
      <c r="U53">
        <v>26.35</v>
      </c>
      <c r="V53">
        <v>20.399999999999999</v>
      </c>
      <c r="W53">
        <v>24.99</v>
      </c>
      <c r="X53">
        <v>18.36</v>
      </c>
      <c r="Y53" s="141"/>
    </row>
    <row r="54" spans="1:25" x14ac:dyDescent="0.35">
      <c r="A54" s="139">
        <v>4</v>
      </c>
      <c r="B54" s="139" t="s">
        <v>67</v>
      </c>
      <c r="C54" s="139" t="s">
        <v>68</v>
      </c>
      <c r="D54" t="s">
        <v>92</v>
      </c>
      <c r="E54" t="s">
        <v>156</v>
      </c>
      <c r="F54" t="s">
        <v>567</v>
      </c>
      <c r="H54" s="140">
        <v>33.47</v>
      </c>
      <c r="I54" s="140">
        <v>29.14</v>
      </c>
      <c r="J54" s="140">
        <v>31.37</v>
      </c>
      <c r="K54" s="140">
        <v>27.85</v>
      </c>
      <c r="L54" s="140">
        <v>29.94</v>
      </c>
      <c r="M54" s="140">
        <v>21.77</v>
      </c>
      <c r="N54" s="140">
        <v>28.8</v>
      </c>
      <c r="O54" s="140">
        <v>20.91</v>
      </c>
      <c r="P54" t="s">
        <v>156</v>
      </c>
      <c r="Q54" s="141">
        <v>41.32</v>
      </c>
      <c r="R54" s="141">
        <v>34.33</v>
      </c>
      <c r="S54" s="141">
        <v>38.72</v>
      </c>
      <c r="T54" s="141">
        <v>32.85</v>
      </c>
      <c r="U54" s="141">
        <v>36.97</v>
      </c>
      <c r="V54" s="141">
        <v>26.88</v>
      </c>
      <c r="W54" s="141">
        <v>35.56</v>
      </c>
      <c r="X54" s="141">
        <v>25.81</v>
      </c>
      <c r="Y54" s="141"/>
    </row>
    <row r="55" spans="1:25" x14ac:dyDescent="0.35">
      <c r="A55" s="139">
        <v>4</v>
      </c>
      <c r="B55" s="139" t="s">
        <v>67</v>
      </c>
      <c r="C55" s="139" t="s">
        <v>69</v>
      </c>
      <c r="D55" t="s">
        <v>94</v>
      </c>
      <c r="E55" t="s">
        <v>157</v>
      </c>
      <c r="F55" t="s">
        <v>567</v>
      </c>
      <c r="H55" s="140">
        <v>37.19</v>
      </c>
      <c r="I55" s="140">
        <v>30.9</v>
      </c>
      <c r="J55" s="140">
        <v>34.85</v>
      </c>
      <c r="K55" s="140">
        <v>29.57</v>
      </c>
      <c r="L55" s="140">
        <v>33.270000000000003</v>
      </c>
      <c r="M55" s="140">
        <v>24.19</v>
      </c>
      <c r="N55" s="140">
        <v>32</v>
      </c>
      <c r="O55" s="140">
        <v>23.23</v>
      </c>
      <c r="P55" t="s">
        <v>157</v>
      </c>
      <c r="Q55">
        <v>41.32</v>
      </c>
      <c r="R55">
        <v>34.33</v>
      </c>
      <c r="S55">
        <v>38.72</v>
      </c>
      <c r="T55">
        <v>32.85</v>
      </c>
      <c r="U55">
        <v>36.97</v>
      </c>
      <c r="V55">
        <v>26.88</v>
      </c>
      <c r="W55">
        <v>35.56</v>
      </c>
      <c r="X55">
        <v>25.81</v>
      </c>
      <c r="Y55" s="141"/>
    </row>
    <row r="56" spans="1:25" x14ac:dyDescent="0.35">
      <c r="A56" s="139">
        <v>4</v>
      </c>
      <c r="B56" s="139" t="s">
        <v>67</v>
      </c>
      <c r="C56" s="139" t="s">
        <v>71</v>
      </c>
      <c r="D56" t="s">
        <v>96</v>
      </c>
      <c r="E56" t="s">
        <v>158</v>
      </c>
      <c r="F56" t="s">
        <v>567</v>
      </c>
      <c r="H56" s="140">
        <v>41.32</v>
      </c>
      <c r="I56" s="140">
        <v>34.33</v>
      </c>
      <c r="J56" s="140">
        <v>38.72</v>
      </c>
      <c r="K56" s="140">
        <v>32.85</v>
      </c>
      <c r="L56" s="140">
        <v>36.97</v>
      </c>
      <c r="M56" s="140">
        <v>26.88</v>
      </c>
      <c r="N56" s="140">
        <v>35.56</v>
      </c>
      <c r="O56" s="140">
        <v>25.81</v>
      </c>
      <c r="P56" t="s">
        <v>158</v>
      </c>
      <c r="Q56">
        <v>42.87</v>
      </c>
      <c r="R56">
        <v>37.89</v>
      </c>
      <c r="S56">
        <v>39.51</v>
      </c>
      <c r="T56">
        <v>34.770000000000003</v>
      </c>
      <c r="U56">
        <v>36.97</v>
      </c>
      <c r="V56">
        <v>28.08</v>
      </c>
      <c r="W56">
        <v>35.56</v>
      </c>
      <c r="X56">
        <v>25.81</v>
      </c>
      <c r="Y56" s="141"/>
    </row>
    <row r="57" spans="1:25" x14ac:dyDescent="0.35">
      <c r="A57" s="139">
        <v>4</v>
      </c>
      <c r="B57" s="139" t="s">
        <v>67</v>
      </c>
      <c r="C57" s="139" t="s">
        <v>73</v>
      </c>
      <c r="D57" t="s">
        <v>98</v>
      </c>
      <c r="E57" t="s">
        <v>159</v>
      </c>
      <c r="F57" t="s">
        <v>567</v>
      </c>
      <c r="H57" s="140">
        <v>30.6</v>
      </c>
      <c r="I57" s="140">
        <v>27.54</v>
      </c>
      <c r="J57" s="140">
        <v>28.05</v>
      </c>
      <c r="K57" s="140">
        <v>26.52</v>
      </c>
      <c r="L57" s="140">
        <v>27.32</v>
      </c>
      <c r="M57" s="140">
        <v>21.56</v>
      </c>
      <c r="N57" s="140">
        <v>24.99</v>
      </c>
      <c r="O57" s="140">
        <v>18.36</v>
      </c>
      <c r="P57" t="s">
        <v>159</v>
      </c>
      <c r="U57" s="141">
        <v>27.67</v>
      </c>
      <c r="V57" s="141">
        <v>21.56</v>
      </c>
      <c r="Y57" s="141"/>
    </row>
    <row r="58" spans="1:25" x14ac:dyDescent="0.35">
      <c r="A58" s="139">
        <v>4</v>
      </c>
      <c r="B58" s="139" t="s">
        <v>70</v>
      </c>
      <c r="C58" s="139" t="s">
        <v>89</v>
      </c>
      <c r="D58" t="s">
        <v>100</v>
      </c>
      <c r="E58" t="s">
        <v>160</v>
      </c>
      <c r="F58" t="s">
        <v>568</v>
      </c>
      <c r="H58" s="140">
        <v>27.54</v>
      </c>
      <c r="I58" s="140">
        <v>22.95</v>
      </c>
      <c r="J58" s="140">
        <v>26.01</v>
      </c>
      <c r="K58" s="140">
        <v>20.399999999999999</v>
      </c>
      <c r="L58" s="140">
        <v>24.74</v>
      </c>
      <c r="M58" s="140">
        <v>18.36</v>
      </c>
      <c r="N58" s="140">
        <v>21.68</v>
      </c>
      <c r="O58" s="140">
        <v>17.34</v>
      </c>
      <c r="P58" t="s">
        <v>160</v>
      </c>
      <c r="Q58">
        <v>27.54</v>
      </c>
      <c r="R58">
        <v>24</v>
      </c>
      <c r="S58">
        <v>26.01</v>
      </c>
      <c r="T58">
        <v>22.44</v>
      </c>
      <c r="U58">
        <v>24.74</v>
      </c>
      <c r="V58">
        <v>19.72</v>
      </c>
      <c r="W58">
        <v>21.68</v>
      </c>
      <c r="X58">
        <v>17.34</v>
      </c>
      <c r="Y58" s="141"/>
    </row>
    <row r="59" spans="1:25" x14ac:dyDescent="0.35">
      <c r="A59" s="139">
        <v>4</v>
      </c>
      <c r="B59" s="139" t="s">
        <v>70</v>
      </c>
      <c r="C59" s="139" t="s">
        <v>68</v>
      </c>
      <c r="D59" t="s">
        <v>102</v>
      </c>
      <c r="E59" t="s">
        <v>161</v>
      </c>
      <c r="F59" t="s">
        <v>568</v>
      </c>
      <c r="H59" s="140">
        <v>30.18</v>
      </c>
      <c r="I59" s="140">
        <v>25.52</v>
      </c>
      <c r="J59" s="140">
        <v>28.27</v>
      </c>
      <c r="K59" s="140">
        <v>26.72</v>
      </c>
      <c r="L59" s="140">
        <v>27.91</v>
      </c>
      <c r="M59" s="140">
        <v>21.65</v>
      </c>
      <c r="N59" s="140">
        <v>24.32</v>
      </c>
      <c r="O59" s="140">
        <v>19.47</v>
      </c>
      <c r="P59" t="s">
        <v>161</v>
      </c>
      <c r="Q59" s="141">
        <v>37.25</v>
      </c>
      <c r="R59" s="141">
        <v>31.51</v>
      </c>
      <c r="S59" s="141">
        <v>34.9</v>
      </c>
      <c r="T59" s="141">
        <v>32.99</v>
      </c>
      <c r="U59" s="141">
        <v>34.450000000000003</v>
      </c>
      <c r="V59" s="141">
        <v>26.72</v>
      </c>
      <c r="W59" s="141">
        <v>30.02</v>
      </c>
      <c r="X59" s="141">
        <v>24.03</v>
      </c>
      <c r="Y59" s="141"/>
    </row>
    <row r="60" spans="1:25" x14ac:dyDescent="0.35">
      <c r="A60" s="139">
        <v>4</v>
      </c>
      <c r="B60" s="139" t="s">
        <v>70</v>
      </c>
      <c r="C60" s="139" t="s">
        <v>69</v>
      </c>
      <c r="D60" t="s">
        <v>104</v>
      </c>
      <c r="E60" t="s">
        <v>162</v>
      </c>
      <c r="F60" t="s">
        <v>568</v>
      </c>
      <c r="H60" s="140">
        <v>33.53</v>
      </c>
      <c r="I60" s="140">
        <v>28.36</v>
      </c>
      <c r="J60" s="140">
        <v>31.41</v>
      </c>
      <c r="K60" s="140">
        <v>29.69</v>
      </c>
      <c r="L60" s="140">
        <v>31.01</v>
      </c>
      <c r="M60" s="140">
        <v>24.05</v>
      </c>
      <c r="N60" s="140">
        <v>27.02</v>
      </c>
      <c r="O60" s="140">
        <v>21.63</v>
      </c>
      <c r="P60" t="s">
        <v>162</v>
      </c>
      <c r="Q60">
        <v>37.25</v>
      </c>
      <c r="R60">
        <v>31.51</v>
      </c>
      <c r="S60">
        <v>34.9</v>
      </c>
      <c r="T60">
        <v>32.99</v>
      </c>
      <c r="U60">
        <v>34.450000000000003</v>
      </c>
      <c r="V60">
        <v>26.72</v>
      </c>
      <c r="W60">
        <v>30.02</v>
      </c>
      <c r="X60">
        <v>24.03</v>
      </c>
      <c r="Y60" s="141"/>
    </row>
    <row r="61" spans="1:25" x14ac:dyDescent="0.35">
      <c r="A61" s="139">
        <v>4</v>
      </c>
      <c r="B61" s="139" t="s">
        <v>70</v>
      </c>
      <c r="C61" s="139" t="s">
        <v>71</v>
      </c>
      <c r="D61" t="s">
        <v>106</v>
      </c>
      <c r="E61" t="s">
        <v>163</v>
      </c>
      <c r="F61" t="s">
        <v>568</v>
      </c>
      <c r="H61" s="140">
        <v>37.25</v>
      </c>
      <c r="I61" s="140">
        <v>31.51</v>
      </c>
      <c r="J61" s="140">
        <v>34.9</v>
      </c>
      <c r="K61" s="140">
        <v>32.99</v>
      </c>
      <c r="L61" s="140">
        <v>34.450000000000003</v>
      </c>
      <c r="M61" s="140">
        <v>26.72</v>
      </c>
      <c r="N61" s="140">
        <v>30.02</v>
      </c>
      <c r="O61" s="140">
        <v>24.03</v>
      </c>
      <c r="P61" t="s">
        <v>163</v>
      </c>
      <c r="Q61">
        <v>37.76</v>
      </c>
      <c r="R61">
        <v>33.950000000000003</v>
      </c>
      <c r="S61">
        <v>35.94</v>
      </c>
      <c r="T61">
        <v>32.99</v>
      </c>
      <c r="U61">
        <v>34.450000000000003</v>
      </c>
      <c r="V61">
        <v>28.81</v>
      </c>
      <c r="W61">
        <v>30.75</v>
      </c>
      <c r="X61">
        <v>25.84</v>
      </c>
      <c r="Y61" s="141"/>
    </row>
    <row r="62" spans="1:25" x14ac:dyDescent="0.35">
      <c r="A62" s="139">
        <v>4</v>
      </c>
      <c r="B62" s="139" t="s">
        <v>70</v>
      </c>
      <c r="C62" s="139" t="s">
        <v>73</v>
      </c>
      <c r="D62" t="s">
        <v>108</v>
      </c>
      <c r="E62" t="s">
        <v>164</v>
      </c>
      <c r="F62" t="s">
        <v>568</v>
      </c>
      <c r="H62" s="140">
        <v>27.54</v>
      </c>
      <c r="I62" s="140">
        <v>22.95</v>
      </c>
      <c r="J62" s="140">
        <v>26.01</v>
      </c>
      <c r="K62" s="140">
        <v>20.399999999999999</v>
      </c>
      <c r="L62" s="140">
        <v>25.98</v>
      </c>
      <c r="M62" s="140">
        <v>19.28</v>
      </c>
      <c r="N62" s="140">
        <v>21.68</v>
      </c>
      <c r="O62" s="140">
        <v>17.34</v>
      </c>
      <c r="P62" t="s">
        <v>164</v>
      </c>
      <c r="U62" s="141">
        <v>25.98</v>
      </c>
      <c r="V62" s="141">
        <v>20.71</v>
      </c>
      <c r="Y62" s="141"/>
    </row>
    <row r="63" spans="1:25" x14ac:dyDescent="0.35">
      <c r="A63" s="139">
        <v>4</v>
      </c>
      <c r="B63" s="139" t="s">
        <v>72</v>
      </c>
      <c r="C63" s="139" t="s">
        <v>89</v>
      </c>
      <c r="D63" t="s">
        <v>110</v>
      </c>
      <c r="E63" t="s">
        <v>165</v>
      </c>
      <c r="F63" t="s">
        <v>569</v>
      </c>
      <c r="H63" s="140">
        <v>26.78</v>
      </c>
      <c r="I63" s="140">
        <v>19.89</v>
      </c>
      <c r="J63" s="140">
        <v>24.99</v>
      </c>
      <c r="K63" s="140">
        <v>21.93</v>
      </c>
      <c r="L63" s="140">
        <v>23.72</v>
      </c>
      <c r="M63" s="140">
        <v>17.850000000000001</v>
      </c>
      <c r="N63" s="140">
        <v>20.149999999999999</v>
      </c>
      <c r="O63" s="140">
        <v>15.56</v>
      </c>
      <c r="P63" t="s">
        <v>165</v>
      </c>
      <c r="Q63">
        <v>26.78</v>
      </c>
      <c r="R63">
        <v>22.2</v>
      </c>
      <c r="S63">
        <v>24.99</v>
      </c>
      <c r="T63">
        <v>21.93</v>
      </c>
      <c r="U63">
        <v>23.72</v>
      </c>
      <c r="V63">
        <v>17.850000000000001</v>
      </c>
      <c r="W63">
        <v>20.149999999999999</v>
      </c>
      <c r="X63">
        <v>15.56</v>
      </c>
      <c r="Y63" s="141"/>
    </row>
    <row r="64" spans="1:25" x14ac:dyDescent="0.35">
      <c r="A64" s="139">
        <v>4</v>
      </c>
      <c r="B64" s="139" t="s">
        <v>72</v>
      </c>
      <c r="C64" s="139" t="s">
        <v>68</v>
      </c>
      <c r="D64" t="s">
        <v>112</v>
      </c>
      <c r="E64" t="s">
        <v>166</v>
      </c>
      <c r="F64" t="s">
        <v>569</v>
      </c>
      <c r="H64" s="140">
        <v>29.17</v>
      </c>
      <c r="I64" s="140">
        <v>26.52</v>
      </c>
      <c r="J64" s="140">
        <v>27.42</v>
      </c>
      <c r="K64" s="140">
        <v>24.92</v>
      </c>
      <c r="L64" s="140">
        <v>26.61</v>
      </c>
      <c r="M64" s="140">
        <v>19.93</v>
      </c>
      <c r="N64" s="140">
        <v>22.8</v>
      </c>
      <c r="O64" s="140">
        <v>18.399999999999999</v>
      </c>
      <c r="P64" t="s">
        <v>166</v>
      </c>
      <c r="Q64" s="141">
        <v>36.01</v>
      </c>
      <c r="R64" s="141">
        <v>32.74</v>
      </c>
      <c r="S64" s="141">
        <v>33.85</v>
      </c>
      <c r="T64" s="141">
        <v>30.77</v>
      </c>
      <c r="U64" s="141">
        <v>32.86</v>
      </c>
      <c r="V64" s="141">
        <v>24.6</v>
      </c>
      <c r="W64" s="141">
        <v>28.14</v>
      </c>
      <c r="X64" s="141">
        <v>22.71</v>
      </c>
      <c r="Y64" s="141"/>
    </row>
    <row r="65" spans="1:25" x14ac:dyDescent="0.35">
      <c r="A65" s="139">
        <v>4</v>
      </c>
      <c r="B65" s="139" t="s">
        <v>72</v>
      </c>
      <c r="C65" s="139" t="s">
        <v>69</v>
      </c>
      <c r="D65" t="s">
        <v>114</v>
      </c>
      <c r="E65" t="s">
        <v>167</v>
      </c>
      <c r="F65" t="s">
        <v>569</v>
      </c>
      <c r="H65" s="140">
        <v>32.409999999999997</v>
      </c>
      <c r="I65" s="140">
        <v>29.47</v>
      </c>
      <c r="J65" s="140">
        <v>30.47</v>
      </c>
      <c r="K65" s="140">
        <v>27.69</v>
      </c>
      <c r="L65" s="140">
        <v>29.57</v>
      </c>
      <c r="M65" s="140">
        <v>22.14</v>
      </c>
      <c r="N65" s="140">
        <v>25.33</v>
      </c>
      <c r="O65" s="140">
        <v>20.440000000000001</v>
      </c>
      <c r="P65" t="s">
        <v>167</v>
      </c>
      <c r="Q65">
        <v>36.01</v>
      </c>
      <c r="R65">
        <v>32.74</v>
      </c>
      <c r="S65">
        <v>33.85</v>
      </c>
      <c r="T65">
        <v>30.77</v>
      </c>
      <c r="U65">
        <v>32.86</v>
      </c>
      <c r="V65">
        <v>24.6</v>
      </c>
      <c r="W65">
        <v>28.14</v>
      </c>
      <c r="X65">
        <v>22.71</v>
      </c>
      <c r="Y65" s="141"/>
    </row>
    <row r="66" spans="1:25" x14ac:dyDescent="0.35">
      <c r="A66" s="139">
        <v>4</v>
      </c>
      <c r="B66" s="139" t="s">
        <v>72</v>
      </c>
      <c r="C66" s="139" t="s">
        <v>71</v>
      </c>
      <c r="D66" t="s">
        <v>116</v>
      </c>
      <c r="E66" t="s">
        <v>168</v>
      </c>
      <c r="F66" t="s">
        <v>569</v>
      </c>
      <c r="H66" s="140">
        <v>36.01</v>
      </c>
      <c r="I66" s="140">
        <v>32.74</v>
      </c>
      <c r="J66" s="140">
        <v>33.85</v>
      </c>
      <c r="K66" s="140">
        <v>30.77</v>
      </c>
      <c r="L66" s="140">
        <v>32.86</v>
      </c>
      <c r="M66" s="140">
        <v>24.6</v>
      </c>
      <c r="N66" s="140">
        <v>28.14</v>
      </c>
      <c r="O66" s="140">
        <v>22.71</v>
      </c>
      <c r="P66" t="s">
        <v>168</v>
      </c>
      <c r="Q66">
        <v>36.71</v>
      </c>
      <c r="R66">
        <v>32.74</v>
      </c>
      <c r="S66">
        <v>34.85</v>
      </c>
      <c r="T66">
        <v>30.77</v>
      </c>
      <c r="U66">
        <v>32.86</v>
      </c>
      <c r="V66">
        <v>25.77</v>
      </c>
      <c r="W66">
        <v>28.29</v>
      </c>
      <c r="X66">
        <v>22.71</v>
      </c>
      <c r="Y66" s="141"/>
    </row>
    <row r="67" spans="1:25" x14ac:dyDescent="0.35">
      <c r="A67" s="139">
        <v>4</v>
      </c>
      <c r="B67" s="139" t="s">
        <v>72</v>
      </c>
      <c r="C67" s="139" t="s">
        <v>73</v>
      </c>
      <c r="D67" t="s">
        <v>118</v>
      </c>
      <c r="E67" t="s">
        <v>169</v>
      </c>
      <c r="F67" t="s">
        <v>569</v>
      </c>
      <c r="H67" s="140">
        <v>26.78</v>
      </c>
      <c r="I67" s="140">
        <v>19.89</v>
      </c>
      <c r="J67" s="140">
        <v>24.99</v>
      </c>
      <c r="K67" s="140">
        <v>21.93</v>
      </c>
      <c r="L67" s="140">
        <v>24.91</v>
      </c>
      <c r="M67" s="140">
        <v>18.75</v>
      </c>
      <c r="N67" s="140">
        <v>20.149999999999999</v>
      </c>
      <c r="O67" s="140">
        <v>15.56</v>
      </c>
      <c r="P67" t="s">
        <v>169</v>
      </c>
      <c r="U67" s="141">
        <v>24.91</v>
      </c>
      <c r="V67" s="141">
        <v>18.75</v>
      </c>
      <c r="Y67" s="141"/>
    </row>
    <row r="68" spans="1:25" x14ac:dyDescent="0.35">
      <c r="A68" s="139">
        <v>4</v>
      </c>
      <c r="B68" s="139" t="s">
        <v>120</v>
      </c>
      <c r="C68" s="139" t="s">
        <v>89</v>
      </c>
      <c r="D68" t="s">
        <v>121</v>
      </c>
      <c r="E68" t="s">
        <v>170</v>
      </c>
      <c r="F68" t="s">
        <v>570</v>
      </c>
      <c r="H68" s="140">
        <v>13</v>
      </c>
      <c r="I68" s="140">
        <v>11</v>
      </c>
      <c r="J68" s="140">
        <v>13</v>
      </c>
      <c r="K68" s="140">
        <v>11</v>
      </c>
      <c r="L68" s="140">
        <v>13</v>
      </c>
      <c r="M68" s="140">
        <v>11</v>
      </c>
      <c r="N68" s="140">
        <v>13</v>
      </c>
      <c r="O68" s="140">
        <v>11</v>
      </c>
      <c r="P68" t="s">
        <v>170</v>
      </c>
      <c r="Q68" s="141">
        <v>13</v>
      </c>
      <c r="R68" s="141">
        <v>11</v>
      </c>
      <c r="S68" s="141">
        <v>13</v>
      </c>
      <c r="T68" s="141">
        <v>11</v>
      </c>
      <c r="U68" s="141">
        <v>13</v>
      </c>
      <c r="V68" s="141">
        <v>11</v>
      </c>
      <c r="W68" s="141">
        <v>13</v>
      </c>
      <c r="X68" s="141">
        <v>11</v>
      </c>
      <c r="Y68" s="141"/>
    </row>
    <row r="69" spans="1:25" x14ac:dyDescent="0.35">
      <c r="A69" s="139">
        <v>5</v>
      </c>
      <c r="B69" s="139" t="s">
        <v>67</v>
      </c>
      <c r="C69" s="139" t="s">
        <v>89</v>
      </c>
      <c r="D69" t="s">
        <v>90</v>
      </c>
      <c r="E69" t="s">
        <v>171</v>
      </c>
      <c r="F69" t="s">
        <v>571</v>
      </c>
      <c r="H69" s="140">
        <v>30.09</v>
      </c>
      <c r="I69" s="140">
        <v>22.44</v>
      </c>
      <c r="J69" s="140">
        <v>29.07</v>
      </c>
      <c r="K69" s="140">
        <v>18.36</v>
      </c>
      <c r="L69" s="140">
        <v>25.5</v>
      </c>
      <c r="M69" s="140">
        <v>16.829999999999998</v>
      </c>
      <c r="N69" s="140">
        <v>23.46</v>
      </c>
      <c r="O69" s="140">
        <v>16.829999999999998</v>
      </c>
      <c r="P69" t="s">
        <v>171</v>
      </c>
      <c r="Q69">
        <v>32.67</v>
      </c>
      <c r="R69">
        <v>28.61</v>
      </c>
      <c r="S69">
        <v>29.94</v>
      </c>
      <c r="T69">
        <v>26.09</v>
      </c>
      <c r="U69">
        <v>27.67</v>
      </c>
      <c r="V69">
        <v>20.69</v>
      </c>
      <c r="W69">
        <v>26.07</v>
      </c>
      <c r="X69">
        <v>18.72</v>
      </c>
      <c r="Y69" s="141"/>
    </row>
    <row r="70" spans="1:25" x14ac:dyDescent="0.35">
      <c r="A70" s="139">
        <v>5</v>
      </c>
      <c r="B70" s="139" t="s">
        <v>67</v>
      </c>
      <c r="C70" s="139" t="s">
        <v>68</v>
      </c>
      <c r="D70" t="s">
        <v>92</v>
      </c>
      <c r="E70" t="s">
        <v>172</v>
      </c>
      <c r="F70" t="s">
        <v>571</v>
      </c>
      <c r="H70" s="140">
        <v>31.6</v>
      </c>
      <c r="I70" s="140">
        <v>25.73</v>
      </c>
      <c r="J70" s="140">
        <v>30.53</v>
      </c>
      <c r="K70" s="140">
        <v>24.61</v>
      </c>
      <c r="L70" s="140">
        <v>27.75</v>
      </c>
      <c r="M70" s="140">
        <v>20.09</v>
      </c>
      <c r="N70" s="140">
        <v>26.68</v>
      </c>
      <c r="O70" s="140">
        <v>19.27</v>
      </c>
      <c r="P70" t="s">
        <v>172</v>
      </c>
      <c r="Q70" s="141">
        <v>38.33</v>
      </c>
      <c r="R70" s="141">
        <v>31.77</v>
      </c>
      <c r="S70" s="141">
        <v>35.9</v>
      </c>
      <c r="T70" s="141">
        <v>30.38</v>
      </c>
      <c r="U70" s="141">
        <v>34.25</v>
      </c>
      <c r="V70" s="141">
        <v>24.8</v>
      </c>
      <c r="W70" s="141">
        <v>32.93</v>
      </c>
      <c r="X70" s="141">
        <v>23.79</v>
      </c>
      <c r="Y70" s="141"/>
    </row>
    <row r="71" spans="1:25" x14ac:dyDescent="0.35">
      <c r="A71" s="139">
        <v>5</v>
      </c>
      <c r="B71" s="139" t="s">
        <v>67</v>
      </c>
      <c r="C71" s="139" t="s">
        <v>69</v>
      </c>
      <c r="D71" t="s">
        <v>94</v>
      </c>
      <c r="E71" t="s">
        <v>173</v>
      </c>
      <c r="F71" t="s">
        <v>571</v>
      </c>
      <c r="H71" s="140">
        <v>34.5</v>
      </c>
      <c r="I71" s="140">
        <v>28.59</v>
      </c>
      <c r="J71" s="140">
        <v>32.31</v>
      </c>
      <c r="K71" s="140">
        <v>27.34</v>
      </c>
      <c r="L71" s="140">
        <v>30.83</v>
      </c>
      <c r="M71" s="140">
        <v>22.32</v>
      </c>
      <c r="N71" s="140">
        <v>29.64</v>
      </c>
      <c r="O71" s="140">
        <v>21.41</v>
      </c>
      <c r="P71" t="s">
        <v>173</v>
      </c>
      <c r="Q71">
        <v>39.01</v>
      </c>
      <c r="R71">
        <v>34.78</v>
      </c>
      <c r="S71">
        <v>36.169999999999995</v>
      </c>
      <c r="T71">
        <v>32.129999999999995</v>
      </c>
      <c r="U71">
        <v>34.25</v>
      </c>
      <c r="V71">
        <v>26.400000000000002</v>
      </c>
      <c r="W71">
        <v>32.93</v>
      </c>
      <c r="X71">
        <v>24.28</v>
      </c>
      <c r="Y71" s="141"/>
    </row>
    <row r="72" spans="1:25" x14ac:dyDescent="0.35">
      <c r="A72" s="139">
        <v>5</v>
      </c>
      <c r="B72" s="139" t="s">
        <v>67</v>
      </c>
      <c r="C72" s="139" t="s">
        <v>71</v>
      </c>
      <c r="D72" t="s">
        <v>96</v>
      </c>
      <c r="E72" t="s">
        <v>174</v>
      </c>
      <c r="F72" t="s">
        <v>571</v>
      </c>
      <c r="H72" s="140">
        <v>38.33</v>
      </c>
      <c r="I72" s="140">
        <v>31.77</v>
      </c>
      <c r="J72" s="140">
        <v>35.9</v>
      </c>
      <c r="K72" s="140">
        <v>30.38</v>
      </c>
      <c r="L72" s="140">
        <v>34.25</v>
      </c>
      <c r="M72" s="140">
        <v>24.8</v>
      </c>
      <c r="N72" s="140">
        <v>32.93</v>
      </c>
      <c r="O72" s="140">
        <v>23.79</v>
      </c>
      <c r="P72" t="s">
        <v>174</v>
      </c>
      <c r="Q72">
        <v>43.34</v>
      </c>
      <c r="R72">
        <v>38.64</v>
      </c>
      <c r="S72">
        <v>40.18</v>
      </c>
      <c r="T72">
        <v>35.69</v>
      </c>
      <c r="U72">
        <v>37.549999999999997</v>
      </c>
      <c r="V72">
        <v>29.33</v>
      </c>
      <c r="W72">
        <v>35.68</v>
      </c>
      <c r="X72">
        <v>26.97</v>
      </c>
      <c r="Y72" s="141"/>
    </row>
    <row r="73" spans="1:25" x14ac:dyDescent="0.35">
      <c r="A73" s="139">
        <v>5</v>
      </c>
      <c r="B73" s="139" t="s">
        <v>67</v>
      </c>
      <c r="C73" s="139" t="s">
        <v>73</v>
      </c>
      <c r="D73" t="s">
        <v>98</v>
      </c>
      <c r="E73" t="s">
        <v>175</v>
      </c>
      <c r="F73" t="s">
        <v>571</v>
      </c>
      <c r="H73" s="140">
        <v>30.09</v>
      </c>
      <c r="I73" s="140">
        <v>22.44</v>
      </c>
      <c r="J73" s="140">
        <v>29.07</v>
      </c>
      <c r="K73" s="140">
        <v>18.36</v>
      </c>
      <c r="L73" s="140">
        <v>26.78</v>
      </c>
      <c r="M73" s="140">
        <v>17.68</v>
      </c>
      <c r="N73" s="140">
        <v>23.46</v>
      </c>
      <c r="O73" s="140">
        <v>16.829999999999998</v>
      </c>
      <c r="P73" t="s">
        <v>175</v>
      </c>
      <c r="U73" s="141">
        <v>29.060000000000002</v>
      </c>
      <c r="V73" s="141">
        <v>21.73</v>
      </c>
      <c r="Y73" s="141"/>
    </row>
    <row r="74" spans="1:25" x14ac:dyDescent="0.35">
      <c r="A74" s="139">
        <v>5</v>
      </c>
      <c r="B74" s="139" t="s">
        <v>70</v>
      </c>
      <c r="C74" s="139" t="s">
        <v>89</v>
      </c>
      <c r="D74" t="s">
        <v>100</v>
      </c>
      <c r="E74" t="s">
        <v>176</v>
      </c>
      <c r="F74" t="s">
        <v>572</v>
      </c>
      <c r="H74" s="140">
        <v>27.54</v>
      </c>
      <c r="I74" s="140">
        <v>22.95</v>
      </c>
      <c r="J74" s="140">
        <v>26.01</v>
      </c>
      <c r="K74" s="140">
        <v>19.38</v>
      </c>
      <c r="L74" s="140">
        <v>23.46</v>
      </c>
      <c r="M74" s="140">
        <v>14.28</v>
      </c>
      <c r="N74" s="140">
        <v>20.399999999999999</v>
      </c>
      <c r="O74" s="140">
        <v>11.73</v>
      </c>
      <c r="P74" t="s">
        <v>176</v>
      </c>
      <c r="Q74">
        <v>28.51</v>
      </c>
      <c r="R74">
        <v>25.42</v>
      </c>
      <c r="S74">
        <v>27.03</v>
      </c>
      <c r="T74">
        <v>23.92</v>
      </c>
      <c r="U74">
        <v>25.53</v>
      </c>
      <c r="V74">
        <v>21.28</v>
      </c>
      <c r="W74">
        <v>22.84</v>
      </c>
      <c r="X74">
        <v>18.89</v>
      </c>
      <c r="Y74" s="141"/>
    </row>
    <row r="75" spans="1:25" x14ac:dyDescent="0.35">
      <c r="A75" s="139">
        <v>5</v>
      </c>
      <c r="B75" s="139" t="s">
        <v>70</v>
      </c>
      <c r="C75" s="139" t="s">
        <v>68</v>
      </c>
      <c r="D75" t="s">
        <v>102</v>
      </c>
      <c r="E75" t="s">
        <v>177</v>
      </c>
      <c r="F75" t="s">
        <v>572</v>
      </c>
      <c r="H75" s="140">
        <v>28.92</v>
      </c>
      <c r="I75" s="140">
        <v>24.1</v>
      </c>
      <c r="J75" s="140">
        <v>27.32</v>
      </c>
      <c r="K75" s="140">
        <v>24.72</v>
      </c>
      <c r="L75" s="140">
        <v>25.83</v>
      </c>
      <c r="M75" s="140">
        <v>19.96</v>
      </c>
      <c r="N75" s="140">
        <v>22.46</v>
      </c>
      <c r="O75" s="140">
        <v>17.93</v>
      </c>
      <c r="P75" t="s">
        <v>177</v>
      </c>
      <c r="Q75" s="141">
        <v>34.51</v>
      </c>
      <c r="R75" s="141">
        <v>29.13</v>
      </c>
      <c r="S75" s="141">
        <v>32.31</v>
      </c>
      <c r="T75" s="141">
        <v>30.52</v>
      </c>
      <c r="U75" s="141">
        <v>31.89</v>
      </c>
      <c r="V75" s="141">
        <v>24.64</v>
      </c>
      <c r="W75" s="141">
        <v>27.73</v>
      </c>
      <c r="X75" s="141">
        <v>22.13</v>
      </c>
      <c r="Y75" s="141"/>
    </row>
    <row r="76" spans="1:25" x14ac:dyDescent="0.35">
      <c r="A76" s="139">
        <v>5</v>
      </c>
      <c r="B76" s="139" t="s">
        <v>70</v>
      </c>
      <c r="C76" s="139" t="s">
        <v>69</v>
      </c>
      <c r="D76" t="s">
        <v>104</v>
      </c>
      <c r="E76" t="s">
        <v>178</v>
      </c>
      <c r="F76" t="s">
        <v>572</v>
      </c>
      <c r="H76" s="140">
        <v>31.06</v>
      </c>
      <c r="I76" s="140">
        <v>26.22</v>
      </c>
      <c r="J76" s="140">
        <v>29.08</v>
      </c>
      <c r="K76" s="140">
        <v>27.47</v>
      </c>
      <c r="L76" s="140">
        <v>28.7</v>
      </c>
      <c r="M76" s="140">
        <v>22.18</v>
      </c>
      <c r="N76" s="140">
        <v>24.96</v>
      </c>
      <c r="O76" s="140">
        <v>19.920000000000002</v>
      </c>
      <c r="P76" t="s">
        <v>178</v>
      </c>
      <c r="Q76">
        <v>34.669999999999995</v>
      </c>
      <c r="R76">
        <v>31.430000000000003</v>
      </c>
      <c r="S76">
        <v>33.119999999999997</v>
      </c>
      <c r="T76">
        <v>30.52</v>
      </c>
      <c r="U76">
        <v>31.89</v>
      </c>
      <c r="V76">
        <v>27.03</v>
      </c>
      <c r="W76">
        <v>28.700000000000003</v>
      </c>
      <c r="X76">
        <v>24.470000000000002</v>
      </c>
      <c r="Y76" s="141"/>
    </row>
    <row r="77" spans="1:25" x14ac:dyDescent="0.35">
      <c r="A77" s="139">
        <v>5</v>
      </c>
      <c r="B77" s="139" t="s">
        <v>70</v>
      </c>
      <c r="C77" s="139" t="s">
        <v>71</v>
      </c>
      <c r="D77" t="s">
        <v>106</v>
      </c>
      <c r="E77" t="s">
        <v>179</v>
      </c>
      <c r="F77" t="s">
        <v>572</v>
      </c>
      <c r="H77" s="140">
        <v>34.51</v>
      </c>
      <c r="I77" s="140">
        <v>29.13</v>
      </c>
      <c r="J77" s="140">
        <v>32.31</v>
      </c>
      <c r="K77" s="140">
        <v>30.52</v>
      </c>
      <c r="L77" s="140">
        <v>31.89</v>
      </c>
      <c r="M77" s="140">
        <v>24.64</v>
      </c>
      <c r="N77" s="140">
        <v>27.73</v>
      </c>
      <c r="O77" s="140">
        <v>22.13</v>
      </c>
      <c r="P77" t="s">
        <v>179</v>
      </c>
      <c r="Q77">
        <v>38.520000000000003</v>
      </c>
      <c r="R77">
        <v>34.92</v>
      </c>
      <c r="S77">
        <v>36.799999999999997</v>
      </c>
      <c r="T77">
        <v>33.15</v>
      </c>
      <c r="U77">
        <v>35.049999999999997</v>
      </c>
      <c r="V77">
        <v>30.03</v>
      </c>
      <c r="W77">
        <v>31.88</v>
      </c>
      <c r="X77">
        <v>27.18</v>
      </c>
      <c r="Y77" s="141"/>
    </row>
    <row r="78" spans="1:25" x14ac:dyDescent="0.35">
      <c r="A78" s="139">
        <v>5</v>
      </c>
      <c r="B78" s="139" t="s">
        <v>70</v>
      </c>
      <c r="C78" s="139" t="s">
        <v>73</v>
      </c>
      <c r="D78" t="s">
        <v>108</v>
      </c>
      <c r="E78" t="s">
        <v>180</v>
      </c>
      <c r="F78" t="s">
        <v>572</v>
      </c>
      <c r="H78" s="140">
        <v>27.54</v>
      </c>
      <c r="I78" s="140">
        <v>22.95</v>
      </c>
      <c r="J78" s="140">
        <v>26.01</v>
      </c>
      <c r="K78" s="140">
        <v>19.38</v>
      </c>
      <c r="L78" s="140">
        <v>24.64</v>
      </c>
      <c r="M78" s="140">
        <v>15</v>
      </c>
      <c r="N78" s="140">
        <v>20.399999999999999</v>
      </c>
      <c r="O78" s="140">
        <v>11.73</v>
      </c>
      <c r="P78" t="s">
        <v>180</v>
      </c>
      <c r="U78" s="141">
        <v>26.810000000000002</v>
      </c>
      <c r="V78" s="141">
        <v>22.35</v>
      </c>
      <c r="Y78" s="141"/>
    </row>
    <row r="79" spans="1:25" x14ac:dyDescent="0.35">
      <c r="A79" s="139">
        <v>5</v>
      </c>
      <c r="B79" s="139" t="s">
        <v>72</v>
      </c>
      <c r="C79" s="139" t="s">
        <v>89</v>
      </c>
      <c r="D79" t="s">
        <v>110</v>
      </c>
      <c r="E79" t="s">
        <v>181</v>
      </c>
      <c r="F79" t="s">
        <v>573</v>
      </c>
      <c r="H79" s="140">
        <v>26.01</v>
      </c>
      <c r="I79" s="140">
        <v>17.34</v>
      </c>
      <c r="J79" s="140">
        <v>24.48</v>
      </c>
      <c r="K79" s="140">
        <v>15.3</v>
      </c>
      <c r="L79" s="140">
        <v>23.46</v>
      </c>
      <c r="M79" s="140">
        <v>13.26</v>
      </c>
      <c r="N79" s="140">
        <v>19.89</v>
      </c>
      <c r="O79" s="140">
        <v>12.24</v>
      </c>
      <c r="P79" t="s">
        <v>181</v>
      </c>
      <c r="Q79">
        <v>27.66</v>
      </c>
      <c r="R79">
        <v>23.69</v>
      </c>
      <c r="S79">
        <v>26.15</v>
      </c>
      <c r="T79">
        <v>21.88</v>
      </c>
      <c r="U79">
        <v>24.04</v>
      </c>
      <c r="V79">
        <v>18.84</v>
      </c>
      <c r="W79">
        <v>20.86</v>
      </c>
      <c r="X79">
        <v>16.22</v>
      </c>
      <c r="Y79" s="141"/>
    </row>
    <row r="80" spans="1:25" x14ac:dyDescent="0.35">
      <c r="A80" s="139">
        <v>5</v>
      </c>
      <c r="B80" s="139" t="s">
        <v>72</v>
      </c>
      <c r="C80" s="139" t="s">
        <v>68</v>
      </c>
      <c r="D80" t="s">
        <v>112</v>
      </c>
      <c r="E80" t="s">
        <v>182</v>
      </c>
      <c r="F80" t="s">
        <v>573</v>
      </c>
      <c r="H80" s="140">
        <v>27.32</v>
      </c>
      <c r="I80" s="140">
        <v>24.53</v>
      </c>
      <c r="J80" s="140">
        <v>25.71</v>
      </c>
      <c r="K80" s="140">
        <v>23.04</v>
      </c>
      <c r="L80" s="140">
        <v>24.64</v>
      </c>
      <c r="M80" s="140">
        <v>18.350000000000001</v>
      </c>
      <c r="N80" s="140">
        <v>21.03</v>
      </c>
      <c r="O80" s="140">
        <v>16.920000000000002</v>
      </c>
      <c r="P80" t="s">
        <v>182</v>
      </c>
      <c r="Q80" s="141">
        <v>33.35</v>
      </c>
      <c r="R80" s="141">
        <v>30.29</v>
      </c>
      <c r="S80" s="141">
        <v>31.32</v>
      </c>
      <c r="T80" s="141">
        <v>28.44</v>
      </c>
      <c r="U80" s="141">
        <v>30.4</v>
      </c>
      <c r="V80" s="141">
        <v>22.66</v>
      </c>
      <c r="W80" s="141">
        <v>25.97</v>
      </c>
      <c r="X80" s="141">
        <v>20.89</v>
      </c>
      <c r="Y80" s="141"/>
    </row>
    <row r="81" spans="1:25" x14ac:dyDescent="0.35">
      <c r="A81" s="139">
        <v>5</v>
      </c>
      <c r="B81" s="139" t="s">
        <v>72</v>
      </c>
      <c r="C81" s="139" t="s">
        <v>69</v>
      </c>
      <c r="D81" t="s">
        <v>114</v>
      </c>
      <c r="E81" t="s">
        <v>183</v>
      </c>
      <c r="F81" t="s">
        <v>573</v>
      </c>
      <c r="H81" s="140">
        <v>30.02</v>
      </c>
      <c r="I81" s="140">
        <v>27.26</v>
      </c>
      <c r="J81" s="140">
        <v>28.19</v>
      </c>
      <c r="K81" s="140">
        <v>25.6</v>
      </c>
      <c r="L81" s="140">
        <v>27.36</v>
      </c>
      <c r="M81" s="140">
        <v>20.39</v>
      </c>
      <c r="N81" s="140">
        <v>23.37</v>
      </c>
      <c r="O81" s="140">
        <v>18.8</v>
      </c>
      <c r="P81" t="s">
        <v>183</v>
      </c>
      <c r="Q81">
        <v>33.78</v>
      </c>
      <c r="R81">
        <v>30.29</v>
      </c>
      <c r="S81">
        <v>32.199999999999996</v>
      </c>
      <c r="T81">
        <v>28.44</v>
      </c>
      <c r="U81">
        <v>30.4</v>
      </c>
      <c r="V81">
        <v>24.41</v>
      </c>
      <c r="W81">
        <v>26.580000000000002</v>
      </c>
      <c r="X81">
        <v>21.560000000000002</v>
      </c>
      <c r="Y81" s="141"/>
    </row>
    <row r="82" spans="1:25" x14ac:dyDescent="0.35">
      <c r="A82" s="139">
        <v>5</v>
      </c>
      <c r="B82" s="139" t="s">
        <v>72</v>
      </c>
      <c r="C82" s="139" t="s">
        <v>71</v>
      </c>
      <c r="D82" t="s">
        <v>116</v>
      </c>
      <c r="E82" t="s">
        <v>184</v>
      </c>
      <c r="F82" t="s">
        <v>573</v>
      </c>
      <c r="H82" s="140">
        <v>33.35</v>
      </c>
      <c r="I82" s="140">
        <v>30.29</v>
      </c>
      <c r="J82" s="140">
        <v>31.32</v>
      </c>
      <c r="K82" s="140">
        <v>28.44</v>
      </c>
      <c r="L82" s="140">
        <v>30.4</v>
      </c>
      <c r="M82" s="140">
        <v>22.66</v>
      </c>
      <c r="N82" s="140">
        <v>25.97</v>
      </c>
      <c r="O82" s="140">
        <v>20.89</v>
      </c>
      <c r="P82" t="s">
        <v>184</v>
      </c>
      <c r="Q82">
        <v>37.53</v>
      </c>
      <c r="R82">
        <v>32.880000000000003</v>
      </c>
      <c r="S82">
        <v>35.770000000000003</v>
      </c>
      <c r="T82">
        <v>30.75</v>
      </c>
      <c r="U82">
        <v>33.299999999999997</v>
      </c>
      <c r="V82">
        <v>27.12</v>
      </c>
      <c r="W82">
        <v>29.53</v>
      </c>
      <c r="X82">
        <v>23.95</v>
      </c>
      <c r="Y82" s="141"/>
    </row>
    <row r="83" spans="1:25" x14ac:dyDescent="0.35">
      <c r="A83" s="139">
        <v>5</v>
      </c>
      <c r="B83" s="139" t="s">
        <v>72</v>
      </c>
      <c r="C83" s="139" t="s">
        <v>73</v>
      </c>
      <c r="D83" t="s">
        <v>118</v>
      </c>
      <c r="E83" t="s">
        <v>185</v>
      </c>
      <c r="F83" t="s">
        <v>573</v>
      </c>
      <c r="H83" s="140">
        <v>26.01</v>
      </c>
      <c r="I83" s="140">
        <v>17.34</v>
      </c>
      <c r="J83" s="140">
        <v>24.48</v>
      </c>
      <c r="K83" s="140">
        <v>15.3</v>
      </c>
      <c r="L83" s="140">
        <v>24.64</v>
      </c>
      <c r="M83" s="140">
        <v>13.93</v>
      </c>
      <c r="N83" s="140">
        <v>19.89</v>
      </c>
      <c r="O83" s="140">
        <v>12.24</v>
      </c>
      <c r="P83" t="s">
        <v>185</v>
      </c>
      <c r="U83" s="141">
        <v>25.25</v>
      </c>
      <c r="V83" s="141">
        <v>19.790000000000003</v>
      </c>
      <c r="Y83" s="141"/>
    </row>
    <row r="84" spans="1:25" x14ac:dyDescent="0.35">
      <c r="A84" s="139">
        <v>5</v>
      </c>
      <c r="B84" s="139" t="s">
        <v>120</v>
      </c>
      <c r="C84" s="139" t="s">
        <v>89</v>
      </c>
      <c r="D84" t="s">
        <v>121</v>
      </c>
      <c r="E84" t="s">
        <v>186</v>
      </c>
      <c r="F84" t="s">
        <v>574</v>
      </c>
      <c r="H84" s="140">
        <v>15</v>
      </c>
      <c r="I84" s="140">
        <v>11.5</v>
      </c>
      <c r="J84" s="140">
        <v>14</v>
      </c>
      <c r="K84" s="140">
        <v>11</v>
      </c>
      <c r="L84" s="140">
        <v>14</v>
      </c>
      <c r="M84" s="140">
        <v>8.5</v>
      </c>
      <c r="N84" s="140">
        <v>13</v>
      </c>
      <c r="O84" s="140">
        <v>8.5</v>
      </c>
      <c r="P84" t="s">
        <v>186</v>
      </c>
      <c r="Q84" s="141">
        <v>15</v>
      </c>
      <c r="R84" s="141">
        <v>11.5</v>
      </c>
      <c r="S84" s="141">
        <v>14</v>
      </c>
      <c r="T84" s="141">
        <v>11</v>
      </c>
      <c r="U84" s="141">
        <v>14</v>
      </c>
      <c r="V84" s="141">
        <v>8.5</v>
      </c>
      <c r="W84" s="141">
        <v>13</v>
      </c>
      <c r="X84" s="141">
        <v>8.5</v>
      </c>
      <c r="Y84" s="141"/>
    </row>
    <row r="85" spans="1:25" x14ac:dyDescent="0.35">
      <c r="A85" s="139">
        <v>6</v>
      </c>
      <c r="B85" s="139" t="s">
        <v>67</v>
      </c>
      <c r="C85" s="139" t="s">
        <v>89</v>
      </c>
      <c r="D85" t="s">
        <v>90</v>
      </c>
      <c r="E85" t="s">
        <v>187</v>
      </c>
      <c r="F85" t="s">
        <v>575</v>
      </c>
      <c r="H85" s="140">
        <v>26.68</v>
      </c>
      <c r="I85" s="140">
        <v>22.52</v>
      </c>
      <c r="J85" s="140">
        <v>24.48</v>
      </c>
      <c r="K85" s="140">
        <v>20.95</v>
      </c>
      <c r="L85" s="140">
        <v>22.44</v>
      </c>
      <c r="M85" s="140">
        <v>16.28</v>
      </c>
      <c r="N85" s="140">
        <v>19.97</v>
      </c>
      <c r="O85" s="140">
        <v>15.28</v>
      </c>
      <c r="P85" t="s">
        <v>187</v>
      </c>
      <c r="Q85">
        <v>30.93</v>
      </c>
      <c r="R85">
        <v>26.34</v>
      </c>
      <c r="S85">
        <v>27.83</v>
      </c>
      <c r="T85">
        <v>23.52</v>
      </c>
      <c r="U85">
        <v>25.29</v>
      </c>
      <c r="V85">
        <v>17.61</v>
      </c>
      <c r="W85">
        <v>23.51</v>
      </c>
      <c r="X85">
        <v>15.5</v>
      </c>
      <c r="Y85" s="141"/>
    </row>
    <row r="86" spans="1:25" x14ac:dyDescent="0.35">
      <c r="A86" s="139">
        <v>6</v>
      </c>
      <c r="B86" s="139" t="s">
        <v>67</v>
      </c>
      <c r="C86" s="139" t="s">
        <v>68</v>
      </c>
      <c r="D86" t="s">
        <v>92</v>
      </c>
      <c r="E86" t="s">
        <v>188</v>
      </c>
      <c r="F86" t="s">
        <v>575</v>
      </c>
      <c r="H86" s="140">
        <v>29.97</v>
      </c>
      <c r="I86" s="140">
        <v>24.48</v>
      </c>
      <c r="J86" s="140">
        <v>27.77</v>
      </c>
      <c r="K86" s="140">
        <v>24</v>
      </c>
      <c r="L86" s="140">
        <v>26.29</v>
      </c>
      <c r="M86" s="140">
        <v>18.59</v>
      </c>
      <c r="N86" s="140">
        <v>25.12</v>
      </c>
      <c r="O86" s="140">
        <v>17.989999999999998</v>
      </c>
      <c r="P86" t="s">
        <v>188</v>
      </c>
      <c r="Q86" s="141">
        <v>37</v>
      </c>
      <c r="R86" s="141">
        <v>30.6</v>
      </c>
      <c r="S86" s="141">
        <v>34.29</v>
      </c>
      <c r="T86" s="141">
        <v>28.22</v>
      </c>
      <c r="U86" s="141">
        <v>32.46</v>
      </c>
      <c r="V86" s="141">
        <v>22.17</v>
      </c>
      <c r="W86" s="141">
        <v>31.01</v>
      </c>
      <c r="X86" s="141">
        <v>21.09</v>
      </c>
      <c r="Y86" s="141"/>
    </row>
    <row r="87" spans="1:25" x14ac:dyDescent="0.35">
      <c r="A87" s="139">
        <v>6</v>
      </c>
      <c r="B87" s="139" t="s">
        <v>67</v>
      </c>
      <c r="C87" s="139" t="s">
        <v>69</v>
      </c>
      <c r="D87" t="s">
        <v>94</v>
      </c>
      <c r="E87" t="s">
        <v>189</v>
      </c>
      <c r="F87" t="s">
        <v>575</v>
      </c>
      <c r="H87" s="140">
        <v>33.299999999999997</v>
      </c>
      <c r="I87" s="140">
        <v>26.77</v>
      </c>
      <c r="J87" s="140">
        <v>30.86</v>
      </c>
      <c r="K87" s="140">
        <v>25.4</v>
      </c>
      <c r="L87" s="140">
        <v>29.21</v>
      </c>
      <c r="M87" s="140">
        <v>19.95</v>
      </c>
      <c r="N87" s="140">
        <v>27.91</v>
      </c>
      <c r="O87" s="140">
        <v>18.98</v>
      </c>
      <c r="P87" t="s">
        <v>189</v>
      </c>
      <c r="Q87">
        <v>38.9</v>
      </c>
      <c r="R87">
        <v>34</v>
      </c>
      <c r="S87">
        <v>35.6</v>
      </c>
      <c r="T87">
        <v>30.950000000000003</v>
      </c>
      <c r="U87">
        <v>32.86</v>
      </c>
      <c r="V87">
        <v>24.430000000000003</v>
      </c>
      <c r="W87">
        <v>31.01</v>
      </c>
      <c r="X87">
        <v>22.060000000000002</v>
      </c>
      <c r="Y87" s="141"/>
    </row>
    <row r="88" spans="1:25" x14ac:dyDescent="0.35">
      <c r="A88" s="139">
        <v>6</v>
      </c>
      <c r="B88" s="139" t="s">
        <v>67</v>
      </c>
      <c r="C88" s="139" t="s">
        <v>71</v>
      </c>
      <c r="D88" t="s">
        <v>96</v>
      </c>
      <c r="E88" t="s">
        <v>190</v>
      </c>
      <c r="F88" t="s">
        <v>575</v>
      </c>
      <c r="H88" s="140">
        <v>37</v>
      </c>
      <c r="I88" s="140">
        <v>29.74</v>
      </c>
      <c r="J88" s="140">
        <v>34.29</v>
      </c>
      <c r="K88" s="140">
        <v>28.22</v>
      </c>
      <c r="L88" s="140">
        <v>32.46</v>
      </c>
      <c r="M88" s="140">
        <v>22.17</v>
      </c>
      <c r="N88" s="140">
        <v>31.01</v>
      </c>
      <c r="O88" s="140">
        <v>21.09</v>
      </c>
      <c r="P88" t="s">
        <v>190</v>
      </c>
      <c r="Q88">
        <v>43.22</v>
      </c>
      <c r="R88">
        <v>37.770000000000003</v>
      </c>
      <c r="S88">
        <v>39.549999999999997</v>
      </c>
      <c r="T88">
        <v>34.380000000000003</v>
      </c>
      <c r="U88">
        <v>36.51</v>
      </c>
      <c r="V88">
        <v>27.14</v>
      </c>
      <c r="W88">
        <v>34.36</v>
      </c>
      <c r="X88">
        <v>24.51</v>
      </c>
      <c r="Y88" s="141"/>
    </row>
    <row r="89" spans="1:25" x14ac:dyDescent="0.35">
      <c r="A89" s="139">
        <v>6</v>
      </c>
      <c r="B89" s="139" t="s">
        <v>67</v>
      </c>
      <c r="C89" s="139" t="s">
        <v>73</v>
      </c>
      <c r="D89" t="s">
        <v>98</v>
      </c>
      <c r="E89" t="s">
        <v>191</v>
      </c>
      <c r="F89" t="s">
        <v>575</v>
      </c>
      <c r="H89" s="140">
        <v>26.68</v>
      </c>
      <c r="I89" s="140">
        <v>22.52</v>
      </c>
      <c r="J89" s="140">
        <v>24.48</v>
      </c>
      <c r="K89" s="140">
        <v>20.95</v>
      </c>
      <c r="L89" s="140">
        <v>23.57</v>
      </c>
      <c r="M89" s="140">
        <v>18.59</v>
      </c>
      <c r="N89" s="140">
        <v>19.97</v>
      </c>
      <c r="O89" s="140">
        <v>15.28</v>
      </c>
      <c r="P89" t="s">
        <v>191</v>
      </c>
      <c r="U89" s="141">
        <v>26.560000000000002</v>
      </c>
      <c r="V89" s="141">
        <v>18.59</v>
      </c>
      <c r="Y89" s="141"/>
    </row>
    <row r="90" spans="1:25" x14ac:dyDescent="0.35">
      <c r="A90" s="139">
        <v>6</v>
      </c>
      <c r="B90" s="139" t="s">
        <v>70</v>
      </c>
      <c r="C90" s="139" t="s">
        <v>89</v>
      </c>
      <c r="D90" t="s">
        <v>100</v>
      </c>
      <c r="E90" t="s">
        <v>192</v>
      </c>
      <c r="F90" t="s">
        <v>576</v>
      </c>
      <c r="H90" s="140">
        <v>23.46</v>
      </c>
      <c r="I90" s="140">
        <v>19.13</v>
      </c>
      <c r="J90" s="140">
        <v>21.42</v>
      </c>
      <c r="K90" s="140">
        <v>17.649999999999999</v>
      </c>
      <c r="L90" s="140">
        <v>20.25</v>
      </c>
      <c r="M90" s="140">
        <v>15.06</v>
      </c>
      <c r="N90" s="140">
        <v>17.34</v>
      </c>
      <c r="O90" s="140">
        <v>13.26</v>
      </c>
      <c r="P90" t="s">
        <v>192</v>
      </c>
      <c r="Q90">
        <v>26.23</v>
      </c>
      <c r="R90">
        <v>22.79</v>
      </c>
      <c r="S90">
        <v>24.58</v>
      </c>
      <c r="T90">
        <v>21.13</v>
      </c>
      <c r="U90">
        <v>22.91</v>
      </c>
      <c r="V90">
        <v>18.25</v>
      </c>
      <c r="W90">
        <v>19.95</v>
      </c>
      <c r="X90">
        <v>15.69</v>
      </c>
      <c r="Y90" s="141"/>
    </row>
    <row r="91" spans="1:25" x14ac:dyDescent="0.35">
      <c r="A91" s="139">
        <v>6</v>
      </c>
      <c r="B91" s="139" t="s">
        <v>70</v>
      </c>
      <c r="C91" s="139" t="s">
        <v>68</v>
      </c>
      <c r="D91" t="s">
        <v>102</v>
      </c>
      <c r="E91" t="s">
        <v>193</v>
      </c>
      <c r="F91" t="s">
        <v>576</v>
      </c>
      <c r="H91" s="140">
        <v>26.53</v>
      </c>
      <c r="I91" s="140">
        <v>21.75</v>
      </c>
      <c r="J91" s="140">
        <v>24.57</v>
      </c>
      <c r="K91" s="140">
        <v>22.98</v>
      </c>
      <c r="L91" s="140">
        <v>24.19</v>
      </c>
      <c r="M91" s="140">
        <v>17.82</v>
      </c>
      <c r="N91" s="140">
        <v>20.52</v>
      </c>
      <c r="O91" s="140">
        <v>15.65</v>
      </c>
      <c r="P91" t="s">
        <v>193</v>
      </c>
      <c r="Q91" s="141">
        <v>32.76</v>
      </c>
      <c r="R91" s="141">
        <v>27.130000000000003</v>
      </c>
      <c r="S91" s="141">
        <v>30.33</v>
      </c>
      <c r="T91" s="141">
        <v>28.37</v>
      </c>
      <c r="U91" s="141">
        <v>29.87</v>
      </c>
      <c r="V91" s="141">
        <v>22.64</v>
      </c>
      <c r="W91" s="141">
        <v>25.33</v>
      </c>
      <c r="X91" s="141">
        <v>20.040000000000003</v>
      </c>
      <c r="Y91" s="141"/>
    </row>
    <row r="92" spans="1:25" x14ac:dyDescent="0.35">
      <c r="A92" s="139">
        <v>6</v>
      </c>
      <c r="B92" s="139" t="s">
        <v>70</v>
      </c>
      <c r="C92" s="139" t="s">
        <v>69</v>
      </c>
      <c r="D92" t="s">
        <v>104</v>
      </c>
      <c r="E92" t="s">
        <v>194</v>
      </c>
      <c r="F92" t="s">
        <v>576</v>
      </c>
      <c r="H92" s="140">
        <v>29.48</v>
      </c>
      <c r="I92" s="140">
        <v>24.17</v>
      </c>
      <c r="J92" s="140">
        <v>27.3</v>
      </c>
      <c r="K92" s="140">
        <v>25.53</v>
      </c>
      <c r="L92" s="140">
        <v>26.88</v>
      </c>
      <c r="M92" s="140">
        <v>19.8</v>
      </c>
      <c r="N92" s="140">
        <v>22.8</v>
      </c>
      <c r="O92" s="140">
        <v>17.39</v>
      </c>
      <c r="P92" t="s">
        <v>194</v>
      </c>
      <c r="Q92">
        <v>33.869999999999997</v>
      </c>
      <c r="R92">
        <v>30.150000000000002</v>
      </c>
      <c r="S92">
        <v>32.089999999999996</v>
      </c>
      <c r="T92">
        <v>28.37</v>
      </c>
      <c r="U92">
        <v>30.270000000000003</v>
      </c>
      <c r="V92">
        <v>25.150000000000002</v>
      </c>
      <c r="W92">
        <v>27.020000000000003</v>
      </c>
      <c r="X92">
        <v>22.270000000000003</v>
      </c>
      <c r="Y92" s="141"/>
    </row>
    <row r="93" spans="1:25" x14ac:dyDescent="0.35">
      <c r="A93" s="139">
        <v>6</v>
      </c>
      <c r="B93" s="139" t="s">
        <v>70</v>
      </c>
      <c r="C93" s="139" t="s">
        <v>71</v>
      </c>
      <c r="D93" t="s">
        <v>106</v>
      </c>
      <c r="E93" t="s">
        <v>195</v>
      </c>
      <c r="F93" t="s">
        <v>576</v>
      </c>
      <c r="H93" s="140">
        <v>32.76</v>
      </c>
      <c r="I93" s="140">
        <v>26.85</v>
      </c>
      <c r="J93" s="140">
        <v>30.33</v>
      </c>
      <c r="K93" s="140">
        <v>28.37</v>
      </c>
      <c r="L93" s="140">
        <v>29.87</v>
      </c>
      <c r="M93" s="140">
        <v>22</v>
      </c>
      <c r="N93" s="140">
        <v>25.33</v>
      </c>
      <c r="O93" s="140">
        <v>19.32</v>
      </c>
      <c r="P93" t="s">
        <v>195</v>
      </c>
      <c r="Q93">
        <v>37.630000000000003</v>
      </c>
      <c r="R93">
        <v>33.49</v>
      </c>
      <c r="S93">
        <v>35.65</v>
      </c>
      <c r="T93">
        <v>31.47</v>
      </c>
      <c r="U93">
        <v>33.630000000000003</v>
      </c>
      <c r="V93">
        <v>27.94</v>
      </c>
      <c r="W93">
        <v>30.02</v>
      </c>
      <c r="X93">
        <v>24.74</v>
      </c>
      <c r="Y93" s="141"/>
    </row>
    <row r="94" spans="1:25" x14ac:dyDescent="0.35">
      <c r="A94" s="139">
        <v>6</v>
      </c>
      <c r="B94" s="139" t="s">
        <v>70</v>
      </c>
      <c r="C94" s="139" t="s">
        <v>73</v>
      </c>
      <c r="D94" t="s">
        <v>108</v>
      </c>
      <c r="E94" t="s">
        <v>196</v>
      </c>
      <c r="F94" t="s">
        <v>576</v>
      </c>
      <c r="H94" s="140">
        <v>23.46</v>
      </c>
      <c r="I94" s="140">
        <v>19.13</v>
      </c>
      <c r="J94" s="140">
        <v>21.42</v>
      </c>
      <c r="K94" s="140">
        <v>17.649999999999999</v>
      </c>
      <c r="L94" s="140">
        <v>21.27</v>
      </c>
      <c r="M94" s="140">
        <v>15.82</v>
      </c>
      <c r="N94" s="140">
        <v>17.34</v>
      </c>
      <c r="O94" s="140">
        <v>13.26</v>
      </c>
      <c r="P94" t="s">
        <v>196</v>
      </c>
      <c r="U94" s="141">
        <v>24.060000000000002</v>
      </c>
      <c r="V94" s="141">
        <v>19.170000000000002</v>
      </c>
      <c r="Y94" s="141"/>
    </row>
    <row r="95" spans="1:25" x14ac:dyDescent="0.35">
      <c r="A95" s="139">
        <v>6</v>
      </c>
      <c r="B95" s="139" t="s">
        <v>72</v>
      </c>
      <c r="C95" s="139" t="s">
        <v>89</v>
      </c>
      <c r="D95" t="s">
        <v>110</v>
      </c>
      <c r="E95" t="s">
        <v>197</v>
      </c>
      <c r="F95" t="s">
        <v>577</v>
      </c>
      <c r="H95" s="140">
        <v>21.65</v>
      </c>
      <c r="I95" s="140">
        <v>18.829999999999998</v>
      </c>
      <c r="J95" s="140">
        <v>20.12</v>
      </c>
      <c r="K95" s="140">
        <v>17.57</v>
      </c>
      <c r="L95" s="140">
        <v>18.899999999999999</v>
      </c>
      <c r="M95" s="140">
        <v>13.63</v>
      </c>
      <c r="N95" s="140">
        <v>15.84</v>
      </c>
      <c r="O95" s="140">
        <v>11.7</v>
      </c>
      <c r="P95" t="s">
        <v>197</v>
      </c>
      <c r="Q95">
        <v>25.27</v>
      </c>
      <c r="R95">
        <v>20.88</v>
      </c>
      <c r="S95">
        <v>23.6</v>
      </c>
      <c r="T95">
        <v>18.899999999999999</v>
      </c>
      <c r="U95">
        <v>21.27</v>
      </c>
      <c r="V95">
        <v>15.63</v>
      </c>
      <c r="W95">
        <v>17.8</v>
      </c>
      <c r="X95">
        <v>12.87</v>
      </c>
      <c r="Y95" s="141"/>
    </row>
    <row r="96" spans="1:25" x14ac:dyDescent="0.35">
      <c r="A96" s="139">
        <v>6</v>
      </c>
      <c r="B96" s="139" t="s">
        <v>72</v>
      </c>
      <c r="C96" s="139" t="s">
        <v>68</v>
      </c>
      <c r="D96" t="s">
        <v>112</v>
      </c>
      <c r="E96" t="s">
        <v>198</v>
      </c>
      <c r="F96" t="s">
        <v>577</v>
      </c>
      <c r="H96" s="140">
        <v>25.49</v>
      </c>
      <c r="I96" s="140">
        <v>22.77</v>
      </c>
      <c r="J96" s="140">
        <v>23.7</v>
      </c>
      <c r="K96" s="140">
        <v>21.14</v>
      </c>
      <c r="L96" s="140">
        <v>22.87</v>
      </c>
      <c r="M96" s="140">
        <v>16.11</v>
      </c>
      <c r="N96" s="140">
        <v>18.98</v>
      </c>
      <c r="O96" s="140">
        <v>14.6</v>
      </c>
      <c r="P96" t="s">
        <v>198</v>
      </c>
      <c r="Q96" s="141">
        <v>31.47</v>
      </c>
      <c r="R96" s="141">
        <v>28.11</v>
      </c>
      <c r="S96" s="141">
        <v>29.25</v>
      </c>
      <c r="T96" s="141">
        <v>26.1</v>
      </c>
      <c r="U96" s="141">
        <v>28.23</v>
      </c>
      <c r="V96" s="141">
        <v>19.990000000000002</v>
      </c>
      <c r="W96" s="141">
        <v>23.43</v>
      </c>
      <c r="X96" s="141">
        <v>18.02</v>
      </c>
      <c r="Y96" s="141"/>
    </row>
    <row r="97" spans="1:25" x14ac:dyDescent="0.35">
      <c r="A97" s="139">
        <v>6</v>
      </c>
      <c r="B97" s="139" t="s">
        <v>72</v>
      </c>
      <c r="C97" s="139" t="s">
        <v>69</v>
      </c>
      <c r="D97" t="s">
        <v>114</v>
      </c>
      <c r="E97" t="s">
        <v>199</v>
      </c>
      <c r="F97" t="s">
        <v>577</v>
      </c>
      <c r="H97" s="140">
        <v>28.32</v>
      </c>
      <c r="I97" s="140">
        <v>25.3</v>
      </c>
      <c r="J97" s="140">
        <v>26.33</v>
      </c>
      <c r="K97" s="140">
        <v>23.49</v>
      </c>
      <c r="L97" s="140">
        <v>25.41</v>
      </c>
      <c r="M97" s="140">
        <v>17.899999999999999</v>
      </c>
      <c r="N97" s="140">
        <v>21.09</v>
      </c>
      <c r="O97" s="140">
        <v>16.22</v>
      </c>
      <c r="P97" t="s">
        <v>199</v>
      </c>
      <c r="Q97">
        <v>32.839999999999996</v>
      </c>
      <c r="R97">
        <v>28.11</v>
      </c>
      <c r="S97">
        <v>31.03</v>
      </c>
      <c r="T97">
        <v>26.1</v>
      </c>
      <c r="U97">
        <v>28.48</v>
      </c>
      <c r="V97">
        <v>22.21</v>
      </c>
      <c r="W97">
        <v>24.64</v>
      </c>
      <c r="X97">
        <v>19.060000000000002</v>
      </c>
      <c r="Y97" s="141"/>
    </row>
    <row r="98" spans="1:25" x14ac:dyDescent="0.35">
      <c r="A98" s="139">
        <v>6</v>
      </c>
      <c r="B98" s="139" t="s">
        <v>72</v>
      </c>
      <c r="C98" s="139" t="s">
        <v>71</v>
      </c>
      <c r="D98" t="s">
        <v>116</v>
      </c>
      <c r="E98" t="s">
        <v>200</v>
      </c>
      <c r="F98" t="s">
        <v>577</v>
      </c>
      <c r="H98" s="140">
        <v>31.47</v>
      </c>
      <c r="I98" s="140">
        <v>28.11</v>
      </c>
      <c r="J98" s="140">
        <v>29.25</v>
      </c>
      <c r="K98" s="140">
        <v>26.1</v>
      </c>
      <c r="L98" s="140">
        <v>28.23</v>
      </c>
      <c r="M98" s="140">
        <v>19.89</v>
      </c>
      <c r="N98" s="140">
        <v>23.43</v>
      </c>
      <c r="O98" s="140">
        <v>18.02</v>
      </c>
      <c r="P98" t="s">
        <v>200</v>
      </c>
      <c r="Q98">
        <v>36.479999999999997</v>
      </c>
      <c r="R98">
        <v>31.16</v>
      </c>
      <c r="S98">
        <v>34.47</v>
      </c>
      <c r="T98">
        <v>28.74</v>
      </c>
      <c r="U98">
        <v>31.64</v>
      </c>
      <c r="V98">
        <v>24.67</v>
      </c>
      <c r="W98">
        <v>27.37</v>
      </c>
      <c r="X98">
        <v>21.17</v>
      </c>
      <c r="Y98" s="141"/>
    </row>
    <row r="99" spans="1:25" x14ac:dyDescent="0.35">
      <c r="A99" s="139">
        <v>6</v>
      </c>
      <c r="B99" s="139" t="s">
        <v>72</v>
      </c>
      <c r="C99" s="139" t="s">
        <v>73</v>
      </c>
      <c r="D99" t="s">
        <v>118</v>
      </c>
      <c r="E99" t="s">
        <v>201</v>
      </c>
      <c r="F99" t="s">
        <v>577</v>
      </c>
      <c r="H99" s="140">
        <v>21.65</v>
      </c>
      <c r="I99" s="140">
        <v>18.829999999999998</v>
      </c>
      <c r="J99" s="140">
        <v>20.12</v>
      </c>
      <c r="K99" s="140">
        <v>17.57</v>
      </c>
      <c r="L99" s="140">
        <v>19.850000000000001</v>
      </c>
      <c r="M99" s="140">
        <v>14.32</v>
      </c>
      <c r="N99" s="140">
        <v>15.84</v>
      </c>
      <c r="O99" s="140">
        <v>11.7</v>
      </c>
      <c r="P99" t="s">
        <v>201</v>
      </c>
      <c r="U99" s="141">
        <v>22.34</v>
      </c>
      <c r="V99" s="141">
        <v>16.420000000000002</v>
      </c>
      <c r="Y99" s="141"/>
    </row>
    <row r="100" spans="1:25" x14ac:dyDescent="0.35">
      <c r="A100" s="139">
        <v>6</v>
      </c>
      <c r="B100" s="139" t="s">
        <v>120</v>
      </c>
      <c r="C100" s="139" t="s">
        <v>89</v>
      </c>
      <c r="D100" t="s">
        <v>121</v>
      </c>
      <c r="E100" t="s">
        <v>202</v>
      </c>
      <c r="F100" t="s">
        <v>578</v>
      </c>
      <c r="H100" s="140">
        <v>15</v>
      </c>
      <c r="I100" s="140">
        <v>11.5</v>
      </c>
      <c r="J100" s="140">
        <v>14</v>
      </c>
      <c r="K100" s="140">
        <v>11</v>
      </c>
      <c r="L100" s="140">
        <v>12</v>
      </c>
      <c r="M100" s="140">
        <v>8.5</v>
      </c>
      <c r="N100" s="140">
        <v>12</v>
      </c>
      <c r="O100" s="140">
        <v>7.96</v>
      </c>
      <c r="P100" t="s">
        <v>202</v>
      </c>
      <c r="Q100" s="141">
        <v>15</v>
      </c>
      <c r="R100" s="141">
        <v>11.5</v>
      </c>
      <c r="S100" s="141">
        <v>14</v>
      </c>
      <c r="T100" s="141">
        <v>11</v>
      </c>
      <c r="U100" s="141">
        <v>12</v>
      </c>
      <c r="V100" s="141">
        <v>8.5</v>
      </c>
      <c r="W100" s="141">
        <v>12</v>
      </c>
      <c r="X100" s="141">
        <v>7.96</v>
      </c>
      <c r="Y100" s="141"/>
    </row>
    <row r="101" spans="1:25" x14ac:dyDescent="0.35">
      <c r="A101" s="139">
        <v>7</v>
      </c>
      <c r="B101" s="139" t="s">
        <v>67</v>
      </c>
      <c r="C101" s="139" t="s">
        <v>89</v>
      </c>
      <c r="D101" t="s">
        <v>90</v>
      </c>
      <c r="E101" t="s">
        <v>203</v>
      </c>
      <c r="F101" t="s">
        <v>579</v>
      </c>
      <c r="H101" s="140">
        <v>21.44</v>
      </c>
      <c r="I101" s="140">
        <v>18.36</v>
      </c>
      <c r="J101" s="140">
        <v>20.04</v>
      </c>
      <c r="K101" s="140">
        <v>16.829999999999998</v>
      </c>
      <c r="L101" s="140">
        <v>18.96</v>
      </c>
      <c r="M101" s="140">
        <v>13.67</v>
      </c>
      <c r="N101" s="140">
        <v>16.7</v>
      </c>
      <c r="O101" s="140">
        <v>12.45</v>
      </c>
      <c r="P101" t="s">
        <v>203</v>
      </c>
      <c r="Q101">
        <v>21.44</v>
      </c>
      <c r="R101">
        <v>18.82</v>
      </c>
      <c r="S101">
        <v>20.04</v>
      </c>
      <c r="T101">
        <v>17.239999999999998</v>
      </c>
      <c r="U101">
        <v>18.96</v>
      </c>
      <c r="V101">
        <v>13.87</v>
      </c>
      <c r="W101">
        <v>17.23</v>
      </c>
      <c r="X101">
        <v>12.63</v>
      </c>
      <c r="Y101" s="141"/>
    </row>
    <row r="102" spans="1:25" x14ac:dyDescent="0.35">
      <c r="A102" s="139">
        <v>7</v>
      </c>
      <c r="B102" s="139" t="s">
        <v>67</v>
      </c>
      <c r="C102" s="139" t="s">
        <v>68</v>
      </c>
      <c r="D102" t="s">
        <v>92</v>
      </c>
      <c r="E102" t="s">
        <v>204</v>
      </c>
      <c r="F102" t="s">
        <v>579</v>
      </c>
      <c r="H102" s="140">
        <v>22.520000000000003</v>
      </c>
      <c r="I102" s="140">
        <v>19.28</v>
      </c>
      <c r="J102" s="140">
        <v>21.05</v>
      </c>
      <c r="K102" s="140">
        <v>17.680000000000003</v>
      </c>
      <c r="L102" s="140">
        <v>19.91</v>
      </c>
      <c r="M102" s="140">
        <v>14.36</v>
      </c>
      <c r="N102" s="140">
        <v>17.540000000000003</v>
      </c>
      <c r="O102" s="140">
        <v>13.08</v>
      </c>
      <c r="P102" t="s">
        <v>204</v>
      </c>
      <c r="Q102" s="141">
        <v>24.16</v>
      </c>
      <c r="R102" s="141">
        <v>20.7</v>
      </c>
      <c r="S102" s="141">
        <v>22.68</v>
      </c>
      <c r="T102" s="141">
        <v>19.68</v>
      </c>
      <c r="U102" s="141">
        <v>21.78</v>
      </c>
      <c r="V102" s="141">
        <v>16.600000000000001</v>
      </c>
      <c r="W102" s="141">
        <v>21.07</v>
      </c>
      <c r="X102" s="141">
        <v>16.04</v>
      </c>
      <c r="Y102" s="141"/>
    </row>
    <row r="103" spans="1:25" x14ac:dyDescent="0.35">
      <c r="A103" s="139">
        <v>7</v>
      </c>
      <c r="B103" s="139" t="s">
        <v>67</v>
      </c>
      <c r="C103" s="139" t="s">
        <v>69</v>
      </c>
      <c r="D103" t="s">
        <v>94</v>
      </c>
      <c r="E103" t="s">
        <v>205</v>
      </c>
      <c r="F103" t="s">
        <v>579</v>
      </c>
      <c r="H103" s="140">
        <v>23.11</v>
      </c>
      <c r="I103" s="140">
        <v>19.8</v>
      </c>
      <c r="J103" s="140">
        <v>21.6</v>
      </c>
      <c r="K103" s="140">
        <v>18.149999999999999</v>
      </c>
      <c r="L103" s="140">
        <v>20.440000000000001</v>
      </c>
      <c r="M103" s="140">
        <v>14.94</v>
      </c>
      <c r="N103" s="140">
        <v>18.96</v>
      </c>
      <c r="O103" s="140">
        <v>14.44</v>
      </c>
      <c r="P103" t="s">
        <v>205</v>
      </c>
      <c r="Q103">
        <v>25.12</v>
      </c>
      <c r="R103">
        <v>22.520000000000003</v>
      </c>
      <c r="S103">
        <v>23.380000000000003</v>
      </c>
      <c r="T103">
        <v>20.88</v>
      </c>
      <c r="U103">
        <v>21.92</v>
      </c>
      <c r="V103">
        <v>17.34</v>
      </c>
      <c r="W103">
        <v>21.07</v>
      </c>
      <c r="X103">
        <v>16.04</v>
      </c>
      <c r="Y103" s="141"/>
    </row>
    <row r="104" spans="1:25" x14ac:dyDescent="0.35">
      <c r="A104" s="139">
        <v>7</v>
      </c>
      <c r="B104" s="139" t="s">
        <v>67</v>
      </c>
      <c r="C104" s="139" t="s">
        <v>71</v>
      </c>
      <c r="D104" t="s">
        <v>96</v>
      </c>
      <c r="E104" t="s">
        <v>206</v>
      </c>
      <c r="F104" t="s">
        <v>579</v>
      </c>
      <c r="H104" s="140">
        <v>24.16</v>
      </c>
      <c r="I104" s="140">
        <v>20.7</v>
      </c>
      <c r="J104" s="140">
        <v>22.68</v>
      </c>
      <c r="K104" s="140">
        <v>19.68</v>
      </c>
      <c r="L104" s="140">
        <v>21.78</v>
      </c>
      <c r="M104" s="140">
        <v>16.600000000000001</v>
      </c>
      <c r="N104" s="140">
        <v>21.07</v>
      </c>
      <c r="O104" s="140">
        <v>16.04</v>
      </c>
      <c r="P104" t="s">
        <v>206</v>
      </c>
      <c r="Q104">
        <v>27.91</v>
      </c>
      <c r="R104">
        <v>25.02</v>
      </c>
      <c r="S104">
        <v>25.97</v>
      </c>
      <c r="T104">
        <v>23.2</v>
      </c>
      <c r="U104">
        <v>24.35</v>
      </c>
      <c r="V104">
        <v>19.260000000000002</v>
      </c>
      <c r="W104">
        <v>23.19</v>
      </c>
      <c r="X104">
        <v>17.8</v>
      </c>
      <c r="Y104" s="141"/>
    </row>
    <row r="105" spans="1:25" x14ac:dyDescent="0.35">
      <c r="A105" s="139">
        <v>7</v>
      </c>
      <c r="B105" s="139" t="s">
        <v>67</v>
      </c>
      <c r="C105" s="139" t="s">
        <v>73</v>
      </c>
      <c r="D105" t="s">
        <v>98</v>
      </c>
      <c r="E105" t="s">
        <v>207</v>
      </c>
      <c r="F105" t="s">
        <v>579</v>
      </c>
      <c r="H105" s="140">
        <v>21.44</v>
      </c>
      <c r="I105" s="140">
        <v>18.36</v>
      </c>
      <c r="J105" s="140">
        <v>20.04</v>
      </c>
      <c r="K105" s="140">
        <v>16.829999999999998</v>
      </c>
      <c r="L105" s="140">
        <v>19.91</v>
      </c>
      <c r="M105" s="140">
        <v>14.36</v>
      </c>
      <c r="N105" s="140">
        <v>16.7</v>
      </c>
      <c r="O105" s="140">
        <v>12.45</v>
      </c>
      <c r="P105" t="s">
        <v>207</v>
      </c>
      <c r="U105" s="141">
        <v>19.91</v>
      </c>
      <c r="V105" s="141">
        <v>14.57</v>
      </c>
      <c r="Y105" s="141"/>
    </row>
    <row r="106" spans="1:25" x14ac:dyDescent="0.35">
      <c r="A106" s="139">
        <v>7</v>
      </c>
      <c r="B106" s="139" t="s">
        <v>70</v>
      </c>
      <c r="C106" s="139" t="s">
        <v>89</v>
      </c>
      <c r="D106" t="s">
        <v>100</v>
      </c>
      <c r="E106" t="s">
        <v>208</v>
      </c>
      <c r="F106" t="s">
        <v>580</v>
      </c>
      <c r="H106" s="140">
        <v>18.46</v>
      </c>
      <c r="I106" s="140">
        <v>13.52</v>
      </c>
      <c r="J106" s="140">
        <v>17.8</v>
      </c>
      <c r="K106" s="140">
        <v>12.5</v>
      </c>
      <c r="L106" s="140">
        <v>17.25</v>
      </c>
      <c r="M106" s="140">
        <v>8.16</v>
      </c>
      <c r="N106" s="140">
        <v>15.11</v>
      </c>
      <c r="O106" s="140">
        <v>7.2</v>
      </c>
      <c r="P106" t="s">
        <v>208</v>
      </c>
      <c r="Q106">
        <v>18.75</v>
      </c>
      <c r="R106">
        <v>16.829999999999998</v>
      </c>
      <c r="S106">
        <v>17.829999999999998</v>
      </c>
      <c r="T106">
        <v>15.89</v>
      </c>
      <c r="U106">
        <v>17.25</v>
      </c>
      <c r="V106">
        <v>14.24</v>
      </c>
      <c r="W106">
        <v>15.21</v>
      </c>
      <c r="X106">
        <v>12.74</v>
      </c>
      <c r="Y106" s="141"/>
    </row>
    <row r="107" spans="1:25" x14ac:dyDescent="0.35">
      <c r="A107" s="139">
        <v>7</v>
      </c>
      <c r="B107" s="139" t="s">
        <v>70</v>
      </c>
      <c r="C107" s="139" t="s">
        <v>68</v>
      </c>
      <c r="D107" t="s">
        <v>102</v>
      </c>
      <c r="E107" t="s">
        <v>209</v>
      </c>
      <c r="F107" t="s">
        <v>580</v>
      </c>
      <c r="H107" s="140">
        <v>19.39</v>
      </c>
      <c r="I107" s="140">
        <v>15.38</v>
      </c>
      <c r="J107" s="140">
        <v>18.690000000000001</v>
      </c>
      <c r="K107" s="140">
        <v>16</v>
      </c>
      <c r="L107" s="140">
        <v>18.12</v>
      </c>
      <c r="M107" s="140">
        <v>13.38</v>
      </c>
      <c r="N107" s="140">
        <v>15.87</v>
      </c>
      <c r="O107" s="140">
        <v>12.24</v>
      </c>
      <c r="P107" t="s">
        <v>209</v>
      </c>
      <c r="Q107" s="141">
        <v>21.93</v>
      </c>
      <c r="R107" s="141">
        <v>18.989999999999998</v>
      </c>
      <c r="S107" s="141">
        <v>20.73</v>
      </c>
      <c r="T107" s="141">
        <v>19.75</v>
      </c>
      <c r="U107" s="141">
        <v>20.5</v>
      </c>
      <c r="V107" s="141">
        <v>16.52</v>
      </c>
      <c r="W107" s="141">
        <v>18.23</v>
      </c>
      <c r="X107" s="141">
        <v>15.11</v>
      </c>
      <c r="Y107" s="141"/>
    </row>
    <row r="108" spans="1:25" x14ac:dyDescent="0.35">
      <c r="A108" s="139">
        <v>7</v>
      </c>
      <c r="B108" s="139" t="s">
        <v>70</v>
      </c>
      <c r="C108" s="139" t="s">
        <v>69</v>
      </c>
      <c r="D108" t="s">
        <v>104</v>
      </c>
      <c r="E108" t="s">
        <v>210</v>
      </c>
      <c r="F108" t="s">
        <v>580</v>
      </c>
      <c r="H108" s="140">
        <v>19.899999999999999</v>
      </c>
      <c r="I108" s="140">
        <v>17.09</v>
      </c>
      <c r="J108" s="140">
        <v>19.2</v>
      </c>
      <c r="K108" s="140">
        <v>17.78</v>
      </c>
      <c r="L108" s="140">
        <v>18.600000000000001</v>
      </c>
      <c r="M108" s="140">
        <v>14.87</v>
      </c>
      <c r="N108" s="140">
        <v>16.41</v>
      </c>
      <c r="O108" s="140">
        <v>13.6</v>
      </c>
      <c r="P108" t="s">
        <v>210</v>
      </c>
      <c r="Q108">
        <v>22.46</v>
      </c>
      <c r="R108">
        <v>20.450000000000003</v>
      </c>
      <c r="S108">
        <v>21.51</v>
      </c>
      <c r="T108">
        <v>19.75</v>
      </c>
      <c r="U108">
        <v>20.52</v>
      </c>
      <c r="V108">
        <v>17.73</v>
      </c>
      <c r="W108">
        <v>18.760000000000002</v>
      </c>
      <c r="X108">
        <v>16.14</v>
      </c>
      <c r="Y108" s="141"/>
    </row>
    <row r="109" spans="1:25" x14ac:dyDescent="0.35">
      <c r="A109" s="139">
        <v>7</v>
      </c>
      <c r="B109" s="139" t="s">
        <v>70</v>
      </c>
      <c r="C109" s="139" t="s">
        <v>71</v>
      </c>
      <c r="D109" t="s">
        <v>106</v>
      </c>
      <c r="E109" t="s">
        <v>211</v>
      </c>
      <c r="F109" t="s">
        <v>580</v>
      </c>
      <c r="H109" s="140">
        <v>21.93</v>
      </c>
      <c r="I109" s="140">
        <v>18.989999999999998</v>
      </c>
      <c r="J109" s="140">
        <v>20.73</v>
      </c>
      <c r="K109" s="140">
        <v>19.75</v>
      </c>
      <c r="L109" s="140">
        <v>20.5</v>
      </c>
      <c r="M109" s="140">
        <v>16.52</v>
      </c>
      <c r="N109" s="140">
        <v>18.23</v>
      </c>
      <c r="O109" s="140">
        <v>15.11</v>
      </c>
      <c r="P109" t="s">
        <v>211</v>
      </c>
      <c r="Q109">
        <v>24.95</v>
      </c>
      <c r="R109">
        <v>22.72</v>
      </c>
      <c r="S109">
        <v>23.89</v>
      </c>
      <c r="T109">
        <v>21.63</v>
      </c>
      <c r="U109">
        <v>22.8</v>
      </c>
      <c r="V109">
        <v>19.7</v>
      </c>
      <c r="W109">
        <v>20.84</v>
      </c>
      <c r="X109">
        <v>17.93</v>
      </c>
      <c r="Y109" s="141"/>
    </row>
    <row r="110" spans="1:25" x14ac:dyDescent="0.35">
      <c r="A110" s="139">
        <v>7</v>
      </c>
      <c r="B110" s="139" t="s">
        <v>70</v>
      </c>
      <c r="C110" s="139" t="s">
        <v>73</v>
      </c>
      <c r="D110" t="s">
        <v>108</v>
      </c>
      <c r="E110" t="s">
        <v>212</v>
      </c>
      <c r="F110" t="s">
        <v>580</v>
      </c>
      <c r="H110" s="140">
        <v>18.46</v>
      </c>
      <c r="I110" s="140">
        <v>13.52</v>
      </c>
      <c r="J110" s="140">
        <v>17.8</v>
      </c>
      <c r="K110" s="140">
        <v>12.5</v>
      </c>
      <c r="L110" s="140">
        <v>18.12</v>
      </c>
      <c r="M110" s="140">
        <v>8.57</v>
      </c>
      <c r="N110" s="140">
        <v>15.11</v>
      </c>
      <c r="O110" s="140">
        <v>7.2</v>
      </c>
      <c r="P110" t="s">
        <v>212</v>
      </c>
      <c r="U110" s="141">
        <v>18.12</v>
      </c>
      <c r="V110" s="141">
        <v>14.959999999999999</v>
      </c>
      <c r="Y110" s="141"/>
    </row>
    <row r="111" spans="1:25" x14ac:dyDescent="0.35">
      <c r="A111" s="139">
        <v>7</v>
      </c>
      <c r="B111" s="139" t="s">
        <v>72</v>
      </c>
      <c r="C111" s="139" t="s">
        <v>89</v>
      </c>
      <c r="D111" t="s">
        <v>110</v>
      </c>
      <c r="E111" t="s">
        <v>213</v>
      </c>
      <c r="F111" t="s">
        <v>581</v>
      </c>
      <c r="H111" s="140">
        <v>17.489999999999998</v>
      </c>
      <c r="I111" s="140">
        <v>12.5</v>
      </c>
      <c r="J111" s="140">
        <v>16.66</v>
      </c>
      <c r="K111" s="140">
        <v>12.5</v>
      </c>
      <c r="L111" s="140">
        <v>15.81</v>
      </c>
      <c r="M111" s="140">
        <v>8.16</v>
      </c>
      <c r="N111" s="140">
        <v>13.42</v>
      </c>
      <c r="O111" s="140">
        <v>7.2</v>
      </c>
      <c r="P111" t="s">
        <v>213</v>
      </c>
      <c r="Q111">
        <v>18.22</v>
      </c>
      <c r="R111">
        <v>15.75</v>
      </c>
      <c r="S111">
        <v>17.29</v>
      </c>
      <c r="T111">
        <v>14.62</v>
      </c>
      <c r="U111">
        <v>15.97</v>
      </c>
      <c r="V111">
        <v>12.71</v>
      </c>
      <c r="W111">
        <v>13.98</v>
      </c>
      <c r="X111">
        <v>11.05</v>
      </c>
      <c r="Y111" s="141"/>
    </row>
    <row r="112" spans="1:25" x14ac:dyDescent="0.35">
      <c r="A112" s="139">
        <v>7</v>
      </c>
      <c r="B112" s="139" t="s">
        <v>72</v>
      </c>
      <c r="C112" s="139" t="s">
        <v>68</v>
      </c>
      <c r="D112" t="s">
        <v>112</v>
      </c>
      <c r="E112" t="s">
        <v>214</v>
      </c>
      <c r="F112" t="s">
        <v>581</v>
      </c>
      <c r="H112" s="140">
        <v>18.37</v>
      </c>
      <c r="I112" s="140">
        <v>15.9</v>
      </c>
      <c r="J112" s="140">
        <v>17.5</v>
      </c>
      <c r="K112" s="140">
        <v>15.08</v>
      </c>
      <c r="L112" s="140">
        <v>16.610000000000003</v>
      </c>
      <c r="M112" s="140">
        <v>12.48</v>
      </c>
      <c r="N112" s="140">
        <v>14.1</v>
      </c>
      <c r="O112" s="140">
        <v>11.68</v>
      </c>
      <c r="P112" t="s">
        <v>214</v>
      </c>
      <c r="Q112" s="141">
        <v>21.3</v>
      </c>
      <c r="R112" s="141">
        <v>19.63</v>
      </c>
      <c r="S112" s="141">
        <v>20.190000000000001</v>
      </c>
      <c r="T112" s="141">
        <v>18.62</v>
      </c>
      <c r="U112" s="141">
        <v>19.690000000000001</v>
      </c>
      <c r="V112" s="141">
        <v>15.41</v>
      </c>
      <c r="W112" s="141">
        <v>17.25</v>
      </c>
      <c r="X112" s="141">
        <v>14.42</v>
      </c>
      <c r="Y112" s="141"/>
    </row>
    <row r="113" spans="1:25" x14ac:dyDescent="0.35">
      <c r="A113" s="139">
        <v>7</v>
      </c>
      <c r="B113" s="139" t="s">
        <v>72</v>
      </c>
      <c r="C113" s="139" t="s">
        <v>69</v>
      </c>
      <c r="D113" t="s">
        <v>114</v>
      </c>
      <c r="E113" t="s">
        <v>215</v>
      </c>
      <c r="F113" t="s">
        <v>581</v>
      </c>
      <c r="H113" s="140">
        <v>19.170000000000002</v>
      </c>
      <c r="I113" s="140">
        <v>17.670000000000002</v>
      </c>
      <c r="J113" s="140">
        <v>18.170000000000002</v>
      </c>
      <c r="K113" s="140">
        <v>16.760000000000002</v>
      </c>
      <c r="L113" s="140">
        <v>17.72</v>
      </c>
      <c r="M113" s="140">
        <v>13.87</v>
      </c>
      <c r="N113" s="140">
        <v>15.53</v>
      </c>
      <c r="O113" s="140">
        <v>12.98</v>
      </c>
      <c r="P113" t="s">
        <v>215</v>
      </c>
      <c r="Q113">
        <v>21.900000000000002</v>
      </c>
      <c r="R113">
        <v>19.63</v>
      </c>
      <c r="S113">
        <v>20.930000000000003</v>
      </c>
      <c r="T113">
        <v>18.62</v>
      </c>
      <c r="U113">
        <v>19.690000000000001</v>
      </c>
      <c r="V113">
        <v>16.110000000000003</v>
      </c>
      <c r="W113">
        <v>17.450000000000003</v>
      </c>
      <c r="X113">
        <v>14.42</v>
      </c>
      <c r="Y113" s="141"/>
    </row>
    <row r="114" spans="1:25" x14ac:dyDescent="0.35">
      <c r="A114" s="139">
        <v>7</v>
      </c>
      <c r="B114" s="139" t="s">
        <v>72</v>
      </c>
      <c r="C114" s="139" t="s">
        <v>71</v>
      </c>
      <c r="D114" t="s">
        <v>116</v>
      </c>
      <c r="E114" t="s">
        <v>216</v>
      </c>
      <c r="F114" t="s">
        <v>581</v>
      </c>
      <c r="H114" s="140">
        <v>21.3</v>
      </c>
      <c r="I114" s="140">
        <v>19.63</v>
      </c>
      <c r="J114" s="140">
        <v>20.190000000000001</v>
      </c>
      <c r="K114" s="140">
        <v>18.62</v>
      </c>
      <c r="L114" s="140">
        <v>19.690000000000001</v>
      </c>
      <c r="M114" s="140">
        <v>15.41</v>
      </c>
      <c r="N114" s="140">
        <v>17.25</v>
      </c>
      <c r="O114" s="140">
        <v>14.42</v>
      </c>
      <c r="P114" t="s">
        <v>216</v>
      </c>
      <c r="Q114">
        <v>24.33</v>
      </c>
      <c r="R114">
        <v>21.46</v>
      </c>
      <c r="S114">
        <v>23.25</v>
      </c>
      <c r="T114">
        <v>20.14</v>
      </c>
      <c r="U114">
        <v>21.72</v>
      </c>
      <c r="V114">
        <v>17.89</v>
      </c>
      <c r="W114">
        <v>19.38</v>
      </c>
      <c r="X114">
        <v>15.91</v>
      </c>
      <c r="Y114" s="141"/>
    </row>
    <row r="115" spans="1:25" x14ac:dyDescent="0.35">
      <c r="A115" s="139">
        <v>7</v>
      </c>
      <c r="B115" s="139" t="s">
        <v>72</v>
      </c>
      <c r="C115" s="139" t="s">
        <v>73</v>
      </c>
      <c r="D115" t="s">
        <v>118</v>
      </c>
      <c r="E115" t="s">
        <v>217</v>
      </c>
      <c r="F115" t="s">
        <v>581</v>
      </c>
      <c r="H115" s="140">
        <v>17.489999999999998</v>
      </c>
      <c r="I115" s="140">
        <v>12.5</v>
      </c>
      <c r="J115" s="140">
        <v>16.66</v>
      </c>
      <c r="K115" s="140">
        <v>12.5</v>
      </c>
      <c r="L115" s="140">
        <v>16.61</v>
      </c>
      <c r="M115" s="140">
        <v>8.57</v>
      </c>
      <c r="N115" s="140">
        <v>13.42</v>
      </c>
      <c r="O115" s="140">
        <v>7.2</v>
      </c>
      <c r="P115" t="s">
        <v>217</v>
      </c>
      <c r="U115" s="141">
        <v>16.770000000000003</v>
      </c>
      <c r="V115" s="141">
        <v>13.35</v>
      </c>
      <c r="Y115" s="141"/>
    </row>
    <row r="116" spans="1:25" x14ac:dyDescent="0.35">
      <c r="A116" s="139">
        <v>7</v>
      </c>
      <c r="B116" s="139" t="s">
        <v>120</v>
      </c>
      <c r="C116" s="139" t="s">
        <v>89</v>
      </c>
      <c r="D116" t="s">
        <v>121</v>
      </c>
      <c r="E116" t="s">
        <v>218</v>
      </c>
      <c r="F116" t="s">
        <v>582</v>
      </c>
      <c r="H116" s="140">
        <v>10</v>
      </c>
      <c r="I116" s="140">
        <v>8</v>
      </c>
      <c r="J116" s="140">
        <v>9.5</v>
      </c>
      <c r="K116" s="140">
        <v>8</v>
      </c>
      <c r="L116" s="140">
        <v>9.5</v>
      </c>
      <c r="M116" s="140">
        <v>6</v>
      </c>
      <c r="N116" s="140">
        <v>9.5</v>
      </c>
      <c r="O116" s="140">
        <v>6</v>
      </c>
      <c r="P116" t="s">
        <v>218</v>
      </c>
      <c r="Q116" s="141">
        <v>10</v>
      </c>
      <c r="R116" s="141">
        <v>8</v>
      </c>
      <c r="S116" s="141">
        <v>9.5</v>
      </c>
      <c r="T116" s="141">
        <v>8</v>
      </c>
      <c r="U116" s="141">
        <v>9.5</v>
      </c>
      <c r="V116" s="141">
        <v>6</v>
      </c>
      <c r="W116" s="141">
        <v>9.5</v>
      </c>
      <c r="X116" s="141">
        <v>6</v>
      </c>
      <c r="Y116" s="141"/>
    </row>
    <row r="117" spans="1:25" x14ac:dyDescent="0.35">
      <c r="A117" s="139">
        <v>8</v>
      </c>
      <c r="B117" s="139" t="s">
        <v>67</v>
      </c>
      <c r="C117" s="139" t="s">
        <v>89</v>
      </c>
      <c r="D117" t="s">
        <v>90</v>
      </c>
      <c r="E117" t="s">
        <v>219</v>
      </c>
      <c r="F117" t="s">
        <v>583</v>
      </c>
      <c r="H117" s="140">
        <v>24.21</v>
      </c>
      <c r="I117" s="140">
        <v>20.100000000000001</v>
      </c>
      <c r="J117" s="140">
        <v>22</v>
      </c>
      <c r="K117" s="140">
        <v>19.07</v>
      </c>
      <c r="L117" s="140">
        <v>20.85</v>
      </c>
      <c r="M117" s="140">
        <v>15.42</v>
      </c>
      <c r="N117" s="140">
        <v>20.190000000000001</v>
      </c>
      <c r="O117" s="140">
        <v>14.74</v>
      </c>
      <c r="P117" t="s">
        <v>219</v>
      </c>
      <c r="Q117">
        <v>24.21</v>
      </c>
      <c r="R117">
        <v>20.100000000000001</v>
      </c>
      <c r="S117">
        <v>22</v>
      </c>
      <c r="T117">
        <v>19.07</v>
      </c>
      <c r="U117">
        <v>20.85</v>
      </c>
      <c r="V117">
        <v>15.42</v>
      </c>
      <c r="W117">
        <v>20.190000000000001</v>
      </c>
      <c r="X117">
        <v>14.74</v>
      </c>
      <c r="Y117" s="141"/>
    </row>
    <row r="118" spans="1:25" x14ac:dyDescent="0.35">
      <c r="A118" s="139">
        <v>8</v>
      </c>
      <c r="B118" s="139" t="s">
        <v>67</v>
      </c>
      <c r="C118" s="139" t="s">
        <v>68</v>
      </c>
      <c r="D118" t="s">
        <v>92</v>
      </c>
      <c r="E118" t="s">
        <v>220</v>
      </c>
      <c r="F118" t="s">
        <v>583</v>
      </c>
      <c r="H118" s="140">
        <v>25.430000000000003</v>
      </c>
      <c r="I118" s="140">
        <v>21.110000000000003</v>
      </c>
      <c r="J118" s="140">
        <v>23.1</v>
      </c>
      <c r="K118" s="140">
        <v>20.03</v>
      </c>
      <c r="L118" s="140">
        <v>21.900000000000002</v>
      </c>
      <c r="M118" s="140">
        <v>16.200000000000003</v>
      </c>
      <c r="N118" s="140">
        <v>21.200000000000003</v>
      </c>
      <c r="O118" s="140">
        <v>15.48</v>
      </c>
      <c r="P118" t="s">
        <v>220</v>
      </c>
      <c r="Q118" s="141">
        <v>26.41</v>
      </c>
      <c r="R118" s="141">
        <v>21.930000000000003</v>
      </c>
      <c r="S118" s="141">
        <v>23.980000000000004</v>
      </c>
      <c r="T118" s="141">
        <v>20.810000000000002</v>
      </c>
      <c r="U118" s="141">
        <v>22.740000000000006</v>
      </c>
      <c r="V118" s="141">
        <v>17.41</v>
      </c>
      <c r="W118" s="141">
        <v>22.020000000000003</v>
      </c>
      <c r="X118" s="141">
        <v>16.84</v>
      </c>
      <c r="Y118" s="141"/>
    </row>
    <row r="119" spans="1:25" x14ac:dyDescent="0.35">
      <c r="A119" s="139">
        <v>8</v>
      </c>
      <c r="B119" s="139" t="s">
        <v>67</v>
      </c>
      <c r="C119" s="139" t="s">
        <v>69</v>
      </c>
      <c r="D119" t="s">
        <v>94</v>
      </c>
      <c r="E119" t="s">
        <v>221</v>
      </c>
      <c r="F119" t="s">
        <v>583</v>
      </c>
      <c r="H119" s="140">
        <v>25.92</v>
      </c>
      <c r="I119" s="140">
        <v>21.520000000000003</v>
      </c>
      <c r="J119" s="140">
        <v>23.54</v>
      </c>
      <c r="K119" s="140">
        <v>20.420000000000002</v>
      </c>
      <c r="L119" s="140">
        <v>22.32</v>
      </c>
      <c r="M119" s="140">
        <v>16.510000000000002</v>
      </c>
      <c r="N119" s="140">
        <v>21.61</v>
      </c>
      <c r="O119" s="140">
        <v>15.78</v>
      </c>
      <c r="P119" t="s">
        <v>221</v>
      </c>
      <c r="Q119">
        <v>26.41</v>
      </c>
      <c r="R119">
        <v>23.26</v>
      </c>
      <c r="S119">
        <v>24.080000000000002</v>
      </c>
      <c r="T119">
        <v>21.680000000000003</v>
      </c>
      <c r="U119">
        <v>22.740000000000006</v>
      </c>
      <c r="V119">
        <v>18.23</v>
      </c>
      <c r="W119">
        <v>22.020000000000003</v>
      </c>
      <c r="X119">
        <v>16.950000000000003</v>
      </c>
      <c r="Y119" s="141"/>
    </row>
    <row r="120" spans="1:25" x14ac:dyDescent="0.35">
      <c r="A120" s="139">
        <v>8</v>
      </c>
      <c r="B120" s="139" t="s">
        <v>67</v>
      </c>
      <c r="C120" s="139" t="s">
        <v>71</v>
      </c>
      <c r="D120" t="s">
        <v>96</v>
      </c>
      <c r="E120" t="s">
        <v>222</v>
      </c>
      <c r="F120" t="s">
        <v>583</v>
      </c>
      <c r="H120" s="140">
        <v>26.41</v>
      </c>
      <c r="I120" s="140">
        <v>21.930000000000003</v>
      </c>
      <c r="J120" s="140">
        <v>23.98</v>
      </c>
      <c r="K120" s="140">
        <v>20.810000000000002</v>
      </c>
      <c r="L120" s="140">
        <v>22.740000000000002</v>
      </c>
      <c r="M120" s="140">
        <v>17.41</v>
      </c>
      <c r="N120" s="140">
        <v>22.02</v>
      </c>
      <c r="O120" s="140">
        <v>16.84</v>
      </c>
      <c r="P120" t="s">
        <v>222</v>
      </c>
      <c r="Q120">
        <v>28.62</v>
      </c>
      <c r="R120">
        <v>25.84</v>
      </c>
      <c r="S120">
        <v>26.75</v>
      </c>
      <c r="T120">
        <v>24.08</v>
      </c>
      <c r="U120">
        <v>25.19</v>
      </c>
      <c r="V120">
        <v>20.25</v>
      </c>
      <c r="W120">
        <v>24.07</v>
      </c>
      <c r="X120">
        <v>18.829999999999998</v>
      </c>
      <c r="Y120" s="141"/>
    </row>
    <row r="121" spans="1:25" x14ac:dyDescent="0.35">
      <c r="A121" s="139">
        <v>8</v>
      </c>
      <c r="B121" s="139" t="s">
        <v>67</v>
      </c>
      <c r="C121" s="139" t="s">
        <v>73</v>
      </c>
      <c r="D121" t="s">
        <v>98</v>
      </c>
      <c r="E121" t="s">
        <v>223</v>
      </c>
      <c r="F121" t="s">
        <v>583</v>
      </c>
      <c r="H121" s="140">
        <v>24.21</v>
      </c>
      <c r="I121" s="140">
        <v>20.100000000000001</v>
      </c>
      <c r="J121" s="140">
        <v>22</v>
      </c>
      <c r="K121" s="140">
        <v>19.07</v>
      </c>
      <c r="L121" s="140">
        <v>21.9</v>
      </c>
      <c r="M121" s="140">
        <v>16.2</v>
      </c>
      <c r="N121" s="140">
        <v>20.190000000000001</v>
      </c>
      <c r="O121" s="140">
        <v>14.74</v>
      </c>
      <c r="P121" t="s">
        <v>223</v>
      </c>
      <c r="U121" s="141">
        <v>21.900000000000002</v>
      </c>
      <c r="V121" s="141">
        <v>16.200000000000003</v>
      </c>
      <c r="Y121" s="141"/>
    </row>
    <row r="122" spans="1:25" x14ac:dyDescent="0.35">
      <c r="A122" s="139">
        <v>8</v>
      </c>
      <c r="B122" s="139" t="s">
        <v>70</v>
      </c>
      <c r="C122" s="139" t="s">
        <v>89</v>
      </c>
      <c r="D122" t="s">
        <v>100</v>
      </c>
      <c r="E122" t="s">
        <v>224</v>
      </c>
      <c r="F122" t="s">
        <v>584</v>
      </c>
      <c r="H122" s="140">
        <v>20.73</v>
      </c>
      <c r="I122" s="140">
        <v>18.18</v>
      </c>
      <c r="J122" s="140">
        <v>20.010000000000002</v>
      </c>
      <c r="K122" s="140">
        <v>16.75</v>
      </c>
      <c r="L122" s="140">
        <v>19.420000000000002</v>
      </c>
      <c r="M122" s="140">
        <v>15.98</v>
      </c>
      <c r="N122" s="140">
        <v>17.8</v>
      </c>
      <c r="O122" s="140">
        <v>15.6</v>
      </c>
      <c r="P122" t="s">
        <v>224</v>
      </c>
      <c r="Q122">
        <v>20.73</v>
      </c>
      <c r="R122">
        <v>18.18</v>
      </c>
      <c r="S122">
        <v>20.010000000000002</v>
      </c>
      <c r="T122">
        <v>16.96</v>
      </c>
      <c r="U122">
        <v>19.420000000000002</v>
      </c>
      <c r="V122">
        <v>15.98</v>
      </c>
      <c r="W122">
        <v>17.8</v>
      </c>
      <c r="X122">
        <v>15.6</v>
      </c>
      <c r="Y122" s="141"/>
    </row>
    <row r="123" spans="1:25" x14ac:dyDescent="0.35">
      <c r="A123" s="139">
        <v>8</v>
      </c>
      <c r="B123" s="139" t="s">
        <v>70</v>
      </c>
      <c r="C123" s="139" t="s">
        <v>68</v>
      </c>
      <c r="D123" t="s">
        <v>102</v>
      </c>
      <c r="E123" t="s">
        <v>225</v>
      </c>
      <c r="F123" t="s">
        <v>584</v>
      </c>
      <c r="H123" s="140">
        <v>21.770000000000003</v>
      </c>
      <c r="I123" s="140">
        <v>19.09</v>
      </c>
      <c r="J123" s="140">
        <v>21.020000000000003</v>
      </c>
      <c r="K123" s="140">
        <v>17.59</v>
      </c>
      <c r="L123" s="140">
        <v>20.400000000000002</v>
      </c>
      <c r="M123" s="140">
        <v>16.78</v>
      </c>
      <c r="N123" s="140">
        <v>18.690000000000001</v>
      </c>
      <c r="O123" s="140">
        <v>16.38</v>
      </c>
      <c r="P123" t="s">
        <v>225</v>
      </c>
      <c r="Q123" s="141">
        <v>22.85</v>
      </c>
      <c r="R123" s="141">
        <v>19.86</v>
      </c>
      <c r="S123" s="141">
        <v>21.840000000000003</v>
      </c>
      <c r="T123" s="141">
        <v>20.63</v>
      </c>
      <c r="U123" s="141">
        <v>21.4</v>
      </c>
      <c r="V123" s="141">
        <v>17.420000000000002</v>
      </c>
      <c r="W123" s="141">
        <v>19.41</v>
      </c>
      <c r="X123" s="141">
        <v>17.020000000000003</v>
      </c>
      <c r="Y123" s="141"/>
    </row>
    <row r="124" spans="1:25" x14ac:dyDescent="0.35">
      <c r="A124" s="139">
        <v>8</v>
      </c>
      <c r="B124" s="139" t="s">
        <v>70</v>
      </c>
      <c r="C124" s="139" t="s">
        <v>69</v>
      </c>
      <c r="D124" t="s">
        <v>104</v>
      </c>
      <c r="E124" t="s">
        <v>226</v>
      </c>
      <c r="F124" t="s">
        <v>584</v>
      </c>
      <c r="H124" s="140">
        <v>22.19</v>
      </c>
      <c r="I124" s="140">
        <v>19.46</v>
      </c>
      <c r="J124" s="140">
        <v>21.430000000000003</v>
      </c>
      <c r="K124" s="140">
        <v>18.57</v>
      </c>
      <c r="L124" s="140">
        <v>20.790000000000003</v>
      </c>
      <c r="M124" s="140">
        <v>17.100000000000001</v>
      </c>
      <c r="N124" s="140">
        <v>19.05</v>
      </c>
      <c r="O124" s="140">
        <v>16.7</v>
      </c>
      <c r="P124" t="s">
        <v>226</v>
      </c>
      <c r="Q124">
        <v>23.19</v>
      </c>
      <c r="R124">
        <v>21.26</v>
      </c>
      <c r="S124">
        <v>22.270000000000003</v>
      </c>
      <c r="T124">
        <v>20.63</v>
      </c>
      <c r="U124">
        <v>21.4</v>
      </c>
      <c r="V124">
        <v>18.62</v>
      </c>
      <c r="W124">
        <v>19.62</v>
      </c>
      <c r="X124">
        <v>17.07</v>
      </c>
      <c r="Y124" s="141"/>
    </row>
    <row r="125" spans="1:25" x14ac:dyDescent="0.35">
      <c r="A125" s="139">
        <v>8</v>
      </c>
      <c r="B125" s="139" t="s">
        <v>70</v>
      </c>
      <c r="C125" s="139" t="s">
        <v>71</v>
      </c>
      <c r="D125" t="s">
        <v>106</v>
      </c>
      <c r="E125" t="s">
        <v>227</v>
      </c>
      <c r="F125" t="s">
        <v>584</v>
      </c>
      <c r="H125" s="140">
        <v>22.85</v>
      </c>
      <c r="I125" s="140">
        <v>19.86</v>
      </c>
      <c r="J125" s="140">
        <v>21.84</v>
      </c>
      <c r="K125" s="140">
        <v>20.63</v>
      </c>
      <c r="L125" s="140">
        <v>21.4</v>
      </c>
      <c r="M125" s="140">
        <v>17.420000000000002</v>
      </c>
      <c r="N125" s="140">
        <v>19.41</v>
      </c>
      <c r="O125" s="140">
        <v>17.02</v>
      </c>
      <c r="P125" t="s">
        <v>227</v>
      </c>
      <c r="Q125">
        <v>25.76</v>
      </c>
      <c r="R125">
        <v>23.62</v>
      </c>
      <c r="S125">
        <v>24.74</v>
      </c>
      <c r="T125">
        <v>22.56</v>
      </c>
      <c r="U125">
        <v>23.69</v>
      </c>
      <c r="V125">
        <v>20.68</v>
      </c>
      <c r="W125">
        <v>21.79</v>
      </c>
      <c r="X125">
        <v>18.96</v>
      </c>
      <c r="Y125" s="141"/>
    </row>
    <row r="126" spans="1:25" x14ac:dyDescent="0.35">
      <c r="A126" s="139">
        <v>8</v>
      </c>
      <c r="B126" s="139" t="s">
        <v>70</v>
      </c>
      <c r="C126" s="139" t="s">
        <v>73</v>
      </c>
      <c r="D126" t="s">
        <v>108</v>
      </c>
      <c r="E126" t="s">
        <v>228</v>
      </c>
      <c r="F126" t="s">
        <v>584</v>
      </c>
      <c r="H126" s="140">
        <v>20.73</v>
      </c>
      <c r="I126" s="140">
        <v>18.18</v>
      </c>
      <c r="J126" s="140">
        <v>20.010000000000002</v>
      </c>
      <c r="K126" s="140">
        <v>16.75</v>
      </c>
      <c r="L126" s="140">
        <v>20.399999999999999</v>
      </c>
      <c r="M126" s="140">
        <v>16.78</v>
      </c>
      <c r="N126" s="140">
        <v>17.8</v>
      </c>
      <c r="O126" s="140">
        <v>15.6</v>
      </c>
      <c r="P126" t="s">
        <v>228</v>
      </c>
      <c r="U126" s="141">
        <v>20.400000000000002</v>
      </c>
      <c r="V126" s="141">
        <v>16.78</v>
      </c>
      <c r="Y126" s="141"/>
    </row>
    <row r="127" spans="1:25" x14ac:dyDescent="0.35">
      <c r="A127" s="139">
        <v>8</v>
      </c>
      <c r="B127" s="139" t="s">
        <v>72</v>
      </c>
      <c r="C127" s="139" t="s">
        <v>89</v>
      </c>
      <c r="D127" t="s">
        <v>110</v>
      </c>
      <c r="E127" t="s">
        <v>229</v>
      </c>
      <c r="F127" t="s">
        <v>585</v>
      </c>
      <c r="H127" s="140">
        <v>20.52</v>
      </c>
      <c r="I127" s="140">
        <v>16.63</v>
      </c>
      <c r="J127" s="140">
        <v>19.57</v>
      </c>
      <c r="K127" s="140">
        <v>17.79</v>
      </c>
      <c r="L127" s="140">
        <v>18.600000000000001</v>
      </c>
      <c r="M127" s="140">
        <v>13.85</v>
      </c>
      <c r="N127" s="140">
        <v>15.76</v>
      </c>
      <c r="O127" s="140">
        <v>13.19</v>
      </c>
      <c r="P127" t="s">
        <v>229</v>
      </c>
      <c r="Q127">
        <v>20.52</v>
      </c>
      <c r="R127">
        <v>16.82</v>
      </c>
      <c r="S127">
        <v>19.57</v>
      </c>
      <c r="T127">
        <v>17.79</v>
      </c>
      <c r="U127">
        <v>18.600000000000001</v>
      </c>
      <c r="V127">
        <v>13.85</v>
      </c>
      <c r="W127">
        <v>15.76</v>
      </c>
      <c r="X127">
        <v>13.19</v>
      </c>
      <c r="Y127" s="141"/>
    </row>
    <row r="128" spans="1:25" x14ac:dyDescent="0.35">
      <c r="A128" s="139">
        <v>8</v>
      </c>
      <c r="B128" s="139" t="s">
        <v>72</v>
      </c>
      <c r="C128" s="139" t="s">
        <v>68</v>
      </c>
      <c r="D128" t="s">
        <v>112</v>
      </c>
      <c r="E128" t="s">
        <v>230</v>
      </c>
      <c r="F128" t="s">
        <v>585</v>
      </c>
      <c r="H128" s="140">
        <v>21.55</v>
      </c>
      <c r="I128" s="140">
        <v>17.470000000000002</v>
      </c>
      <c r="J128" s="140">
        <v>20.55</v>
      </c>
      <c r="K128" s="140">
        <v>18.680000000000003</v>
      </c>
      <c r="L128" s="140">
        <v>19.53</v>
      </c>
      <c r="M128" s="140">
        <v>14.549999999999999</v>
      </c>
      <c r="N128" s="140">
        <v>16.55</v>
      </c>
      <c r="O128" s="140">
        <v>13.85</v>
      </c>
      <c r="P128" t="s">
        <v>230</v>
      </c>
      <c r="Q128" s="141">
        <v>22.390000000000004</v>
      </c>
      <c r="R128" s="141">
        <v>20.5</v>
      </c>
      <c r="S128" s="141">
        <v>21.35</v>
      </c>
      <c r="T128" s="141">
        <v>19.47</v>
      </c>
      <c r="U128" s="141">
        <v>20.57</v>
      </c>
      <c r="V128" s="141">
        <v>16.190000000000001</v>
      </c>
      <c r="W128" s="141">
        <v>18.079999999999998</v>
      </c>
      <c r="X128" s="141">
        <v>15.17</v>
      </c>
      <c r="Y128" s="141"/>
    </row>
    <row r="129" spans="1:25" x14ac:dyDescent="0.35">
      <c r="A129" s="139">
        <v>8</v>
      </c>
      <c r="B129" s="139" t="s">
        <v>72</v>
      </c>
      <c r="C129" s="139" t="s">
        <v>69</v>
      </c>
      <c r="D129" t="s">
        <v>114</v>
      </c>
      <c r="E129" t="s">
        <v>231</v>
      </c>
      <c r="F129" t="s">
        <v>585</v>
      </c>
      <c r="H129" s="140">
        <v>21.970000000000002</v>
      </c>
      <c r="I129" s="140">
        <v>18.45</v>
      </c>
      <c r="J129" s="140">
        <v>20.950000000000003</v>
      </c>
      <c r="K129" s="140">
        <v>19.04</v>
      </c>
      <c r="L129" s="140">
        <v>19.91</v>
      </c>
      <c r="M129" s="140">
        <v>14.83</v>
      </c>
      <c r="N129" s="140">
        <v>16.87</v>
      </c>
      <c r="O129" s="140">
        <v>14.12</v>
      </c>
      <c r="P129" t="s">
        <v>231</v>
      </c>
      <c r="Q129">
        <v>22.66</v>
      </c>
      <c r="R129">
        <v>20.5</v>
      </c>
      <c r="S129">
        <v>21.720000000000002</v>
      </c>
      <c r="T129">
        <v>19.47</v>
      </c>
      <c r="U129">
        <v>20.57</v>
      </c>
      <c r="V129">
        <v>17.03</v>
      </c>
      <c r="W129">
        <v>18.350000000000001</v>
      </c>
      <c r="X129">
        <v>15.299999999999999</v>
      </c>
      <c r="Y129" s="141"/>
    </row>
    <row r="130" spans="1:25" x14ac:dyDescent="0.35">
      <c r="A130" s="139">
        <v>8</v>
      </c>
      <c r="B130" s="139" t="s">
        <v>72</v>
      </c>
      <c r="C130" s="139" t="s">
        <v>71</v>
      </c>
      <c r="D130" t="s">
        <v>116</v>
      </c>
      <c r="E130" t="s">
        <v>232</v>
      </c>
      <c r="F130" t="s">
        <v>585</v>
      </c>
      <c r="H130" s="140">
        <v>22.39</v>
      </c>
      <c r="I130" s="140">
        <v>20.5</v>
      </c>
      <c r="J130" s="140">
        <v>21.35</v>
      </c>
      <c r="K130" s="140">
        <v>19.47</v>
      </c>
      <c r="L130" s="140">
        <v>20.57</v>
      </c>
      <c r="M130" s="140">
        <v>16.190000000000001</v>
      </c>
      <c r="N130" s="140">
        <v>18.079999999999998</v>
      </c>
      <c r="O130" s="140">
        <v>15.17</v>
      </c>
      <c r="P130" t="s">
        <v>232</v>
      </c>
      <c r="Q130">
        <v>25.17</v>
      </c>
      <c r="R130">
        <v>22.39</v>
      </c>
      <c r="S130">
        <v>24.13</v>
      </c>
      <c r="T130">
        <v>21.11</v>
      </c>
      <c r="U130">
        <v>22.65</v>
      </c>
      <c r="V130">
        <v>18.920000000000002</v>
      </c>
      <c r="W130">
        <v>20.38</v>
      </c>
      <c r="X130">
        <v>16.989999999999998</v>
      </c>
      <c r="Y130" s="141"/>
    </row>
    <row r="131" spans="1:25" x14ac:dyDescent="0.35">
      <c r="A131" s="139">
        <v>8</v>
      </c>
      <c r="B131" s="139" t="s">
        <v>72</v>
      </c>
      <c r="C131" s="139" t="s">
        <v>73</v>
      </c>
      <c r="D131" t="s">
        <v>118</v>
      </c>
      <c r="E131" t="s">
        <v>233</v>
      </c>
      <c r="F131" t="s">
        <v>585</v>
      </c>
      <c r="H131" s="140">
        <v>20.52</v>
      </c>
      <c r="I131" s="140">
        <v>16.63</v>
      </c>
      <c r="J131" s="140">
        <v>19.57</v>
      </c>
      <c r="K131" s="140">
        <v>17.79</v>
      </c>
      <c r="L131" s="140">
        <v>19.53</v>
      </c>
      <c r="M131" s="140">
        <v>14.55</v>
      </c>
      <c r="N131" s="140">
        <v>15.76</v>
      </c>
      <c r="O131" s="140">
        <v>13.19</v>
      </c>
      <c r="P131" t="s">
        <v>233</v>
      </c>
      <c r="U131" s="141">
        <v>19.53</v>
      </c>
      <c r="V131" s="141">
        <v>14.55</v>
      </c>
      <c r="Y131" s="141"/>
    </row>
    <row r="132" spans="1:25" x14ac:dyDescent="0.35">
      <c r="A132" s="139">
        <v>8</v>
      </c>
      <c r="B132" s="139" t="s">
        <v>120</v>
      </c>
      <c r="C132" s="139" t="s">
        <v>89</v>
      </c>
      <c r="D132" t="s">
        <v>121</v>
      </c>
      <c r="E132" t="s">
        <v>234</v>
      </c>
      <c r="F132" t="s">
        <v>586</v>
      </c>
      <c r="H132" s="140">
        <v>11.37</v>
      </c>
      <c r="I132" s="140">
        <v>11.37</v>
      </c>
      <c r="J132" s="140">
        <v>11.23</v>
      </c>
      <c r="K132" s="140">
        <v>11.23</v>
      </c>
      <c r="L132" s="140">
        <v>11.23</v>
      </c>
      <c r="M132" s="140">
        <v>9.15</v>
      </c>
      <c r="N132" s="140">
        <v>10.3</v>
      </c>
      <c r="O132" s="140">
        <v>8.3699999999999992</v>
      </c>
      <c r="P132" t="s">
        <v>234</v>
      </c>
      <c r="Q132" s="141">
        <v>11.37</v>
      </c>
      <c r="R132" s="141">
        <v>11.37</v>
      </c>
      <c r="S132" s="141">
        <v>11.23</v>
      </c>
      <c r="T132" s="141">
        <v>11.23</v>
      </c>
      <c r="U132" s="141">
        <v>11.23</v>
      </c>
      <c r="V132" s="141">
        <v>9.15</v>
      </c>
      <c r="W132" s="141">
        <v>10.3</v>
      </c>
      <c r="X132" s="141">
        <v>8.3699999999999992</v>
      </c>
      <c r="Y132" s="141"/>
    </row>
    <row r="133" spans="1:25" x14ac:dyDescent="0.35">
      <c r="A133" s="139">
        <v>9</v>
      </c>
      <c r="B133" s="139" t="s">
        <v>67</v>
      </c>
      <c r="C133" s="139" t="s">
        <v>89</v>
      </c>
      <c r="D133" t="s">
        <v>90</v>
      </c>
      <c r="E133" t="s">
        <v>235</v>
      </c>
      <c r="F133" t="s">
        <v>587</v>
      </c>
      <c r="H133" s="140">
        <v>21.9</v>
      </c>
      <c r="I133" s="140">
        <v>12.97</v>
      </c>
      <c r="J133" s="140">
        <v>17.920000000000002</v>
      </c>
      <c r="K133" s="140">
        <v>11.8</v>
      </c>
      <c r="L133" s="140">
        <v>16.5</v>
      </c>
      <c r="M133" s="140">
        <v>10.59</v>
      </c>
      <c r="N133" s="140">
        <v>15.71</v>
      </c>
      <c r="O133" s="140">
        <v>8.43</v>
      </c>
      <c r="P133" t="s">
        <v>235</v>
      </c>
      <c r="Q133">
        <v>21.91</v>
      </c>
      <c r="R133">
        <v>18.559999999999999</v>
      </c>
      <c r="S133">
        <v>19.649999999999999</v>
      </c>
      <c r="T133">
        <v>16.510000000000002</v>
      </c>
      <c r="U133">
        <v>17.8</v>
      </c>
      <c r="V133">
        <v>12.23</v>
      </c>
      <c r="W133">
        <v>16.5</v>
      </c>
      <c r="X133">
        <v>10.71</v>
      </c>
      <c r="Y133" s="141"/>
    </row>
    <row r="134" spans="1:25" x14ac:dyDescent="0.35">
      <c r="A134" s="139">
        <v>9</v>
      </c>
      <c r="B134" s="139" t="s">
        <v>67</v>
      </c>
      <c r="C134" s="139" t="s">
        <v>68</v>
      </c>
      <c r="D134" t="s">
        <v>92</v>
      </c>
      <c r="E134" t="s">
        <v>236</v>
      </c>
      <c r="F134" t="s">
        <v>587</v>
      </c>
      <c r="H134" s="140">
        <v>23</v>
      </c>
      <c r="I134" s="140">
        <v>17.059999999999999</v>
      </c>
      <c r="J134" s="140">
        <v>19.36</v>
      </c>
      <c r="K134" s="140">
        <v>16.3</v>
      </c>
      <c r="L134" s="140">
        <v>18.440000000000001</v>
      </c>
      <c r="M134" s="140">
        <v>13.2</v>
      </c>
      <c r="N134" s="140">
        <v>17.7</v>
      </c>
      <c r="O134" s="140">
        <v>12.65</v>
      </c>
      <c r="P134" t="s">
        <v>236</v>
      </c>
      <c r="Q134" s="141">
        <v>25.57</v>
      </c>
      <c r="R134" s="141">
        <v>21.8</v>
      </c>
      <c r="S134" s="141">
        <v>23.9</v>
      </c>
      <c r="T134" s="141">
        <v>20.12</v>
      </c>
      <c r="U134" s="141">
        <v>22.77</v>
      </c>
      <c r="V134" s="141">
        <v>16.3</v>
      </c>
      <c r="W134" s="141">
        <v>21.86</v>
      </c>
      <c r="X134" s="141">
        <v>15.62</v>
      </c>
      <c r="Y134" s="141"/>
    </row>
    <row r="135" spans="1:25" x14ac:dyDescent="0.35">
      <c r="A135" s="139">
        <v>9</v>
      </c>
      <c r="B135" s="139" t="s">
        <v>67</v>
      </c>
      <c r="C135" s="139" t="s">
        <v>69</v>
      </c>
      <c r="D135" t="s">
        <v>94</v>
      </c>
      <c r="E135" t="s">
        <v>237</v>
      </c>
      <c r="F135" t="s">
        <v>587</v>
      </c>
      <c r="H135" s="140">
        <v>23.44</v>
      </c>
      <c r="I135" s="140">
        <v>18.96</v>
      </c>
      <c r="J135" s="140">
        <v>21.51</v>
      </c>
      <c r="K135" s="140">
        <v>18.11</v>
      </c>
      <c r="L135" s="140">
        <v>20.49</v>
      </c>
      <c r="M135" s="140">
        <v>14.67</v>
      </c>
      <c r="N135" s="140">
        <v>19.670000000000002</v>
      </c>
      <c r="O135" s="140">
        <v>14.06</v>
      </c>
      <c r="P135" t="s">
        <v>237</v>
      </c>
      <c r="Q135">
        <v>27.81</v>
      </c>
      <c r="R135">
        <v>24.220000000000002</v>
      </c>
      <c r="S135">
        <v>25.39</v>
      </c>
      <c r="T135">
        <v>21.990000000000002</v>
      </c>
      <c r="U135">
        <v>23.39</v>
      </c>
      <c r="V135">
        <v>17.240000000000002</v>
      </c>
      <c r="W135">
        <v>21.970000000000002</v>
      </c>
      <c r="X135">
        <v>15.62</v>
      </c>
      <c r="Y135" s="141"/>
    </row>
    <row r="136" spans="1:25" x14ac:dyDescent="0.35">
      <c r="A136" s="139">
        <v>9</v>
      </c>
      <c r="B136" s="139" t="s">
        <v>67</v>
      </c>
      <c r="C136" s="139" t="s">
        <v>71</v>
      </c>
      <c r="D136" t="s">
        <v>96</v>
      </c>
      <c r="E136" t="s">
        <v>238</v>
      </c>
      <c r="F136" t="s">
        <v>587</v>
      </c>
      <c r="H136" s="140">
        <v>25.57</v>
      </c>
      <c r="I136" s="140">
        <v>21.07</v>
      </c>
      <c r="J136" s="140">
        <v>23.9</v>
      </c>
      <c r="K136" s="140">
        <v>20.12</v>
      </c>
      <c r="L136" s="140">
        <v>22.77</v>
      </c>
      <c r="M136" s="140">
        <v>16.3</v>
      </c>
      <c r="N136" s="140">
        <v>21.86</v>
      </c>
      <c r="O136" s="140">
        <v>15.62</v>
      </c>
      <c r="P136" t="s">
        <v>238</v>
      </c>
      <c r="Q136">
        <v>30.9</v>
      </c>
      <c r="R136">
        <v>26.91</v>
      </c>
      <c r="S136">
        <v>28.21</v>
      </c>
      <c r="T136">
        <v>24.43</v>
      </c>
      <c r="U136">
        <v>25.98</v>
      </c>
      <c r="V136">
        <v>19.149999999999999</v>
      </c>
      <c r="W136">
        <v>24.41</v>
      </c>
      <c r="X136">
        <v>17.23</v>
      </c>
      <c r="Y136" s="141"/>
    </row>
    <row r="137" spans="1:25" x14ac:dyDescent="0.35">
      <c r="A137" s="139">
        <v>9</v>
      </c>
      <c r="B137" s="139" t="s">
        <v>67</v>
      </c>
      <c r="C137" s="139" t="s">
        <v>73</v>
      </c>
      <c r="D137" t="s">
        <v>98</v>
      </c>
      <c r="E137" t="s">
        <v>239</v>
      </c>
      <c r="F137" t="s">
        <v>587</v>
      </c>
      <c r="H137" s="140">
        <v>21.9</v>
      </c>
      <c r="I137" s="140">
        <v>12.97</v>
      </c>
      <c r="J137" s="140">
        <v>17.920000000000002</v>
      </c>
      <c r="K137" s="140">
        <v>11.8</v>
      </c>
      <c r="L137" s="140">
        <v>17.329999999999998</v>
      </c>
      <c r="M137" s="140">
        <v>11.12</v>
      </c>
      <c r="N137" s="140">
        <v>15.71</v>
      </c>
      <c r="O137" s="140">
        <v>8.43</v>
      </c>
      <c r="P137" t="s">
        <v>239</v>
      </c>
      <c r="U137" s="141">
        <v>18.690000000000001</v>
      </c>
      <c r="V137" s="141">
        <v>12.85</v>
      </c>
      <c r="Y137" s="141"/>
    </row>
    <row r="138" spans="1:25" x14ac:dyDescent="0.35">
      <c r="A138" s="139">
        <v>9</v>
      </c>
      <c r="B138" s="139" t="s">
        <v>70</v>
      </c>
      <c r="C138" s="139" t="s">
        <v>89</v>
      </c>
      <c r="D138" t="s">
        <v>100</v>
      </c>
      <c r="E138" t="s">
        <v>240</v>
      </c>
      <c r="F138" t="s">
        <v>588</v>
      </c>
      <c r="H138" s="140">
        <v>18.72</v>
      </c>
      <c r="I138" s="140">
        <v>9.25</v>
      </c>
      <c r="J138" s="140">
        <v>15.83</v>
      </c>
      <c r="K138" s="140">
        <v>10.53</v>
      </c>
      <c r="L138" s="140">
        <v>15.09</v>
      </c>
      <c r="M138" s="140">
        <v>10.24</v>
      </c>
      <c r="N138" s="140">
        <v>12.78</v>
      </c>
      <c r="O138" s="140">
        <v>7.45</v>
      </c>
      <c r="P138" t="s">
        <v>240</v>
      </c>
      <c r="Q138">
        <v>18.72</v>
      </c>
      <c r="R138">
        <v>15.98</v>
      </c>
      <c r="S138">
        <v>17.28</v>
      </c>
      <c r="T138">
        <v>14.78</v>
      </c>
      <c r="U138">
        <v>16.07</v>
      </c>
      <c r="V138">
        <v>12.69</v>
      </c>
      <c r="W138">
        <v>13.92</v>
      </c>
      <c r="X138">
        <v>10.84</v>
      </c>
      <c r="Y138" s="141"/>
    </row>
    <row r="139" spans="1:25" x14ac:dyDescent="0.35">
      <c r="A139" s="139">
        <v>9</v>
      </c>
      <c r="B139" s="139" t="s">
        <v>70</v>
      </c>
      <c r="C139" s="139" t="s">
        <v>68</v>
      </c>
      <c r="D139" t="s">
        <v>102</v>
      </c>
      <c r="E139" t="s">
        <v>241</v>
      </c>
      <c r="F139" t="s">
        <v>588</v>
      </c>
      <c r="H139" s="140">
        <v>19.66</v>
      </c>
      <c r="I139" s="140">
        <v>15.6</v>
      </c>
      <c r="J139" s="140">
        <v>17.37</v>
      </c>
      <c r="K139" s="140">
        <v>16.37</v>
      </c>
      <c r="L139" s="140">
        <v>17.14</v>
      </c>
      <c r="M139" s="140">
        <v>13.12</v>
      </c>
      <c r="N139" s="140">
        <v>14.83</v>
      </c>
      <c r="O139" s="140">
        <v>11.73</v>
      </c>
      <c r="P139" t="s">
        <v>241</v>
      </c>
      <c r="Q139" s="141">
        <v>22.95</v>
      </c>
      <c r="R139" s="141">
        <v>19.270000000000003</v>
      </c>
      <c r="S139" s="141">
        <v>21.44</v>
      </c>
      <c r="T139" s="141">
        <v>20.21</v>
      </c>
      <c r="U139" s="141">
        <v>21.15</v>
      </c>
      <c r="V139" s="141">
        <v>16.2</v>
      </c>
      <c r="W139" s="141">
        <v>18.309999999999999</v>
      </c>
      <c r="X139" s="141">
        <v>14.48</v>
      </c>
      <c r="Y139" s="141"/>
    </row>
    <row r="140" spans="1:25" x14ac:dyDescent="0.35">
      <c r="A140" s="139">
        <v>9</v>
      </c>
      <c r="B140" s="139" t="s">
        <v>70</v>
      </c>
      <c r="C140" s="139" t="s">
        <v>69</v>
      </c>
      <c r="D140" t="s">
        <v>104</v>
      </c>
      <c r="E140" t="s">
        <v>242</v>
      </c>
      <c r="F140" t="s">
        <v>588</v>
      </c>
      <c r="H140" s="140">
        <v>20.66</v>
      </c>
      <c r="I140" s="140">
        <v>17.329999999999998</v>
      </c>
      <c r="J140" s="140">
        <v>19.3</v>
      </c>
      <c r="K140" s="140">
        <v>18.190000000000001</v>
      </c>
      <c r="L140" s="140">
        <v>19.04</v>
      </c>
      <c r="M140" s="140">
        <v>14.58</v>
      </c>
      <c r="N140" s="140">
        <v>16.48</v>
      </c>
      <c r="O140" s="140">
        <v>13.03</v>
      </c>
      <c r="P140" t="s">
        <v>242</v>
      </c>
      <c r="Q140">
        <v>24.12</v>
      </c>
      <c r="R140">
        <v>21.41</v>
      </c>
      <c r="S140">
        <v>22.830000000000002</v>
      </c>
      <c r="T140">
        <v>20.21</v>
      </c>
      <c r="U140">
        <v>21.5</v>
      </c>
      <c r="V140">
        <v>17.760000000000002</v>
      </c>
      <c r="W140">
        <v>19.130000000000003</v>
      </c>
      <c r="X140">
        <v>15.66</v>
      </c>
      <c r="Y140" s="141"/>
    </row>
    <row r="141" spans="1:25" x14ac:dyDescent="0.35">
      <c r="A141" s="139">
        <v>9</v>
      </c>
      <c r="B141" s="139" t="s">
        <v>70</v>
      </c>
      <c r="C141" s="139" t="s">
        <v>71</v>
      </c>
      <c r="D141" t="s">
        <v>106</v>
      </c>
      <c r="E141" t="s">
        <v>243</v>
      </c>
      <c r="F141" t="s">
        <v>588</v>
      </c>
      <c r="H141" s="140">
        <v>22.95</v>
      </c>
      <c r="I141" s="140">
        <v>19.260000000000002</v>
      </c>
      <c r="J141" s="140">
        <v>21.44</v>
      </c>
      <c r="K141" s="140">
        <v>20.21</v>
      </c>
      <c r="L141" s="140">
        <v>21.15</v>
      </c>
      <c r="M141" s="140">
        <v>16.2</v>
      </c>
      <c r="N141" s="140">
        <v>18.309999999999999</v>
      </c>
      <c r="O141" s="140">
        <v>14.48</v>
      </c>
      <c r="P141" t="s">
        <v>243</v>
      </c>
      <c r="Q141">
        <v>26.8</v>
      </c>
      <c r="R141">
        <v>23.78</v>
      </c>
      <c r="S141">
        <v>25.36</v>
      </c>
      <c r="T141">
        <v>22.3</v>
      </c>
      <c r="U141">
        <v>23.88</v>
      </c>
      <c r="V141">
        <v>19.73</v>
      </c>
      <c r="W141">
        <v>21.25</v>
      </c>
      <c r="X141">
        <v>17.399999999999999</v>
      </c>
      <c r="Y141" s="141"/>
    </row>
    <row r="142" spans="1:25" x14ac:dyDescent="0.35">
      <c r="A142" s="139">
        <v>9</v>
      </c>
      <c r="B142" s="139" t="s">
        <v>70</v>
      </c>
      <c r="C142" s="139" t="s">
        <v>73</v>
      </c>
      <c r="D142" t="s">
        <v>108</v>
      </c>
      <c r="E142" t="s">
        <v>244</v>
      </c>
      <c r="F142" t="s">
        <v>588</v>
      </c>
      <c r="H142" s="140">
        <v>18.72</v>
      </c>
      <c r="I142" s="140">
        <v>9.25</v>
      </c>
      <c r="J142" s="140">
        <v>15.83</v>
      </c>
      <c r="K142" s="140">
        <v>10.53</v>
      </c>
      <c r="L142" s="140">
        <v>15.85</v>
      </c>
      <c r="M142" s="140">
        <v>10.76</v>
      </c>
      <c r="N142" s="140">
        <v>12.78</v>
      </c>
      <c r="O142" s="140">
        <v>7.45</v>
      </c>
      <c r="P142" t="s">
        <v>244</v>
      </c>
      <c r="U142" s="141">
        <v>16.880000000000003</v>
      </c>
      <c r="V142" s="141">
        <v>13.33</v>
      </c>
      <c r="Y142" s="141"/>
    </row>
    <row r="143" spans="1:25" x14ac:dyDescent="0.35">
      <c r="A143" s="139">
        <v>9</v>
      </c>
      <c r="B143" s="139" t="s">
        <v>72</v>
      </c>
      <c r="C143" s="139" t="s">
        <v>89</v>
      </c>
      <c r="D143" t="s">
        <v>110</v>
      </c>
      <c r="E143" t="s">
        <v>245</v>
      </c>
      <c r="F143" t="s">
        <v>589</v>
      </c>
      <c r="H143" s="140">
        <v>18.53</v>
      </c>
      <c r="I143" s="140">
        <v>8.82</v>
      </c>
      <c r="J143" s="140">
        <v>15.25</v>
      </c>
      <c r="K143" s="140">
        <v>9.8699999999999992</v>
      </c>
      <c r="L143" s="140">
        <v>14.31</v>
      </c>
      <c r="M143" s="140">
        <v>9.0299999999999994</v>
      </c>
      <c r="N143" s="140">
        <v>12.46</v>
      </c>
      <c r="O143" s="140">
        <v>9.8000000000000007</v>
      </c>
      <c r="P143" t="s">
        <v>245</v>
      </c>
      <c r="Q143">
        <v>18.53</v>
      </c>
      <c r="R143">
        <v>14.59</v>
      </c>
      <c r="S143">
        <v>16.57</v>
      </c>
      <c r="T143">
        <v>13.17</v>
      </c>
      <c r="U143">
        <v>14.88</v>
      </c>
      <c r="V143">
        <v>10.8</v>
      </c>
      <c r="W143">
        <v>12.46</v>
      </c>
      <c r="X143">
        <v>9.8000000000000007</v>
      </c>
      <c r="Y143" s="141"/>
    </row>
    <row r="144" spans="1:25" x14ac:dyDescent="0.35">
      <c r="A144" s="139">
        <v>9</v>
      </c>
      <c r="B144" s="139" t="s">
        <v>72</v>
      </c>
      <c r="C144" s="139" t="s">
        <v>68</v>
      </c>
      <c r="D144" t="s">
        <v>112</v>
      </c>
      <c r="E144" t="s">
        <v>246</v>
      </c>
      <c r="F144" t="s">
        <v>589</v>
      </c>
      <c r="H144" s="140">
        <v>19.46</v>
      </c>
      <c r="I144" s="140">
        <v>16.25</v>
      </c>
      <c r="J144" s="140">
        <v>16.809999999999999</v>
      </c>
      <c r="K144" s="140">
        <v>15.22</v>
      </c>
      <c r="L144" s="140">
        <v>16.309999999999999</v>
      </c>
      <c r="M144" s="140">
        <v>12.03</v>
      </c>
      <c r="N144" s="140">
        <v>13.86</v>
      </c>
      <c r="O144" s="140">
        <v>11.06</v>
      </c>
      <c r="P144" t="s">
        <v>246</v>
      </c>
      <c r="Q144" s="141">
        <v>22.15</v>
      </c>
      <c r="R144" s="141">
        <v>20.05</v>
      </c>
      <c r="S144" s="141">
        <v>20.76</v>
      </c>
      <c r="T144" s="141">
        <v>18.79</v>
      </c>
      <c r="U144" s="141">
        <v>20.13</v>
      </c>
      <c r="V144" s="141">
        <v>14.85</v>
      </c>
      <c r="W144" s="141">
        <v>17.11</v>
      </c>
      <c r="X144" s="141">
        <v>13.65</v>
      </c>
      <c r="Y144" s="141"/>
    </row>
    <row r="145" spans="1:25" x14ac:dyDescent="0.35">
      <c r="A145" s="139">
        <v>9</v>
      </c>
      <c r="B145" s="139" t="s">
        <v>72</v>
      </c>
      <c r="C145" s="139" t="s">
        <v>69</v>
      </c>
      <c r="D145" t="s">
        <v>114</v>
      </c>
      <c r="E145" t="s">
        <v>247</v>
      </c>
      <c r="F145" t="s">
        <v>589</v>
      </c>
      <c r="H145" s="140">
        <v>19.940000000000001</v>
      </c>
      <c r="I145" s="140">
        <v>18.05</v>
      </c>
      <c r="J145" s="140">
        <v>18.68</v>
      </c>
      <c r="K145" s="140">
        <v>16.91</v>
      </c>
      <c r="L145" s="140">
        <v>18.12</v>
      </c>
      <c r="M145" s="140">
        <v>13.37</v>
      </c>
      <c r="N145" s="140">
        <v>15.4</v>
      </c>
      <c r="O145" s="140">
        <v>12.29</v>
      </c>
      <c r="P145" t="s">
        <v>247</v>
      </c>
      <c r="Q145">
        <v>23.380000000000003</v>
      </c>
      <c r="R145">
        <v>20.05</v>
      </c>
      <c r="S145">
        <v>22.05</v>
      </c>
      <c r="T145">
        <v>18.79</v>
      </c>
      <c r="U145">
        <v>20.190000000000001</v>
      </c>
      <c r="V145">
        <v>15.62</v>
      </c>
      <c r="W145">
        <v>17.380000000000003</v>
      </c>
      <c r="X145">
        <v>13.65</v>
      </c>
      <c r="Y145" s="141"/>
    </row>
    <row r="146" spans="1:25" x14ac:dyDescent="0.35">
      <c r="A146" s="139">
        <v>9</v>
      </c>
      <c r="B146" s="139" t="s">
        <v>72</v>
      </c>
      <c r="C146" s="139" t="s">
        <v>71</v>
      </c>
      <c r="D146" t="s">
        <v>116</v>
      </c>
      <c r="E146" t="s">
        <v>248</v>
      </c>
      <c r="F146" t="s">
        <v>589</v>
      </c>
      <c r="H146" s="140">
        <v>22.15</v>
      </c>
      <c r="I146" s="140">
        <v>20.05</v>
      </c>
      <c r="J146" s="140">
        <v>20.76</v>
      </c>
      <c r="K146" s="140">
        <v>18.79</v>
      </c>
      <c r="L146" s="140">
        <v>20.13</v>
      </c>
      <c r="M146" s="140">
        <v>14.85</v>
      </c>
      <c r="N146" s="140">
        <v>17.11</v>
      </c>
      <c r="O146" s="140">
        <v>13.65</v>
      </c>
      <c r="P146" t="s">
        <v>248</v>
      </c>
      <c r="Q146">
        <v>25.97</v>
      </c>
      <c r="R146">
        <v>22.08</v>
      </c>
      <c r="S146">
        <v>24.49</v>
      </c>
      <c r="T146">
        <v>20.309999999999999</v>
      </c>
      <c r="U146">
        <v>22.43</v>
      </c>
      <c r="V146">
        <v>17.350000000000001</v>
      </c>
      <c r="W146">
        <v>19.309999999999999</v>
      </c>
      <c r="X146">
        <v>14.81</v>
      </c>
      <c r="Y146" s="141"/>
    </row>
    <row r="147" spans="1:25" x14ac:dyDescent="0.35">
      <c r="A147" s="139">
        <v>9</v>
      </c>
      <c r="B147" s="139" t="s">
        <v>72</v>
      </c>
      <c r="C147" s="139" t="s">
        <v>73</v>
      </c>
      <c r="D147" t="s">
        <v>118</v>
      </c>
      <c r="E147" t="s">
        <v>249</v>
      </c>
      <c r="F147" t="s">
        <v>589</v>
      </c>
      <c r="H147" s="140">
        <v>18.53</v>
      </c>
      <c r="I147" s="140">
        <v>8.82</v>
      </c>
      <c r="J147" s="140">
        <v>15.25</v>
      </c>
      <c r="K147" s="140">
        <v>9.8699999999999992</v>
      </c>
      <c r="L147" s="140">
        <v>15.03</v>
      </c>
      <c r="M147" s="140">
        <v>9.49</v>
      </c>
      <c r="N147" s="140">
        <v>12.46</v>
      </c>
      <c r="O147" s="140">
        <v>9.8000000000000007</v>
      </c>
      <c r="P147" t="s">
        <v>249</v>
      </c>
      <c r="U147" s="141">
        <v>15.629999999999999</v>
      </c>
      <c r="V147" s="141">
        <v>11.34</v>
      </c>
      <c r="Y147" s="141"/>
    </row>
    <row r="148" spans="1:25" x14ac:dyDescent="0.35">
      <c r="A148" s="139">
        <v>9</v>
      </c>
      <c r="B148" s="139" t="s">
        <v>120</v>
      </c>
      <c r="C148" s="139" t="s">
        <v>89</v>
      </c>
      <c r="D148" t="s">
        <v>121</v>
      </c>
      <c r="E148" t="s">
        <v>250</v>
      </c>
      <c r="F148" t="s">
        <v>590</v>
      </c>
      <c r="H148" s="140">
        <v>10.19</v>
      </c>
      <c r="I148" s="140">
        <v>5.72</v>
      </c>
      <c r="J148" s="140">
        <v>9.34</v>
      </c>
      <c r="K148" s="140">
        <v>6.46</v>
      </c>
      <c r="L148" s="140">
        <v>8.93</v>
      </c>
      <c r="M148" s="140">
        <v>5.87</v>
      </c>
      <c r="N148" s="140">
        <v>8.2899999999999991</v>
      </c>
      <c r="O148" s="140">
        <v>6.41</v>
      </c>
      <c r="P148" t="s">
        <v>250</v>
      </c>
      <c r="Q148" s="141">
        <v>10.19</v>
      </c>
      <c r="R148" s="141">
        <v>5.72</v>
      </c>
      <c r="S148" s="141">
        <v>9.34</v>
      </c>
      <c r="T148" s="141">
        <v>6.46</v>
      </c>
      <c r="U148" s="141">
        <v>8.93</v>
      </c>
      <c r="V148" s="141">
        <v>5.87</v>
      </c>
      <c r="W148" s="141">
        <v>8.2899999999999991</v>
      </c>
      <c r="X148" s="141">
        <v>6.41</v>
      </c>
      <c r="Y148" s="141"/>
    </row>
    <row r="149" spans="1:25" x14ac:dyDescent="0.35">
      <c r="A149" s="139">
        <v>10</v>
      </c>
      <c r="B149" s="139" t="s">
        <v>67</v>
      </c>
      <c r="C149" s="139" t="s">
        <v>89</v>
      </c>
      <c r="D149" t="s">
        <v>90</v>
      </c>
      <c r="E149" t="s">
        <v>251</v>
      </c>
      <c r="F149" t="s">
        <v>591</v>
      </c>
      <c r="H149" s="140">
        <v>20.059999999999999</v>
      </c>
      <c r="I149" s="140">
        <v>16.77</v>
      </c>
      <c r="J149" s="140">
        <v>18.600000000000001</v>
      </c>
      <c r="K149" s="140">
        <v>15.85</v>
      </c>
      <c r="L149" s="140">
        <v>16.12</v>
      </c>
      <c r="M149" s="140">
        <v>13.91</v>
      </c>
      <c r="N149" s="140">
        <v>15.1</v>
      </c>
      <c r="O149" s="140">
        <v>11.34</v>
      </c>
      <c r="P149" t="s">
        <v>251</v>
      </c>
      <c r="Q149">
        <v>22.15</v>
      </c>
      <c r="R149">
        <v>19.309999999999999</v>
      </c>
      <c r="S149">
        <v>20.239999999999998</v>
      </c>
      <c r="T149">
        <v>17.55</v>
      </c>
      <c r="U149">
        <v>18.66</v>
      </c>
      <c r="V149">
        <v>13.91</v>
      </c>
      <c r="W149">
        <v>17.54</v>
      </c>
      <c r="X149">
        <v>12.43</v>
      </c>
      <c r="Y149" s="141"/>
    </row>
    <row r="150" spans="1:25" x14ac:dyDescent="0.35">
      <c r="A150" s="139">
        <v>10</v>
      </c>
      <c r="B150" s="139" t="s">
        <v>67</v>
      </c>
      <c r="C150" s="139" t="s">
        <v>68</v>
      </c>
      <c r="D150" t="s">
        <v>92</v>
      </c>
      <c r="E150" t="s">
        <v>252</v>
      </c>
      <c r="F150" t="s">
        <v>591</v>
      </c>
      <c r="H150" s="140">
        <v>23.13</v>
      </c>
      <c r="I150" s="140">
        <v>18.62</v>
      </c>
      <c r="J150" s="140">
        <v>21.45</v>
      </c>
      <c r="K150" s="140">
        <v>17.690000000000001</v>
      </c>
      <c r="L150" s="140">
        <v>20.309999999999999</v>
      </c>
      <c r="M150" s="140">
        <v>14.61</v>
      </c>
      <c r="N150" s="140">
        <v>19.41</v>
      </c>
      <c r="O150" s="140">
        <v>13.26</v>
      </c>
      <c r="P150" t="s">
        <v>252</v>
      </c>
      <c r="Q150" s="141">
        <v>28.55</v>
      </c>
      <c r="R150" s="141">
        <v>22.99</v>
      </c>
      <c r="S150" s="141">
        <v>26.48</v>
      </c>
      <c r="T150" s="141">
        <v>21.83</v>
      </c>
      <c r="U150" s="141">
        <v>25.08</v>
      </c>
      <c r="V150" s="141">
        <v>17.190000000000001</v>
      </c>
      <c r="W150" s="141">
        <v>23.97</v>
      </c>
      <c r="X150" s="141">
        <v>16.37</v>
      </c>
      <c r="Y150" s="141"/>
    </row>
    <row r="151" spans="1:25" x14ac:dyDescent="0.35">
      <c r="A151" s="139">
        <v>10</v>
      </c>
      <c r="B151" s="139" t="s">
        <v>67</v>
      </c>
      <c r="C151" s="139" t="s">
        <v>69</v>
      </c>
      <c r="D151" t="s">
        <v>94</v>
      </c>
      <c r="E151" t="s">
        <v>253</v>
      </c>
      <c r="F151" t="s">
        <v>591</v>
      </c>
      <c r="H151" s="140">
        <v>25.7</v>
      </c>
      <c r="I151" s="140">
        <v>20.69</v>
      </c>
      <c r="J151" s="140">
        <v>23.83</v>
      </c>
      <c r="K151" s="140">
        <v>19.649999999999999</v>
      </c>
      <c r="L151" s="140">
        <v>22.57</v>
      </c>
      <c r="M151" s="140">
        <v>15.47</v>
      </c>
      <c r="N151" s="140">
        <v>21.57</v>
      </c>
      <c r="O151" s="140">
        <v>14.73</v>
      </c>
      <c r="P151" t="s">
        <v>253</v>
      </c>
      <c r="Q151">
        <v>28.55</v>
      </c>
      <c r="R151">
        <v>23.700000000000003</v>
      </c>
      <c r="S151">
        <v>26.48</v>
      </c>
      <c r="T151">
        <v>21.84</v>
      </c>
      <c r="U151">
        <v>25.08</v>
      </c>
      <c r="V151">
        <v>17.830000000000002</v>
      </c>
      <c r="W151">
        <v>23.97</v>
      </c>
      <c r="X151">
        <v>16.37</v>
      </c>
      <c r="Y151" s="141"/>
    </row>
    <row r="152" spans="1:25" x14ac:dyDescent="0.35">
      <c r="A152" s="139">
        <v>10</v>
      </c>
      <c r="B152" s="139" t="s">
        <v>67</v>
      </c>
      <c r="C152" s="139" t="s">
        <v>71</v>
      </c>
      <c r="D152" t="s">
        <v>96</v>
      </c>
      <c r="E152" t="s">
        <v>254</v>
      </c>
      <c r="F152" t="s">
        <v>591</v>
      </c>
      <c r="H152" s="140">
        <v>28.55</v>
      </c>
      <c r="I152" s="140">
        <v>22.99</v>
      </c>
      <c r="J152" s="140">
        <v>26.48</v>
      </c>
      <c r="K152" s="140">
        <v>21.83</v>
      </c>
      <c r="L152" s="140">
        <v>25.08</v>
      </c>
      <c r="M152" s="140">
        <v>17.190000000000001</v>
      </c>
      <c r="N152" s="140">
        <v>23.97</v>
      </c>
      <c r="O152" s="140">
        <v>16.37</v>
      </c>
      <c r="P152" t="s">
        <v>254</v>
      </c>
      <c r="Q152">
        <v>29.62</v>
      </c>
      <c r="R152">
        <v>26.33</v>
      </c>
      <c r="S152">
        <v>27.4</v>
      </c>
      <c r="T152">
        <v>24.26</v>
      </c>
      <c r="U152">
        <v>25.56</v>
      </c>
      <c r="V152">
        <v>19.809999999999999</v>
      </c>
      <c r="W152">
        <v>24.25</v>
      </c>
      <c r="X152">
        <v>18.170000000000002</v>
      </c>
      <c r="Y152" s="141"/>
    </row>
    <row r="153" spans="1:25" x14ac:dyDescent="0.35">
      <c r="A153" s="139">
        <v>10</v>
      </c>
      <c r="B153" s="139" t="s">
        <v>67</v>
      </c>
      <c r="C153" s="139" t="s">
        <v>73</v>
      </c>
      <c r="D153" t="s">
        <v>98</v>
      </c>
      <c r="E153" t="s">
        <v>255</v>
      </c>
      <c r="F153" t="s">
        <v>591</v>
      </c>
      <c r="H153" s="140">
        <v>20.059999999999999</v>
      </c>
      <c r="I153" s="140">
        <v>16.77</v>
      </c>
      <c r="J153" s="140">
        <v>18.600000000000001</v>
      </c>
      <c r="K153" s="140">
        <v>15.85</v>
      </c>
      <c r="L153" s="140">
        <v>16.93</v>
      </c>
      <c r="M153" s="140">
        <v>14.61</v>
      </c>
      <c r="N153" s="140">
        <v>15.1</v>
      </c>
      <c r="O153" s="140">
        <v>11.34</v>
      </c>
      <c r="P153" t="s">
        <v>255</v>
      </c>
      <c r="U153" s="141">
        <v>19.600000000000001</v>
      </c>
      <c r="V153" s="141">
        <v>14.61</v>
      </c>
      <c r="Y153" s="141"/>
    </row>
    <row r="154" spans="1:25" x14ac:dyDescent="0.35">
      <c r="A154" s="139">
        <v>10</v>
      </c>
      <c r="B154" s="139" t="s">
        <v>70</v>
      </c>
      <c r="C154" s="139" t="s">
        <v>89</v>
      </c>
      <c r="D154" t="s">
        <v>100</v>
      </c>
      <c r="E154" t="s">
        <v>256</v>
      </c>
      <c r="F154" t="s">
        <v>592</v>
      </c>
      <c r="H154" s="140">
        <v>17.38</v>
      </c>
      <c r="I154" s="140">
        <v>14.3</v>
      </c>
      <c r="J154" s="140">
        <v>16.690000000000001</v>
      </c>
      <c r="K154" s="140">
        <v>13.6</v>
      </c>
      <c r="L154" s="140">
        <v>15.05</v>
      </c>
      <c r="M154" s="140">
        <v>11.73</v>
      </c>
      <c r="N154" s="140">
        <v>12.75</v>
      </c>
      <c r="O154" s="140">
        <v>10.66</v>
      </c>
      <c r="P154" t="s">
        <v>256</v>
      </c>
      <c r="Q154">
        <v>19.239999999999998</v>
      </c>
      <c r="R154">
        <v>17.09</v>
      </c>
      <c r="S154">
        <v>18.21</v>
      </c>
      <c r="T154">
        <v>16.04</v>
      </c>
      <c r="U154">
        <v>17.16</v>
      </c>
      <c r="V154">
        <v>14.21</v>
      </c>
      <c r="W154">
        <v>15.29</v>
      </c>
      <c r="X154">
        <v>12.55</v>
      </c>
      <c r="Y154" s="141"/>
    </row>
    <row r="155" spans="1:25" x14ac:dyDescent="0.35">
      <c r="A155" s="139">
        <v>10</v>
      </c>
      <c r="B155" s="139" t="s">
        <v>70</v>
      </c>
      <c r="C155" s="139" t="s">
        <v>68</v>
      </c>
      <c r="D155" t="s">
        <v>102</v>
      </c>
      <c r="E155" t="s">
        <v>257</v>
      </c>
      <c r="F155" t="s">
        <v>592</v>
      </c>
      <c r="H155" s="140">
        <v>20.49</v>
      </c>
      <c r="I155" s="140">
        <v>16.829999999999998</v>
      </c>
      <c r="J155" s="140">
        <v>19</v>
      </c>
      <c r="K155" s="140">
        <v>17.78</v>
      </c>
      <c r="L155" s="140">
        <v>18.7</v>
      </c>
      <c r="M155" s="140">
        <v>13.82</v>
      </c>
      <c r="N155" s="140">
        <v>15.89</v>
      </c>
      <c r="O155" s="140">
        <v>12.16</v>
      </c>
      <c r="P155" t="s">
        <v>257</v>
      </c>
      <c r="Q155" s="141">
        <v>25.3</v>
      </c>
      <c r="R155" s="141">
        <v>20.78</v>
      </c>
      <c r="S155" s="141">
        <v>23.45</v>
      </c>
      <c r="T155" s="141">
        <v>21.94</v>
      </c>
      <c r="U155" s="141">
        <v>23.09</v>
      </c>
      <c r="V155" s="141">
        <v>17.07</v>
      </c>
      <c r="W155" s="141">
        <v>19.62</v>
      </c>
      <c r="X155" s="141">
        <v>15.01</v>
      </c>
      <c r="Y155" s="141"/>
    </row>
    <row r="156" spans="1:25" x14ac:dyDescent="0.35">
      <c r="A156" s="139">
        <v>10</v>
      </c>
      <c r="B156" s="139" t="s">
        <v>70</v>
      </c>
      <c r="C156" s="139" t="s">
        <v>69</v>
      </c>
      <c r="D156" t="s">
        <v>104</v>
      </c>
      <c r="E156" t="s">
        <v>258</v>
      </c>
      <c r="F156" t="s">
        <v>592</v>
      </c>
      <c r="H156" s="140">
        <v>22.77</v>
      </c>
      <c r="I156" s="140">
        <v>18.7</v>
      </c>
      <c r="J156" s="140">
        <v>21.11</v>
      </c>
      <c r="K156" s="140">
        <v>19.75</v>
      </c>
      <c r="L156" s="140">
        <v>20.78</v>
      </c>
      <c r="M156" s="140">
        <v>15.36</v>
      </c>
      <c r="N156" s="140">
        <v>17.66</v>
      </c>
      <c r="O156" s="140">
        <v>13.51</v>
      </c>
      <c r="P156" t="s">
        <v>258</v>
      </c>
      <c r="Q156">
        <v>25.3</v>
      </c>
      <c r="R156">
        <v>21.35</v>
      </c>
      <c r="S156">
        <v>23.45</v>
      </c>
      <c r="T156">
        <v>21.94</v>
      </c>
      <c r="U156">
        <v>23.09</v>
      </c>
      <c r="V156">
        <v>18.27</v>
      </c>
      <c r="W156">
        <v>19.62</v>
      </c>
      <c r="X156">
        <v>16.48</v>
      </c>
      <c r="Y156" s="141"/>
    </row>
    <row r="157" spans="1:25" x14ac:dyDescent="0.35">
      <c r="A157" s="139">
        <v>10</v>
      </c>
      <c r="B157" s="139" t="s">
        <v>70</v>
      </c>
      <c r="C157" s="139" t="s">
        <v>71</v>
      </c>
      <c r="D157" t="s">
        <v>106</v>
      </c>
      <c r="E157" t="s">
        <v>259</v>
      </c>
      <c r="F157" t="s">
        <v>592</v>
      </c>
      <c r="H157" s="140">
        <v>25.3</v>
      </c>
      <c r="I157" s="140">
        <v>20.78</v>
      </c>
      <c r="J157" s="140">
        <v>23.45</v>
      </c>
      <c r="K157" s="140">
        <v>21.94</v>
      </c>
      <c r="L157" s="140">
        <v>23.09</v>
      </c>
      <c r="M157" s="140">
        <v>17.07</v>
      </c>
      <c r="N157" s="140">
        <v>19.62</v>
      </c>
      <c r="O157" s="140">
        <v>15.01</v>
      </c>
      <c r="P157" t="s">
        <v>259</v>
      </c>
      <c r="Q157">
        <v>26.24</v>
      </c>
      <c r="R157">
        <v>23.72</v>
      </c>
      <c r="S157">
        <v>25.04</v>
      </c>
      <c r="T157">
        <v>22.48</v>
      </c>
      <c r="U157">
        <v>23.81</v>
      </c>
      <c r="V157">
        <v>20.3</v>
      </c>
      <c r="W157">
        <v>21.59</v>
      </c>
      <c r="X157">
        <v>18.309999999999999</v>
      </c>
      <c r="Y157" s="141"/>
    </row>
    <row r="158" spans="1:25" x14ac:dyDescent="0.35">
      <c r="A158" s="139">
        <v>10</v>
      </c>
      <c r="B158" s="139" t="s">
        <v>70</v>
      </c>
      <c r="C158" s="139" t="s">
        <v>73</v>
      </c>
      <c r="D158" t="s">
        <v>108</v>
      </c>
      <c r="E158" t="s">
        <v>260</v>
      </c>
      <c r="F158" t="s">
        <v>592</v>
      </c>
      <c r="H158" s="140">
        <v>17.38</v>
      </c>
      <c r="I158" s="140">
        <v>14.3</v>
      </c>
      <c r="J158" s="140">
        <v>16.690000000000001</v>
      </c>
      <c r="K158" s="140">
        <v>13.6</v>
      </c>
      <c r="L158" s="140">
        <v>15.81</v>
      </c>
      <c r="M158" s="140">
        <v>12.32</v>
      </c>
      <c r="N158" s="140">
        <v>12.75</v>
      </c>
      <c r="O158" s="140">
        <v>10.66</v>
      </c>
      <c r="P158" t="s">
        <v>260</v>
      </c>
      <c r="U158" s="141">
        <v>18.020000000000003</v>
      </c>
      <c r="V158" s="141">
        <v>14.93</v>
      </c>
      <c r="Y158" s="141"/>
    </row>
    <row r="159" spans="1:25" x14ac:dyDescent="0.35">
      <c r="A159" s="139">
        <v>10</v>
      </c>
      <c r="B159" s="139" t="s">
        <v>72</v>
      </c>
      <c r="C159" s="139" t="s">
        <v>89</v>
      </c>
      <c r="D159" t="s">
        <v>110</v>
      </c>
      <c r="E159" t="s">
        <v>261</v>
      </c>
      <c r="F159" t="s">
        <v>593</v>
      </c>
      <c r="H159" s="140">
        <v>17.170000000000002</v>
      </c>
      <c r="I159" s="140">
        <v>14.88</v>
      </c>
      <c r="J159" s="140">
        <v>16.27</v>
      </c>
      <c r="K159" s="140">
        <v>14.58</v>
      </c>
      <c r="L159" s="140">
        <v>14.18</v>
      </c>
      <c r="M159" s="140">
        <v>10.45</v>
      </c>
      <c r="N159" s="140">
        <v>11.56</v>
      </c>
      <c r="O159" s="140">
        <v>10.33</v>
      </c>
      <c r="P159" t="s">
        <v>261</v>
      </c>
      <c r="Q159">
        <v>18.64</v>
      </c>
      <c r="R159">
        <v>15.88</v>
      </c>
      <c r="S159">
        <v>17.600000000000001</v>
      </c>
      <c r="T159">
        <v>14.62</v>
      </c>
      <c r="U159">
        <v>16.13</v>
      </c>
      <c r="V159">
        <v>12.52</v>
      </c>
      <c r="W159">
        <v>13.91</v>
      </c>
      <c r="X159">
        <v>10.7</v>
      </c>
      <c r="Y159" s="141"/>
    </row>
    <row r="160" spans="1:25" x14ac:dyDescent="0.35">
      <c r="A160" s="139">
        <v>10</v>
      </c>
      <c r="B160" s="139" t="s">
        <v>72</v>
      </c>
      <c r="C160" s="139" t="s">
        <v>68</v>
      </c>
      <c r="D160" t="s">
        <v>112</v>
      </c>
      <c r="E160" t="s">
        <v>262</v>
      </c>
      <c r="F160" t="s">
        <v>593</v>
      </c>
      <c r="H160" s="140">
        <v>19.7</v>
      </c>
      <c r="I160" s="140">
        <v>17.62</v>
      </c>
      <c r="J160" s="140">
        <v>18.32</v>
      </c>
      <c r="K160" s="140">
        <v>16.37</v>
      </c>
      <c r="L160" s="140">
        <v>17.690000000000001</v>
      </c>
      <c r="M160" s="140">
        <v>12.52</v>
      </c>
      <c r="N160" s="140">
        <v>14.71</v>
      </c>
      <c r="O160" s="140">
        <v>11.35</v>
      </c>
      <c r="P160" t="s">
        <v>262</v>
      </c>
      <c r="Q160" s="141">
        <v>24.32</v>
      </c>
      <c r="R160" s="141">
        <v>21.75</v>
      </c>
      <c r="S160" s="141">
        <v>22.62</v>
      </c>
      <c r="T160" s="141">
        <v>20.21</v>
      </c>
      <c r="U160" s="141">
        <v>21.84</v>
      </c>
      <c r="V160" s="141">
        <v>15.45</v>
      </c>
      <c r="W160" s="141">
        <v>18.16</v>
      </c>
      <c r="X160" s="141">
        <v>14.01</v>
      </c>
      <c r="Y160" s="141"/>
    </row>
    <row r="161" spans="1:25" x14ac:dyDescent="0.35">
      <c r="A161" s="139">
        <v>10</v>
      </c>
      <c r="B161" s="139" t="s">
        <v>72</v>
      </c>
      <c r="C161" s="139" t="s">
        <v>69</v>
      </c>
      <c r="D161" t="s">
        <v>114</v>
      </c>
      <c r="E161" t="s">
        <v>263</v>
      </c>
      <c r="F161" t="s">
        <v>593</v>
      </c>
      <c r="H161" s="140">
        <v>21.89</v>
      </c>
      <c r="I161" s="140">
        <v>19.579999999999998</v>
      </c>
      <c r="J161" s="140">
        <v>20.36</v>
      </c>
      <c r="K161" s="140">
        <v>18.190000000000001</v>
      </c>
      <c r="L161" s="140">
        <v>19.66</v>
      </c>
      <c r="M161" s="140">
        <v>13.91</v>
      </c>
      <c r="N161" s="140">
        <v>16.34</v>
      </c>
      <c r="O161" s="140">
        <v>12.61</v>
      </c>
      <c r="P161" t="s">
        <v>263</v>
      </c>
      <c r="Q161">
        <v>24.32</v>
      </c>
      <c r="R161">
        <v>21.75</v>
      </c>
      <c r="S161">
        <v>22.62</v>
      </c>
      <c r="T161">
        <v>20.21</v>
      </c>
      <c r="U161">
        <v>21.84</v>
      </c>
      <c r="V161">
        <v>16.450000000000003</v>
      </c>
      <c r="W161">
        <v>18.16</v>
      </c>
      <c r="X161">
        <v>14.459999999999999</v>
      </c>
      <c r="Y161" s="141"/>
    </row>
    <row r="162" spans="1:25" x14ac:dyDescent="0.35">
      <c r="A162" s="139">
        <v>10</v>
      </c>
      <c r="B162" s="139" t="s">
        <v>72</v>
      </c>
      <c r="C162" s="139" t="s">
        <v>71</v>
      </c>
      <c r="D162" t="s">
        <v>116</v>
      </c>
      <c r="E162" t="s">
        <v>264</v>
      </c>
      <c r="F162" t="s">
        <v>593</v>
      </c>
      <c r="H162" s="140">
        <v>24.32</v>
      </c>
      <c r="I162" s="140">
        <v>21.75</v>
      </c>
      <c r="J162" s="140">
        <v>22.62</v>
      </c>
      <c r="K162" s="140">
        <v>20.21</v>
      </c>
      <c r="L162" s="140">
        <v>21.84</v>
      </c>
      <c r="M162" s="140">
        <v>15.45</v>
      </c>
      <c r="N162" s="140">
        <v>18.16</v>
      </c>
      <c r="O162" s="140">
        <v>14.01</v>
      </c>
      <c r="P162" t="s">
        <v>264</v>
      </c>
      <c r="Q162">
        <v>25.55</v>
      </c>
      <c r="R162">
        <v>22.29</v>
      </c>
      <c r="S162">
        <v>24.32</v>
      </c>
      <c r="T162">
        <v>20.8</v>
      </c>
      <c r="U162">
        <v>22.58</v>
      </c>
      <c r="V162">
        <v>18.27</v>
      </c>
      <c r="W162">
        <v>19.95</v>
      </c>
      <c r="X162">
        <v>16.059999999999999</v>
      </c>
      <c r="Y162" s="141"/>
    </row>
    <row r="163" spans="1:25" x14ac:dyDescent="0.35">
      <c r="A163" s="139">
        <v>10</v>
      </c>
      <c r="B163" s="139" t="s">
        <v>72</v>
      </c>
      <c r="C163" s="139" t="s">
        <v>73</v>
      </c>
      <c r="D163" t="s">
        <v>118</v>
      </c>
      <c r="E163" t="s">
        <v>265</v>
      </c>
      <c r="F163" t="s">
        <v>593</v>
      </c>
      <c r="H163" s="140">
        <v>17.170000000000002</v>
      </c>
      <c r="I163" s="140">
        <v>14.88</v>
      </c>
      <c r="J163" s="140">
        <v>16.27</v>
      </c>
      <c r="K163" s="140">
        <v>14.58</v>
      </c>
      <c r="L163" s="140">
        <v>14.89</v>
      </c>
      <c r="M163" s="140">
        <v>10.98</v>
      </c>
      <c r="N163" s="140">
        <v>11.56</v>
      </c>
      <c r="O163" s="140">
        <v>10.33</v>
      </c>
      <c r="P163" t="s">
        <v>265</v>
      </c>
      <c r="U163" s="141">
        <v>16.940000000000001</v>
      </c>
      <c r="V163" s="141">
        <v>13.15</v>
      </c>
      <c r="Y163" s="141"/>
    </row>
    <row r="164" spans="1:25" x14ac:dyDescent="0.35">
      <c r="A164" s="139">
        <v>10</v>
      </c>
      <c r="B164" s="139" t="s">
        <v>120</v>
      </c>
      <c r="C164" s="139" t="s">
        <v>89</v>
      </c>
      <c r="D164" t="s">
        <v>121</v>
      </c>
      <c r="E164" t="s">
        <v>266</v>
      </c>
      <c r="F164" t="s">
        <v>594</v>
      </c>
      <c r="H164" s="140">
        <v>10.47</v>
      </c>
      <c r="I164" s="140">
        <v>9.94</v>
      </c>
      <c r="J164" s="140">
        <v>9.42</v>
      </c>
      <c r="K164" s="140">
        <v>9.42</v>
      </c>
      <c r="L164" s="140">
        <v>9.42</v>
      </c>
      <c r="M164" s="140">
        <v>9.42</v>
      </c>
      <c r="N164" s="140">
        <v>9.42</v>
      </c>
      <c r="O164" s="140">
        <v>8.4</v>
      </c>
      <c r="P164" t="s">
        <v>266</v>
      </c>
      <c r="Q164" s="141">
        <v>10.47</v>
      </c>
      <c r="R164" s="141">
        <v>9.94</v>
      </c>
      <c r="S164" s="141">
        <v>9.42</v>
      </c>
      <c r="T164" s="141">
        <v>9.42</v>
      </c>
      <c r="U164" s="141">
        <v>9.42</v>
      </c>
      <c r="V164" s="141">
        <v>9.42</v>
      </c>
      <c r="W164" s="141">
        <v>9.42</v>
      </c>
      <c r="X164" s="141">
        <v>8.4</v>
      </c>
      <c r="Y164" s="141"/>
    </row>
    <row r="165" spans="1:25" x14ac:dyDescent="0.35">
      <c r="A165" s="139">
        <v>11</v>
      </c>
      <c r="B165" s="139" t="s">
        <v>67</v>
      </c>
      <c r="C165" s="139" t="s">
        <v>89</v>
      </c>
      <c r="D165" t="s">
        <v>90</v>
      </c>
      <c r="E165" t="s">
        <v>267</v>
      </c>
      <c r="F165" t="s">
        <v>595</v>
      </c>
      <c r="H165" s="140">
        <v>19.64</v>
      </c>
      <c r="I165" s="140">
        <v>16.09</v>
      </c>
      <c r="J165" s="140">
        <v>18.98</v>
      </c>
      <c r="K165" s="140">
        <v>13.77</v>
      </c>
      <c r="L165" s="140">
        <v>18.62</v>
      </c>
      <c r="M165" s="140">
        <v>12.65</v>
      </c>
      <c r="N165" s="140">
        <v>17.04</v>
      </c>
      <c r="O165" s="140">
        <v>13.5</v>
      </c>
      <c r="P165" t="s">
        <v>267</v>
      </c>
      <c r="Q165">
        <v>26.73</v>
      </c>
      <c r="R165">
        <v>22.86</v>
      </c>
      <c r="S165">
        <v>24.12</v>
      </c>
      <c r="T165">
        <v>20.48</v>
      </c>
      <c r="U165">
        <v>21.98</v>
      </c>
      <c r="V165">
        <v>15.47</v>
      </c>
      <c r="W165">
        <v>20.47</v>
      </c>
      <c r="X165">
        <v>13.68</v>
      </c>
      <c r="Y165" s="141"/>
    </row>
    <row r="166" spans="1:25" x14ac:dyDescent="0.35">
      <c r="A166" s="139">
        <v>11</v>
      </c>
      <c r="B166" s="139" t="s">
        <v>67</v>
      </c>
      <c r="C166" s="139" t="s">
        <v>68</v>
      </c>
      <c r="D166" t="s">
        <v>92</v>
      </c>
      <c r="E166" t="s">
        <v>268</v>
      </c>
      <c r="F166" t="s">
        <v>595</v>
      </c>
      <c r="H166" s="140">
        <v>22.54</v>
      </c>
      <c r="I166" s="140">
        <v>19.260000000000002</v>
      </c>
      <c r="J166" s="140">
        <v>21.33</v>
      </c>
      <c r="K166" s="140">
        <v>18.559999999999999</v>
      </c>
      <c r="L166" s="140">
        <v>20.5</v>
      </c>
      <c r="M166" s="140">
        <v>15.71</v>
      </c>
      <c r="N166" s="140">
        <v>19.84</v>
      </c>
      <c r="O166" s="140">
        <v>15.19</v>
      </c>
      <c r="P166" t="s">
        <v>268</v>
      </c>
      <c r="Q166" s="141">
        <v>30.03</v>
      </c>
      <c r="R166" s="141">
        <v>26.32</v>
      </c>
      <c r="S166" s="141">
        <v>27.53</v>
      </c>
      <c r="T166" s="141">
        <v>24.01</v>
      </c>
      <c r="U166" s="141">
        <v>25.46</v>
      </c>
      <c r="V166" s="141">
        <v>19.39</v>
      </c>
      <c r="W166" s="141">
        <v>24.49</v>
      </c>
      <c r="X166" s="141">
        <v>18.760000000000002</v>
      </c>
      <c r="Y166" s="141"/>
    </row>
    <row r="167" spans="1:25" x14ac:dyDescent="0.35">
      <c r="A167" s="139">
        <v>11</v>
      </c>
      <c r="B167" s="139" t="s">
        <v>67</v>
      </c>
      <c r="C167" s="139" t="s">
        <v>69</v>
      </c>
      <c r="D167" t="s">
        <v>94</v>
      </c>
      <c r="E167" t="s">
        <v>269</v>
      </c>
      <c r="F167" t="s">
        <v>595</v>
      </c>
      <c r="H167" s="140">
        <v>25.04</v>
      </c>
      <c r="I167" s="140">
        <v>21.4</v>
      </c>
      <c r="J167" s="140">
        <v>23.7</v>
      </c>
      <c r="K167" s="140">
        <v>20.62</v>
      </c>
      <c r="L167" s="140">
        <v>22.78</v>
      </c>
      <c r="M167" s="140">
        <v>17.45</v>
      </c>
      <c r="N167" s="140">
        <v>22.04</v>
      </c>
      <c r="O167" s="140">
        <v>16.88</v>
      </c>
      <c r="P167" t="s">
        <v>269</v>
      </c>
      <c r="Q167">
        <v>33.369999999999997</v>
      </c>
      <c r="R167">
        <v>29.25</v>
      </c>
      <c r="S167">
        <v>30.59</v>
      </c>
      <c r="T167">
        <v>26.67</v>
      </c>
      <c r="U167">
        <v>28.290000000000003</v>
      </c>
      <c r="V167">
        <v>21.19</v>
      </c>
      <c r="W167">
        <v>26.66</v>
      </c>
      <c r="X167">
        <v>19.190000000000001</v>
      </c>
      <c r="Y167" s="141"/>
    </row>
    <row r="168" spans="1:25" x14ac:dyDescent="0.35">
      <c r="A168" s="139">
        <v>11</v>
      </c>
      <c r="B168" s="139" t="s">
        <v>67</v>
      </c>
      <c r="C168" s="139" t="s">
        <v>71</v>
      </c>
      <c r="D168" t="s">
        <v>96</v>
      </c>
      <c r="E168" t="s">
        <v>270</v>
      </c>
      <c r="F168" t="s">
        <v>595</v>
      </c>
      <c r="H168" s="140">
        <v>27.82</v>
      </c>
      <c r="I168" s="140">
        <v>23.78</v>
      </c>
      <c r="J168" s="140">
        <v>26.33</v>
      </c>
      <c r="K168" s="140">
        <v>22.91</v>
      </c>
      <c r="L168" s="140">
        <v>25.31</v>
      </c>
      <c r="M168" s="140">
        <v>19.39</v>
      </c>
      <c r="N168" s="140">
        <v>24.49</v>
      </c>
      <c r="O168" s="140">
        <v>18.760000000000002</v>
      </c>
      <c r="P168" t="s">
        <v>270</v>
      </c>
      <c r="Q168">
        <v>37.07</v>
      </c>
      <c r="R168">
        <v>32.49</v>
      </c>
      <c r="S168">
        <v>33.979999999999997</v>
      </c>
      <c r="T168">
        <v>29.63</v>
      </c>
      <c r="U168">
        <v>31.43</v>
      </c>
      <c r="V168">
        <v>23.54</v>
      </c>
      <c r="W168">
        <v>29.62</v>
      </c>
      <c r="X168">
        <v>21.32</v>
      </c>
      <c r="Y168" s="141"/>
    </row>
    <row r="169" spans="1:25" x14ac:dyDescent="0.35">
      <c r="A169" s="139">
        <v>11</v>
      </c>
      <c r="B169" s="139" t="s">
        <v>67</v>
      </c>
      <c r="C169" s="139" t="s">
        <v>73</v>
      </c>
      <c r="D169" t="s">
        <v>98</v>
      </c>
      <c r="E169" t="s">
        <v>271</v>
      </c>
      <c r="F169" t="s">
        <v>595</v>
      </c>
      <c r="H169" s="140">
        <v>19.64</v>
      </c>
      <c r="I169" s="140">
        <v>16.09</v>
      </c>
      <c r="J169" s="140">
        <v>18.98</v>
      </c>
      <c r="K169" s="140">
        <v>13.77</v>
      </c>
      <c r="L169" s="140">
        <v>19.559999999999999</v>
      </c>
      <c r="M169" s="140">
        <v>13.62</v>
      </c>
      <c r="N169" s="140">
        <v>17.04</v>
      </c>
      <c r="O169" s="140">
        <v>13.5</v>
      </c>
      <c r="P169" t="s">
        <v>271</v>
      </c>
      <c r="U169" s="141">
        <v>23.080000000000002</v>
      </c>
      <c r="V169" s="141">
        <v>16.25</v>
      </c>
      <c r="Y169" s="141"/>
    </row>
    <row r="170" spans="1:25" x14ac:dyDescent="0.35">
      <c r="A170" s="139">
        <v>11</v>
      </c>
      <c r="B170" s="139" t="s">
        <v>70</v>
      </c>
      <c r="C170" s="139" t="s">
        <v>89</v>
      </c>
      <c r="D170" t="s">
        <v>100</v>
      </c>
      <c r="E170" t="s">
        <v>272</v>
      </c>
      <c r="F170" t="s">
        <v>596</v>
      </c>
      <c r="H170" s="140">
        <v>17.04</v>
      </c>
      <c r="I170" s="140">
        <v>15.79</v>
      </c>
      <c r="J170" s="140">
        <v>16.989999999999998</v>
      </c>
      <c r="K170" s="140">
        <v>14.82</v>
      </c>
      <c r="L170" s="140">
        <v>16.579999999999998</v>
      </c>
      <c r="M170" s="140">
        <v>12.65</v>
      </c>
      <c r="N170" s="140">
        <v>14.62</v>
      </c>
      <c r="O170" s="140">
        <v>12.56</v>
      </c>
      <c r="P170" t="s">
        <v>272</v>
      </c>
      <c r="Q170">
        <v>22.76</v>
      </c>
      <c r="R170">
        <v>19.86</v>
      </c>
      <c r="S170">
        <v>21.37</v>
      </c>
      <c r="T170">
        <v>18.45</v>
      </c>
      <c r="U170">
        <v>19.96</v>
      </c>
      <c r="V170">
        <v>16.02</v>
      </c>
      <c r="W170">
        <v>17.45</v>
      </c>
      <c r="X170">
        <v>13.84</v>
      </c>
      <c r="Y170" s="141"/>
    </row>
    <row r="171" spans="1:25" x14ac:dyDescent="0.35">
      <c r="A171" s="139">
        <v>11</v>
      </c>
      <c r="B171" s="139" t="s">
        <v>70</v>
      </c>
      <c r="C171" s="139" t="s">
        <v>68</v>
      </c>
      <c r="D171" t="s">
        <v>102</v>
      </c>
      <c r="E171" t="s">
        <v>273</v>
      </c>
      <c r="F171" t="s">
        <v>596</v>
      </c>
      <c r="H171" s="140">
        <v>20.63</v>
      </c>
      <c r="I171" s="140">
        <v>17.93</v>
      </c>
      <c r="J171" s="140">
        <v>19.53</v>
      </c>
      <c r="K171" s="140">
        <v>18.63</v>
      </c>
      <c r="L171" s="140">
        <v>19.32</v>
      </c>
      <c r="M171" s="140">
        <v>15.63</v>
      </c>
      <c r="N171" s="140">
        <v>17.22</v>
      </c>
      <c r="O171" s="140">
        <v>14.33</v>
      </c>
      <c r="P171" t="s">
        <v>273</v>
      </c>
      <c r="Q171" s="141">
        <v>26.220000000000002</v>
      </c>
      <c r="R171" s="141">
        <v>23.41</v>
      </c>
      <c r="S171" s="141">
        <v>24.87</v>
      </c>
      <c r="T171" s="141">
        <v>23</v>
      </c>
      <c r="U171" s="141">
        <v>23.85</v>
      </c>
      <c r="V171" s="141">
        <v>19.62</v>
      </c>
      <c r="W171" s="141">
        <v>21.25</v>
      </c>
      <c r="X171" s="141">
        <v>17.690000000000001</v>
      </c>
      <c r="Y171" s="141"/>
    </row>
    <row r="172" spans="1:25" x14ac:dyDescent="0.35">
      <c r="A172" s="139">
        <v>11</v>
      </c>
      <c r="B172" s="139" t="s">
        <v>70</v>
      </c>
      <c r="C172" s="139" t="s">
        <v>69</v>
      </c>
      <c r="D172" t="s">
        <v>104</v>
      </c>
      <c r="E172" t="s">
        <v>274</v>
      </c>
      <c r="F172" t="s">
        <v>596</v>
      </c>
      <c r="H172" s="140">
        <v>22.92</v>
      </c>
      <c r="I172" s="140">
        <v>19.920000000000002</v>
      </c>
      <c r="J172" s="140">
        <v>21.7</v>
      </c>
      <c r="K172" s="140">
        <v>20.7</v>
      </c>
      <c r="L172" s="140">
        <v>21.47</v>
      </c>
      <c r="M172" s="140">
        <v>17.37</v>
      </c>
      <c r="N172" s="140">
        <v>19.13</v>
      </c>
      <c r="O172" s="140">
        <v>15.92</v>
      </c>
      <c r="P172" t="s">
        <v>274</v>
      </c>
      <c r="Q172">
        <v>29.14</v>
      </c>
      <c r="R172">
        <v>26.01</v>
      </c>
      <c r="S172">
        <v>27.63</v>
      </c>
      <c r="T172">
        <v>24.470000000000002</v>
      </c>
      <c r="U172">
        <v>26.110000000000003</v>
      </c>
      <c r="V172">
        <v>21.790000000000003</v>
      </c>
      <c r="W172">
        <v>23.380000000000003</v>
      </c>
      <c r="X172">
        <v>19.360000000000003</v>
      </c>
      <c r="Y172" s="141"/>
    </row>
    <row r="173" spans="1:25" x14ac:dyDescent="0.35">
      <c r="A173" s="139">
        <v>11</v>
      </c>
      <c r="B173" s="139" t="s">
        <v>70</v>
      </c>
      <c r="C173" s="139" t="s">
        <v>71</v>
      </c>
      <c r="D173" t="s">
        <v>106</v>
      </c>
      <c r="E173" t="s">
        <v>275</v>
      </c>
      <c r="F173" t="s">
        <v>596</v>
      </c>
      <c r="H173" s="140">
        <v>25.47</v>
      </c>
      <c r="I173" s="140">
        <v>22.13</v>
      </c>
      <c r="J173" s="140">
        <v>24.11</v>
      </c>
      <c r="K173" s="140">
        <v>23</v>
      </c>
      <c r="L173" s="140">
        <v>23.85</v>
      </c>
      <c r="M173" s="140">
        <v>19.3</v>
      </c>
      <c r="N173" s="140">
        <v>21.25</v>
      </c>
      <c r="O173" s="140">
        <v>17.690000000000001</v>
      </c>
      <c r="P173" t="s">
        <v>275</v>
      </c>
      <c r="Q173">
        <v>32.369999999999997</v>
      </c>
      <c r="R173">
        <v>28.89</v>
      </c>
      <c r="S173">
        <v>30.7</v>
      </c>
      <c r="T173">
        <v>27.18</v>
      </c>
      <c r="U173">
        <v>29.01</v>
      </c>
      <c r="V173">
        <v>24.21</v>
      </c>
      <c r="W173">
        <v>25.97</v>
      </c>
      <c r="X173">
        <v>21.51</v>
      </c>
      <c r="Y173" s="141"/>
    </row>
    <row r="174" spans="1:25" x14ac:dyDescent="0.35">
      <c r="A174" s="139">
        <v>11</v>
      </c>
      <c r="B174" s="139" t="s">
        <v>70</v>
      </c>
      <c r="C174" s="139" t="s">
        <v>73</v>
      </c>
      <c r="D174" t="s">
        <v>108</v>
      </c>
      <c r="E174" t="s">
        <v>276</v>
      </c>
      <c r="F174" t="s">
        <v>596</v>
      </c>
      <c r="H174" s="140">
        <v>17.04</v>
      </c>
      <c r="I174" s="140">
        <v>15.79</v>
      </c>
      <c r="J174" s="140">
        <v>16.989999999999998</v>
      </c>
      <c r="K174" s="140">
        <v>14.82</v>
      </c>
      <c r="L174" s="140">
        <v>17.41</v>
      </c>
      <c r="M174" s="140">
        <v>13.29</v>
      </c>
      <c r="N174" s="140">
        <v>14.62</v>
      </c>
      <c r="O174" s="140">
        <v>12.56</v>
      </c>
      <c r="P174" t="s">
        <v>276</v>
      </c>
      <c r="U174" s="141">
        <v>20.96</v>
      </c>
      <c r="V174" s="141">
        <v>16.830000000000002</v>
      </c>
      <c r="Y174" s="141"/>
    </row>
    <row r="175" spans="1:25" x14ac:dyDescent="0.35">
      <c r="A175" s="139">
        <v>11</v>
      </c>
      <c r="B175" s="139" t="s">
        <v>72</v>
      </c>
      <c r="C175" s="139" t="s">
        <v>89</v>
      </c>
      <c r="D175" t="s">
        <v>110</v>
      </c>
      <c r="E175" t="s">
        <v>277</v>
      </c>
      <c r="F175" t="s">
        <v>597</v>
      </c>
      <c r="H175" s="140">
        <v>15.81</v>
      </c>
      <c r="I175" s="140">
        <v>15.75</v>
      </c>
      <c r="J175" s="140">
        <v>15.81</v>
      </c>
      <c r="K175" s="140">
        <v>13.5</v>
      </c>
      <c r="L175" s="140">
        <v>15.3</v>
      </c>
      <c r="M175" s="140">
        <v>11.26</v>
      </c>
      <c r="N175" s="140">
        <v>13.5</v>
      </c>
      <c r="O175" s="140">
        <v>9.4600000000000009</v>
      </c>
      <c r="P175" t="s">
        <v>277</v>
      </c>
      <c r="Q175">
        <v>21.96</v>
      </c>
      <c r="R175">
        <v>18.239999999999998</v>
      </c>
      <c r="S175">
        <v>20.54</v>
      </c>
      <c r="T175">
        <v>16.57</v>
      </c>
      <c r="U175">
        <v>18.57</v>
      </c>
      <c r="V175">
        <v>13.79</v>
      </c>
      <c r="W175">
        <v>15.63</v>
      </c>
      <c r="X175">
        <v>11.43</v>
      </c>
      <c r="Y175" s="141"/>
    </row>
    <row r="176" spans="1:25" x14ac:dyDescent="0.35">
      <c r="A176" s="139">
        <v>11</v>
      </c>
      <c r="B176" s="139" t="s">
        <v>72</v>
      </c>
      <c r="C176" s="139" t="s">
        <v>68</v>
      </c>
      <c r="D176" t="s">
        <v>112</v>
      </c>
      <c r="E176" t="s">
        <v>278</v>
      </c>
      <c r="F176" t="s">
        <v>597</v>
      </c>
      <c r="H176" s="140">
        <v>20.05</v>
      </c>
      <c r="I176" s="140">
        <v>18.510000000000002</v>
      </c>
      <c r="J176" s="140">
        <v>19.04</v>
      </c>
      <c r="K176" s="140">
        <v>17.579999999999998</v>
      </c>
      <c r="L176" s="140">
        <v>18.57</v>
      </c>
      <c r="M176" s="140">
        <v>14.61</v>
      </c>
      <c r="N176" s="140">
        <v>16.32</v>
      </c>
      <c r="O176" s="140">
        <v>13.69</v>
      </c>
      <c r="P176" t="s">
        <v>278</v>
      </c>
      <c r="Q176" s="141">
        <v>25.450000000000003</v>
      </c>
      <c r="R176" s="141">
        <v>22.85</v>
      </c>
      <c r="S176" s="141">
        <v>24.07</v>
      </c>
      <c r="T176" s="141">
        <v>21.7</v>
      </c>
      <c r="U176" s="141">
        <v>22.92</v>
      </c>
      <c r="V176" s="141">
        <v>18.03</v>
      </c>
      <c r="W176" s="141">
        <v>20.14</v>
      </c>
      <c r="X176" s="141">
        <v>16.899999999999999</v>
      </c>
      <c r="Y176" s="141"/>
    </row>
    <row r="177" spans="1:25" x14ac:dyDescent="0.35">
      <c r="A177" s="139">
        <v>11</v>
      </c>
      <c r="B177" s="139" t="s">
        <v>72</v>
      </c>
      <c r="C177" s="139" t="s">
        <v>69</v>
      </c>
      <c r="D177" t="s">
        <v>114</v>
      </c>
      <c r="E177" t="s">
        <v>279</v>
      </c>
      <c r="F177" t="s">
        <v>597</v>
      </c>
      <c r="H177" s="140">
        <v>22.28</v>
      </c>
      <c r="I177" s="140">
        <v>20.57</v>
      </c>
      <c r="J177" s="140">
        <v>21.15</v>
      </c>
      <c r="K177" s="140">
        <v>19.53</v>
      </c>
      <c r="L177" s="140">
        <v>20.63</v>
      </c>
      <c r="M177" s="140">
        <v>16.23</v>
      </c>
      <c r="N177" s="140">
        <v>18.13</v>
      </c>
      <c r="O177" s="140">
        <v>15.21</v>
      </c>
      <c r="P177" t="s">
        <v>279</v>
      </c>
      <c r="Q177">
        <v>28.270000000000003</v>
      </c>
      <c r="R177">
        <v>24.240000000000002</v>
      </c>
      <c r="S177">
        <v>26.740000000000002</v>
      </c>
      <c r="T177">
        <v>22.41</v>
      </c>
      <c r="U177">
        <v>24.6</v>
      </c>
      <c r="V177">
        <v>19.310000000000002</v>
      </c>
      <c r="W177">
        <v>21.360000000000003</v>
      </c>
      <c r="X177">
        <v>16.899999999999999</v>
      </c>
      <c r="Y177" s="141"/>
    </row>
    <row r="178" spans="1:25" x14ac:dyDescent="0.35">
      <c r="A178" s="139">
        <v>11</v>
      </c>
      <c r="B178" s="139" t="s">
        <v>72</v>
      </c>
      <c r="C178" s="139" t="s">
        <v>71</v>
      </c>
      <c r="D178" t="s">
        <v>116</v>
      </c>
      <c r="E178" t="s">
        <v>280</v>
      </c>
      <c r="F178" t="s">
        <v>597</v>
      </c>
      <c r="H178" s="140">
        <v>24.75</v>
      </c>
      <c r="I178" s="140">
        <v>22.85</v>
      </c>
      <c r="J178" s="140">
        <v>23.5</v>
      </c>
      <c r="K178" s="140">
        <v>21.7</v>
      </c>
      <c r="L178" s="140">
        <v>22.92</v>
      </c>
      <c r="M178" s="140">
        <v>18.03</v>
      </c>
      <c r="N178" s="140">
        <v>20.14</v>
      </c>
      <c r="O178" s="140">
        <v>16.899999999999999</v>
      </c>
      <c r="P178" t="s">
        <v>280</v>
      </c>
      <c r="Q178">
        <v>31.41</v>
      </c>
      <c r="R178">
        <v>26.93</v>
      </c>
      <c r="S178">
        <v>29.71</v>
      </c>
      <c r="T178">
        <v>24.89</v>
      </c>
      <c r="U178">
        <v>27.33</v>
      </c>
      <c r="V178">
        <v>21.45</v>
      </c>
      <c r="W178">
        <v>23.73</v>
      </c>
      <c r="X178">
        <v>18.489999999999998</v>
      </c>
      <c r="Y178" s="141"/>
    </row>
    <row r="179" spans="1:25" x14ac:dyDescent="0.35">
      <c r="A179" s="139">
        <v>11</v>
      </c>
      <c r="B179" s="139" t="s">
        <v>72</v>
      </c>
      <c r="C179" s="139" t="s">
        <v>73</v>
      </c>
      <c r="D179" t="s">
        <v>118</v>
      </c>
      <c r="E179" t="s">
        <v>281</v>
      </c>
      <c r="F179" t="s">
        <v>597</v>
      </c>
      <c r="H179" s="140">
        <v>15.81</v>
      </c>
      <c r="I179" s="140">
        <v>15.75</v>
      </c>
      <c r="J179" s="140">
        <v>15.81</v>
      </c>
      <c r="K179" s="140">
        <v>13.5</v>
      </c>
      <c r="L179" s="140">
        <v>16.07</v>
      </c>
      <c r="M179" s="140">
        <v>11.83</v>
      </c>
      <c r="N179" s="140">
        <v>13.5</v>
      </c>
      <c r="O179" s="140">
        <v>9.4600000000000009</v>
      </c>
      <c r="P179" t="s">
        <v>281</v>
      </c>
      <c r="U179" s="141">
        <v>19.5</v>
      </c>
      <c r="V179" s="141">
        <v>14.48</v>
      </c>
      <c r="Y179" s="141"/>
    </row>
    <row r="180" spans="1:25" x14ac:dyDescent="0.35">
      <c r="A180" s="139">
        <v>11</v>
      </c>
      <c r="B180" s="139" t="s">
        <v>120</v>
      </c>
      <c r="C180" s="139" t="s">
        <v>89</v>
      </c>
      <c r="D180" t="s">
        <v>121</v>
      </c>
      <c r="E180" t="s">
        <v>282</v>
      </c>
      <c r="F180" t="s">
        <v>598</v>
      </c>
      <c r="H180" s="140">
        <v>10.24</v>
      </c>
      <c r="I180" s="140">
        <v>9.4499999999999993</v>
      </c>
      <c r="J180" s="140">
        <v>9.73</v>
      </c>
      <c r="K180" s="140">
        <v>7.88</v>
      </c>
      <c r="L180" s="140">
        <v>9.73</v>
      </c>
      <c r="M180" s="140">
        <v>6.59</v>
      </c>
      <c r="N180" s="140">
        <v>8.49</v>
      </c>
      <c r="O180" s="140">
        <v>5.28</v>
      </c>
      <c r="P180" t="s">
        <v>282</v>
      </c>
      <c r="Q180" s="141">
        <v>10.24</v>
      </c>
      <c r="R180" s="141">
        <v>9.4499999999999993</v>
      </c>
      <c r="S180" s="141">
        <v>9.73</v>
      </c>
      <c r="T180" s="141">
        <v>7.88</v>
      </c>
      <c r="U180" s="141">
        <v>9.73</v>
      </c>
      <c r="V180" s="141">
        <v>6.59</v>
      </c>
      <c r="W180" s="141">
        <v>8.49</v>
      </c>
      <c r="X180" s="141">
        <v>5.28</v>
      </c>
      <c r="Y180" s="141"/>
    </row>
    <row r="181" spans="1:25" x14ac:dyDescent="0.35">
      <c r="A181" s="139">
        <v>12</v>
      </c>
      <c r="B181" s="139" t="s">
        <v>67</v>
      </c>
      <c r="C181" s="139" t="s">
        <v>89</v>
      </c>
      <c r="D181" t="s">
        <v>90</v>
      </c>
      <c r="E181" t="s">
        <v>283</v>
      </c>
      <c r="F181" t="s">
        <v>599</v>
      </c>
      <c r="H181" s="140">
        <v>25.2</v>
      </c>
      <c r="I181" s="140">
        <v>25.2</v>
      </c>
      <c r="J181" s="140">
        <v>20.350000000000001</v>
      </c>
      <c r="K181" s="140">
        <v>13.57</v>
      </c>
      <c r="L181" s="140">
        <v>18.510000000000002</v>
      </c>
      <c r="M181" s="140">
        <v>13.88</v>
      </c>
      <c r="N181" s="140">
        <v>18.53</v>
      </c>
      <c r="O181" s="140">
        <v>10.85</v>
      </c>
      <c r="P181" t="s">
        <v>283</v>
      </c>
      <c r="Q181">
        <v>25.2</v>
      </c>
      <c r="R181">
        <v>25.2</v>
      </c>
      <c r="S181">
        <v>20.61</v>
      </c>
      <c r="T181">
        <v>18.899999999999999</v>
      </c>
      <c r="U181">
        <v>19.61</v>
      </c>
      <c r="V181">
        <v>16.41</v>
      </c>
      <c r="W181">
        <v>18.89</v>
      </c>
      <c r="X181">
        <v>15.48</v>
      </c>
      <c r="Y181" s="141"/>
    </row>
    <row r="182" spans="1:25" x14ac:dyDescent="0.35">
      <c r="A182" s="139">
        <v>12</v>
      </c>
      <c r="B182" s="139" t="s">
        <v>67</v>
      </c>
      <c r="C182" s="139" t="s">
        <v>68</v>
      </c>
      <c r="D182" t="s">
        <v>92</v>
      </c>
      <c r="E182" t="s">
        <v>284</v>
      </c>
      <c r="F182" t="s">
        <v>599</v>
      </c>
      <c r="H182" s="140">
        <v>26.46</v>
      </c>
      <c r="I182" s="140">
        <v>26.46</v>
      </c>
      <c r="J182" s="140">
        <v>21.37</v>
      </c>
      <c r="K182" s="140">
        <v>17.41</v>
      </c>
      <c r="L182" s="140">
        <v>19.440000000000001</v>
      </c>
      <c r="M182" s="140">
        <v>14.97</v>
      </c>
      <c r="N182" s="140">
        <v>19.46</v>
      </c>
      <c r="O182" s="140">
        <v>14.53</v>
      </c>
      <c r="P182" t="s">
        <v>284</v>
      </c>
      <c r="Q182" s="141">
        <v>28.4</v>
      </c>
      <c r="R182" s="141">
        <v>28.4</v>
      </c>
      <c r="S182" s="141">
        <v>24.4</v>
      </c>
      <c r="T182" s="141">
        <v>21.49</v>
      </c>
      <c r="U182" s="141">
        <v>23.53</v>
      </c>
      <c r="V182" s="141">
        <v>18.48</v>
      </c>
      <c r="W182" s="141">
        <v>22.84</v>
      </c>
      <c r="X182" s="141">
        <v>17.93</v>
      </c>
      <c r="Y182" s="141"/>
    </row>
    <row r="183" spans="1:25" x14ac:dyDescent="0.35">
      <c r="A183" s="139">
        <v>12</v>
      </c>
      <c r="B183" s="139" t="s">
        <v>67</v>
      </c>
      <c r="C183" s="139" t="s">
        <v>69</v>
      </c>
      <c r="D183" t="s">
        <v>94</v>
      </c>
      <c r="E183" t="s">
        <v>285</v>
      </c>
      <c r="F183" t="s">
        <v>599</v>
      </c>
      <c r="H183" s="140">
        <v>26.97</v>
      </c>
      <c r="I183" s="140">
        <v>26.97</v>
      </c>
      <c r="J183" s="140">
        <v>21.96</v>
      </c>
      <c r="K183" s="140">
        <v>19.34</v>
      </c>
      <c r="L183" s="140">
        <v>21.18</v>
      </c>
      <c r="M183" s="140">
        <v>16.63</v>
      </c>
      <c r="N183" s="140">
        <v>20.56</v>
      </c>
      <c r="O183" s="140">
        <v>16.14</v>
      </c>
      <c r="P183" t="s">
        <v>285</v>
      </c>
      <c r="Q183">
        <v>28.4</v>
      </c>
      <c r="R183">
        <v>28.4</v>
      </c>
      <c r="S183">
        <v>24.4</v>
      </c>
      <c r="T183">
        <v>21.49</v>
      </c>
      <c r="U183">
        <v>23.53</v>
      </c>
      <c r="V183">
        <v>18.48</v>
      </c>
      <c r="W183">
        <v>22.84</v>
      </c>
      <c r="X183">
        <v>17.93</v>
      </c>
      <c r="Y183" s="141"/>
    </row>
    <row r="184" spans="1:25" x14ac:dyDescent="0.35">
      <c r="A184" s="139">
        <v>12</v>
      </c>
      <c r="B184" s="139" t="s">
        <v>67</v>
      </c>
      <c r="C184" s="139" t="s">
        <v>71</v>
      </c>
      <c r="D184" t="s">
        <v>96</v>
      </c>
      <c r="E184" t="s">
        <v>286</v>
      </c>
      <c r="F184" t="s">
        <v>599</v>
      </c>
      <c r="H184" s="140">
        <v>28.4</v>
      </c>
      <c r="I184" s="140">
        <v>28.4</v>
      </c>
      <c r="J184" s="140">
        <v>24.4</v>
      </c>
      <c r="K184" s="140">
        <v>21.49</v>
      </c>
      <c r="L184" s="140">
        <v>23.53</v>
      </c>
      <c r="M184" s="140">
        <v>18.48</v>
      </c>
      <c r="N184" s="140">
        <v>22.84</v>
      </c>
      <c r="O184" s="140">
        <v>17.93</v>
      </c>
      <c r="P184" t="s">
        <v>286</v>
      </c>
      <c r="Q184">
        <v>28.4</v>
      </c>
      <c r="R184">
        <v>28.4</v>
      </c>
      <c r="S184">
        <v>24.99</v>
      </c>
      <c r="T184">
        <v>23.1</v>
      </c>
      <c r="U184">
        <v>23.88</v>
      </c>
      <c r="V184">
        <v>20.34</v>
      </c>
      <c r="W184">
        <v>23.09</v>
      </c>
      <c r="X184">
        <v>19.3</v>
      </c>
      <c r="Y184" s="141"/>
    </row>
    <row r="185" spans="1:25" x14ac:dyDescent="0.35">
      <c r="A185" s="139">
        <v>12</v>
      </c>
      <c r="B185" s="139" t="s">
        <v>67</v>
      </c>
      <c r="C185" s="139" t="s">
        <v>73</v>
      </c>
      <c r="D185" t="s">
        <v>98</v>
      </c>
      <c r="E185" t="s">
        <v>287</v>
      </c>
      <c r="F185" t="s">
        <v>599</v>
      </c>
      <c r="H185" s="140">
        <v>25.2</v>
      </c>
      <c r="I185" s="140">
        <v>25.2</v>
      </c>
      <c r="J185" s="140">
        <v>20.350000000000001</v>
      </c>
      <c r="K185" s="140">
        <v>13.57</v>
      </c>
      <c r="L185" s="140">
        <v>19.440000000000001</v>
      </c>
      <c r="M185" s="140">
        <v>14.58</v>
      </c>
      <c r="N185" s="140">
        <v>18.53</v>
      </c>
      <c r="O185" s="140">
        <v>10.85</v>
      </c>
      <c r="P185" t="s">
        <v>287</v>
      </c>
      <c r="U185" s="141">
        <v>20.6</v>
      </c>
      <c r="V185" s="141">
        <v>17.240000000000002</v>
      </c>
      <c r="Y185" s="141"/>
    </row>
    <row r="186" spans="1:25" x14ac:dyDescent="0.35">
      <c r="A186" s="139">
        <v>12</v>
      </c>
      <c r="B186" s="139" t="s">
        <v>70</v>
      </c>
      <c r="C186" s="139" t="s">
        <v>89</v>
      </c>
      <c r="D186" t="s">
        <v>100</v>
      </c>
      <c r="E186" t="s">
        <v>288</v>
      </c>
      <c r="F186" t="s">
        <v>600</v>
      </c>
      <c r="H186" s="140">
        <v>25.2</v>
      </c>
      <c r="I186" s="140">
        <v>25.2</v>
      </c>
      <c r="J186" s="140">
        <v>18.739999999999998</v>
      </c>
      <c r="K186" s="140">
        <v>16.420000000000002</v>
      </c>
      <c r="L186" s="140">
        <v>17.88</v>
      </c>
      <c r="M186" s="140">
        <v>12.52</v>
      </c>
      <c r="N186" s="140">
        <v>16.05</v>
      </c>
      <c r="O186" s="140">
        <v>10.73</v>
      </c>
      <c r="P186" t="s">
        <v>288</v>
      </c>
      <c r="Q186">
        <v>25.2</v>
      </c>
      <c r="R186">
        <v>25.2</v>
      </c>
      <c r="S186">
        <v>19.32</v>
      </c>
      <c r="T186">
        <v>17.91</v>
      </c>
      <c r="U186">
        <v>18.649999999999999</v>
      </c>
      <c r="V186">
        <v>16.690000000000001</v>
      </c>
      <c r="W186">
        <v>17.420000000000002</v>
      </c>
      <c r="X186">
        <v>15.56</v>
      </c>
      <c r="Y186" s="141"/>
    </row>
    <row r="187" spans="1:25" x14ac:dyDescent="0.35">
      <c r="A187" s="139">
        <v>12</v>
      </c>
      <c r="B187" s="139" t="s">
        <v>70</v>
      </c>
      <c r="C187" s="139" t="s">
        <v>68</v>
      </c>
      <c r="D187" t="s">
        <v>102</v>
      </c>
      <c r="E187" t="s">
        <v>289</v>
      </c>
      <c r="F187" t="s">
        <v>600</v>
      </c>
      <c r="H187" s="140">
        <v>26.46</v>
      </c>
      <c r="I187" s="140">
        <v>26.46</v>
      </c>
      <c r="J187" s="140">
        <v>19.680000000000003</v>
      </c>
      <c r="K187" s="140">
        <v>17.46</v>
      </c>
      <c r="L187" s="140">
        <v>18.78</v>
      </c>
      <c r="M187" s="140">
        <v>14.9</v>
      </c>
      <c r="N187" s="140">
        <v>16.860000000000003</v>
      </c>
      <c r="O187" s="140">
        <v>13.78</v>
      </c>
      <c r="P187" t="s">
        <v>289</v>
      </c>
      <c r="Q187" s="141">
        <v>28.4</v>
      </c>
      <c r="R187" s="141">
        <v>28.4</v>
      </c>
      <c r="S187" s="141">
        <v>22.51</v>
      </c>
      <c r="T187" s="141">
        <v>21.56</v>
      </c>
      <c r="U187" s="141">
        <v>22.29</v>
      </c>
      <c r="V187" s="141">
        <v>18.399999999999999</v>
      </c>
      <c r="W187" s="141">
        <v>20.07</v>
      </c>
      <c r="X187" s="141">
        <v>17.010000000000002</v>
      </c>
      <c r="Y187" s="141"/>
    </row>
    <row r="188" spans="1:25" x14ac:dyDescent="0.35">
      <c r="A188" s="139">
        <v>12</v>
      </c>
      <c r="B188" s="139" t="s">
        <v>70</v>
      </c>
      <c r="C188" s="139" t="s">
        <v>69</v>
      </c>
      <c r="D188" t="s">
        <v>104</v>
      </c>
      <c r="E188" t="s">
        <v>290</v>
      </c>
      <c r="F188" t="s">
        <v>600</v>
      </c>
      <c r="H188" s="140">
        <v>26.97</v>
      </c>
      <c r="I188" s="140">
        <v>26.97</v>
      </c>
      <c r="J188" s="140">
        <v>20.260000000000002</v>
      </c>
      <c r="K188" s="140">
        <v>19.399999999999999</v>
      </c>
      <c r="L188" s="140">
        <v>20.059999999999999</v>
      </c>
      <c r="M188" s="140">
        <v>16.559999999999999</v>
      </c>
      <c r="N188" s="140">
        <v>18.059999999999999</v>
      </c>
      <c r="O188" s="140">
        <v>15.31</v>
      </c>
      <c r="P188" t="s">
        <v>290</v>
      </c>
      <c r="Q188">
        <v>28.4</v>
      </c>
      <c r="R188">
        <v>28.4</v>
      </c>
      <c r="S188">
        <v>22.51</v>
      </c>
      <c r="T188">
        <v>21.56</v>
      </c>
      <c r="U188">
        <v>22.29</v>
      </c>
      <c r="V188">
        <v>18.59</v>
      </c>
      <c r="W188">
        <v>20.07</v>
      </c>
      <c r="X188">
        <v>17.46</v>
      </c>
      <c r="Y188" s="141"/>
    </row>
    <row r="189" spans="1:25" x14ac:dyDescent="0.35">
      <c r="A189" s="139">
        <v>12</v>
      </c>
      <c r="B189" s="139" t="s">
        <v>70</v>
      </c>
      <c r="C189" s="139" t="s">
        <v>71</v>
      </c>
      <c r="D189" t="s">
        <v>106</v>
      </c>
      <c r="E189" t="s">
        <v>291</v>
      </c>
      <c r="F189" t="s">
        <v>600</v>
      </c>
      <c r="H189" s="140">
        <v>28.4</v>
      </c>
      <c r="I189" s="140">
        <v>28.4</v>
      </c>
      <c r="J189" s="140">
        <v>22.51</v>
      </c>
      <c r="K189" s="140">
        <v>21.56</v>
      </c>
      <c r="L189" s="140">
        <v>22.29</v>
      </c>
      <c r="M189" s="140">
        <v>18.399999999999999</v>
      </c>
      <c r="N189" s="140">
        <v>20.07</v>
      </c>
      <c r="O189" s="140">
        <v>17.010000000000002</v>
      </c>
      <c r="P189" t="s">
        <v>291</v>
      </c>
      <c r="Q189">
        <v>28.4</v>
      </c>
      <c r="R189">
        <v>28.4</v>
      </c>
      <c r="S189">
        <v>23.57</v>
      </c>
      <c r="T189">
        <v>22.01</v>
      </c>
      <c r="U189">
        <v>22.82</v>
      </c>
      <c r="V189">
        <v>20.65</v>
      </c>
      <c r="W189">
        <v>21.46</v>
      </c>
      <c r="X189">
        <v>19.39</v>
      </c>
      <c r="Y189" s="141"/>
    </row>
    <row r="190" spans="1:25" x14ac:dyDescent="0.35">
      <c r="A190" s="139">
        <v>12</v>
      </c>
      <c r="B190" s="139" t="s">
        <v>70</v>
      </c>
      <c r="C190" s="139" t="s">
        <v>73</v>
      </c>
      <c r="D190" t="s">
        <v>108</v>
      </c>
      <c r="E190" t="s">
        <v>292</v>
      </c>
      <c r="F190" t="s">
        <v>600</v>
      </c>
      <c r="H190" s="140">
        <v>25.2</v>
      </c>
      <c r="I190" s="140">
        <v>25.2</v>
      </c>
      <c r="J190" s="140">
        <v>18.739999999999998</v>
      </c>
      <c r="K190" s="140">
        <v>16.420000000000002</v>
      </c>
      <c r="L190" s="140">
        <v>18.78</v>
      </c>
      <c r="M190" s="140">
        <v>13.15</v>
      </c>
      <c r="N190" s="140">
        <v>16.05</v>
      </c>
      <c r="O190" s="140">
        <v>10.73</v>
      </c>
      <c r="P190" t="s">
        <v>292</v>
      </c>
      <c r="U190" s="141">
        <v>19.59</v>
      </c>
      <c r="V190" s="141">
        <v>17.53</v>
      </c>
      <c r="Y190" s="141"/>
    </row>
    <row r="191" spans="1:25" x14ac:dyDescent="0.35">
      <c r="A191" s="139">
        <v>12</v>
      </c>
      <c r="B191" s="139" t="s">
        <v>72</v>
      </c>
      <c r="C191" s="139" t="s">
        <v>89</v>
      </c>
      <c r="D191" t="s">
        <v>110</v>
      </c>
      <c r="E191" t="s">
        <v>293</v>
      </c>
      <c r="F191" t="s">
        <v>601</v>
      </c>
      <c r="H191" s="140">
        <v>25.2</v>
      </c>
      <c r="I191" s="140">
        <v>25.2</v>
      </c>
      <c r="J191" s="140">
        <v>18.739999999999998</v>
      </c>
      <c r="K191" s="140">
        <v>16.420000000000002</v>
      </c>
      <c r="L191" s="140">
        <v>17.88</v>
      </c>
      <c r="M191" s="140">
        <v>12.52</v>
      </c>
      <c r="N191" s="140">
        <v>16.05</v>
      </c>
      <c r="O191" s="140">
        <v>10.73</v>
      </c>
      <c r="P191" t="s">
        <v>293</v>
      </c>
      <c r="Q191">
        <v>25.2</v>
      </c>
      <c r="R191">
        <v>25.2</v>
      </c>
      <c r="S191">
        <v>18.93</v>
      </c>
      <c r="T191">
        <v>16.97</v>
      </c>
      <c r="U191">
        <v>17.97</v>
      </c>
      <c r="V191">
        <v>15.53</v>
      </c>
      <c r="W191">
        <v>16.489999999999998</v>
      </c>
      <c r="X191">
        <v>14.25</v>
      </c>
      <c r="Y191" s="141"/>
    </row>
    <row r="192" spans="1:25" x14ac:dyDescent="0.35">
      <c r="A192" s="139">
        <v>12</v>
      </c>
      <c r="B192" s="139" t="s">
        <v>72</v>
      </c>
      <c r="C192" s="139" t="s">
        <v>68</v>
      </c>
      <c r="D192" t="s">
        <v>112</v>
      </c>
      <c r="E192" t="s">
        <v>294</v>
      </c>
      <c r="F192" t="s">
        <v>601</v>
      </c>
      <c r="H192" s="140">
        <v>26.46</v>
      </c>
      <c r="I192" s="140">
        <v>26.46</v>
      </c>
      <c r="J192" s="140">
        <v>19.680000000000003</v>
      </c>
      <c r="K192" s="140">
        <v>17.25</v>
      </c>
      <c r="L192" s="140">
        <v>18.78</v>
      </c>
      <c r="M192" s="140">
        <v>14.02</v>
      </c>
      <c r="N192" s="140">
        <v>16.860000000000003</v>
      </c>
      <c r="O192" s="140">
        <v>13.22</v>
      </c>
      <c r="P192" t="s">
        <v>294</v>
      </c>
      <c r="Q192" s="141">
        <v>28.4</v>
      </c>
      <c r="R192" s="141">
        <v>28.4</v>
      </c>
      <c r="S192" s="141">
        <v>21.99</v>
      </c>
      <c r="T192" s="141">
        <v>20.45</v>
      </c>
      <c r="U192" s="141">
        <v>21.5</v>
      </c>
      <c r="V192" s="141">
        <v>17.309999999999999</v>
      </c>
      <c r="W192" s="141">
        <v>19.12</v>
      </c>
      <c r="X192" s="141">
        <v>16.32</v>
      </c>
      <c r="Y192" s="141"/>
    </row>
    <row r="193" spans="1:25" x14ac:dyDescent="0.35">
      <c r="A193" s="139">
        <v>12</v>
      </c>
      <c r="B193" s="139" t="s">
        <v>72</v>
      </c>
      <c r="C193" s="139" t="s">
        <v>69</v>
      </c>
      <c r="D193" t="s">
        <v>114</v>
      </c>
      <c r="E193" t="s">
        <v>295</v>
      </c>
      <c r="F193" t="s">
        <v>601</v>
      </c>
      <c r="H193" s="140">
        <v>26.97</v>
      </c>
      <c r="I193" s="140">
        <v>26.97</v>
      </c>
      <c r="J193" s="140">
        <v>20.059999999999999</v>
      </c>
      <c r="K193" s="140">
        <v>18.41</v>
      </c>
      <c r="L193" s="140">
        <v>19.350000000000001</v>
      </c>
      <c r="M193" s="140">
        <v>15.58</v>
      </c>
      <c r="N193" s="140">
        <v>17.21</v>
      </c>
      <c r="O193" s="140">
        <v>14.69</v>
      </c>
      <c r="P193" t="s">
        <v>295</v>
      </c>
      <c r="Q193">
        <v>28.4</v>
      </c>
      <c r="R193">
        <v>28.4</v>
      </c>
      <c r="S193">
        <v>21.99</v>
      </c>
      <c r="T193">
        <v>20.45</v>
      </c>
      <c r="U193">
        <v>21.5</v>
      </c>
      <c r="V193">
        <v>17.430000000000003</v>
      </c>
      <c r="W193">
        <v>19.12</v>
      </c>
      <c r="X193">
        <v>16.32</v>
      </c>
      <c r="Y193" s="141"/>
    </row>
    <row r="194" spans="1:25" x14ac:dyDescent="0.35">
      <c r="A194" s="139">
        <v>12</v>
      </c>
      <c r="B194" s="139" t="s">
        <v>72</v>
      </c>
      <c r="C194" s="139" t="s">
        <v>71</v>
      </c>
      <c r="D194" t="s">
        <v>116</v>
      </c>
      <c r="E194" t="s">
        <v>296</v>
      </c>
      <c r="F194" t="s">
        <v>601</v>
      </c>
      <c r="H194" s="140">
        <v>28.4</v>
      </c>
      <c r="I194" s="140">
        <v>28.4</v>
      </c>
      <c r="J194" s="140">
        <v>21.99</v>
      </c>
      <c r="K194" s="140">
        <v>20.45</v>
      </c>
      <c r="L194" s="140">
        <v>21.5</v>
      </c>
      <c r="M194" s="140">
        <v>17.309999999999999</v>
      </c>
      <c r="N194" s="140">
        <v>19.12</v>
      </c>
      <c r="O194" s="140">
        <v>16.32</v>
      </c>
      <c r="P194" t="s">
        <v>296</v>
      </c>
      <c r="Q194">
        <v>28.4</v>
      </c>
      <c r="R194">
        <v>28.4</v>
      </c>
      <c r="S194">
        <v>23.13</v>
      </c>
      <c r="T194">
        <v>20.96</v>
      </c>
      <c r="U194">
        <v>22.07</v>
      </c>
      <c r="V194">
        <v>19.36</v>
      </c>
      <c r="W194">
        <v>20.43</v>
      </c>
      <c r="X194">
        <v>17.93</v>
      </c>
      <c r="Y194" s="141"/>
    </row>
    <row r="195" spans="1:25" x14ac:dyDescent="0.35">
      <c r="A195" s="139">
        <v>12</v>
      </c>
      <c r="B195" s="139" t="s">
        <v>72</v>
      </c>
      <c r="C195" s="139" t="s">
        <v>73</v>
      </c>
      <c r="D195" t="s">
        <v>118</v>
      </c>
      <c r="E195" t="s">
        <v>297</v>
      </c>
      <c r="F195" t="s">
        <v>601</v>
      </c>
      <c r="H195" s="140">
        <v>25.2</v>
      </c>
      <c r="I195" s="140">
        <v>25.2</v>
      </c>
      <c r="J195" s="140">
        <v>18.739999999999998</v>
      </c>
      <c r="K195" s="140">
        <v>16.420000000000002</v>
      </c>
      <c r="L195" s="140">
        <v>18.78</v>
      </c>
      <c r="M195" s="140">
        <v>13.15</v>
      </c>
      <c r="N195" s="140">
        <v>16.05</v>
      </c>
      <c r="O195" s="140">
        <v>10.73</v>
      </c>
      <c r="P195" t="s">
        <v>297</v>
      </c>
      <c r="U195" s="141">
        <v>18.87</v>
      </c>
      <c r="V195" s="141">
        <v>16.310000000000002</v>
      </c>
      <c r="Y195" s="141"/>
    </row>
    <row r="196" spans="1:25" x14ac:dyDescent="0.35">
      <c r="A196" s="139">
        <v>12</v>
      </c>
      <c r="B196" s="139" t="s">
        <v>120</v>
      </c>
      <c r="C196" s="139" t="s">
        <v>89</v>
      </c>
      <c r="D196" t="s">
        <v>121</v>
      </c>
      <c r="E196" t="s">
        <v>298</v>
      </c>
      <c r="F196" t="s">
        <v>602</v>
      </c>
      <c r="H196" s="140">
        <v>12.75</v>
      </c>
      <c r="I196" s="140">
        <v>12.75</v>
      </c>
      <c r="J196" s="140">
        <v>9.2100000000000009</v>
      </c>
      <c r="K196" s="140">
        <v>8.06</v>
      </c>
      <c r="L196" s="140">
        <v>9.2100000000000009</v>
      </c>
      <c r="M196" s="140">
        <v>6.44</v>
      </c>
      <c r="N196" s="140">
        <v>8.2799999999999994</v>
      </c>
      <c r="O196" s="140">
        <v>5.53</v>
      </c>
      <c r="P196" t="s">
        <v>298</v>
      </c>
      <c r="Q196" s="141">
        <v>12.75</v>
      </c>
      <c r="R196" s="141">
        <v>12.75</v>
      </c>
      <c r="S196" s="141">
        <v>9.2100000000000009</v>
      </c>
      <c r="T196" s="141">
        <v>8.06</v>
      </c>
      <c r="U196" s="141">
        <v>9.2100000000000009</v>
      </c>
      <c r="V196" s="141">
        <v>6.44</v>
      </c>
      <c r="W196" s="141">
        <v>8.2799999999999994</v>
      </c>
      <c r="X196" s="141">
        <v>5.53</v>
      </c>
      <c r="Y196" s="141"/>
    </row>
    <row r="197" spans="1:25" x14ac:dyDescent="0.35">
      <c r="A197" s="139">
        <v>13</v>
      </c>
      <c r="B197" s="139" t="s">
        <v>67</v>
      </c>
      <c r="C197" s="139" t="s">
        <v>89</v>
      </c>
      <c r="D197" t="s">
        <v>90</v>
      </c>
      <c r="E197" t="s">
        <v>299</v>
      </c>
      <c r="F197" t="s">
        <v>603</v>
      </c>
      <c r="H197" s="140">
        <v>21.7</v>
      </c>
      <c r="I197" s="140">
        <v>17.11</v>
      </c>
      <c r="J197" s="140">
        <v>18.61</v>
      </c>
      <c r="K197" s="140">
        <v>16.36</v>
      </c>
      <c r="L197" s="140">
        <v>17.14</v>
      </c>
      <c r="M197" s="140">
        <v>13.86</v>
      </c>
      <c r="N197" s="140">
        <v>15.56</v>
      </c>
      <c r="O197" s="140">
        <v>13.67</v>
      </c>
      <c r="P197" t="s">
        <v>299</v>
      </c>
      <c r="Q197">
        <v>21.7</v>
      </c>
      <c r="R197">
        <v>19.149999999999999</v>
      </c>
      <c r="S197">
        <v>19.98</v>
      </c>
      <c r="T197">
        <v>17.57</v>
      </c>
      <c r="U197">
        <v>18.57</v>
      </c>
      <c r="V197">
        <v>14.18</v>
      </c>
      <c r="W197">
        <v>17.559999999999999</v>
      </c>
      <c r="X197">
        <v>13.67</v>
      </c>
      <c r="Y197" s="141"/>
    </row>
    <row r="198" spans="1:25" x14ac:dyDescent="0.35">
      <c r="A198" s="139">
        <v>13</v>
      </c>
      <c r="B198" s="139" t="s">
        <v>67</v>
      </c>
      <c r="C198" s="139" t="s">
        <v>68</v>
      </c>
      <c r="D198" t="s">
        <v>92</v>
      </c>
      <c r="E198" t="s">
        <v>300</v>
      </c>
      <c r="F198" t="s">
        <v>603</v>
      </c>
      <c r="H198" s="140">
        <v>22.790000000000003</v>
      </c>
      <c r="I198" s="140">
        <v>17.970000000000002</v>
      </c>
      <c r="J198" s="140">
        <v>19.55</v>
      </c>
      <c r="K198" s="140">
        <v>17.180000000000003</v>
      </c>
      <c r="L198" s="140">
        <v>18</v>
      </c>
      <c r="M198" s="140">
        <v>15.06</v>
      </c>
      <c r="N198" s="140">
        <v>17.260000000000002</v>
      </c>
      <c r="O198" s="140">
        <v>14.76</v>
      </c>
      <c r="P198" t="s">
        <v>300</v>
      </c>
      <c r="Q198" s="141">
        <v>24.76</v>
      </c>
      <c r="R198" s="141">
        <v>20.890000000000004</v>
      </c>
      <c r="S198" s="141">
        <v>23.02</v>
      </c>
      <c r="T198" s="141">
        <v>19.829999999999998</v>
      </c>
      <c r="U198" s="141">
        <v>22.07</v>
      </c>
      <c r="V198" s="141">
        <v>17.059999999999999</v>
      </c>
      <c r="W198" s="141">
        <v>21.31</v>
      </c>
      <c r="X198" s="141">
        <v>16.73</v>
      </c>
      <c r="Y198" s="141"/>
    </row>
    <row r="199" spans="1:25" x14ac:dyDescent="0.35">
      <c r="A199" s="139">
        <v>13</v>
      </c>
      <c r="B199" s="139" t="s">
        <v>67</v>
      </c>
      <c r="C199" s="139" t="s">
        <v>69</v>
      </c>
      <c r="D199" t="s">
        <v>94</v>
      </c>
      <c r="E199" t="s">
        <v>301</v>
      </c>
      <c r="F199" t="s">
        <v>603</v>
      </c>
      <c r="H199" s="140">
        <v>24.27</v>
      </c>
      <c r="I199" s="140">
        <v>19.77</v>
      </c>
      <c r="J199" s="140">
        <v>21.24</v>
      </c>
      <c r="K199" s="140">
        <v>19.03</v>
      </c>
      <c r="L199" s="140">
        <v>19.86</v>
      </c>
      <c r="M199" s="140">
        <v>16.73</v>
      </c>
      <c r="N199" s="140">
        <v>19.18</v>
      </c>
      <c r="O199" s="140">
        <v>16.399999999999999</v>
      </c>
      <c r="P199" t="s">
        <v>301</v>
      </c>
      <c r="Q199">
        <v>25.470000000000002</v>
      </c>
      <c r="R199">
        <v>22.860000000000003</v>
      </c>
      <c r="S199">
        <v>23.71</v>
      </c>
      <c r="T199">
        <v>21.21</v>
      </c>
      <c r="U199">
        <v>22.240000000000002</v>
      </c>
      <c r="V199">
        <v>17.64</v>
      </c>
      <c r="W199">
        <v>21.31</v>
      </c>
      <c r="X199">
        <v>16.73</v>
      </c>
      <c r="Y199" s="141"/>
    </row>
    <row r="200" spans="1:25" x14ac:dyDescent="0.35">
      <c r="A200" s="139">
        <v>13</v>
      </c>
      <c r="B200" s="139" t="s">
        <v>67</v>
      </c>
      <c r="C200" s="139" t="s">
        <v>71</v>
      </c>
      <c r="D200" t="s">
        <v>96</v>
      </c>
      <c r="E200" t="s">
        <v>302</v>
      </c>
      <c r="F200" t="s">
        <v>603</v>
      </c>
      <c r="H200" s="140">
        <v>24.76</v>
      </c>
      <c r="I200" s="140">
        <v>20.64</v>
      </c>
      <c r="J200" s="140">
        <v>23.02</v>
      </c>
      <c r="K200" s="140">
        <v>19.829999999999998</v>
      </c>
      <c r="L200" s="140">
        <v>22.07</v>
      </c>
      <c r="M200" s="140">
        <v>17.059999999999999</v>
      </c>
      <c r="N200" s="140">
        <v>21.31</v>
      </c>
      <c r="O200" s="140">
        <v>16.73</v>
      </c>
      <c r="P200" t="s">
        <v>302</v>
      </c>
      <c r="Q200">
        <v>28.29</v>
      </c>
      <c r="R200">
        <v>25.39</v>
      </c>
      <c r="S200">
        <v>26.34</v>
      </c>
      <c r="T200">
        <v>23.56</v>
      </c>
      <c r="U200">
        <v>24.71</v>
      </c>
      <c r="V200">
        <v>19.600000000000001</v>
      </c>
      <c r="W200">
        <v>23.55</v>
      </c>
      <c r="X200">
        <v>18.13</v>
      </c>
      <c r="Y200" s="141"/>
    </row>
    <row r="201" spans="1:25" x14ac:dyDescent="0.35">
      <c r="A201" s="139">
        <v>13</v>
      </c>
      <c r="B201" s="139" t="s">
        <v>67</v>
      </c>
      <c r="C201" s="139" t="s">
        <v>73</v>
      </c>
      <c r="D201" t="s">
        <v>98</v>
      </c>
      <c r="E201" t="s">
        <v>303</v>
      </c>
      <c r="F201" t="s">
        <v>603</v>
      </c>
      <c r="H201" s="140">
        <v>21.7</v>
      </c>
      <c r="I201" s="140">
        <v>17.11</v>
      </c>
      <c r="J201" s="140">
        <v>18.61</v>
      </c>
      <c r="K201" s="140">
        <v>16.36</v>
      </c>
      <c r="L201" s="140">
        <v>18.350000000000001</v>
      </c>
      <c r="M201" s="140">
        <v>16.73</v>
      </c>
      <c r="N201" s="140">
        <v>15.56</v>
      </c>
      <c r="O201" s="140">
        <v>13.67</v>
      </c>
      <c r="P201" t="s">
        <v>303</v>
      </c>
      <c r="U201" s="141">
        <v>19.5</v>
      </c>
      <c r="V201" s="141">
        <v>16.73</v>
      </c>
      <c r="Y201" s="141"/>
    </row>
    <row r="202" spans="1:25" x14ac:dyDescent="0.35">
      <c r="A202" s="139">
        <v>13</v>
      </c>
      <c r="B202" s="139" t="s">
        <v>70</v>
      </c>
      <c r="C202" s="139" t="s">
        <v>89</v>
      </c>
      <c r="D202" t="s">
        <v>100</v>
      </c>
      <c r="E202" t="s">
        <v>304</v>
      </c>
      <c r="F202" t="s">
        <v>604</v>
      </c>
      <c r="H202" s="140">
        <v>17.03</v>
      </c>
      <c r="I202" s="140">
        <v>17.03</v>
      </c>
      <c r="J202" s="140">
        <v>16.239999999999998</v>
      </c>
      <c r="K202" s="140">
        <v>16.239999999999998</v>
      </c>
      <c r="L202" s="140">
        <v>15</v>
      </c>
      <c r="M202" s="140">
        <v>10.199999999999999</v>
      </c>
      <c r="N202" s="140">
        <v>13.7</v>
      </c>
      <c r="O202" s="140">
        <v>9.18</v>
      </c>
      <c r="P202" t="s">
        <v>304</v>
      </c>
      <c r="Q202">
        <v>19.09</v>
      </c>
      <c r="R202">
        <v>17.16</v>
      </c>
      <c r="S202">
        <v>18.170000000000002</v>
      </c>
      <c r="T202">
        <v>16.239999999999998</v>
      </c>
      <c r="U202">
        <v>17.23</v>
      </c>
      <c r="V202">
        <v>14.55</v>
      </c>
      <c r="W202">
        <v>15.53</v>
      </c>
      <c r="X202">
        <v>13.04</v>
      </c>
      <c r="Y202" s="141"/>
    </row>
    <row r="203" spans="1:25" x14ac:dyDescent="0.35">
      <c r="A203" s="139">
        <v>13</v>
      </c>
      <c r="B203" s="139" t="s">
        <v>70</v>
      </c>
      <c r="C203" s="139" t="s">
        <v>68</v>
      </c>
      <c r="D203" t="s">
        <v>102</v>
      </c>
      <c r="E203" t="s">
        <v>305</v>
      </c>
      <c r="F203" t="s">
        <v>604</v>
      </c>
      <c r="H203" s="140">
        <v>18</v>
      </c>
      <c r="I203" s="140">
        <v>17.89</v>
      </c>
      <c r="J203" s="140">
        <v>17.060000000000002</v>
      </c>
      <c r="K203" s="140">
        <v>17.060000000000002</v>
      </c>
      <c r="L203" s="140">
        <v>16.78</v>
      </c>
      <c r="M203" s="140">
        <v>13.35</v>
      </c>
      <c r="N203" s="140">
        <v>14.81</v>
      </c>
      <c r="O203" s="140">
        <v>12.15</v>
      </c>
      <c r="P203" t="s">
        <v>305</v>
      </c>
      <c r="Q203" s="141">
        <v>22.22</v>
      </c>
      <c r="R203" s="141">
        <v>19.690000000000001</v>
      </c>
      <c r="S203" s="141">
        <v>20.95</v>
      </c>
      <c r="T203" s="141">
        <v>19.91</v>
      </c>
      <c r="U203" s="141">
        <v>20.71</v>
      </c>
      <c r="V203" s="141">
        <v>16.48</v>
      </c>
      <c r="W203" s="141">
        <v>18.29</v>
      </c>
      <c r="X203" s="141">
        <v>15</v>
      </c>
      <c r="Y203" s="141"/>
    </row>
    <row r="204" spans="1:25" x14ac:dyDescent="0.35">
      <c r="A204" s="139">
        <v>13</v>
      </c>
      <c r="B204" s="139" t="s">
        <v>70</v>
      </c>
      <c r="C204" s="139" t="s">
        <v>69</v>
      </c>
      <c r="D204" t="s">
        <v>104</v>
      </c>
      <c r="E204" t="s">
        <v>306</v>
      </c>
      <c r="F204" t="s">
        <v>604</v>
      </c>
      <c r="H204" s="140">
        <v>20</v>
      </c>
      <c r="I204" s="140">
        <v>18.240000000000002</v>
      </c>
      <c r="J204" s="140">
        <v>18.86</v>
      </c>
      <c r="K204" s="140">
        <v>17.920000000000002</v>
      </c>
      <c r="L204" s="140">
        <v>18.64</v>
      </c>
      <c r="M204" s="140">
        <v>14.83</v>
      </c>
      <c r="N204" s="140">
        <v>16.46</v>
      </c>
      <c r="O204" s="140">
        <v>13.5</v>
      </c>
      <c r="P204" t="s">
        <v>306</v>
      </c>
      <c r="Q204">
        <v>22.78</v>
      </c>
      <c r="R204">
        <v>20.78</v>
      </c>
      <c r="S204">
        <v>21.830000000000002</v>
      </c>
      <c r="T204">
        <v>19.91</v>
      </c>
      <c r="U204">
        <v>20.85</v>
      </c>
      <c r="V204">
        <v>18.040000000000003</v>
      </c>
      <c r="W204">
        <v>19.080000000000002</v>
      </c>
      <c r="X204">
        <v>16.440000000000001</v>
      </c>
      <c r="Y204" s="141"/>
    </row>
    <row r="205" spans="1:25" x14ac:dyDescent="0.35">
      <c r="A205" s="139">
        <v>13</v>
      </c>
      <c r="B205" s="139" t="s">
        <v>70</v>
      </c>
      <c r="C205" s="139" t="s">
        <v>71</v>
      </c>
      <c r="D205" t="s">
        <v>106</v>
      </c>
      <c r="E205" t="s">
        <v>307</v>
      </c>
      <c r="F205" t="s">
        <v>604</v>
      </c>
      <c r="H205" s="140">
        <v>22.22</v>
      </c>
      <c r="I205" s="140">
        <v>19.690000000000001</v>
      </c>
      <c r="J205" s="140">
        <v>20.95</v>
      </c>
      <c r="K205" s="140">
        <v>19.91</v>
      </c>
      <c r="L205" s="140">
        <v>20.71</v>
      </c>
      <c r="M205" s="140">
        <v>16.48</v>
      </c>
      <c r="N205" s="140">
        <v>18.29</v>
      </c>
      <c r="O205" s="140">
        <v>15</v>
      </c>
      <c r="P205" t="s">
        <v>307</v>
      </c>
      <c r="Q205">
        <v>25.31</v>
      </c>
      <c r="R205">
        <v>23.08</v>
      </c>
      <c r="S205">
        <v>24.25</v>
      </c>
      <c r="T205">
        <v>21.98</v>
      </c>
      <c r="U205">
        <v>23.16</v>
      </c>
      <c r="V205">
        <v>20.04</v>
      </c>
      <c r="W205">
        <v>21.19</v>
      </c>
      <c r="X205">
        <v>18.260000000000002</v>
      </c>
      <c r="Y205" s="141"/>
    </row>
    <row r="206" spans="1:25" x14ac:dyDescent="0.35">
      <c r="A206" s="139">
        <v>13</v>
      </c>
      <c r="B206" s="139" t="s">
        <v>70</v>
      </c>
      <c r="C206" s="139" t="s">
        <v>73</v>
      </c>
      <c r="D206" t="s">
        <v>108</v>
      </c>
      <c r="E206" t="s">
        <v>308</v>
      </c>
      <c r="F206" t="s">
        <v>604</v>
      </c>
      <c r="H206" s="140">
        <v>17.03</v>
      </c>
      <c r="I206" s="140">
        <v>17.03</v>
      </c>
      <c r="J206" s="140">
        <v>16.239999999999998</v>
      </c>
      <c r="K206" s="140">
        <v>16.239999999999998</v>
      </c>
      <c r="L206" s="140">
        <v>17.260000000000002</v>
      </c>
      <c r="M206" s="140">
        <v>10.71</v>
      </c>
      <c r="N206" s="140">
        <v>13.7</v>
      </c>
      <c r="O206" s="140">
        <v>9.18</v>
      </c>
      <c r="P206" t="s">
        <v>308</v>
      </c>
      <c r="U206" s="141">
        <v>18.100000000000001</v>
      </c>
      <c r="V206" s="141">
        <v>15.28</v>
      </c>
      <c r="Y206" s="141"/>
    </row>
    <row r="207" spans="1:25" x14ac:dyDescent="0.35">
      <c r="A207" s="139">
        <v>13</v>
      </c>
      <c r="B207" s="139" t="s">
        <v>72</v>
      </c>
      <c r="C207" s="139" t="s">
        <v>89</v>
      </c>
      <c r="D207" t="s">
        <v>110</v>
      </c>
      <c r="E207" t="s">
        <v>309</v>
      </c>
      <c r="F207" t="s">
        <v>605</v>
      </c>
      <c r="H207" s="140">
        <v>17.02</v>
      </c>
      <c r="I207" s="140">
        <v>17.02</v>
      </c>
      <c r="J207" s="140">
        <v>16.239999999999998</v>
      </c>
      <c r="K207" s="140">
        <v>14.78</v>
      </c>
      <c r="L207" s="140">
        <v>14.23</v>
      </c>
      <c r="M207" s="140">
        <v>10.199999999999999</v>
      </c>
      <c r="N207" s="140">
        <v>12.24</v>
      </c>
      <c r="O207" s="140">
        <v>8.66</v>
      </c>
      <c r="P207" t="s">
        <v>309</v>
      </c>
      <c r="Q207">
        <v>18.559999999999999</v>
      </c>
      <c r="R207">
        <v>17.02</v>
      </c>
      <c r="S207">
        <v>17.62</v>
      </c>
      <c r="T207">
        <v>14.93</v>
      </c>
      <c r="U207">
        <v>16.29</v>
      </c>
      <c r="V207">
        <v>13.01</v>
      </c>
      <c r="W207">
        <v>14.28</v>
      </c>
      <c r="X207">
        <v>11.34</v>
      </c>
      <c r="Y207" s="141"/>
    </row>
    <row r="208" spans="1:25" x14ac:dyDescent="0.35">
      <c r="A208" s="139">
        <v>13</v>
      </c>
      <c r="B208" s="139" t="s">
        <v>72</v>
      </c>
      <c r="C208" s="139" t="s">
        <v>68</v>
      </c>
      <c r="D208" t="s">
        <v>112</v>
      </c>
      <c r="E208" t="s">
        <v>310</v>
      </c>
      <c r="F208" t="s">
        <v>605</v>
      </c>
      <c r="H208" s="140">
        <v>17.880000000000003</v>
      </c>
      <c r="I208" s="140">
        <v>17.880000000000003</v>
      </c>
      <c r="J208" s="140">
        <v>17.060000000000002</v>
      </c>
      <c r="K208" s="140">
        <v>15.59</v>
      </c>
      <c r="L208" s="140">
        <v>16.07</v>
      </c>
      <c r="M208" s="140">
        <v>12.76</v>
      </c>
      <c r="N208" s="140">
        <v>13.98</v>
      </c>
      <c r="O208" s="140">
        <v>11.56</v>
      </c>
      <c r="P208" t="s">
        <v>310</v>
      </c>
      <c r="Q208" s="141">
        <v>21.55</v>
      </c>
      <c r="R208" s="141">
        <v>19.78</v>
      </c>
      <c r="S208" s="141">
        <v>20.38</v>
      </c>
      <c r="T208" s="141">
        <v>18.7</v>
      </c>
      <c r="U208" s="141">
        <v>19.84</v>
      </c>
      <c r="V208" s="141">
        <v>15.76</v>
      </c>
      <c r="W208" s="141">
        <v>17.260000000000002</v>
      </c>
      <c r="X208" s="141">
        <v>14.27</v>
      </c>
      <c r="Y208" s="141"/>
    </row>
    <row r="209" spans="1:25" x14ac:dyDescent="0.35">
      <c r="A209" s="139">
        <v>13</v>
      </c>
      <c r="B209" s="139" t="s">
        <v>72</v>
      </c>
      <c r="C209" s="139" t="s">
        <v>69</v>
      </c>
      <c r="D209" t="s">
        <v>114</v>
      </c>
      <c r="E209" t="s">
        <v>311</v>
      </c>
      <c r="F209" t="s">
        <v>605</v>
      </c>
      <c r="H209" s="140">
        <v>19.399999999999999</v>
      </c>
      <c r="I209" s="140">
        <v>18.23</v>
      </c>
      <c r="J209" s="140">
        <v>18.34</v>
      </c>
      <c r="K209" s="140">
        <v>16.829999999999998</v>
      </c>
      <c r="L209" s="140">
        <v>17.86</v>
      </c>
      <c r="M209" s="140">
        <v>14.18</v>
      </c>
      <c r="N209" s="140">
        <v>15.53</v>
      </c>
      <c r="O209" s="140">
        <v>12.84</v>
      </c>
      <c r="P209" t="s">
        <v>311</v>
      </c>
      <c r="Q209">
        <v>22.23</v>
      </c>
      <c r="R209">
        <v>19.78</v>
      </c>
      <c r="S209">
        <v>21.25</v>
      </c>
      <c r="T209">
        <v>18.7</v>
      </c>
      <c r="U209">
        <v>19.87</v>
      </c>
      <c r="V209">
        <v>16.400000000000002</v>
      </c>
      <c r="W209">
        <v>17.760000000000002</v>
      </c>
      <c r="X209">
        <v>14.61</v>
      </c>
      <c r="Y209" s="141"/>
    </row>
    <row r="210" spans="1:25" x14ac:dyDescent="0.35">
      <c r="A210" s="139">
        <v>13</v>
      </c>
      <c r="B210" s="139" t="s">
        <v>72</v>
      </c>
      <c r="C210" s="139" t="s">
        <v>71</v>
      </c>
      <c r="D210" t="s">
        <v>116</v>
      </c>
      <c r="E210" t="s">
        <v>312</v>
      </c>
      <c r="F210" t="s">
        <v>605</v>
      </c>
      <c r="H210" s="140">
        <v>21.55</v>
      </c>
      <c r="I210" s="140">
        <v>19.78</v>
      </c>
      <c r="J210" s="140">
        <v>20.38</v>
      </c>
      <c r="K210" s="140">
        <v>18.7</v>
      </c>
      <c r="L210" s="140">
        <v>19.84</v>
      </c>
      <c r="M210" s="140">
        <v>15.76</v>
      </c>
      <c r="N210" s="140">
        <v>17.260000000000002</v>
      </c>
      <c r="O210" s="140">
        <v>14.27</v>
      </c>
      <c r="P210" t="s">
        <v>312</v>
      </c>
      <c r="Q210">
        <v>24.7</v>
      </c>
      <c r="R210">
        <v>21.81</v>
      </c>
      <c r="S210">
        <v>23.61</v>
      </c>
      <c r="T210">
        <v>20.48</v>
      </c>
      <c r="U210">
        <v>22.07</v>
      </c>
      <c r="V210">
        <v>18.22</v>
      </c>
      <c r="W210">
        <v>19.73</v>
      </c>
      <c r="X210">
        <v>16.23</v>
      </c>
      <c r="Y210" s="141"/>
    </row>
    <row r="211" spans="1:25" x14ac:dyDescent="0.35">
      <c r="A211" s="139">
        <v>13</v>
      </c>
      <c r="B211" s="139" t="s">
        <v>72</v>
      </c>
      <c r="C211" s="139" t="s">
        <v>73</v>
      </c>
      <c r="D211" t="s">
        <v>118</v>
      </c>
      <c r="E211" t="s">
        <v>313</v>
      </c>
      <c r="F211" t="s">
        <v>605</v>
      </c>
      <c r="H211" s="140">
        <v>17.02</v>
      </c>
      <c r="I211" s="140">
        <v>17.02</v>
      </c>
      <c r="J211" s="140">
        <v>16.239999999999998</v>
      </c>
      <c r="K211" s="140">
        <v>14.78</v>
      </c>
      <c r="L211" s="140">
        <v>14.95</v>
      </c>
      <c r="M211" s="140">
        <v>10.71</v>
      </c>
      <c r="N211" s="140">
        <v>12.24</v>
      </c>
      <c r="O211" s="140">
        <v>8.66</v>
      </c>
      <c r="P211" t="s">
        <v>313</v>
      </c>
      <c r="U211" s="141">
        <v>17.110000000000003</v>
      </c>
      <c r="V211" s="141">
        <v>13.67</v>
      </c>
      <c r="Y211" s="141"/>
    </row>
    <row r="212" spans="1:25" x14ac:dyDescent="0.35">
      <c r="A212" s="139">
        <v>13</v>
      </c>
      <c r="B212" s="139" t="s">
        <v>120</v>
      </c>
      <c r="C212" s="139" t="s">
        <v>89</v>
      </c>
      <c r="D212" t="s">
        <v>121</v>
      </c>
      <c r="E212" t="s">
        <v>314</v>
      </c>
      <c r="F212" t="s">
        <v>606</v>
      </c>
      <c r="H212" s="140">
        <v>9.4700000000000006</v>
      </c>
      <c r="I212" s="140">
        <v>9.4700000000000006</v>
      </c>
      <c r="J212" s="140">
        <v>9.4700000000000006</v>
      </c>
      <c r="K212" s="140">
        <v>9.4700000000000006</v>
      </c>
      <c r="L212" s="140">
        <v>8.42</v>
      </c>
      <c r="M212" s="140">
        <v>8.42</v>
      </c>
      <c r="N212" s="140">
        <v>8.42</v>
      </c>
      <c r="O212" s="140">
        <v>5.28</v>
      </c>
      <c r="P212" t="s">
        <v>314</v>
      </c>
      <c r="Q212" s="141">
        <v>9.4700000000000006</v>
      </c>
      <c r="R212" s="141">
        <v>9.4700000000000006</v>
      </c>
      <c r="S212" s="141">
        <v>9.4700000000000006</v>
      </c>
      <c r="T212" s="141">
        <v>9.4700000000000006</v>
      </c>
      <c r="U212" s="141">
        <v>8.42</v>
      </c>
      <c r="V212" s="141">
        <v>8.42</v>
      </c>
      <c r="W212" s="141">
        <v>8.42</v>
      </c>
      <c r="X212" s="141">
        <v>5.28</v>
      </c>
      <c r="Y212" s="141"/>
    </row>
    <row r="213" spans="1:25" x14ac:dyDescent="0.35">
      <c r="A213" s="139">
        <v>14</v>
      </c>
      <c r="B213" s="139" t="s">
        <v>67</v>
      </c>
      <c r="C213" s="139" t="s">
        <v>89</v>
      </c>
      <c r="D213" t="s">
        <v>90</v>
      </c>
      <c r="E213" t="s">
        <v>315</v>
      </c>
      <c r="F213" t="s">
        <v>607</v>
      </c>
      <c r="H213" s="140">
        <v>36.39</v>
      </c>
      <c r="I213" s="140">
        <v>27.02</v>
      </c>
      <c r="J213" s="140">
        <v>28.62</v>
      </c>
      <c r="K213" s="140">
        <v>22.44</v>
      </c>
      <c r="L213" s="140">
        <v>26.67</v>
      </c>
      <c r="M213" s="140">
        <v>18.72</v>
      </c>
      <c r="N213" s="140">
        <v>24.64</v>
      </c>
      <c r="O213" s="140">
        <v>16.32</v>
      </c>
      <c r="P213" t="s">
        <v>315</v>
      </c>
      <c r="Q213">
        <v>36.39</v>
      </c>
      <c r="R213">
        <v>30.87</v>
      </c>
      <c r="S213">
        <v>32.35</v>
      </c>
      <c r="T213">
        <v>28.05</v>
      </c>
      <c r="U213">
        <v>29.82</v>
      </c>
      <c r="V213">
        <v>22.05</v>
      </c>
      <c r="W213">
        <v>28.04</v>
      </c>
      <c r="X213">
        <v>19.87</v>
      </c>
      <c r="Y213" s="141"/>
    </row>
    <row r="214" spans="1:25" x14ac:dyDescent="0.35">
      <c r="A214" s="139">
        <v>14</v>
      </c>
      <c r="B214" s="139" t="s">
        <v>67</v>
      </c>
      <c r="C214" s="139" t="s">
        <v>68</v>
      </c>
      <c r="D214" t="s">
        <v>92</v>
      </c>
      <c r="E214" t="s">
        <v>316</v>
      </c>
      <c r="F214" t="s">
        <v>607</v>
      </c>
      <c r="H214" s="140">
        <v>38.21</v>
      </c>
      <c r="I214" s="140">
        <v>28.380000000000003</v>
      </c>
      <c r="J214" s="140">
        <v>31.39</v>
      </c>
      <c r="K214" s="140">
        <v>26.55</v>
      </c>
      <c r="L214" s="140">
        <v>29.94</v>
      </c>
      <c r="M214" s="140">
        <v>21.64</v>
      </c>
      <c r="N214" s="140">
        <v>28.79</v>
      </c>
      <c r="O214" s="140">
        <v>20.76</v>
      </c>
      <c r="P214" t="s">
        <v>316</v>
      </c>
      <c r="Q214" s="141">
        <v>41.41</v>
      </c>
      <c r="R214" s="141">
        <v>34.28</v>
      </c>
      <c r="S214" s="141">
        <v>38.76</v>
      </c>
      <c r="T214" s="141">
        <v>32.78</v>
      </c>
      <c r="U214" s="141">
        <v>36.97</v>
      </c>
      <c r="V214" s="141">
        <v>26.71</v>
      </c>
      <c r="W214" s="141">
        <v>35.54</v>
      </c>
      <c r="X214" s="141">
        <v>25.63</v>
      </c>
      <c r="Y214" s="141"/>
    </row>
    <row r="215" spans="1:25" x14ac:dyDescent="0.35">
      <c r="A215" s="139">
        <v>14</v>
      </c>
      <c r="B215" s="139" t="s">
        <v>67</v>
      </c>
      <c r="C215" s="139" t="s">
        <v>69</v>
      </c>
      <c r="D215" t="s">
        <v>94</v>
      </c>
      <c r="E215" t="s">
        <v>317</v>
      </c>
      <c r="F215" t="s">
        <v>607</v>
      </c>
      <c r="H215" s="140">
        <v>38.94</v>
      </c>
      <c r="I215" s="140">
        <v>30.85</v>
      </c>
      <c r="J215" s="140">
        <v>34.880000000000003</v>
      </c>
      <c r="K215" s="140">
        <v>29.5</v>
      </c>
      <c r="L215" s="140">
        <v>33.270000000000003</v>
      </c>
      <c r="M215" s="140">
        <v>24.04</v>
      </c>
      <c r="N215" s="140">
        <v>31.99</v>
      </c>
      <c r="O215" s="140">
        <v>23.07</v>
      </c>
      <c r="P215" t="s">
        <v>317</v>
      </c>
      <c r="Q215">
        <v>42.62</v>
      </c>
      <c r="R215">
        <v>37.879999999999995</v>
      </c>
      <c r="S215">
        <v>39.43</v>
      </c>
      <c r="T215">
        <v>34.909999999999997</v>
      </c>
      <c r="U215">
        <v>36.97</v>
      </c>
      <c r="V215">
        <v>28.5</v>
      </c>
      <c r="W215">
        <v>35.54</v>
      </c>
      <c r="X215">
        <v>26.14</v>
      </c>
      <c r="Y215" s="141"/>
    </row>
    <row r="216" spans="1:25" x14ac:dyDescent="0.35">
      <c r="A216" s="139">
        <v>14</v>
      </c>
      <c r="B216" s="139" t="s">
        <v>67</v>
      </c>
      <c r="C216" s="139" t="s">
        <v>71</v>
      </c>
      <c r="D216" t="s">
        <v>96</v>
      </c>
      <c r="E216" t="s">
        <v>318</v>
      </c>
      <c r="F216" t="s">
        <v>607</v>
      </c>
      <c r="H216" s="140">
        <v>41.41</v>
      </c>
      <c r="I216" s="140">
        <v>34.28</v>
      </c>
      <c r="J216" s="140">
        <v>38.76</v>
      </c>
      <c r="K216" s="140">
        <v>32.78</v>
      </c>
      <c r="L216" s="140">
        <v>36.97</v>
      </c>
      <c r="M216" s="140">
        <v>26.71</v>
      </c>
      <c r="N216" s="140">
        <v>35.54</v>
      </c>
      <c r="O216" s="140">
        <v>25.63</v>
      </c>
      <c r="P216" t="s">
        <v>318</v>
      </c>
      <c r="Q216">
        <v>47.35</v>
      </c>
      <c r="R216">
        <v>42.08</v>
      </c>
      <c r="S216">
        <v>43.81</v>
      </c>
      <c r="T216">
        <v>38.78</v>
      </c>
      <c r="U216">
        <v>40.86</v>
      </c>
      <c r="V216">
        <v>31.66</v>
      </c>
      <c r="W216">
        <v>38.770000000000003</v>
      </c>
      <c r="X216">
        <v>29.04</v>
      </c>
      <c r="Y216" s="141"/>
    </row>
    <row r="217" spans="1:25" x14ac:dyDescent="0.35">
      <c r="A217" s="139">
        <v>14</v>
      </c>
      <c r="B217" s="139" t="s">
        <v>67</v>
      </c>
      <c r="C217" s="139" t="s">
        <v>73</v>
      </c>
      <c r="D217" t="s">
        <v>98</v>
      </c>
      <c r="E217" t="s">
        <v>319</v>
      </c>
      <c r="F217" t="s">
        <v>607</v>
      </c>
      <c r="H217" s="140">
        <v>36.39</v>
      </c>
      <c r="I217" s="140">
        <v>27.02</v>
      </c>
      <c r="J217" s="140">
        <v>28.62</v>
      </c>
      <c r="K217" s="140">
        <v>22.44</v>
      </c>
      <c r="L217" s="140">
        <v>28.01</v>
      </c>
      <c r="M217" s="140">
        <v>19.66</v>
      </c>
      <c r="N217" s="140">
        <v>24.64</v>
      </c>
      <c r="O217" s="140">
        <v>16.32</v>
      </c>
      <c r="P217" t="s">
        <v>319</v>
      </c>
      <c r="U217" s="141">
        <v>31.32</v>
      </c>
      <c r="V217" s="141">
        <v>23.16</v>
      </c>
      <c r="Y217" s="141"/>
    </row>
    <row r="218" spans="1:25" x14ac:dyDescent="0.35">
      <c r="A218" s="139">
        <v>14</v>
      </c>
      <c r="B218" s="139" t="s">
        <v>70</v>
      </c>
      <c r="C218" s="139" t="s">
        <v>89</v>
      </c>
      <c r="D218" t="s">
        <v>100</v>
      </c>
      <c r="E218" t="s">
        <v>320</v>
      </c>
      <c r="F218" t="s">
        <v>608</v>
      </c>
      <c r="H218" s="140">
        <v>29.95</v>
      </c>
      <c r="I218" s="140">
        <v>27.91</v>
      </c>
      <c r="J218" s="140">
        <v>22.65</v>
      </c>
      <c r="K218" s="140">
        <v>22.35</v>
      </c>
      <c r="L218" s="140">
        <v>22.34</v>
      </c>
      <c r="M218" s="140">
        <v>17.96</v>
      </c>
      <c r="N218" s="140">
        <v>18.36</v>
      </c>
      <c r="O218" s="140">
        <v>14.79</v>
      </c>
      <c r="P218" t="s">
        <v>320</v>
      </c>
      <c r="Q218">
        <v>30.75</v>
      </c>
      <c r="R218">
        <v>27.91</v>
      </c>
      <c r="S218">
        <v>29.11</v>
      </c>
      <c r="T218">
        <v>25.63</v>
      </c>
      <c r="U218">
        <v>27.43</v>
      </c>
      <c r="V218">
        <v>22.71</v>
      </c>
      <c r="W218">
        <v>24.44</v>
      </c>
      <c r="X218">
        <v>20.059999999999999</v>
      </c>
      <c r="Y218" s="141"/>
    </row>
    <row r="219" spans="1:25" x14ac:dyDescent="0.35">
      <c r="A219" s="139">
        <v>14</v>
      </c>
      <c r="B219" s="139" t="s">
        <v>70</v>
      </c>
      <c r="C219" s="139" t="s">
        <v>68</v>
      </c>
      <c r="D219" t="s">
        <v>102</v>
      </c>
      <c r="E219" t="s">
        <v>321</v>
      </c>
      <c r="F219" t="s">
        <v>608</v>
      </c>
      <c r="H219" s="140">
        <v>31.450000000000003</v>
      </c>
      <c r="I219" s="140">
        <v>29.32</v>
      </c>
      <c r="J219" s="140">
        <v>28.24</v>
      </c>
      <c r="K219" s="140">
        <v>26.67</v>
      </c>
      <c r="L219" s="140">
        <v>27.87</v>
      </c>
      <c r="M219" s="140">
        <v>21.51</v>
      </c>
      <c r="N219" s="140">
        <v>24.22</v>
      </c>
      <c r="O219" s="140">
        <v>19.3</v>
      </c>
      <c r="P219" t="s">
        <v>321</v>
      </c>
      <c r="Q219" s="141">
        <v>37.26</v>
      </c>
      <c r="R219" s="141">
        <v>31.41</v>
      </c>
      <c r="S219" s="141">
        <v>34.869999999999997</v>
      </c>
      <c r="T219" s="141">
        <v>32.92</v>
      </c>
      <c r="U219" s="141">
        <v>34.409999999999997</v>
      </c>
      <c r="V219" s="141">
        <v>26.55</v>
      </c>
      <c r="W219" s="141">
        <v>29.9</v>
      </c>
      <c r="X219" s="141">
        <v>23.82</v>
      </c>
      <c r="Y219" s="141"/>
    </row>
    <row r="220" spans="1:25" x14ac:dyDescent="0.35">
      <c r="A220" s="139">
        <v>14</v>
      </c>
      <c r="B220" s="139" t="s">
        <v>70</v>
      </c>
      <c r="C220" s="139" t="s">
        <v>69</v>
      </c>
      <c r="D220" t="s">
        <v>104</v>
      </c>
      <c r="E220" t="s">
        <v>322</v>
      </c>
      <c r="F220" t="s">
        <v>608</v>
      </c>
      <c r="H220" s="140">
        <v>33.53</v>
      </c>
      <c r="I220" s="140">
        <v>29.88</v>
      </c>
      <c r="J220" s="140">
        <v>31.38</v>
      </c>
      <c r="K220" s="140">
        <v>29.63</v>
      </c>
      <c r="L220" s="140">
        <v>30.97</v>
      </c>
      <c r="M220" s="140">
        <v>23.9</v>
      </c>
      <c r="N220" s="140">
        <v>26.91</v>
      </c>
      <c r="O220" s="140">
        <v>21.44</v>
      </c>
      <c r="P220" t="s">
        <v>322</v>
      </c>
      <c r="Q220">
        <v>37.76</v>
      </c>
      <c r="R220">
        <v>34.119999999999997</v>
      </c>
      <c r="S220">
        <v>36.019999999999996</v>
      </c>
      <c r="T220">
        <v>32.92</v>
      </c>
      <c r="U220">
        <v>34.409999999999997</v>
      </c>
      <c r="V220">
        <v>29.21</v>
      </c>
      <c r="W220">
        <v>31.060000000000002</v>
      </c>
      <c r="X220">
        <v>26.35</v>
      </c>
      <c r="Y220" s="141"/>
    </row>
    <row r="221" spans="1:25" x14ac:dyDescent="0.35">
      <c r="A221" s="139">
        <v>14</v>
      </c>
      <c r="B221" s="139" t="s">
        <v>70</v>
      </c>
      <c r="C221" s="139" t="s">
        <v>71</v>
      </c>
      <c r="D221" t="s">
        <v>106</v>
      </c>
      <c r="E221" t="s">
        <v>323</v>
      </c>
      <c r="F221" t="s">
        <v>608</v>
      </c>
      <c r="H221" s="140">
        <v>37.26</v>
      </c>
      <c r="I221" s="140">
        <v>31.41</v>
      </c>
      <c r="J221" s="140">
        <v>34.869999999999997</v>
      </c>
      <c r="K221" s="140">
        <v>32.92</v>
      </c>
      <c r="L221" s="140">
        <v>34.409999999999997</v>
      </c>
      <c r="M221" s="140">
        <v>26.55</v>
      </c>
      <c r="N221" s="140">
        <v>29.9</v>
      </c>
      <c r="O221" s="140">
        <v>23.82</v>
      </c>
      <c r="P221" t="s">
        <v>323</v>
      </c>
      <c r="Q221">
        <v>41.95</v>
      </c>
      <c r="R221">
        <v>37.909999999999997</v>
      </c>
      <c r="S221">
        <v>40.020000000000003</v>
      </c>
      <c r="T221">
        <v>35.93</v>
      </c>
      <c r="U221">
        <v>38.06</v>
      </c>
      <c r="V221">
        <v>32.450000000000003</v>
      </c>
      <c r="W221">
        <v>34.51</v>
      </c>
      <c r="X221">
        <v>29.27</v>
      </c>
      <c r="Y221" s="141"/>
    </row>
    <row r="222" spans="1:25" x14ac:dyDescent="0.35">
      <c r="A222" s="139">
        <v>14</v>
      </c>
      <c r="B222" s="139" t="s">
        <v>70</v>
      </c>
      <c r="C222" s="139" t="s">
        <v>73</v>
      </c>
      <c r="D222" t="s">
        <v>108</v>
      </c>
      <c r="E222" t="s">
        <v>324</v>
      </c>
      <c r="F222" t="s">
        <v>608</v>
      </c>
      <c r="H222" s="140">
        <v>29.95</v>
      </c>
      <c r="I222" s="140">
        <v>27.91</v>
      </c>
      <c r="J222" s="140">
        <v>22.65</v>
      </c>
      <c r="K222" s="140">
        <v>22.35</v>
      </c>
      <c r="L222" s="140">
        <v>23.46</v>
      </c>
      <c r="M222" s="140">
        <v>18.86</v>
      </c>
      <c r="N222" s="140">
        <v>18.36</v>
      </c>
      <c r="O222" s="140">
        <v>14.79</v>
      </c>
      <c r="P222" t="s">
        <v>324</v>
      </c>
      <c r="U222" s="141">
        <v>28.810000000000002</v>
      </c>
      <c r="V222" s="141">
        <v>23.85</v>
      </c>
      <c r="Y222" s="141"/>
    </row>
    <row r="223" spans="1:25" x14ac:dyDescent="0.35">
      <c r="A223" s="139">
        <v>14</v>
      </c>
      <c r="B223" s="139" t="s">
        <v>72</v>
      </c>
      <c r="C223" s="139" t="s">
        <v>89</v>
      </c>
      <c r="D223" t="s">
        <v>110</v>
      </c>
      <c r="E223" t="s">
        <v>325</v>
      </c>
      <c r="F223" t="s">
        <v>609</v>
      </c>
      <c r="H223" s="140">
        <v>24.7</v>
      </c>
      <c r="I223" s="140">
        <v>24.43</v>
      </c>
      <c r="J223" s="140">
        <v>25.36</v>
      </c>
      <c r="K223" s="140">
        <v>22.54</v>
      </c>
      <c r="L223" s="140">
        <v>22.18</v>
      </c>
      <c r="M223" s="140">
        <v>21.06</v>
      </c>
      <c r="N223" s="140">
        <v>19.02</v>
      </c>
      <c r="O223" s="140">
        <v>13.83</v>
      </c>
      <c r="P223" t="s">
        <v>325</v>
      </c>
      <c r="Q223">
        <v>29.8</v>
      </c>
      <c r="R223">
        <v>25.38</v>
      </c>
      <c r="S223">
        <v>28.13</v>
      </c>
      <c r="T223">
        <v>23.37</v>
      </c>
      <c r="U223">
        <v>25.78</v>
      </c>
      <c r="V223">
        <v>21.06</v>
      </c>
      <c r="W223">
        <v>22.24</v>
      </c>
      <c r="X223">
        <v>17.11</v>
      </c>
      <c r="Y223" s="141"/>
    </row>
    <row r="224" spans="1:25" x14ac:dyDescent="0.35">
      <c r="A224" s="139">
        <v>14</v>
      </c>
      <c r="B224" s="139" t="s">
        <v>72</v>
      </c>
      <c r="C224" s="139" t="s">
        <v>68</v>
      </c>
      <c r="D224" t="s">
        <v>112</v>
      </c>
      <c r="E224" t="s">
        <v>326</v>
      </c>
      <c r="F224" t="s">
        <v>609</v>
      </c>
      <c r="H224" s="140">
        <v>29.16</v>
      </c>
      <c r="I224" s="140">
        <v>26.46</v>
      </c>
      <c r="J224" s="140">
        <v>27.38</v>
      </c>
      <c r="K224" s="140">
        <v>24.84</v>
      </c>
      <c r="L224" s="140">
        <v>26.56</v>
      </c>
      <c r="M224" s="140">
        <v>22.73</v>
      </c>
      <c r="N224" s="140">
        <v>22.67</v>
      </c>
      <c r="O224" s="140">
        <v>18.21</v>
      </c>
      <c r="P224" t="s">
        <v>326</v>
      </c>
      <c r="Q224" s="141">
        <v>36</v>
      </c>
      <c r="R224" s="141">
        <v>32.67</v>
      </c>
      <c r="S224" s="141">
        <v>33.799999999999997</v>
      </c>
      <c r="T224" s="141">
        <v>30.67</v>
      </c>
      <c r="U224" s="141">
        <v>32.79</v>
      </c>
      <c r="V224" s="141">
        <v>24.4</v>
      </c>
      <c r="W224" s="141">
        <v>27.99</v>
      </c>
      <c r="X224" s="141">
        <v>22.48</v>
      </c>
      <c r="Y224" s="141"/>
    </row>
    <row r="225" spans="1:25" x14ac:dyDescent="0.35">
      <c r="A225" s="139">
        <v>14</v>
      </c>
      <c r="B225" s="139" t="s">
        <v>72</v>
      </c>
      <c r="C225" s="139" t="s">
        <v>69</v>
      </c>
      <c r="D225" t="s">
        <v>114</v>
      </c>
      <c r="E225" t="s">
        <v>327</v>
      </c>
      <c r="F225" t="s">
        <v>609</v>
      </c>
      <c r="H225" s="140">
        <v>32.4</v>
      </c>
      <c r="I225" s="140">
        <v>29.4</v>
      </c>
      <c r="J225" s="140">
        <v>30.42</v>
      </c>
      <c r="K225" s="140">
        <v>27.6</v>
      </c>
      <c r="L225" s="140">
        <v>29.51</v>
      </c>
      <c r="M225" s="140">
        <v>23.16</v>
      </c>
      <c r="N225" s="140">
        <v>25.19</v>
      </c>
      <c r="O225" s="140">
        <v>20.23</v>
      </c>
      <c r="P225" t="s">
        <v>327</v>
      </c>
      <c r="Q225">
        <v>36.76</v>
      </c>
      <c r="R225">
        <v>32.67</v>
      </c>
      <c r="S225">
        <v>34.989999999999995</v>
      </c>
      <c r="T225">
        <v>30.67</v>
      </c>
      <c r="U225">
        <v>32.79</v>
      </c>
      <c r="V225">
        <v>26.28</v>
      </c>
      <c r="W225">
        <v>28.71</v>
      </c>
      <c r="X225">
        <v>23.12</v>
      </c>
      <c r="Y225" s="141"/>
    </row>
    <row r="226" spans="1:25" x14ac:dyDescent="0.35">
      <c r="A226" s="139">
        <v>14</v>
      </c>
      <c r="B226" s="139" t="s">
        <v>72</v>
      </c>
      <c r="C226" s="139" t="s">
        <v>71</v>
      </c>
      <c r="D226" t="s">
        <v>116</v>
      </c>
      <c r="E226" t="s">
        <v>328</v>
      </c>
      <c r="F226" t="s">
        <v>609</v>
      </c>
      <c r="H226" s="140">
        <v>36</v>
      </c>
      <c r="I226" s="140">
        <v>32.67</v>
      </c>
      <c r="J226" s="140">
        <v>33.799999999999997</v>
      </c>
      <c r="K226" s="140">
        <v>30.67</v>
      </c>
      <c r="L226" s="140">
        <v>32.79</v>
      </c>
      <c r="M226" s="140">
        <v>24.4</v>
      </c>
      <c r="N226" s="140">
        <v>27.99</v>
      </c>
      <c r="O226" s="140">
        <v>22.48</v>
      </c>
      <c r="P226" t="s">
        <v>328</v>
      </c>
      <c r="Q226">
        <v>40.840000000000003</v>
      </c>
      <c r="R226">
        <v>35.630000000000003</v>
      </c>
      <c r="S226">
        <v>38.869999999999997</v>
      </c>
      <c r="T226">
        <v>33.25</v>
      </c>
      <c r="U226">
        <v>36.1</v>
      </c>
      <c r="V226">
        <v>29.2</v>
      </c>
      <c r="W226">
        <v>31.89</v>
      </c>
      <c r="X226">
        <v>25.68</v>
      </c>
      <c r="Y226" s="141"/>
    </row>
    <row r="227" spans="1:25" x14ac:dyDescent="0.35">
      <c r="A227" s="139">
        <v>14</v>
      </c>
      <c r="B227" s="139" t="s">
        <v>72</v>
      </c>
      <c r="C227" s="139" t="s">
        <v>73</v>
      </c>
      <c r="D227" t="s">
        <v>118</v>
      </c>
      <c r="E227" t="s">
        <v>329</v>
      </c>
      <c r="F227" t="s">
        <v>609</v>
      </c>
      <c r="H227" s="140">
        <v>24.7</v>
      </c>
      <c r="I227" s="140">
        <v>24.43</v>
      </c>
      <c r="J227" s="140">
        <v>25.36</v>
      </c>
      <c r="K227" s="140">
        <v>22.54</v>
      </c>
      <c r="L227" s="140">
        <v>23.29</v>
      </c>
      <c r="M227" s="140">
        <v>22.12</v>
      </c>
      <c r="N227" s="140">
        <v>19.02</v>
      </c>
      <c r="O227" s="140">
        <v>13.83</v>
      </c>
      <c r="P227" t="s">
        <v>329</v>
      </c>
      <c r="U227" s="141">
        <v>27.07</v>
      </c>
      <c r="V227" s="141">
        <v>22.12</v>
      </c>
      <c r="Y227" s="141"/>
    </row>
    <row r="228" spans="1:25" x14ac:dyDescent="0.35">
      <c r="A228" s="139">
        <v>14</v>
      </c>
      <c r="B228" s="139" t="s">
        <v>120</v>
      </c>
      <c r="C228" s="139" t="s">
        <v>89</v>
      </c>
      <c r="D228" t="s">
        <v>121</v>
      </c>
      <c r="E228" t="s">
        <v>330</v>
      </c>
      <c r="F228" t="s">
        <v>610</v>
      </c>
      <c r="H228" s="140">
        <v>14.44</v>
      </c>
      <c r="I228" s="140">
        <v>14.25</v>
      </c>
      <c r="J228" s="140">
        <v>14.88</v>
      </c>
      <c r="K228" s="140">
        <v>13</v>
      </c>
      <c r="L228" s="140">
        <v>12.76</v>
      </c>
      <c r="M228" s="140">
        <v>9.31</v>
      </c>
      <c r="N228" s="140">
        <v>12</v>
      </c>
      <c r="O228" s="140">
        <v>6.08</v>
      </c>
      <c r="P228" t="s">
        <v>330</v>
      </c>
      <c r="Q228" s="141">
        <v>14.44</v>
      </c>
      <c r="R228" s="141">
        <v>14.25</v>
      </c>
      <c r="S228" s="141">
        <v>14.88</v>
      </c>
      <c r="T228" s="141">
        <v>13</v>
      </c>
      <c r="U228" s="141">
        <v>12.76</v>
      </c>
      <c r="V228" s="141">
        <v>9.31</v>
      </c>
      <c r="W228" s="141">
        <v>12</v>
      </c>
      <c r="X228" s="141">
        <v>6.08</v>
      </c>
      <c r="Y228" s="141"/>
    </row>
    <row r="229" spans="1:25" x14ac:dyDescent="0.35">
      <c r="A229" s="139">
        <v>15</v>
      </c>
      <c r="B229" s="139" t="s">
        <v>67</v>
      </c>
      <c r="C229" s="139" t="s">
        <v>89</v>
      </c>
      <c r="D229" t="s">
        <v>90</v>
      </c>
      <c r="E229" t="s">
        <v>331</v>
      </c>
      <c r="F229" t="s">
        <v>611</v>
      </c>
      <c r="H229" s="140">
        <v>29.55</v>
      </c>
      <c r="I229" s="140">
        <v>25.76</v>
      </c>
      <c r="J229" s="140">
        <v>27.26</v>
      </c>
      <c r="K229" s="140">
        <v>24.14</v>
      </c>
      <c r="L229" s="140">
        <v>25.46</v>
      </c>
      <c r="M229" s="140">
        <v>19.36</v>
      </c>
      <c r="N229" s="140">
        <v>24.2</v>
      </c>
      <c r="O229" s="140">
        <v>17.71</v>
      </c>
      <c r="P229" t="s">
        <v>331</v>
      </c>
      <c r="Q229">
        <v>31.68</v>
      </c>
      <c r="R229">
        <v>27.61</v>
      </c>
      <c r="S229">
        <v>28.94</v>
      </c>
      <c r="T229">
        <v>25.09</v>
      </c>
      <c r="U229">
        <v>26.67</v>
      </c>
      <c r="V229">
        <v>19.71</v>
      </c>
      <c r="W229">
        <v>25.07</v>
      </c>
      <c r="X229">
        <v>17.75</v>
      </c>
      <c r="Y229" s="141"/>
    </row>
    <row r="230" spans="1:25" x14ac:dyDescent="0.35">
      <c r="A230" s="139">
        <v>15</v>
      </c>
      <c r="B230" s="139" t="s">
        <v>67</v>
      </c>
      <c r="C230" s="139" t="s">
        <v>68</v>
      </c>
      <c r="D230" t="s">
        <v>92</v>
      </c>
      <c r="E230" t="s">
        <v>332</v>
      </c>
      <c r="F230" t="s">
        <v>611</v>
      </c>
      <c r="H230" s="140">
        <v>34.299999999999997</v>
      </c>
      <c r="I230" s="140">
        <v>28.07</v>
      </c>
      <c r="J230" s="140">
        <v>31.98</v>
      </c>
      <c r="K230" s="140">
        <v>26.77</v>
      </c>
      <c r="L230" s="140">
        <v>30.42</v>
      </c>
      <c r="M230" s="140">
        <v>21.51</v>
      </c>
      <c r="N230" s="140">
        <v>29.17</v>
      </c>
      <c r="O230" s="140">
        <v>20.57</v>
      </c>
      <c r="P230" t="s">
        <v>332</v>
      </c>
      <c r="Q230" s="141">
        <v>42.34</v>
      </c>
      <c r="R230" s="141">
        <v>34.659999999999997</v>
      </c>
      <c r="S230" s="141">
        <v>39.479999999999997</v>
      </c>
      <c r="T230" s="141">
        <v>33.04</v>
      </c>
      <c r="U230" s="141">
        <v>37.549999999999997</v>
      </c>
      <c r="V230" s="141">
        <v>26.56</v>
      </c>
      <c r="W230" s="141">
        <v>36.01</v>
      </c>
      <c r="X230" s="141">
        <v>25.4</v>
      </c>
      <c r="Y230" s="141"/>
    </row>
    <row r="231" spans="1:25" x14ac:dyDescent="0.35">
      <c r="A231" s="139">
        <v>15</v>
      </c>
      <c r="B231" s="139" t="s">
        <v>67</v>
      </c>
      <c r="C231" s="139" t="s">
        <v>69</v>
      </c>
      <c r="D231" t="s">
        <v>94</v>
      </c>
      <c r="E231" t="s">
        <v>333</v>
      </c>
      <c r="F231" t="s">
        <v>611</v>
      </c>
      <c r="H231" s="140">
        <v>38.11</v>
      </c>
      <c r="I231" s="140">
        <v>31.19</v>
      </c>
      <c r="J231" s="140">
        <v>35.53</v>
      </c>
      <c r="K231" s="140">
        <v>29.74</v>
      </c>
      <c r="L231" s="140">
        <v>33.799999999999997</v>
      </c>
      <c r="M231" s="140">
        <v>23.9</v>
      </c>
      <c r="N231" s="140">
        <v>32.409999999999997</v>
      </c>
      <c r="O231" s="140">
        <v>22.86</v>
      </c>
      <c r="P231" t="s">
        <v>333</v>
      </c>
      <c r="Q231">
        <v>42.34</v>
      </c>
      <c r="R231">
        <v>34.659999999999997</v>
      </c>
      <c r="S231">
        <v>39.479999999999997</v>
      </c>
      <c r="T231">
        <v>33.04</v>
      </c>
      <c r="U231">
        <v>37.549999999999997</v>
      </c>
      <c r="V231">
        <v>26.56</v>
      </c>
      <c r="W231">
        <v>36.01</v>
      </c>
      <c r="X231">
        <v>25.4</v>
      </c>
      <c r="Y231" s="141"/>
    </row>
    <row r="232" spans="1:25" x14ac:dyDescent="0.35">
      <c r="A232" s="139">
        <v>15</v>
      </c>
      <c r="B232" s="139" t="s">
        <v>67</v>
      </c>
      <c r="C232" s="139" t="s">
        <v>71</v>
      </c>
      <c r="D232" t="s">
        <v>96</v>
      </c>
      <c r="E232" t="s">
        <v>334</v>
      </c>
      <c r="F232" t="s">
        <v>611</v>
      </c>
      <c r="H232" s="140">
        <v>42.34</v>
      </c>
      <c r="I232" s="140">
        <v>34.659999999999997</v>
      </c>
      <c r="J232" s="140">
        <v>39.479999999999997</v>
      </c>
      <c r="K232" s="140">
        <v>33.04</v>
      </c>
      <c r="L232" s="140">
        <v>37.549999999999997</v>
      </c>
      <c r="M232" s="140">
        <v>26.56</v>
      </c>
      <c r="N232" s="140">
        <v>36.01</v>
      </c>
      <c r="O232" s="140">
        <v>25.4</v>
      </c>
      <c r="P232" t="s">
        <v>334</v>
      </c>
      <c r="Q232">
        <v>42.4</v>
      </c>
      <c r="R232">
        <v>37.67</v>
      </c>
      <c r="S232">
        <v>39.479999999999997</v>
      </c>
      <c r="T232">
        <v>34.71</v>
      </c>
      <c r="U232">
        <v>37.549999999999997</v>
      </c>
      <c r="V232">
        <v>28.33</v>
      </c>
      <c r="W232">
        <v>36.01</v>
      </c>
      <c r="X232">
        <v>25.97</v>
      </c>
      <c r="Y232" s="141"/>
    </row>
    <row r="233" spans="1:25" x14ac:dyDescent="0.35">
      <c r="A233" s="139">
        <v>15</v>
      </c>
      <c r="B233" s="139" t="s">
        <v>67</v>
      </c>
      <c r="C233" s="139" t="s">
        <v>73</v>
      </c>
      <c r="D233" t="s">
        <v>98</v>
      </c>
      <c r="E233" t="s">
        <v>335</v>
      </c>
      <c r="F233" t="s">
        <v>611</v>
      </c>
      <c r="H233" s="140">
        <v>29.55</v>
      </c>
      <c r="I233" s="140">
        <v>25.76</v>
      </c>
      <c r="J233" s="140">
        <v>27.26</v>
      </c>
      <c r="K233" s="140">
        <v>24.14</v>
      </c>
      <c r="L233" s="140">
        <v>26.74</v>
      </c>
      <c r="M233" s="140">
        <v>20.329999999999998</v>
      </c>
      <c r="N233" s="140">
        <v>24.2</v>
      </c>
      <c r="O233" s="140">
        <v>17.71</v>
      </c>
      <c r="P233" t="s">
        <v>335</v>
      </c>
      <c r="U233" s="141">
        <v>28.01</v>
      </c>
      <c r="V233" s="141">
        <v>20.700000000000003</v>
      </c>
      <c r="Y233" s="141"/>
    </row>
    <row r="234" spans="1:25" x14ac:dyDescent="0.35">
      <c r="A234" s="139">
        <v>15</v>
      </c>
      <c r="B234" s="139" t="s">
        <v>70</v>
      </c>
      <c r="C234" s="139" t="s">
        <v>89</v>
      </c>
      <c r="D234" t="s">
        <v>100</v>
      </c>
      <c r="E234" t="s">
        <v>336</v>
      </c>
      <c r="F234" t="s">
        <v>612</v>
      </c>
      <c r="H234" s="140">
        <v>25.16</v>
      </c>
      <c r="I234" s="140">
        <v>21.15</v>
      </c>
      <c r="J234" s="140">
        <v>23.84</v>
      </c>
      <c r="K234" s="140">
        <v>20.07</v>
      </c>
      <c r="L234" s="140">
        <v>23.4</v>
      </c>
      <c r="M234" s="140">
        <v>18.04</v>
      </c>
      <c r="N234" s="140">
        <v>20.97</v>
      </c>
      <c r="O234" s="140">
        <v>15.94</v>
      </c>
      <c r="P234" t="s">
        <v>336</v>
      </c>
      <c r="Q234">
        <v>27.51</v>
      </c>
      <c r="R234">
        <v>24.42</v>
      </c>
      <c r="S234">
        <v>26.03</v>
      </c>
      <c r="T234">
        <v>22.92</v>
      </c>
      <c r="U234">
        <v>24.53</v>
      </c>
      <c r="V234">
        <v>20.29</v>
      </c>
      <c r="W234">
        <v>21.84</v>
      </c>
      <c r="X234">
        <v>17.920000000000002</v>
      </c>
      <c r="Y234" s="141"/>
    </row>
    <row r="235" spans="1:25" x14ac:dyDescent="0.35">
      <c r="A235" s="139">
        <v>15</v>
      </c>
      <c r="B235" s="139" t="s">
        <v>70</v>
      </c>
      <c r="C235" s="139" t="s">
        <v>68</v>
      </c>
      <c r="D235" t="s">
        <v>102</v>
      </c>
      <c r="E235" t="s">
        <v>337</v>
      </c>
      <c r="F235" t="s">
        <v>612</v>
      </c>
      <c r="H235" s="140">
        <v>30.66</v>
      </c>
      <c r="I235" s="140">
        <v>25.58</v>
      </c>
      <c r="J235" s="140">
        <v>28.58</v>
      </c>
      <c r="K235" s="140">
        <v>26.89</v>
      </c>
      <c r="L235" s="140">
        <v>28.19</v>
      </c>
      <c r="M235" s="140">
        <v>21.37</v>
      </c>
      <c r="N235" s="140">
        <v>24.26</v>
      </c>
      <c r="O235" s="140">
        <v>19.02</v>
      </c>
      <c r="P235" t="s">
        <v>337</v>
      </c>
      <c r="Q235" s="141">
        <v>37.86</v>
      </c>
      <c r="R235" s="141">
        <v>31.58</v>
      </c>
      <c r="S235" s="141">
        <v>35.29</v>
      </c>
      <c r="T235" s="141">
        <v>33.200000000000003</v>
      </c>
      <c r="U235" s="141">
        <v>34.799999999999997</v>
      </c>
      <c r="V235" s="141">
        <v>26.38</v>
      </c>
      <c r="W235" s="141">
        <v>29.96</v>
      </c>
      <c r="X235" s="141">
        <v>23.48</v>
      </c>
      <c r="Y235" s="141"/>
    </row>
    <row r="236" spans="1:25" x14ac:dyDescent="0.35">
      <c r="A236" s="139">
        <v>15</v>
      </c>
      <c r="B236" s="139" t="s">
        <v>70</v>
      </c>
      <c r="C236" s="139" t="s">
        <v>69</v>
      </c>
      <c r="D236" t="s">
        <v>104</v>
      </c>
      <c r="E236" t="s">
        <v>338</v>
      </c>
      <c r="F236" t="s">
        <v>612</v>
      </c>
      <c r="H236" s="140">
        <v>34.07</v>
      </c>
      <c r="I236" s="140">
        <v>28.42</v>
      </c>
      <c r="J236" s="140">
        <v>31.76</v>
      </c>
      <c r="K236" s="140">
        <v>29.88</v>
      </c>
      <c r="L236" s="140">
        <v>31.32</v>
      </c>
      <c r="M236" s="140">
        <v>23.74</v>
      </c>
      <c r="N236" s="140">
        <v>26.96</v>
      </c>
      <c r="O236" s="140">
        <v>21.13</v>
      </c>
      <c r="P236" t="s">
        <v>338</v>
      </c>
      <c r="Q236">
        <v>37.86</v>
      </c>
      <c r="R236">
        <v>31.58</v>
      </c>
      <c r="S236">
        <v>35.29</v>
      </c>
      <c r="T236">
        <v>33.200000000000003</v>
      </c>
      <c r="U236">
        <v>34.799999999999997</v>
      </c>
      <c r="V236">
        <v>26.38</v>
      </c>
      <c r="W236">
        <v>29.96</v>
      </c>
      <c r="X236">
        <v>23.57</v>
      </c>
      <c r="Y236" s="141"/>
    </row>
    <row r="237" spans="1:25" x14ac:dyDescent="0.35">
      <c r="A237" s="139">
        <v>15</v>
      </c>
      <c r="B237" s="139" t="s">
        <v>70</v>
      </c>
      <c r="C237" s="139" t="s">
        <v>71</v>
      </c>
      <c r="D237" t="s">
        <v>106</v>
      </c>
      <c r="E237" t="s">
        <v>339</v>
      </c>
      <c r="F237" t="s">
        <v>612</v>
      </c>
      <c r="H237" s="140">
        <v>37.86</v>
      </c>
      <c r="I237" s="140">
        <v>31.58</v>
      </c>
      <c r="J237" s="140">
        <v>35.29</v>
      </c>
      <c r="K237" s="140">
        <v>33.200000000000003</v>
      </c>
      <c r="L237" s="140">
        <v>34.799999999999997</v>
      </c>
      <c r="M237" s="140">
        <v>26.38</v>
      </c>
      <c r="N237" s="140">
        <v>29.96</v>
      </c>
      <c r="O237" s="140">
        <v>23.48</v>
      </c>
      <c r="P237" t="s">
        <v>339</v>
      </c>
      <c r="Q237">
        <v>37.86</v>
      </c>
      <c r="R237">
        <v>33.93</v>
      </c>
      <c r="S237">
        <v>35.83</v>
      </c>
      <c r="T237">
        <v>33.200000000000003</v>
      </c>
      <c r="U237">
        <v>34.799999999999997</v>
      </c>
      <c r="V237">
        <v>29.03</v>
      </c>
      <c r="W237">
        <v>30.88</v>
      </c>
      <c r="X237">
        <v>26.18</v>
      </c>
      <c r="Y237" s="141"/>
    </row>
    <row r="238" spans="1:25" x14ac:dyDescent="0.35">
      <c r="A238" s="139">
        <v>15</v>
      </c>
      <c r="B238" s="139" t="s">
        <v>70</v>
      </c>
      <c r="C238" s="139" t="s">
        <v>73</v>
      </c>
      <c r="D238" t="s">
        <v>108</v>
      </c>
      <c r="E238" t="s">
        <v>340</v>
      </c>
      <c r="F238" t="s">
        <v>612</v>
      </c>
      <c r="H238" s="140">
        <v>25.16</v>
      </c>
      <c r="I238" s="140">
        <v>21.15</v>
      </c>
      <c r="J238" s="140">
        <v>23.84</v>
      </c>
      <c r="K238" s="140">
        <v>20.07</v>
      </c>
      <c r="L238" s="140">
        <v>24.57</v>
      </c>
      <c r="M238" s="140">
        <v>18.95</v>
      </c>
      <c r="N238" s="140">
        <v>20.97</v>
      </c>
      <c r="O238" s="140">
        <v>15.94</v>
      </c>
      <c r="P238" t="s">
        <v>340</v>
      </c>
      <c r="U238" s="141">
        <v>25.76</v>
      </c>
      <c r="V238" s="141">
        <v>21.310000000000002</v>
      </c>
      <c r="Y238" s="141"/>
    </row>
    <row r="239" spans="1:25" x14ac:dyDescent="0.35">
      <c r="A239" s="139">
        <v>15</v>
      </c>
      <c r="B239" s="139" t="s">
        <v>72</v>
      </c>
      <c r="C239" s="139" t="s">
        <v>89</v>
      </c>
      <c r="D239" t="s">
        <v>110</v>
      </c>
      <c r="E239" t="s">
        <v>341</v>
      </c>
      <c r="F239" t="s">
        <v>613</v>
      </c>
      <c r="H239" s="140">
        <v>25.05</v>
      </c>
      <c r="I239" s="140">
        <v>20.190000000000001</v>
      </c>
      <c r="J239" s="140">
        <v>23.62</v>
      </c>
      <c r="K239" s="140">
        <v>20.25</v>
      </c>
      <c r="L239" s="140">
        <v>21.71</v>
      </c>
      <c r="M239" s="140">
        <v>18.61</v>
      </c>
      <c r="N239" s="140">
        <v>18.61</v>
      </c>
      <c r="O239" s="140">
        <v>14.51</v>
      </c>
      <c r="P239" t="s">
        <v>341</v>
      </c>
      <c r="Q239">
        <v>26.65</v>
      </c>
      <c r="R239">
        <v>22.69</v>
      </c>
      <c r="S239">
        <v>25.15</v>
      </c>
      <c r="T239">
        <v>20.89</v>
      </c>
      <c r="U239">
        <v>23.05</v>
      </c>
      <c r="V239">
        <v>18.61</v>
      </c>
      <c r="W239">
        <v>19.87</v>
      </c>
      <c r="X239">
        <v>15.27</v>
      </c>
      <c r="Y239" s="141"/>
    </row>
    <row r="240" spans="1:25" x14ac:dyDescent="0.35">
      <c r="A240" s="139">
        <v>15</v>
      </c>
      <c r="B240" s="139" t="s">
        <v>72</v>
      </c>
      <c r="C240" s="139" t="s">
        <v>68</v>
      </c>
      <c r="D240" t="s">
        <v>112</v>
      </c>
      <c r="E240" t="s">
        <v>342</v>
      </c>
      <c r="F240" t="s">
        <v>613</v>
      </c>
      <c r="H240" s="140">
        <v>29.57</v>
      </c>
      <c r="I240" s="140">
        <v>26.68</v>
      </c>
      <c r="J240" s="140">
        <v>27.66</v>
      </c>
      <c r="K240" s="140">
        <v>24.93</v>
      </c>
      <c r="L240" s="140">
        <v>26.78</v>
      </c>
      <c r="M240" s="140">
        <v>20.059999999999999</v>
      </c>
      <c r="N240" s="140">
        <v>22.62</v>
      </c>
      <c r="O240" s="140">
        <v>17.87</v>
      </c>
      <c r="P240" t="s">
        <v>342</v>
      </c>
      <c r="Q240" s="141">
        <v>36.5</v>
      </c>
      <c r="R240" s="141">
        <v>32.93</v>
      </c>
      <c r="S240" s="141">
        <v>34.14</v>
      </c>
      <c r="T240" s="141">
        <v>30.78</v>
      </c>
      <c r="U240" s="141">
        <v>33.06</v>
      </c>
      <c r="V240" s="141">
        <v>24.1</v>
      </c>
      <c r="W240" s="141">
        <v>27.92</v>
      </c>
      <c r="X240" s="141">
        <v>22.07</v>
      </c>
      <c r="Y240" s="141"/>
    </row>
    <row r="241" spans="1:25" x14ac:dyDescent="0.35">
      <c r="A241" s="139">
        <v>15</v>
      </c>
      <c r="B241" s="139" t="s">
        <v>72</v>
      </c>
      <c r="C241" s="139" t="s">
        <v>69</v>
      </c>
      <c r="D241" t="s">
        <v>114</v>
      </c>
      <c r="E241" t="s">
        <v>343</v>
      </c>
      <c r="F241" t="s">
        <v>613</v>
      </c>
      <c r="H241" s="140">
        <v>32.85</v>
      </c>
      <c r="I241" s="140">
        <v>29.64</v>
      </c>
      <c r="J241" s="140">
        <v>30.73</v>
      </c>
      <c r="K241" s="140">
        <v>27.7</v>
      </c>
      <c r="L241" s="140">
        <v>29.75</v>
      </c>
      <c r="M241" s="140">
        <v>21.69</v>
      </c>
      <c r="N241" s="140">
        <v>25.13</v>
      </c>
      <c r="O241" s="140">
        <v>19.86</v>
      </c>
      <c r="P241" t="s">
        <v>343</v>
      </c>
      <c r="Q241">
        <v>36.5</v>
      </c>
      <c r="R241">
        <v>32.93</v>
      </c>
      <c r="S241">
        <v>34.14</v>
      </c>
      <c r="T241">
        <v>30.78</v>
      </c>
      <c r="U241">
        <v>33.06</v>
      </c>
      <c r="V241">
        <v>24.1</v>
      </c>
      <c r="W241">
        <v>27.92</v>
      </c>
      <c r="X241">
        <v>22.07</v>
      </c>
      <c r="Y241" s="141"/>
    </row>
    <row r="242" spans="1:25" x14ac:dyDescent="0.35">
      <c r="A242" s="139">
        <v>15</v>
      </c>
      <c r="B242" s="139" t="s">
        <v>72</v>
      </c>
      <c r="C242" s="139" t="s">
        <v>71</v>
      </c>
      <c r="D242" t="s">
        <v>116</v>
      </c>
      <c r="E242" t="s">
        <v>344</v>
      </c>
      <c r="F242" t="s">
        <v>613</v>
      </c>
      <c r="H242" s="140">
        <v>36.5</v>
      </c>
      <c r="I242" s="140">
        <v>32.93</v>
      </c>
      <c r="J242" s="140">
        <v>34.14</v>
      </c>
      <c r="K242" s="140">
        <v>30.78</v>
      </c>
      <c r="L242" s="140">
        <v>33.06</v>
      </c>
      <c r="M242" s="140">
        <v>24.1</v>
      </c>
      <c r="N242" s="140">
        <v>27.92</v>
      </c>
      <c r="O242" s="140">
        <v>22.07</v>
      </c>
      <c r="P242" t="s">
        <v>344</v>
      </c>
      <c r="Q242">
        <v>36.549999999999997</v>
      </c>
      <c r="R242">
        <v>32.93</v>
      </c>
      <c r="S242">
        <v>34.79</v>
      </c>
      <c r="T242">
        <v>30.78</v>
      </c>
      <c r="U242">
        <v>33.06</v>
      </c>
      <c r="V242">
        <v>26.12</v>
      </c>
      <c r="W242">
        <v>28.53</v>
      </c>
      <c r="X242">
        <v>22.96</v>
      </c>
      <c r="Y242" s="141"/>
    </row>
    <row r="243" spans="1:25" x14ac:dyDescent="0.35">
      <c r="A243" s="139">
        <v>15</v>
      </c>
      <c r="B243" s="139" t="s">
        <v>72</v>
      </c>
      <c r="C243" s="139" t="s">
        <v>73</v>
      </c>
      <c r="D243" t="s">
        <v>118</v>
      </c>
      <c r="E243" t="s">
        <v>345</v>
      </c>
      <c r="F243" t="s">
        <v>613</v>
      </c>
      <c r="H243" s="140">
        <v>25.05</v>
      </c>
      <c r="I243" s="140">
        <v>20.190000000000001</v>
      </c>
      <c r="J243" s="140">
        <v>23.62</v>
      </c>
      <c r="K243" s="140">
        <v>20.25</v>
      </c>
      <c r="L243" s="140">
        <v>22.8</v>
      </c>
      <c r="M243" s="140">
        <v>19.55</v>
      </c>
      <c r="N243" s="140">
        <v>18.61</v>
      </c>
      <c r="O243" s="140">
        <v>14.51</v>
      </c>
      <c r="P243" t="s">
        <v>345</v>
      </c>
      <c r="U243" s="141">
        <v>24.21</v>
      </c>
      <c r="V243" s="141">
        <v>19.55</v>
      </c>
      <c r="Y243" s="141"/>
    </row>
    <row r="244" spans="1:25" x14ac:dyDescent="0.35">
      <c r="A244" s="139">
        <v>15</v>
      </c>
      <c r="B244" s="139" t="s">
        <v>120</v>
      </c>
      <c r="C244" s="139" t="s">
        <v>89</v>
      </c>
      <c r="D244" t="s">
        <v>121</v>
      </c>
      <c r="E244" t="s">
        <v>346</v>
      </c>
      <c r="F244" t="s">
        <v>614</v>
      </c>
      <c r="H244" s="140">
        <v>10</v>
      </c>
      <c r="I244" s="140">
        <v>8</v>
      </c>
      <c r="J244" s="140">
        <v>10</v>
      </c>
      <c r="K244" s="140">
        <v>8</v>
      </c>
      <c r="L244" s="140">
        <v>10</v>
      </c>
      <c r="M244" s="140">
        <v>8</v>
      </c>
      <c r="N244" s="140">
        <v>10</v>
      </c>
      <c r="O244" s="140">
        <v>8</v>
      </c>
      <c r="P244" t="s">
        <v>346</v>
      </c>
      <c r="Q244" s="141">
        <v>10</v>
      </c>
      <c r="R244" s="141">
        <v>8</v>
      </c>
      <c r="S244" s="141">
        <v>10</v>
      </c>
      <c r="T244" s="141">
        <v>8</v>
      </c>
      <c r="U244" s="141">
        <v>10</v>
      </c>
      <c r="V244" s="141">
        <v>8</v>
      </c>
      <c r="W244" s="141">
        <v>10</v>
      </c>
      <c r="X244" s="141">
        <v>8</v>
      </c>
      <c r="Y244" s="141"/>
    </row>
    <row r="245" spans="1:25" x14ac:dyDescent="0.35">
      <c r="A245" s="139">
        <v>16</v>
      </c>
      <c r="B245" s="139" t="s">
        <v>67</v>
      </c>
      <c r="C245" s="139" t="s">
        <v>89</v>
      </c>
      <c r="D245" t="s">
        <v>90</v>
      </c>
      <c r="E245" t="s">
        <v>347</v>
      </c>
      <c r="F245" t="s">
        <v>615</v>
      </c>
      <c r="H245" s="140">
        <v>25.07</v>
      </c>
      <c r="I245" s="140">
        <v>17.21</v>
      </c>
      <c r="J245" s="140">
        <v>22.15</v>
      </c>
      <c r="K245" s="140">
        <v>15.66</v>
      </c>
      <c r="L245" s="140">
        <v>20.64</v>
      </c>
      <c r="M245" s="140">
        <v>12.65</v>
      </c>
      <c r="N245" s="140">
        <v>19.97</v>
      </c>
      <c r="O245" s="140">
        <v>14.68</v>
      </c>
      <c r="P245" t="s">
        <v>347</v>
      </c>
      <c r="Q245">
        <v>27.8</v>
      </c>
      <c r="R245">
        <v>24.22</v>
      </c>
      <c r="S245">
        <v>25.39</v>
      </c>
      <c r="T245">
        <v>22</v>
      </c>
      <c r="U245">
        <v>23.4</v>
      </c>
      <c r="V245">
        <v>17.28</v>
      </c>
      <c r="W245">
        <v>21.99</v>
      </c>
      <c r="X245">
        <v>15.57</v>
      </c>
      <c r="Y245" s="141"/>
    </row>
    <row r="246" spans="1:25" x14ac:dyDescent="0.35">
      <c r="A246" s="139">
        <v>16</v>
      </c>
      <c r="B246" s="139" t="s">
        <v>67</v>
      </c>
      <c r="C246" s="139" t="s">
        <v>68</v>
      </c>
      <c r="D246" t="s">
        <v>92</v>
      </c>
      <c r="E246" t="s">
        <v>348</v>
      </c>
      <c r="F246" t="s">
        <v>615</v>
      </c>
      <c r="H246" s="140">
        <v>27.5</v>
      </c>
      <c r="I246" s="140">
        <v>22.28</v>
      </c>
      <c r="J246" s="140">
        <v>25.55</v>
      </c>
      <c r="K246" s="140">
        <v>21.19</v>
      </c>
      <c r="L246" s="140">
        <v>24.24</v>
      </c>
      <c r="M246" s="140">
        <v>16.809999999999999</v>
      </c>
      <c r="N246" s="140">
        <v>23.19</v>
      </c>
      <c r="O246" s="140">
        <v>16.03</v>
      </c>
      <c r="P246" t="s">
        <v>348</v>
      </c>
      <c r="Q246" s="141">
        <v>33.94</v>
      </c>
      <c r="R246" s="141">
        <v>27.5</v>
      </c>
      <c r="S246" s="141">
        <v>31.54</v>
      </c>
      <c r="T246" s="141">
        <v>26.15</v>
      </c>
      <c r="U246" s="141">
        <v>29.92</v>
      </c>
      <c r="V246" s="141">
        <v>20.75</v>
      </c>
      <c r="W246" s="141">
        <v>28.63</v>
      </c>
      <c r="X246" s="141">
        <v>19.79</v>
      </c>
      <c r="Y246" s="141"/>
    </row>
    <row r="247" spans="1:25" x14ac:dyDescent="0.35">
      <c r="A247" s="139">
        <v>16</v>
      </c>
      <c r="B247" s="139" t="s">
        <v>67</v>
      </c>
      <c r="C247" s="139" t="s">
        <v>69</v>
      </c>
      <c r="D247" t="s">
        <v>94</v>
      </c>
      <c r="E247" t="s">
        <v>349</v>
      </c>
      <c r="F247" t="s">
        <v>615</v>
      </c>
      <c r="H247" s="140">
        <v>30.55</v>
      </c>
      <c r="I247" s="140">
        <v>24.75</v>
      </c>
      <c r="J247" s="140">
        <v>28.39</v>
      </c>
      <c r="K247" s="140">
        <v>23.54</v>
      </c>
      <c r="L247" s="140">
        <v>26.93</v>
      </c>
      <c r="M247" s="140">
        <v>18.68</v>
      </c>
      <c r="N247" s="140">
        <v>25.77</v>
      </c>
      <c r="O247" s="140">
        <v>17.809999999999999</v>
      </c>
      <c r="P247" t="s">
        <v>349</v>
      </c>
      <c r="Q247">
        <v>33.94</v>
      </c>
      <c r="R247">
        <v>29.76</v>
      </c>
      <c r="S247">
        <v>31.54</v>
      </c>
      <c r="T247">
        <v>27.42</v>
      </c>
      <c r="U247">
        <v>29.92</v>
      </c>
      <c r="V247">
        <v>22.37</v>
      </c>
      <c r="W247">
        <v>28.63</v>
      </c>
      <c r="X247">
        <v>20.51</v>
      </c>
      <c r="Y247" s="141"/>
    </row>
    <row r="248" spans="1:25" x14ac:dyDescent="0.35">
      <c r="A248" s="139">
        <v>16</v>
      </c>
      <c r="B248" s="139" t="s">
        <v>67</v>
      </c>
      <c r="C248" s="139" t="s">
        <v>71</v>
      </c>
      <c r="D248" t="s">
        <v>96</v>
      </c>
      <c r="E248" t="s">
        <v>350</v>
      </c>
      <c r="F248" t="s">
        <v>615</v>
      </c>
      <c r="H248" s="140">
        <v>33.94</v>
      </c>
      <c r="I248" s="140">
        <v>27.5</v>
      </c>
      <c r="J248" s="140">
        <v>31.54</v>
      </c>
      <c r="K248" s="140">
        <v>26.15</v>
      </c>
      <c r="L248" s="140">
        <v>29.92</v>
      </c>
      <c r="M248" s="140">
        <v>20.75</v>
      </c>
      <c r="N248" s="140">
        <v>28.63</v>
      </c>
      <c r="O248" s="140">
        <v>19.79</v>
      </c>
      <c r="P248" t="s">
        <v>350</v>
      </c>
      <c r="Q248">
        <v>37.21</v>
      </c>
      <c r="R248">
        <v>33.06</v>
      </c>
      <c r="S248">
        <v>34.42</v>
      </c>
      <c r="T248">
        <v>30.46</v>
      </c>
      <c r="U248">
        <v>32.090000000000003</v>
      </c>
      <c r="V248">
        <v>24.85</v>
      </c>
      <c r="W248">
        <v>30.44</v>
      </c>
      <c r="X248">
        <v>22.78</v>
      </c>
      <c r="Y248" s="141"/>
    </row>
    <row r="249" spans="1:25" x14ac:dyDescent="0.35">
      <c r="A249" s="139">
        <v>16</v>
      </c>
      <c r="B249" s="139" t="s">
        <v>67</v>
      </c>
      <c r="C249" s="139" t="s">
        <v>73</v>
      </c>
      <c r="D249" t="s">
        <v>98</v>
      </c>
      <c r="E249" t="s">
        <v>351</v>
      </c>
      <c r="F249" t="s">
        <v>615</v>
      </c>
      <c r="H249" s="140">
        <v>25.07</v>
      </c>
      <c r="I249" s="140">
        <v>17.21</v>
      </c>
      <c r="J249" s="140">
        <v>22.15</v>
      </c>
      <c r="K249" s="140">
        <v>15.66</v>
      </c>
      <c r="L249" s="140">
        <v>21.68</v>
      </c>
      <c r="M249" s="140">
        <v>13.29</v>
      </c>
      <c r="N249" s="140">
        <v>19.97</v>
      </c>
      <c r="O249" s="140">
        <v>14.68</v>
      </c>
      <c r="P249" t="s">
        <v>351</v>
      </c>
      <c r="U249" s="141">
        <v>24.57</v>
      </c>
      <c r="V249" s="141">
        <v>18.150000000000002</v>
      </c>
      <c r="Y249" s="141"/>
    </row>
    <row r="250" spans="1:25" x14ac:dyDescent="0.35">
      <c r="A250" s="139">
        <v>16</v>
      </c>
      <c r="B250" s="139" t="s">
        <v>70</v>
      </c>
      <c r="C250" s="139" t="s">
        <v>89</v>
      </c>
      <c r="D250" t="s">
        <v>100</v>
      </c>
      <c r="E250" t="s">
        <v>352</v>
      </c>
      <c r="F250" t="s">
        <v>616</v>
      </c>
      <c r="H250" s="140">
        <v>19.05</v>
      </c>
      <c r="I250" s="140">
        <v>14.93</v>
      </c>
      <c r="J250" s="140">
        <v>18.739999999999998</v>
      </c>
      <c r="K250" s="140">
        <v>14.33</v>
      </c>
      <c r="L250" s="140">
        <v>17.670000000000002</v>
      </c>
      <c r="M250" s="140">
        <v>13.73</v>
      </c>
      <c r="N250" s="140">
        <v>15.69</v>
      </c>
      <c r="O250" s="140">
        <v>11.34</v>
      </c>
      <c r="P250" t="s">
        <v>352</v>
      </c>
      <c r="Q250">
        <v>24.13</v>
      </c>
      <c r="R250">
        <v>21.42</v>
      </c>
      <c r="S250">
        <v>22.84</v>
      </c>
      <c r="T250">
        <v>20.100000000000001</v>
      </c>
      <c r="U250">
        <v>21.52</v>
      </c>
      <c r="V250">
        <v>17.8</v>
      </c>
      <c r="W250">
        <v>19.16</v>
      </c>
      <c r="X250">
        <v>15.72</v>
      </c>
      <c r="Y250" s="141"/>
    </row>
    <row r="251" spans="1:25" x14ac:dyDescent="0.35">
      <c r="A251" s="139">
        <v>16</v>
      </c>
      <c r="B251" s="139" t="s">
        <v>70</v>
      </c>
      <c r="C251" s="139" t="s">
        <v>68</v>
      </c>
      <c r="D251" t="s">
        <v>102</v>
      </c>
      <c r="E251" t="s">
        <v>353</v>
      </c>
      <c r="F251" t="s">
        <v>616</v>
      </c>
      <c r="H251" s="140">
        <v>24.44</v>
      </c>
      <c r="I251" s="140">
        <v>20.2</v>
      </c>
      <c r="J251" s="140">
        <v>22.71</v>
      </c>
      <c r="K251" s="140">
        <v>21.29</v>
      </c>
      <c r="L251" s="140">
        <v>22.37</v>
      </c>
      <c r="M251" s="140">
        <v>16.690000000000001</v>
      </c>
      <c r="N251" s="140">
        <v>19.100000000000001</v>
      </c>
      <c r="O251" s="140">
        <v>14.74</v>
      </c>
      <c r="P251" t="s">
        <v>353</v>
      </c>
      <c r="Q251" s="141">
        <v>30.18</v>
      </c>
      <c r="R251" s="141">
        <v>24.93</v>
      </c>
      <c r="S251" s="141">
        <v>28.03</v>
      </c>
      <c r="T251" s="141">
        <v>26.28</v>
      </c>
      <c r="U251" s="141">
        <v>27.62</v>
      </c>
      <c r="V251" s="141">
        <v>20.64</v>
      </c>
      <c r="W251" s="141">
        <v>23.58</v>
      </c>
      <c r="X251" s="141">
        <v>18.610000000000003</v>
      </c>
      <c r="Y251" s="141"/>
    </row>
    <row r="252" spans="1:25" x14ac:dyDescent="0.35">
      <c r="A252" s="139">
        <v>16</v>
      </c>
      <c r="B252" s="139" t="s">
        <v>70</v>
      </c>
      <c r="C252" s="139" t="s">
        <v>69</v>
      </c>
      <c r="D252" t="s">
        <v>104</v>
      </c>
      <c r="E252" t="s">
        <v>354</v>
      </c>
      <c r="F252" t="s">
        <v>616</v>
      </c>
      <c r="H252" s="140">
        <v>27.16</v>
      </c>
      <c r="I252" s="140">
        <v>22.44</v>
      </c>
      <c r="J252" s="140">
        <v>25.23</v>
      </c>
      <c r="K252" s="140">
        <v>23.65</v>
      </c>
      <c r="L252" s="140">
        <v>24.86</v>
      </c>
      <c r="M252" s="140">
        <v>18.54</v>
      </c>
      <c r="N252" s="140">
        <v>21.22</v>
      </c>
      <c r="O252" s="140">
        <v>16.38</v>
      </c>
      <c r="P252" t="s">
        <v>354</v>
      </c>
      <c r="Q252">
        <v>30.18</v>
      </c>
      <c r="R252">
        <v>26.8</v>
      </c>
      <c r="S252">
        <v>28.3</v>
      </c>
      <c r="T252">
        <v>26.28</v>
      </c>
      <c r="U252">
        <v>27.62</v>
      </c>
      <c r="V252">
        <v>22.930000000000003</v>
      </c>
      <c r="W252">
        <v>24.39</v>
      </c>
      <c r="X252">
        <v>20.680000000000003</v>
      </c>
      <c r="Y252" s="141"/>
    </row>
    <row r="253" spans="1:25" x14ac:dyDescent="0.35">
      <c r="A253" s="139">
        <v>16</v>
      </c>
      <c r="B253" s="139" t="s">
        <v>70</v>
      </c>
      <c r="C253" s="139" t="s">
        <v>71</v>
      </c>
      <c r="D253" t="s">
        <v>106</v>
      </c>
      <c r="E253" t="s">
        <v>355</v>
      </c>
      <c r="F253" t="s">
        <v>616</v>
      </c>
      <c r="H253" s="140">
        <v>30.18</v>
      </c>
      <c r="I253" s="140">
        <v>24.93</v>
      </c>
      <c r="J253" s="140">
        <v>28.03</v>
      </c>
      <c r="K253" s="140">
        <v>26.28</v>
      </c>
      <c r="L253" s="140">
        <v>27.62</v>
      </c>
      <c r="M253" s="140">
        <v>20.6</v>
      </c>
      <c r="N253" s="140">
        <v>23.58</v>
      </c>
      <c r="O253" s="140">
        <v>18.2</v>
      </c>
      <c r="P253" t="s">
        <v>355</v>
      </c>
      <c r="Q253">
        <v>32.950000000000003</v>
      </c>
      <c r="R253">
        <v>29.77</v>
      </c>
      <c r="S253">
        <v>31.44</v>
      </c>
      <c r="T253">
        <v>28.21</v>
      </c>
      <c r="U253">
        <v>29.89</v>
      </c>
      <c r="V253">
        <v>25.47</v>
      </c>
      <c r="W253">
        <v>27.09</v>
      </c>
      <c r="X253">
        <v>22.97</v>
      </c>
      <c r="Y253" s="141"/>
    </row>
    <row r="254" spans="1:25" x14ac:dyDescent="0.35">
      <c r="A254" s="139">
        <v>16</v>
      </c>
      <c r="B254" s="139" t="s">
        <v>70</v>
      </c>
      <c r="C254" s="139" t="s">
        <v>73</v>
      </c>
      <c r="D254" t="s">
        <v>108</v>
      </c>
      <c r="E254" t="s">
        <v>356</v>
      </c>
      <c r="F254" t="s">
        <v>616</v>
      </c>
      <c r="H254" s="140">
        <v>19.05</v>
      </c>
      <c r="I254" s="140">
        <v>14.93</v>
      </c>
      <c r="J254" s="140">
        <v>18.739999999999998</v>
      </c>
      <c r="K254" s="140">
        <v>14.33</v>
      </c>
      <c r="L254" s="140">
        <v>18.559999999999999</v>
      </c>
      <c r="M254" s="140">
        <v>14.42</v>
      </c>
      <c r="N254" s="140">
        <v>15.69</v>
      </c>
      <c r="O254" s="140">
        <v>11.34</v>
      </c>
      <c r="P254" t="s">
        <v>356</v>
      </c>
      <c r="U254" s="141">
        <v>22.6</v>
      </c>
      <c r="V254" s="141">
        <v>18.690000000000001</v>
      </c>
      <c r="Y254" s="141"/>
    </row>
    <row r="255" spans="1:25" x14ac:dyDescent="0.35">
      <c r="A255" s="139">
        <v>16</v>
      </c>
      <c r="B255" s="139" t="s">
        <v>72</v>
      </c>
      <c r="C255" s="139" t="s">
        <v>89</v>
      </c>
      <c r="D255" t="s">
        <v>110</v>
      </c>
      <c r="E255" t="s">
        <v>357</v>
      </c>
      <c r="F255" t="s">
        <v>617</v>
      </c>
      <c r="H255" s="140">
        <v>19.05</v>
      </c>
      <c r="I255" s="140">
        <v>16.649999999999999</v>
      </c>
      <c r="J255" s="140">
        <v>18.93</v>
      </c>
      <c r="K255" s="140">
        <v>16.13</v>
      </c>
      <c r="L255" s="140">
        <v>17.670000000000002</v>
      </c>
      <c r="M255" s="140">
        <v>10.23</v>
      </c>
      <c r="N255" s="140">
        <v>15.69</v>
      </c>
      <c r="O255" s="140">
        <v>6.56</v>
      </c>
      <c r="P255" t="s">
        <v>357</v>
      </c>
      <c r="Q255">
        <v>23.38</v>
      </c>
      <c r="R255">
        <v>19.899999999999999</v>
      </c>
      <c r="S255">
        <v>22.06</v>
      </c>
      <c r="T255">
        <v>18.32</v>
      </c>
      <c r="U255">
        <v>20.22</v>
      </c>
      <c r="V255">
        <v>15.67</v>
      </c>
      <c r="W255">
        <v>17.43</v>
      </c>
      <c r="X255">
        <v>13.39</v>
      </c>
      <c r="Y255" s="141"/>
    </row>
    <row r="256" spans="1:25" x14ac:dyDescent="0.35">
      <c r="A256" s="139">
        <v>16</v>
      </c>
      <c r="B256" s="139" t="s">
        <v>72</v>
      </c>
      <c r="C256" s="139" t="s">
        <v>68</v>
      </c>
      <c r="D256" t="s">
        <v>112</v>
      </c>
      <c r="E256" t="s">
        <v>358</v>
      </c>
      <c r="F256" t="s">
        <v>617</v>
      </c>
      <c r="H256" s="140">
        <v>23.53</v>
      </c>
      <c r="I256" s="140">
        <v>21.11</v>
      </c>
      <c r="J256" s="140">
        <v>21.92</v>
      </c>
      <c r="K256" s="140">
        <v>19.649999999999999</v>
      </c>
      <c r="L256" s="140">
        <v>21.19</v>
      </c>
      <c r="M256" s="140">
        <v>15.16</v>
      </c>
      <c r="N256" s="140">
        <v>17.72</v>
      </c>
      <c r="O256" s="140">
        <v>13.8</v>
      </c>
      <c r="P256" t="s">
        <v>358</v>
      </c>
      <c r="Q256" s="141">
        <v>29.04</v>
      </c>
      <c r="R256" s="141">
        <v>26.06</v>
      </c>
      <c r="S256" s="141">
        <v>27.06</v>
      </c>
      <c r="T256" s="141">
        <v>24.26</v>
      </c>
      <c r="U256" s="141">
        <v>26.16</v>
      </c>
      <c r="V256" s="141">
        <v>18.71</v>
      </c>
      <c r="W256" s="141">
        <v>21.88</v>
      </c>
      <c r="X256" s="141">
        <v>17.03</v>
      </c>
      <c r="Y256" s="141"/>
    </row>
    <row r="257" spans="1:25" x14ac:dyDescent="0.35">
      <c r="A257" s="139">
        <v>16</v>
      </c>
      <c r="B257" s="139" t="s">
        <v>72</v>
      </c>
      <c r="C257" s="139" t="s">
        <v>69</v>
      </c>
      <c r="D257" t="s">
        <v>114</v>
      </c>
      <c r="E257" t="s">
        <v>359</v>
      </c>
      <c r="F257" t="s">
        <v>617</v>
      </c>
      <c r="H257" s="140">
        <v>26.14</v>
      </c>
      <c r="I257" s="140">
        <v>23.45</v>
      </c>
      <c r="J257" s="140">
        <v>24.35</v>
      </c>
      <c r="K257" s="140">
        <v>21.83</v>
      </c>
      <c r="L257" s="140">
        <v>23.54</v>
      </c>
      <c r="M257" s="140">
        <v>16.84</v>
      </c>
      <c r="N257" s="140">
        <v>19.690000000000001</v>
      </c>
      <c r="O257" s="140">
        <v>15.33</v>
      </c>
      <c r="P257" t="s">
        <v>359</v>
      </c>
      <c r="Q257">
        <v>29.04</v>
      </c>
      <c r="R257">
        <v>26.06</v>
      </c>
      <c r="S257">
        <v>27.48</v>
      </c>
      <c r="T257">
        <v>24.26</v>
      </c>
      <c r="U257">
        <v>26.16</v>
      </c>
      <c r="V257">
        <v>20.62</v>
      </c>
      <c r="W257">
        <v>22.53</v>
      </c>
      <c r="X257">
        <v>18.130000000000003</v>
      </c>
      <c r="Y257" s="141"/>
    </row>
    <row r="258" spans="1:25" x14ac:dyDescent="0.35">
      <c r="A258" s="139">
        <v>16</v>
      </c>
      <c r="B258" s="139" t="s">
        <v>72</v>
      </c>
      <c r="C258" s="139" t="s">
        <v>71</v>
      </c>
      <c r="D258" t="s">
        <v>116</v>
      </c>
      <c r="E258" t="s">
        <v>360</v>
      </c>
      <c r="F258" t="s">
        <v>617</v>
      </c>
      <c r="H258" s="140">
        <v>29.04</v>
      </c>
      <c r="I258" s="140">
        <v>26.06</v>
      </c>
      <c r="J258" s="140">
        <v>27.06</v>
      </c>
      <c r="K258" s="140">
        <v>24.26</v>
      </c>
      <c r="L258" s="140">
        <v>26.16</v>
      </c>
      <c r="M258" s="140">
        <v>18.71</v>
      </c>
      <c r="N258" s="140">
        <v>21.88</v>
      </c>
      <c r="O258" s="140">
        <v>17.03</v>
      </c>
      <c r="P258" t="s">
        <v>360</v>
      </c>
      <c r="Q258">
        <v>32.08</v>
      </c>
      <c r="R258">
        <v>27.98</v>
      </c>
      <c r="S258">
        <v>30.53</v>
      </c>
      <c r="T258">
        <v>26.1</v>
      </c>
      <c r="U258">
        <v>28.35</v>
      </c>
      <c r="V258">
        <v>22.91</v>
      </c>
      <c r="W258">
        <v>25.03</v>
      </c>
      <c r="X258">
        <v>20.14</v>
      </c>
      <c r="Y258" s="141"/>
    </row>
    <row r="259" spans="1:25" x14ac:dyDescent="0.35">
      <c r="A259" s="139">
        <v>16</v>
      </c>
      <c r="B259" s="139" t="s">
        <v>72</v>
      </c>
      <c r="C259" s="139" t="s">
        <v>73</v>
      </c>
      <c r="D259" t="s">
        <v>118</v>
      </c>
      <c r="E259" t="s">
        <v>361</v>
      </c>
      <c r="F259" t="s">
        <v>617</v>
      </c>
      <c r="H259" s="140">
        <v>19.05</v>
      </c>
      <c r="I259" s="140">
        <v>16.649999999999999</v>
      </c>
      <c r="J259" s="140">
        <v>18.93</v>
      </c>
      <c r="K259" s="140">
        <v>16.13</v>
      </c>
      <c r="L259" s="140">
        <v>18.559999999999999</v>
      </c>
      <c r="M259" s="140">
        <v>10.75</v>
      </c>
      <c r="N259" s="140">
        <v>15.69</v>
      </c>
      <c r="O259" s="140">
        <v>6.56</v>
      </c>
      <c r="P259" t="s">
        <v>361</v>
      </c>
      <c r="U259" s="141">
        <v>21.240000000000002</v>
      </c>
      <c r="V259" s="141">
        <v>16.46</v>
      </c>
      <c r="Y259" s="141"/>
    </row>
    <row r="260" spans="1:25" x14ac:dyDescent="0.35">
      <c r="A260" s="139">
        <v>16</v>
      </c>
      <c r="B260" s="139" t="s">
        <v>120</v>
      </c>
      <c r="C260" s="139" t="s">
        <v>89</v>
      </c>
      <c r="D260" t="s">
        <v>121</v>
      </c>
      <c r="E260" t="s">
        <v>362</v>
      </c>
      <c r="F260" t="s">
        <v>618</v>
      </c>
      <c r="H260" s="140">
        <v>12.76</v>
      </c>
      <c r="I260" s="140">
        <v>12.76</v>
      </c>
      <c r="J260" s="140">
        <v>12.56</v>
      </c>
      <c r="K260" s="140">
        <v>9.42</v>
      </c>
      <c r="L260" s="140">
        <v>11.51</v>
      </c>
      <c r="M260" s="140">
        <v>8.3699999999999992</v>
      </c>
      <c r="N260" s="140">
        <v>10.47</v>
      </c>
      <c r="O260" s="140">
        <v>5.23</v>
      </c>
      <c r="P260" t="s">
        <v>362</v>
      </c>
      <c r="Q260" s="141">
        <v>12.76</v>
      </c>
      <c r="R260" s="141">
        <v>12.76</v>
      </c>
      <c r="S260" s="141">
        <v>12.56</v>
      </c>
      <c r="T260" s="141">
        <v>9.42</v>
      </c>
      <c r="U260" s="141">
        <v>11.51</v>
      </c>
      <c r="V260" s="141">
        <v>8.3699999999999992</v>
      </c>
      <c r="W260" s="141">
        <v>10.47</v>
      </c>
      <c r="X260" s="141">
        <v>5.23</v>
      </c>
      <c r="Y260" s="141"/>
    </row>
    <row r="261" spans="1:25" x14ac:dyDescent="0.35">
      <c r="A261" s="139">
        <v>17</v>
      </c>
      <c r="B261" s="139" t="s">
        <v>67</v>
      </c>
      <c r="C261" s="139" t="s">
        <v>89</v>
      </c>
      <c r="D261" t="s">
        <v>90</v>
      </c>
      <c r="E261" t="s">
        <v>363</v>
      </c>
      <c r="F261" t="s">
        <v>619</v>
      </c>
      <c r="H261" s="140">
        <v>20.52</v>
      </c>
      <c r="I261" s="140">
        <v>20.52</v>
      </c>
      <c r="J261" s="140">
        <v>18.97</v>
      </c>
      <c r="K261" s="140">
        <v>18.43</v>
      </c>
      <c r="L261" s="140">
        <v>17.46</v>
      </c>
      <c r="M261" s="140">
        <v>16.66</v>
      </c>
      <c r="N261" s="140">
        <v>17</v>
      </c>
      <c r="O261" s="140">
        <v>14.48</v>
      </c>
      <c r="P261" t="s">
        <v>363</v>
      </c>
      <c r="Q261">
        <v>21.56</v>
      </c>
      <c r="R261">
        <v>20.52</v>
      </c>
      <c r="S261">
        <v>19.57</v>
      </c>
      <c r="T261">
        <v>18.43</v>
      </c>
      <c r="U261">
        <v>17.920000000000002</v>
      </c>
      <c r="V261">
        <v>16.66</v>
      </c>
      <c r="W261">
        <v>17</v>
      </c>
      <c r="X261">
        <v>14.48</v>
      </c>
      <c r="Y261" s="141"/>
    </row>
    <row r="262" spans="1:25" x14ac:dyDescent="0.35">
      <c r="A262" s="139">
        <v>17</v>
      </c>
      <c r="B262" s="139" t="s">
        <v>67</v>
      </c>
      <c r="C262" s="139" t="s">
        <v>68</v>
      </c>
      <c r="D262" t="s">
        <v>92</v>
      </c>
      <c r="E262" t="s">
        <v>364</v>
      </c>
      <c r="F262" t="s">
        <v>619</v>
      </c>
      <c r="H262" s="140">
        <v>21.55</v>
      </c>
      <c r="I262" s="140">
        <v>21.55</v>
      </c>
      <c r="J262" s="140">
        <v>19.920000000000002</v>
      </c>
      <c r="K262" s="140">
        <v>19.360000000000003</v>
      </c>
      <c r="L262" s="140">
        <v>18.34</v>
      </c>
      <c r="M262" s="140">
        <v>17.5</v>
      </c>
      <c r="N262" s="140">
        <v>17.850000000000001</v>
      </c>
      <c r="O262" s="140">
        <v>15.209999999999999</v>
      </c>
      <c r="P262" t="s">
        <v>364</v>
      </c>
      <c r="Q262" s="141">
        <v>25.23</v>
      </c>
      <c r="R262" s="141">
        <v>22.390000000000004</v>
      </c>
      <c r="S262" s="141">
        <v>23.64</v>
      </c>
      <c r="T262" s="141">
        <v>20.100000000000005</v>
      </c>
      <c r="U262" s="141">
        <v>22.57</v>
      </c>
      <c r="V262" s="141">
        <v>18.180000000000003</v>
      </c>
      <c r="W262" s="141">
        <v>21.71</v>
      </c>
      <c r="X262" s="141">
        <v>15.79</v>
      </c>
      <c r="Y262" s="141"/>
    </row>
    <row r="263" spans="1:25" x14ac:dyDescent="0.35">
      <c r="A263" s="139">
        <v>17</v>
      </c>
      <c r="B263" s="139" t="s">
        <v>67</v>
      </c>
      <c r="C263" s="139" t="s">
        <v>69</v>
      </c>
      <c r="D263" t="s">
        <v>94</v>
      </c>
      <c r="E263" t="s">
        <v>365</v>
      </c>
      <c r="F263" t="s">
        <v>619</v>
      </c>
      <c r="H263" s="140">
        <v>22.71</v>
      </c>
      <c r="I263" s="140">
        <v>21.970000000000002</v>
      </c>
      <c r="J263" s="140">
        <v>21.28</v>
      </c>
      <c r="K263" s="140">
        <v>19.73</v>
      </c>
      <c r="L263" s="140">
        <v>20.309999999999999</v>
      </c>
      <c r="M263" s="140">
        <v>17.84</v>
      </c>
      <c r="N263" s="140">
        <v>19.54</v>
      </c>
      <c r="O263" s="140">
        <v>15.5</v>
      </c>
      <c r="P263" t="s">
        <v>365</v>
      </c>
      <c r="Q263">
        <v>26.48</v>
      </c>
      <c r="R263">
        <v>23.35</v>
      </c>
      <c r="S263">
        <v>24.380000000000003</v>
      </c>
      <c r="T263">
        <v>21.41</v>
      </c>
      <c r="U263">
        <v>22.630000000000003</v>
      </c>
      <c r="V263">
        <v>18.180000000000003</v>
      </c>
      <c r="W263">
        <v>21.71</v>
      </c>
      <c r="X263">
        <v>15.79</v>
      </c>
      <c r="Y263" s="141"/>
    </row>
    <row r="264" spans="1:25" x14ac:dyDescent="0.35">
      <c r="A264" s="139">
        <v>17</v>
      </c>
      <c r="B264" s="139" t="s">
        <v>67</v>
      </c>
      <c r="C264" s="139" t="s">
        <v>71</v>
      </c>
      <c r="D264" t="s">
        <v>96</v>
      </c>
      <c r="E264" t="s">
        <v>366</v>
      </c>
      <c r="F264" t="s">
        <v>619</v>
      </c>
      <c r="H264" s="140">
        <v>25.23</v>
      </c>
      <c r="I264" s="140">
        <v>22.39</v>
      </c>
      <c r="J264" s="140">
        <v>23.64</v>
      </c>
      <c r="K264" s="140">
        <v>20.100000000000001</v>
      </c>
      <c r="L264" s="140">
        <v>22.57</v>
      </c>
      <c r="M264" s="140">
        <v>18.180000000000003</v>
      </c>
      <c r="N264" s="140">
        <v>21.71</v>
      </c>
      <c r="O264" s="140">
        <v>15.79</v>
      </c>
      <c r="P264" t="s">
        <v>366</v>
      </c>
      <c r="Q264">
        <v>29.42</v>
      </c>
      <c r="R264">
        <v>25.94</v>
      </c>
      <c r="S264">
        <v>27.08</v>
      </c>
      <c r="T264">
        <v>23.78</v>
      </c>
      <c r="U264">
        <v>25.14</v>
      </c>
      <c r="V264">
        <v>19.12</v>
      </c>
      <c r="W264">
        <v>23.76</v>
      </c>
      <c r="X264">
        <v>17.420000000000002</v>
      </c>
      <c r="Y264" s="141"/>
    </row>
    <row r="265" spans="1:25" x14ac:dyDescent="0.35">
      <c r="A265" s="139">
        <v>17</v>
      </c>
      <c r="B265" s="139" t="s">
        <v>67</v>
      </c>
      <c r="C265" s="139" t="s">
        <v>73</v>
      </c>
      <c r="D265" t="s">
        <v>98</v>
      </c>
      <c r="E265" t="s">
        <v>367</v>
      </c>
      <c r="F265" t="s">
        <v>619</v>
      </c>
      <c r="H265" s="140">
        <v>20.52</v>
      </c>
      <c r="I265" s="140">
        <v>20.52</v>
      </c>
      <c r="J265" s="140">
        <v>18.97</v>
      </c>
      <c r="K265" s="140">
        <v>18.43</v>
      </c>
      <c r="L265" s="140">
        <v>18.34</v>
      </c>
      <c r="M265" s="140">
        <v>17.5</v>
      </c>
      <c r="N265" s="140">
        <v>17</v>
      </c>
      <c r="O265" s="140">
        <v>14.48</v>
      </c>
      <c r="P265" t="s">
        <v>367</v>
      </c>
      <c r="U265" s="141">
        <v>18.82</v>
      </c>
      <c r="V265" s="141">
        <v>17.5</v>
      </c>
      <c r="Y265" s="141"/>
    </row>
    <row r="266" spans="1:25" x14ac:dyDescent="0.35">
      <c r="A266" s="139">
        <v>17</v>
      </c>
      <c r="B266" s="139" t="s">
        <v>70</v>
      </c>
      <c r="C266" s="139" t="s">
        <v>89</v>
      </c>
      <c r="D266" t="s">
        <v>100</v>
      </c>
      <c r="E266" t="s">
        <v>368</v>
      </c>
      <c r="F266" t="s">
        <v>620</v>
      </c>
      <c r="H266" s="140">
        <v>18.43</v>
      </c>
      <c r="I266" s="140">
        <v>15.48</v>
      </c>
      <c r="J266" s="140">
        <v>16.059999999999999</v>
      </c>
      <c r="K266" s="140">
        <v>14.88</v>
      </c>
      <c r="L266" s="140">
        <v>16.059999999999999</v>
      </c>
      <c r="M266" s="140">
        <v>14.88</v>
      </c>
      <c r="N266" s="140">
        <v>14.88</v>
      </c>
      <c r="O266" s="140">
        <v>13.7</v>
      </c>
      <c r="P266" t="s">
        <v>368</v>
      </c>
      <c r="Q266">
        <v>18.53</v>
      </c>
      <c r="R266">
        <v>16.3</v>
      </c>
      <c r="S266">
        <v>17.46</v>
      </c>
      <c r="T266">
        <v>15.21</v>
      </c>
      <c r="U266">
        <v>16.37</v>
      </c>
      <c r="V266">
        <v>14.88</v>
      </c>
      <c r="W266">
        <v>14.88</v>
      </c>
      <c r="X266">
        <v>13.7</v>
      </c>
      <c r="Y266" s="141"/>
    </row>
    <row r="267" spans="1:25" x14ac:dyDescent="0.35">
      <c r="A267" s="139">
        <v>17</v>
      </c>
      <c r="B267" s="139" t="s">
        <v>70</v>
      </c>
      <c r="C267" s="139" t="s">
        <v>68</v>
      </c>
      <c r="D267" t="s">
        <v>102</v>
      </c>
      <c r="E267" t="s">
        <v>369</v>
      </c>
      <c r="F267" t="s">
        <v>620</v>
      </c>
      <c r="H267" s="140">
        <v>19.360000000000003</v>
      </c>
      <c r="I267" s="140">
        <v>16.260000000000002</v>
      </c>
      <c r="J267" s="140">
        <v>17.260000000000002</v>
      </c>
      <c r="K267" s="140">
        <v>16.32</v>
      </c>
      <c r="L267" s="140">
        <v>17.05</v>
      </c>
      <c r="M267" s="140">
        <v>15.629999999999999</v>
      </c>
      <c r="N267" s="140">
        <v>15.629999999999999</v>
      </c>
      <c r="O267" s="140">
        <v>14.39</v>
      </c>
      <c r="P267" t="s">
        <v>369</v>
      </c>
      <c r="Q267" s="141">
        <v>22.74</v>
      </c>
      <c r="R267" s="141">
        <v>19.239999999999998</v>
      </c>
      <c r="S267" s="141">
        <v>21.31</v>
      </c>
      <c r="T267" s="141">
        <v>20.14</v>
      </c>
      <c r="U267" s="141">
        <v>21.04</v>
      </c>
      <c r="V267" s="141">
        <v>16.309999999999999</v>
      </c>
      <c r="W267" s="141">
        <v>18.329999999999998</v>
      </c>
      <c r="X267" s="141">
        <v>14.95</v>
      </c>
      <c r="Y267" s="141"/>
    </row>
    <row r="268" spans="1:25" x14ac:dyDescent="0.35">
      <c r="A268" s="139">
        <v>17</v>
      </c>
      <c r="B268" s="139" t="s">
        <v>70</v>
      </c>
      <c r="C268" s="139" t="s">
        <v>69</v>
      </c>
      <c r="D268" t="s">
        <v>104</v>
      </c>
      <c r="E268" t="s">
        <v>370</v>
      </c>
      <c r="F268" t="s">
        <v>620</v>
      </c>
      <c r="H268" s="140">
        <v>20.47</v>
      </c>
      <c r="I268" s="140">
        <v>17.32</v>
      </c>
      <c r="J268" s="140">
        <v>19.18</v>
      </c>
      <c r="K268" s="140">
        <v>18.13</v>
      </c>
      <c r="L268" s="140">
        <v>18.940000000000001</v>
      </c>
      <c r="M268" s="140">
        <v>15.93</v>
      </c>
      <c r="N268" s="140">
        <v>16.5</v>
      </c>
      <c r="O268" s="140">
        <v>14.67</v>
      </c>
      <c r="P268" t="s">
        <v>370</v>
      </c>
      <c r="Q268">
        <v>23.28</v>
      </c>
      <c r="R268">
        <v>20.89</v>
      </c>
      <c r="S268">
        <v>22.14</v>
      </c>
      <c r="T268">
        <v>20.14</v>
      </c>
      <c r="U268">
        <v>21.04</v>
      </c>
      <c r="V268">
        <v>17.670000000000002</v>
      </c>
      <c r="W268">
        <v>18.89</v>
      </c>
      <c r="X268">
        <v>15.82</v>
      </c>
      <c r="Y268" s="141"/>
    </row>
    <row r="269" spans="1:25" x14ac:dyDescent="0.35">
      <c r="A269" s="139">
        <v>17</v>
      </c>
      <c r="B269" s="139" t="s">
        <v>70</v>
      </c>
      <c r="C269" s="139" t="s">
        <v>71</v>
      </c>
      <c r="D269" t="s">
        <v>106</v>
      </c>
      <c r="E269" t="s">
        <v>371</v>
      </c>
      <c r="F269" t="s">
        <v>620</v>
      </c>
      <c r="H269" s="140">
        <v>22.74</v>
      </c>
      <c r="I269" s="140">
        <v>19.239999999999998</v>
      </c>
      <c r="J269" s="140">
        <v>21.31</v>
      </c>
      <c r="K269" s="140">
        <v>20.14</v>
      </c>
      <c r="L269" s="140">
        <v>21.04</v>
      </c>
      <c r="M269" s="140">
        <v>16.309999999999999</v>
      </c>
      <c r="N269" s="140">
        <v>18.329999999999998</v>
      </c>
      <c r="O269" s="140">
        <v>14.95</v>
      </c>
      <c r="P269" t="s">
        <v>371</v>
      </c>
      <c r="Q269">
        <v>25.86</v>
      </c>
      <c r="R269">
        <v>23.21</v>
      </c>
      <c r="S269">
        <v>24.59</v>
      </c>
      <c r="T269">
        <v>21.91</v>
      </c>
      <c r="U269">
        <v>23.3</v>
      </c>
      <c r="V269">
        <v>19.63</v>
      </c>
      <c r="W269">
        <v>20.98</v>
      </c>
      <c r="X269">
        <v>17.57</v>
      </c>
      <c r="Y269" s="141"/>
    </row>
    <row r="270" spans="1:25" x14ac:dyDescent="0.35">
      <c r="A270" s="139">
        <v>17</v>
      </c>
      <c r="B270" s="139" t="s">
        <v>70</v>
      </c>
      <c r="C270" s="139" t="s">
        <v>73</v>
      </c>
      <c r="D270" t="s">
        <v>108</v>
      </c>
      <c r="E270" t="s">
        <v>372</v>
      </c>
      <c r="F270" t="s">
        <v>620</v>
      </c>
      <c r="H270" s="140">
        <v>18.43</v>
      </c>
      <c r="I270" s="140">
        <v>15.48</v>
      </c>
      <c r="J270" s="140">
        <v>16.059999999999999</v>
      </c>
      <c r="K270" s="140">
        <v>14.88</v>
      </c>
      <c r="L270" s="140">
        <v>16.87</v>
      </c>
      <c r="M270" s="140">
        <v>15.63</v>
      </c>
      <c r="N270" s="140">
        <v>14.88</v>
      </c>
      <c r="O270" s="140">
        <v>13.7</v>
      </c>
      <c r="P270" t="s">
        <v>372</v>
      </c>
      <c r="U270" s="141">
        <v>17.190000000000001</v>
      </c>
      <c r="V270" s="141">
        <v>15.63</v>
      </c>
      <c r="Y270" s="141"/>
    </row>
    <row r="271" spans="1:25" x14ac:dyDescent="0.35">
      <c r="A271" s="139">
        <v>17</v>
      </c>
      <c r="B271" s="139" t="s">
        <v>72</v>
      </c>
      <c r="C271" s="139" t="s">
        <v>89</v>
      </c>
      <c r="D271" t="s">
        <v>110</v>
      </c>
      <c r="E271" t="s">
        <v>373</v>
      </c>
      <c r="F271" t="s">
        <v>621</v>
      </c>
      <c r="H271" s="140">
        <v>14.48</v>
      </c>
      <c r="I271" s="140">
        <v>14.48</v>
      </c>
      <c r="J271" s="140">
        <v>12.63</v>
      </c>
      <c r="K271" s="140">
        <v>12.63</v>
      </c>
      <c r="L271" s="140">
        <v>13.16</v>
      </c>
      <c r="M271" s="140">
        <v>9.2100000000000009</v>
      </c>
      <c r="N271" s="140">
        <v>13.16</v>
      </c>
      <c r="O271" s="140">
        <v>7.88</v>
      </c>
      <c r="P271" t="s">
        <v>373</v>
      </c>
      <c r="Q271">
        <v>17.91</v>
      </c>
      <c r="R271">
        <v>15.05</v>
      </c>
      <c r="S271">
        <v>16.82</v>
      </c>
      <c r="T271">
        <v>13.76</v>
      </c>
      <c r="U271">
        <v>15.3</v>
      </c>
      <c r="V271">
        <v>11.6</v>
      </c>
      <c r="W271">
        <v>13.16</v>
      </c>
      <c r="X271">
        <v>9.75</v>
      </c>
      <c r="Y271" s="141"/>
    </row>
    <row r="272" spans="1:25" x14ac:dyDescent="0.35">
      <c r="A272" s="139">
        <v>17</v>
      </c>
      <c r="B272" s="139" t="s">
        <v>72</v>
      </c>
      <c r="C272" s="139" t="s">
        <v>68</v>
      </c>
      <c r="D272" t="s">
        <v>112</v>
      </c>
      <c r="E272" t="s">
        <v>374</v>
      </c>
      <c r="F272" t="s">
        <v>621</v>
      </c>
      <c r="H272" s="140">
        <v>17.809999999999999</v>
      </c>
      <c r="I272" s="140">
        <v>16.190000000000001</v>
      </c>
      <c r="J272" s="140">
        <v>16.739999999999998</v>
      </c>
      <c r="K272" s="140">
        <v>15.22</v>
      </c>
      <c r="L272" s="140">
        <v>16.25</v>
      </c>
      <c r="M272" s="140">
        <v>12.17</v>
      </c>
      <c r="N272" s="140">
        <v>13.91</v>
      </c>
      <c r="O272" s="140">
        <v>11.23</v>
      </c>
      <c r="P272" t="s">
        <v>374</v>
      </c>
      <c r="Q272" s="141">
        <v>21.99</v>
      </c>
      <c r="R272" s="141">
        <v>19.989999999999998</v>
      </c>
      <c r="S272" s="141">
        <v>20.67</v>
      </c>
      <c r="T272" s="141">
        <v>18.79</v>
      </c>
      <c r="U272" s="141">
        <v>20.07</v>
      </c>
      <c r="V272" s="141">
        <v>15.02</v>
      </c>
      <c r="W272" s="141">
        <v>17.18</v>
      </c>
      <c r="X272" s="141">
        <v>13.87</v>
      </c>
      <c r="Y272" s="141"/>
    </row>
    <row r="273" spans="1:25" x14ac:dyDescent="0.35">
      <c r="A273" s="139">
        <v>17</v>
      </c>
      <c r="B273" s="139" t="s">
        <v>72</v>
      </c>
      <c r="C273" s="139" t="s">
        <v>69</v>
      </c>
      <c r="D273" t="s">
        <v>114</v>
      </c>
      <c r="E273" t="s">
        <v>375</v>
      </c>
      <c r="F273" t="s">
        <v>621</v>
      </c>
      <c r="H273" s="140">
        <v>19.79</v>
      </c>
      <c r="I273" s="140">
        <v>17.989999999999998</v>
      </c>
      <c r="J273" s="140">
        <v>18.600000000000001</v>
      </c>
      <c r="K273" s="140">
        <v>16.91</v>
      </c>
      <c r="L273" s="140">
        <v>18.059999999999999</v>
      </c>
      <c r="M273" s="140">
        <v>13.52</v>
      </c>
      <c r="N273" s="140">
        <v>15.46</v>
      </c>
      <c r="O273" s="140">
        <v>12.48</v>
      </c>
      <c r="P273" t="s">
        <v>375</v>
      </c>
      <c r="Q273">
        <v>22.610000000000003</v>
      </c>
      <c r="R273">
        <v>19.989999999999998</v>
      </c>
      <c r="S273">
        <v>21.450000000000003</v>
      </c>
      <c r="T273">
        <v>18.79</v>
      </c>
      <c r="U273">
        <v>20.07</v>
      </c>
      <c r="V273">
        <v>15.77</v>
      </c>
      <c r="W273">
        <v>17.350000000000001</v>
      </c>
      <c r="X273">
        <v>13.87</v>
      </c>
      <c r="Y273" s="141"/>
    </row>
    <row r="274" spans="1:25" x14ac:dyDescent="0.35">
      <c r="A274" s="139">
        <v>17</v>
      </c>
      <c r="B274" s="139" t="s">
        <v>72</v>
      </c>
      <c r="C274" s="139" t="s">
        <v>71</v>
      </c>
      <c r="D274" t="s">
        <v>116</v>
      </c>
      <c r="E274" t="s">
        <v>376</v>
      </c>
      <c r="F274" t="s">
        <v>621</v>
      </c>
      <c r="H274" s="140">
        <v>21.99</v>
      </c>
      <c r="I274" s="140">
        <v>19.989999999999998</v>
      </c>
      <c r="J274" s="140">
        <v>20.67</v>
      </c>
      <c r="K274" s="140">
        <v>18.79</v>
      </c>
      <c r="L274" s="140">
        <v>20.07</v>
      </c>
      <c r="M274" s="140">
        <v>15.02</v>
      </c>
      <c r="N274" s="140">
        <v>17.18</v>
      </c>
      <c r="O274" s="140">
        <v>13.87</v>
      </c>
      <c r="P274" t="s">
        <v>376</v>
      </c>
      <c r="Q274">
        <v>25.12</v>
      </c>
      <c r="R274">
        <v>21.71</v>
      </c>
      <c r="S274">
        <v>23.83</v>
      </c>
      <c r="T274">
        <v>20.149999999999999</v>
      </c>
      <c r="U274">
        <v>22.02</v>
      </c>
      <c r="V274">
        <v>17.52</v>
      </c>
      <c r="W274">
        <v>19.27</v>
      </c>
      <c r="X274">
        <v>15.24</v>
      </c>
      <c r="Y274" s="141"/>
    </row>
    <row r="275" spans="1:25" x14ac:dyDescent="0.35">
      <c r="A275" s="139">
        <v>17</v>
      </c>
      <c r="B275" s="139" t="s">
        <v>72</v>
      </c>
      <c r="C275" s="139" t="s">
        <v>73</v>
      </c>
      <c r="D275" t="s">
        <v>118</v>
      </c>
      <c r="E275" t="s">
        <v>377</v>
      </c>
      <c r="F275" t="s">
        <v>621</v>
      </c>
      <c r="H275" s="140">
        <v>14.48</v>
      </c>
      <c r="I275" s="140">
        <v>14.48</v>
      </c>
      <c r="J275" s="140">
        <v>12.63</v>
      </c>
      <c r="K275" s="140">
        <v>12.63</v>
      </c>
      <c r="L275" s="140">
        <v>13.82</v>
      </c>
      <c r="M275" s="140">
        <v>9.68</v>
      </c>
      <c r="N275" s="140">
        <v>13.16</v>
      </c>
      <c r="O275" s="140">
        <v>7.88</v>
      </c>
      <c r="P275" t="s">
        <v>377</v>
      </c>
      <c r="U275" s="141">
        <v>16.07</v>
      </c>
      <c r="V275" s="141">
        <v>12.18</v>
      </c>
      <c r="Y275" s="141"/>
    </row>
    <row r="276" spans="1:25" x14ac:dyDescent="0.35">
      <c r="A276" s="139">
        <v>17</v>
      </c>
      <c r="B276" s="139" t="s">
        <v>120</v>
      </c>
      <c r="C276" s="139" t="s">
        <v>89</v>
      </c>
      <c r="D276" t="s">
        <v>121</v>
      </c>
      <c r="E276" t="s">
        <v>378</v>
      </c>
      <c r="F276" t="s">
        <v>622</v>
      </c>
      <c r="H276" s="140">
        <v>8</v>
      </c>
      <c r="I276" s="140">
        <v>8</v>
      </c>
      <c r="J276" s="140">
        <v>8</v>
      </c>
      <c r="K276" s="140">
        <v>8</v>
      </c>
      <c r="L276" s="140">
        <v>8</v>
      </c>
      <c r="M276" s="140">
        <v>8</v>
      </c>
      <c r="N276" s="140">
        <v>8</v>
      </c>
      <c r="O276" s="140">
        <v>8</v>
      </c>
      <c r="P276" t="s">
        <v>378</v>
      </c>
      <c r="Q276" s="141">
        <v>8</v>
      </c>
      <c r="R276" s="141">
        <v>8</v>
      </c>
      <c r="S276" s="141">
        <v>8</v>
      </c>
      <c r="T276" s="141">
        <v>8</v>
      </c>
      <c r="U276" s="141">
        <v>8</v>
      </c>
      <c r="V276" s="141">
        <v>8</v>
      </c>
      <c r="W276" s="141">
        <v>8</v>
      </c>
      <c r="X276" s="141">
        <v>8</v>
      </c>
      <c r="Y276" s="141"/>
    </row>
    <row r="277" spans="1:25" x14ac:dyDescent="0.35">
      <c r="A277" s="139">
        <v>18</v>
      </c>
      <c r="B277" s="139" t="s">
        <v>67</v>
      </c>
      <c r="C277" s="139" t="s">
        <v>89</v>
      </c>
      <c r="D277" t="s">
        <v>90</v>
      </c>
      <c r="E277" t="s">
        <v>379</v>
      </c>
      <c r="F277" t="s">
        <v>623</v>
      </c>
      <c r="H277" s="140">
        <v>19.97</v>
      </c>
      <c r="I277" s="140">
        <v>20.71</v>
      </c>
      <c r="J277" s="140">
        <v>18.170000000000002</v>
      </c>
      <c r="K277" s="140">
        <v>18.62</v>
      </c>
      <c r="L277" s="140">
        <v>17.71</v>
      </c>
      <c r="M277" s="140">
        <v>16.95</v>
      </c>
      <c r="N277" s="140">
        <v>17.11</v>
      </c>
      <c r="O277" s="140">
        <v>11.77</v>
      </c>
      <c r="P277" t="s">
        <v>379</v>
      </c>
      <c r="Q277">
        <v>23.54</v>
      </c>
      <c r="R277">
        <v>20.71</v>
      </c>
      <c r="S277">
        <v>21.61</v>
      </c>
      <c r="T277">
        <v>18.89</v>
      </c>
      <c r="U277">
        <v>20.010000000000002</v>
      </c>
      <c r="V277">
        <v>16.95</v>
      </c>
      <c r="W277">
        <v>18.88</v>
      </c>
      <c r="X277">
        <v>13.68</v>
      </c>
      <c r="Y277" s="141"/>
    </row>
    <row r="278" spans="1:25" x14ac:dyDescent="0.35">
      <c r="A278" s="139">
        <v>18</v>
      </c>
      <c r="B278" s="139" t="s">
        <v>67</v>
      </c>
      <c r="C278" s="139" t="s">
        <v>68</v>
      </c>
      <c r="D278" t="s">
        <v>92</v>
      </c>
      <c r="E278" t="s">
        <v>380</v>
      </c>
      <c r="F278" t="s">
        <v>623</v>
      </c>
      <c r="H278" s="140">
        <v>21.11</v>
      </c>
      <c r="I278" s="140">
        <v>21.75</v>
      </c>
      <c r="J278" s="140">
        <v>19.809999999999999</v>
      </c>
      <c r="K278" s="140">
        <v>19.560000000000002</v>
      </c>
      <c r="L278" s="140">
        <v>18.93</v>
      </c>
      <c r="M278" s="140">
        <v>17.8</v>
      </c>
      <c r="N278" s="140">
        <v>18.23</v>
      </c>
      <c r="O278" s="140">
        <v>13.33</v>
      </c>
      <c r="P278" t="s">
        <v>380</v>
      </c>
      <c r="Q278" s="141">
        <v>26.06</v>
      </c>
      <c r="R278" s="141">
        <v>22.74</v>
      </c>
      <c r="S278" s="141">
        <v>24.45</v>
      </c>
      <c r="T278" s="141">
        <v>20.81</v>
      </c>
      <c r="U278" s="141">
        <v>23.37</v>
      </c>
      <c r="V278" s="141">
        <v>18.600000000000001</v>
      </c>
      <c r="W278" s="141">
        <v>22.5</v>
      </c>
      <c r="X278" s="141">
        <v>16.45</v>
      </c>
      <c r="Y278" s="141"/>
    </row>
    <row r="279" spans="1:25" x14ac:dyDescent="0.35">
      <c r="A279" s="139">
        <v>18</v>
      </c>
      <c r="B279" s="139" t="s">
        <v>67</v>
      </c>
      <c r="C279" s="139" t="s">
        <v>69</v>
      </c>
      <c r="D279" t="s">
        <v>94</v>
      </c>
      <c r="E279" t="s">
        <v>381</v>
      </c>
      <c r="F279" t="s">
        <v>623</v>
      </c>
      <c r="H279" s="140">
        <v>23.45</v>
      </c>
      <c r="I279" s="140">
        <v>22.17</v>
      </c>
      <c r="J279" s="140">
        <v>22.01</v>
      </c>
      <c r="K279" s="140">
        <v>19.940000000000001</v>
      </c>
      <c r="L279" s="140">
        <v>21.03</v>
      </c>
      <c r="M279" s="140">
        <v>18.14</v>
      </c>
      <c r="N279" s="140">
        <v>20.25</v>
      </c>
      <c r="O279" s="140">
        <v>14.81</v>
      </c>
      <c r="P279" t="s">
        <v>381</v>
      </c>
      <c r="Q279">
        <v>27.950000000000003</v>
      </c>
      <c r="R279">
        <v>24.970000000000002</v>
      </c>
      <c r="S279">
        <v>25.950000000000003</v>
      </c>
      <c r="T279">
        <v>23.110000000000003</v>
      </c>
      <c r="U279">
        <v>24.290000000000003</v>
      </c>
      <c r="V279">
        <v>19.07</v>
      </c>
      <c r="W279">
        <v>23.1</v>
      </c>
      <c r="X279">
        <v>17.57</v>
      </c>
      <c r="Y279" s="141"/>
    </row>
    <row r="280" spans="1:25" x14ac:dyDescent="0.35">
      <c r="A280" s="139">
        <v>18</v>
      </c>
      <c r="B280" s="139" t="s">
        <v>67</v>
      </c>
      <c r="C280" s="139" t="s">
        <v>71</v>
      </c>
      <c r="D280" t="s">
        <v>96</v>
      </c>
      <c r="E280" t="s">
        <v>382</v>
      </c>
      <c r="F280" t="s">
        <v>623</v>
      </c>
      <c r="H280" s="140">
        <v>26.06</v>
      </c>
      <c r="I280" s="140">
        <v>22.74</v>
      </c>
      <c r="J280" s="140">
        <v>24.45</v>
      </c>
      <c r="K280" s="140">
        <v>20.81</v>
      </c>
      <c r="L280" s="140">
        <v>23.37</v>
      </c>
      <c r="M280" s="140">
        <v>18.600000000000001</v>
      </c>
      <c r="N280" s="140">
        <v>22.5</v>
      </c>
      <c r="O280" s="140">
        <v>16.45</v>
      </c>
      <c r="P280" t="s">
        <v>382</v>
      </c>
      <c r="Q280">
        <v>31.05</v>
      </c>
      <c r="R280">
        <v>27.74</v>
      </c>
      <c r="S280">
        <v>28.83</v>
      </c>
      <c r="T280">
        <v>25.67</v>
      </c>
      <c r="U280">
        <v>26.98</v>
      </c>
      <c r="V280">
        <v>21.18</v>
      </c>
      <c r="W280">
        <v>25.66</v>
      </c>
      <c r="X280">
        <v>19.52</v>
      </c>
      <c r="Y280" s="141"/>
    </row>
    <row r="281" spans="1:25" x14ac:dyDescent="0.35">
      <c r="A281" s="139">
        <v>18</v>
      </c>
      <c r="B281" s="139" t="s">
        <v>67</v>
      </c>
      <c r="C281" s="139" t="s">
        <v>73</v>
      </c>
      <c r="D281" t="s">
        <v>98</v>
      </c>
      <c r="E281" t="s">
        <v>383</v>
      </c>
      <c r="F281" t="s">
        <v>623</v>
      </c>
      <c r="H281" s="140">
        <v>19.97</v>
      </c>
      <c r="I281" s="140">
        <v>20.71</v>
      </c>
      <c r="J281" s="140">
        <v>18.170000000000002</v>
      </c>
      <c r="K281" s="140">
        <v>18.62</v>
      </c>
      <c r="L281" s="140">
        <v>18.600000000000001</v>
      </c>
      <c r="M281" s="140">
        <v>17.8</v>
      </c>
      <c r="N281" s="140">
        <v>17.11</v>
      </c>
      <c r="O281" s="140">
        <v>11.77</v>
      </c>
      <c r="P281" t="s">
        <v>383</v>
      </c>
      <c r="U281" s="141">
        <v>21.020000000000003</v>
      </c>
      <c r="V281" s="141">
        <v>17.8</v>
      </c>
      <c r="Y281" s="141"/>
    </row>
    <row r="282" spans="1:25" x14ac:dyDescent="0.35">
      <c r="A282" s="139">
        <v>18</v>
      </c>
      <c r="B282" s="139" t="s">
        <v>70</v>
      </c>
      <c r="C282" s="139" t="s">
        <v>89</v>
      </c>
      <c r="D282" t="s">
        <v>100</v>
      </c>
      <c r="E282" t="s">
        <v>384</v>
      </c>
      <c r="F282" t="s">
        <v>624</v>
      </c>
      <c r="H282" s="140">
        <v>17.55</v>
      </c>
      <c r="I282" s="140">
        <v>17.55</v>
      </c>
      <c r="J282" s="140">
        <v>15.09</v>
      </c>
      <c r="K282" s="140">
        <v>13.51</v>
      </c>
      <c r="L282" s="140">
        <v>13.51</v>
      </c>
      <c r="M282" s="140">
        <v>10.9</v>
      </c>
      <c r="N282" s="140">
        <v>13.7</v>
      </c>
      <c r="O282" s="140">
        <v>8.9499999999999993</v>
      </c>
      <c r="P282" t="s">
        <v>384</v>
      </c>
      <c r="Q282">
        <v>20.6</v>
      </c>
      <c r="R282">
        <v>18.420000000000002</v>
      </c>
      <c r="S282">
        <v>19.559999999999999</v>
      </c>
      <c r="T282">
        <v>17.36</v>
      </c>
      <c r="U282">
        <v>18.5</v>
      </c>
      <c r="V282">
        <v>15.49</v>
      </c>
      <c r="W282">
        <v>16.59</v>
      </c>
      <c r="X282">
        <v>13.8</v>
      </c>
      <c r="Y282" s="141"/>
    </row>
    <row r="283" spans="1:25" x14ac:dyDescent="0.35">
      <c r="A283" s="139">
        <v>18</v>
      </c>
      <c r="B283" s="139" t="s">
        <v>70</v>
      </c>
      <c r="C283" s="139" t="s">
        <v>68</v>
      </c>
      <c r="D283" t="s">
        <v>102</v>
      </c>
      <c r="E283" t="s">
        <v>385</v>
      </c>
      <c r="F283" t="s">
        <v>624</v>
      </c>
      <c r="H283" s="140">
        <v>19.07</v>
      </c>
      <c r="I283" s="140">
        <v>18.430000000000003</v>
      </c>
      <c r="J283" s="140">
        <v>17.89</v>
      </c>
      <c r="K283" s="140">
        <v>16.93</v>
      </c>
      <c r="L283" s="140">
        <v>17.670000000000002</v>
      </c>
      <c r="M283" s="140">
        <v>13.78</v>
      </c>
      <c r="N283" s="140">
        <v>15.44</v>
      </c>
      <c r="O283" s="140">
        <v>12.43</v>
      </c>
      <c r="P283" t="s">
        <v>385</v>
      </c>
      <c r="Q283" s="141">
        <v>23.54</v>
      </c>
      <c r="R283" s="141">
        <v>20.350000000000001</v>
      </c>
      <c r="S283" s="141">
        <v>22.09</v>
      </c>
      <c r="T283" s="141">
        <v>20.9</v>
      </c>
      <c r="U283" s="141">
        <v>21.81</v>
      </c>
      <c r="V283" s="141">
        <v>17.57</v>
      </c>
      <c r="W283" s="141">
        <v>19.059999999999999</v>
      </c>
      <c r="X283" s="141">
        <v>15.94</v>
      </c>
      <c r="Y283" s="141"/>
    </row>
    <row r="284" spans="1:25" x14ac:dyDescent="0.35">
      <c r="A284" s="139">
        <v>18</v>
      </c>
      <c r="B284" s="139" t="s">
        <v>70</v>
      </c>
      <c r="C284" s="139" t="s">
        <v>69</v>
      </c>
      <c r="D284" t="s">
        <v>104</v>
      </c>
      <c r="E284" t="s">
        <v>386</v>
      </c>
      <c r="F284" t="s">
        <v>624</v>
      </c>
      <c r="H284" s="140">
        <v>21.19</v>
      </c>
      <c r="I284" s="140">
        <v>18.790000000000003</v>
      </c>
      <c r="J284" s="140">
        <v>19.88</v>
      </c>
      <c r="K284" s="140">
        <v>18.809999999999999</v>
      </c>
      <c r="L284" s="140">
        <v>19.63</v>
      </c>
      <c r="M284" s="140">
        <v>15.31</v>
      </c>
      <c r="N284" s="140">
        <v>17.149999999999999</v>
      </c>
      <c r="O284" s="140">
        <v>13.81</v>
      </c>
      <c r="P284" t="s">
        <v>386</v>
      </c>
      <c r="Q284">
        <v>24.900000000000002</v>
      </c>
      <c r="R284">
        <v>22.610000000000003</v>
      </c>
      <c r="S284">
        <v>23.810000000000002</v>
      </c>
      <c r="T284">
        <v>21.5</v>
      </c>
      <c r="U284">
        <v>22.69</v>
      </c>
      <c r="V284">
        <v>19.520000000000003</v>
      </c>
      <c r="W284">
        <v>20.69</v>
      </c>
      <c r="X284">
        <v>17.71</v>
      </c>
      <c r="Y284" s="141"/>
    </row>
    <row r="285" spans="1:25" x14ac:dyDescent="0.35">
      <c r="A285" s="139">
        <v>18</v>
      </c>
      <c r="B285" s="139" t="s">
        <v>70</v>
      </c>
      <c r="C285" s="139" t="s">
        <v>71</v>
      </c>
      <c r="D285" t="s">
        <v>106</v>
      </c>
      <c r="E285" t="s">
        <v>387</v>
      </c>
      <c r="F285" t="s">
        <v>624</v>
      </c>
      <c r="H285" s="140">
        <v>23.54</v>
      </c>
      <c r="I285" s="140">
        <v>19.98</v>
      </c>
      <c r="J285" s="140">
        <v>22.09</v>
      </c>
      <c r="K285" s="140">
        <v>20.9</v>
      </c>
      <c r="L285" s="140">
        <v>21.81</v>
      </c>
      <c r="M285" s="140">
        <v>17.010000000000002</v>
      </c>
      <c r="N285" s="140">
        <v>19.059999999999999</v>
      </c>
      <c r="O285" s="140">
        <v>15.34</v>
      </c>
      <c r="P285" t="s">
        <v>387</v>
      </c>
      <c r="Q285">
        <v>27.66</v>
      </c>
      <c r="R285">
        <v>25.12</v>
      </c>
      <c r="S285">
        <v>26.45</v>
      </c>
      <c r="T285">
        <v>23.88</v>
      </c>
      <c r="U285">
        <v>25.21</v>
      </c>
      <c r="V285">
        <v>21.68</v>
      </c>
      <c r="W285">
        <v>22.98</v>
      </c>
      <c r="X285">
        <v>19.670000000000002</v>
      </c>
      <c r="Y285" s="141"/>
    </row>
    <row r="286" spans="1:25" x14ac:dyDescent="0.35">
      <c r="A286" s="139">
        <v>18</v>
      </c>
      <c r="B286" s="139" t="s">
        <v>70</v>
      </c>
      <c r="C286" s="139" t="s">
        <v>73</v>
      </c>
      <c r="D286" t="s">
        <v>108</v>
      </c>
      <c r="E286" t="s">
        <v>388</v>
      </c>
      <c r="F286" t="s">
        <v>624</v>
      </c>
      <c r="H286" s="140">
        <v>17.55</v>
      </c>
      <c r="I286" s="140">
        <v>17.55</v>
      </c>
      <c r="J286" s="140">
        <v>15.09</v>
      </c>
      <c r="K286" s="140">
        <v>13.51</v>
      </c>
      <c r="L286" s="140">
        <v>14.19</v>
      </c>
      <c r="M286" s="140">
        <v>11.45</v>
      </c>
      <c r="N286" s="140">
        <v>13.7</v>
      </c>
      <c r="O286" s="140">
        <v>8.9499999999999993</v>
      </c>
      <c r="P286" t="s">
        <v>388</v>
      </c>
      <c r="U286" s="141">
        <v>19.430000000000003</v>
      </c>
      <c r="V286" s="141">
        <v>16.270000000000003</v>
      </c>
      <c r="Y286" s="141"/>
    </row>
    <row r="287" spans="1:25" x14ac:dyDescent="0.35">
      <c r="A287" s="139">
        <v>18</v>
      </c>
      <c r="B287" s="139" t="s">
        <v>72</v>
      </c>
      <c r="C287" s="139" t="s">
        <v>89</v>
      </c>
      <c r="D287" t="s">
        <v>110</v>
      </c>
      <c r="E287" t="s">
        <v>389</v>
      </c>
      <c r="F287" t="s">
        <v>625</v>
      </c>
      <c r="H287" s="140">
        <v>15.46</v>
      </c>
      <c r="I287" s="140">
        <v>14.77</v>
      </c>
      <c r="J287" s="140">
        <v>15.08</v>
      </c>
      <c r="K287" s="140">
        <v>14.56</v>
      </c>
      <c r="L287" s="140">
        <v>14.76</v>
      </c>
      <c r="M287" s="140">
        <v>13.51</v>
      </c>
      <c r="N287" s="140">
        <v>13.96</v>
      </c>
      <c r="O287" s="140">
        <v>10.69</v>
      </c>
      <c r="P287" t="s">
        <v>389</v>
      </c>
      <c r="Q287">
        <v>20</v>
      </c>
      <c r="R287">
        <v>17.2</v>
      </c>
      <c r="S287">
        <v>18.940000000000001</v>
      </c>
      <c r="T287">
        <v>15.92</v>
      </c>
      <c r="U287">
        <v>17.45</v>
      </c>
      <c r="V287">
        <v>13.76</v>
      </c>
      <c r="W287">
        <v>15.19</v>
      </c>
      <c r="X287">
        <v>11.9</v>
      </c>
      <c r="Y287" s="141"/>
    </row>
    <row r="288" spans="1:25" x14ac:dyDescent="0.35">
      <c r="A288" s="139">
        <v>18</v>
      </c>
      <c r="B288" s="139" t="s">
        <v>72</v>
      </c>
      <c r="C288" s="139" t="s">
        <v>68</v>
      </c>
      <c r="D288" t="s">
        <v>112</v>
      </c>
      <c r="E288" t="s">
        <v>390</v>
      </c>
      <c r="F288" t="s">
        <v>625</v>
      </c>
      <c r="H288" s="140">
        <v>18.440000000000001</v>
      </c>
      <c r="I288" s="140">
        <v>16.809999999999999</v>
      </c>
      <c r="J288" s="140">
        <v>17.36</v>
      </c>
      <c r="K288" s="140">
        <v>15.82</v>
      </c>
      <c r="L288" s="140">
        <v>16.87</v>
      </c>
      <c r="M288" s="140">
        <v>14.19</v>
      </c>
      <c r="N288" s="140">
        <v>14.66</v>
      </c>
      <c r="O288" s="140">
        <v>11.76</v>
      </c>
      <c r="P288" t="s">
        <v>390</v>
      </c>
      <c r="Q288" s="141">
        <v>22.77</v>
      </c>
      <c r="R288" s="141">
        <v>20.75</v>
      </c>
      <c r="S288" s="141">
        <v>21.43</v>
      </c>
      <c r="T288" s="141">
        <v>19.53</v>
      </c>
      <c r="U288" s="141">
        <v>20.82</v>
      </c>
      <c r="V288" s="141">
        <v>15.9</v>
      </c>
      <c r="W288" s="141">
        <v>17.89</v>
      </c>
      <c r="X288" s="141">
        <v>14.52</v>
      </c>
      <c r="Y288" s="141"/>
    </row>
    <row r="289" spans="1:25" x14ac:dyDescent="0.35">
      <c r="A289" s="139">
        <v>18</v>
      </c>
      <c r="B289" s="139" t="s">
        <v>72</v>
      </c>
      <c r="C289" s="139" t="s">
        <v>69</v>
      </c>
      <c r="D289" t="s">
        <v>114</v>
      </c>
      <c r="E289" t="s">
        <v>391</v>
      </c>
      <c r="F289" t="s">
        <v>625</v>
      </c>
      <c r="H289" s="140">
        <v>20.49</v>
      </c>
      <c r="I289" s="140">
        <v>18.68</v>
      </c>
      <c r="J289" s="140">
        <v>19.29</v>
      </c>
      <c r="K289" s="140">
        <v>17.579999999999998</v>
      </c>
      <c r="L289" s="140">
        <v>18.739999999999998</v>
      </c>
      <c r="M289" s="140">
        <v>14.47</v>
      </c>
      <c r="N289" s="140">
        <v>16.100000000000001</v>
      </c>
      <c r="O289" s="140">
        <v>13.07</v>
      </c>
      <c r="P289" t="s">
        <v>391</v>
      </c>
      <c r="Q289">
        <v>24.270000000000003</v>
      </c>
      <c r="R289">
        <v>21.330000000000002</v>
      </c>
      <c r="S289">
        <v>23.16</v>
      </c>
      <c r="T289">
        <v>19.970000000000002</v>
      </c>
      <c r="U289">
        <v>21.59</v>
      </c>
      <c r="V289">
        <v>17.66</v>
      </c>
      <c r="W289">
        <v>19.190000000000001</v>
      </c>
      <c r="X289">
        <v>15.65</v>
      </c>
      <c r="Y289" s="141"/>
    </row>
    <row r="290" spans="1:25" x14ac:dyDescent="0.35">
      <c r="A290" s="139">
        <v>18</v>
      </c>
      <c r="B290" s="139" t="s">
        <v>72</v>
      </c>
      <c r="C290" s="139" t="s">
        <v>71</v>
      </c>
      <c r="D290" t="s">
        <v>116</v>
      </c>
      <c r="E290" t="s">
        <v>392</v>
      </c>
      <c r="F290" t="s">
        <v>625</v>
      </c>
      <c r="H290" s="140">
        <v>22.77</v>
      </c>
      <c r="I290" s="140">
        <v>20.75</v>
      </c>
      <c r="J290" s="140">
        <v>21.43</v>
      </c>
      <c r="K290" s="140">
        <v>19.53</v>
      </c>
      <c r="L290" s="140">
        <v>20.82</v>
      </c>
      <c r="M290" s="140">
        <v>15.7</v>
      </c>
      <c r="N290" s="140">
        <v>17.89</v>
      </c>
      <c r="O290" s="140">
        <v>14.52</v>
      </c>
      <c r="P290" t="s">
        <v>392</v>
      </c>
      <c r="Q290">
        <v>26.96</v>
      </c>
      <c r="R290">
        <v>23.69</v>
      </c>
      <c r="S290">
        <v>25.73</v>
      </c>
      <c r="T290">
        <v>22.18</v>
      </c>
      <c r="U290">
        <v>23.98</v>
      </c>
      <c r="V290">
        <v>19.62</v>
      </c>
      <c r="W290">
        <v>21.32</v>
      </c>
      <c r="X290">
        <v>17.38</v>
      </c>
      <c r="Y290" s="141"/>
    </row>
    <row r="291" spans="1:25" x14ac:dyDescent="0.35">
      <c r="A291" s="139">
        <v>18</v>
      </c>
      <c r="B291" s="139" t="s">
        <v>72</v>
      </c>
      <c r="C291" s="139" t="s">
        <v>73</v>
      </c>
      <c r="D291" t="s">
        <v>118</v>
      </c>
      <c r="E291" t="s">
        <v>393</v>
      </c>
      <c r="F291" t="s">
        <v>625</v>
      </c>
      <c r="H291" s="140">
        <v>15.46</v>
      </c>
      <c r="I291" s="140">
        <v>14.77</v>
      </c>
      <c r="J291" s="140">
        <v>15.08</v>
      </c>
      <c r="K291" s="140">
        <v>14.56</v>
      </c>
      <c r="L291" s="140">
        <v>15.5</v>
      </c>
      <c r="M291" s="140">
        <v>14.19</v>
      </c>
      <c r="N291" s="140">
        <v>13.96</v>
      </c>
      <c r="O291" s="140">
        <v>10.69</v>
      </c>
      <c r="P291" t="s">
        <v>393</v>
      </c>
      <c r="U291" s="141">
        <v>18.330000000000002</v>
      </c>
      <c r="V291" s="141">
        <v>14.45</v>
      </c>
      <c r="Y291" s="141"/>
    </row>
    <row r="292" spans="1:25" x14ac:dyDescent="0.35">
      <c r="A292" s="139">
        <v>18</v>
      </c>
      <c r="B292" s="139" t="s">
        <v>120</v>
      </c>
      <c r="C292" s="139" t="s">
        <v>89</v>
      </c>
      <c r="D292" t="s">
        <v>121</v>
      </c>
      <c r="E292" t="s">
        <v>394</v>
      </c>
      <c r="F292" t="s">
        <v>626</v>
      </c>
      <c r="H292" s="140">
        <v>8.06</v>
      </c>
      <c r="I292" s="140">
        <v>7.72</v>
      </c>
      <c r="J292" s="140">
        <v>7.87</v>
      </c>
      <c r="K292" s="140">
        <v>7.62</v>
      </c>
      <c r="L292" s="140">
        <v>7.72</v>
      </c>
      <c r="M292" s="140">
        <v>7.11</v>
      </c>
      <c r="N292" s="140">
        <v>7.32</v>
      </c>
      <c r="O292" s="140">
        <v>5.72</v>
      </c>
      <c r="P292" t="s">
        <v>394</v>
      </c>
      <c r="Q292" s="141">
        <v>8.06</v>
      </c>
      <c r="R292" s="141">
        <v>7.72</v>
      </c>
      <c r="S292" s="141">
        <v>7.87</v>
      </c>
      <c r="T292" s="141">
        <v>7.62</v>
      </c>
      <c r="U292" s="141">
        <v>7.72</v>
      </c>
      <c r="V292" s="141">
        <v>7.11</v>
      </c>
      <c r="W292" s="141">
        <v>7.32</v>
      </c>
      <c r="X292" s="141">
        <v>5.72</v>
      </c>
      <c r="Y292" s="141"/>
    </row>
    <row r="293" spans="1:25" x14ac:dyDescent="0.35">
      <c r="A293" s="139">
        <v>19</v>
      </c>
      <c r="B293" s="139" t="s">
        <v>67</v>
      </c>
      <c r="C293" s="139" t="s">
        <v>89</v>
      </c>
      <c r="D293" t="s">
        <v>90</v>
      </c>
      <c r="E293" t="s">
        <v>395</v>
      </c>
      <c r="F293" t="s">
        <v>627</v>
      </c>
      <c r="H293" s="140">
        <v>19.809999999999999</v>
      </c>
      <c r="I293" s="140">
        <v>17.41</v>
      </c>
      <c r="J293" s="140">
        <v>18.93</v>
      </c>
      <c r="K293" s="140">
        <v>15.26</v>
      </c>
      <c r="L293" s="140">
        <v>17.98</v>
      </c>
      <c r="M293" s="140">
        <v>12.93</v>
      </c>
      <c r="N293" s="140">
        <v>17.149999999999999</v>
      </c>
      <c r="O293" s="140">
        <v>10.87</v>
      </c>
      <c r="P293" t="s">
        <v>395</v>
      </c>
      <c r="Q293">
        <v>23.67</v>
      </c>
      <c r="R293">
        <v>20.75</v>
      </c>
      <c r="S293">
        <v>21.7</v>
      </c>
      <c r="T293">
        <v>18.93</v>
      </c>
      <c r="U293">
        <v>20.07</v>
      </c>
      <c r="V293">
        <v>15.04</v>
      </c>
      <c r="W293">
        <v>18.920000000000002</v>
      </c>
      <c r="X293">
        <v>13.63</v>
      </c>
      <c r="Y293" s="141"/>
    </row>
    <row r="294" spans="1:25" x14ac:dyDescent="0.35">
      <c r="A294" s="139">
        <v>19</v>
      </c>
      <c r="B294" s="139" t="s">
        <v>67</v>
      </c>
      <c r="C294" s="139" t="s">
        <v>68</v>
      </c>
      <c r="D294" t="s">
        <v>92</v>
      </c>
      <c r="E294" t="s">
        <v>396</v>
      </c>
      <c r="F294" t="s">
        <v>627</v>
      </c>
      <c r="H294" s="140">
        <v>21.52</v>
      </c>
      <c r="I294" s="140">
        <v>18.41</v>
      </c>
      <c r="J294" s="140">
        <v>20.38</v>
      </c>
      <c r="K294" s="140">
        <v>17.75</v>
      </c>
      <c r="L294" s="140">
        <v>19.59</v>
      </c>
      <c r="M294" s="140">
        <v>15.04</v>
      </c>
      <c r="N294" s="140">
        <v>18.96</v>
      </c>
      <c r="O294" s="140">
        <v>14.55</v>
      </c>
      <c r="P294" t="s">
        <v>396</v>
      </c>
      <c r="Q294" s="141">
        <v>26.57</v>
      </c>
      <c r="R294" s="141">
        <v>22.73</v>
      </c>
      <c r="S294" s="141">
        <v>25.15</v>
      </c>
      <c r="T294" s="141">
        <v>21.91</v>
      </c>
      <c r="U294" s="141">
        <v>24.19</v>
      </c>
      <c r="V294" s="141">
        <v>18.57</v>
      </c>
      <c r="W294" s="141">
        <v>23.41</v>
      </c>
      <c r="X294" s="141">
        <v>17.97</v>
      </c>
      <c r="Y294" s="141"/>
    </row>
    <row r="295" spans="1:25" x14ac:dyDescent="0.35">
      <c r="A295" s="139">
        <v>19</v>
      </c>
      <c r="B295" s="139" t="s">
        <v>67</v>
      </c>
      <c r="C295" s="139" t="s">
        <v>69</v>
      </c>
      <c r="D295" t="s">
        <v>94</v>
      </c>
      <c r="E295" t="s">
        <v>397</v>
      </c>
      <c r="F295" t="s">
        <v>627</v>
      </c>
      <c r="H295" s="140">
        <v>23.91</v>
      </c>
      <c r="I295" s="140">
        <v>20.46</v>
      </c>
      <c r="J295" s="140">
        <v>22.64</v>
      </c>
      <c r="K295" s="140">
        <v>19.72</v>
      </c>
      <c r="L295" s="140">
        <v>21.77</v>
      </c>
      <c r="M295" s="140">
        <v>16.71</v>
      </c>
      <c r="N295" s="140">
        <v>21.07</v>
      </c>
      <c r="O295" s="140">
        <v>16.170000000000002</v>
      </c>
      <c r="P295" t="s">
        <v>397</v>
      </c>
      <c r="Q295">
        <v>28.200000000000003</v>
      </c>
      <c r="R295">
        <v>25.17</v>
      </c>
      <c r="S295">
        <v>26.16</v>
      </c>
      <c r="T295">
        <v>23.26</v>
      </c>
      <c r="U295">
        <v>24.46</v>
      </c>
      <c r="V295">
        <v>19.14</v>
      </c>
      <c r="W295">
        <v>23.41</v>
      </c>
      <c r="X295">
        <v>17.97</v>
      </c>
      <c r="Y295" s="141"/>
    </row>
    <row r="296" spans="1:25" x14ac:dyDescent="0.35">
      <c r="A296" s="139">
        <v>19</v>
      </c>
      <c r="B296" s="139" t="s">
        <v>67</v>
      </c>
      <c r="C296" s="139" t="s">
        <v>71</v>
      </c>
      <c r="D296" t="s">
        <v>96</v>
      </c>
      <c r="E296" t="s">
        <v>398</v>
      </c>
      <c r="F296" t="s">
        <v>627</v>
      </c>
      <c r="H296" s="140">
        <v>26.57</v>
      </c>
      <c r="I296" s="140">
        <v>22.73</v>
      </c>
      <c r="J296" s="140">
        <v>25.15</v>
      </c>
      <c r="K296" s="140">
        <v>21.91</v>
      </c>
      <c r="L296" s="140">
        <v>24.19</v>
      </c>
      <c r="M296" s="140">
        <v>18.57</v>
      </c>
      <c r="N296" s="140">
        <v>23.41</v>
      </c>
      <c r="O296" s="140">
        <v>17.97</v>
      </c>
      <c r="P296" t="s">
        <v>398</v>
      </c>
      <c r="Q296">
        <v>31.33</v>
      </c>
      <c r="R296">
        <v>27.96</v>
      </c>
      <c r="S296">
        <v>29.06</v>
      </c>
      <c r="T296">
        <v>25.84</v>
      </c>
      <c r="U296">
        <v>27.17</v>
      </c>
      <c r="V296">
        <v>21.26</v>
      </c>
      <c r="W296">
        <v>25.83</v>
      </c>
      <c r="X296">
        <v>19.57</v>
      </c>
      <c r="Y296" s="141"/>
    </row>
    <row r="297" spans="1:25" x14ac:dyDescent="0.35">
      <c r="A297" s="139">
        <v>19</v>
      </c>
      <c r="B297" s="139" t="s">
        <v>67</v>
      </c>
      <c r="C297" s="139" t="s">
        <v>73</v>
      </c>
      <c r="D297" t="s">
        <v>98</v>
      </c>
      <c r="E297" t="s">
        <v>399</v>
      </c>
      <c r="F297" t="s">
        <v>627</v>
      </c>
      <c r="H297" s="140">
        <v>19.809999999999999</v>
      </c>
      <c r="I297" s="140">
        <v>17.41</v>
      </c>
      <c r="J297" s="140">
        <v>18.93</v>
      </c>
      <c r="K297" s="140">
        <v>15.26</v>
      </c>
      <c r="L297" s="140">
        <v>18.88</v>
      </c>
      <c r="M297" s="140">
        <v>13.58</v>
      </c>
      <c r="N297" s="140">
        <v>17.149999999999999</v>
      </c>
      <c r="O297" s="140">
        <v>10.87</v>
      </c>
      <c r="P297" t="s">
        <v>399</v>
      </c>
      <c r="U297" s="141">
        <v>21.080000000000002</v>
      </c>
      <c r="V297" s="141">
        <v>15.799999999999999</v>
      </c>
      <c r="Y297" s="141"/>
    </row>
    <row r="298" spans="1:25" x14ac:dyDescent="0.35">
      <c r="A298" s="139">
        <v>19</v>
      </c>
      <c r="B298" s="139" t="s">
        <v>70</v>
      </c>
      <c r="C298" s="139" t="s">
        <v>89</v>
      </c>
      <c r="D298" t="s">
        <v>100</v>
      </c>
      <c r="E298" t="s">
        <v>400</v>
      </c>
      <c r="F298" t="s">
        <v>628</v>
      </c>
      <c r="H298" s="140">
        <v>17.78</v>
      </c>
      <c r="I298" s="140">
        <v>17.16</v>
      </c>
      <c r="J298" s="140">
        <v>17.670000000000002</v>
      </c>
      <c r="K298" s="140">
        <v>16.149999999999999</v>
      </c>
      <c r="L298" s="140">
        <v>17.670000000000002</v>
      </c>
      <c r="M298" s="140">
        <v>15.66</v>
      </c>
      <c r="N298" s="140">
        <v>15.53</v>
      </c>
      <c r="O298" s="140">
        <v>10.06</v>
      </c>
      <c r="P298" t="s">
        <v>400</v>
      </c>
      <c r="Q298">
        <v>20.67</v>
      </c>
      <c r="R298">
        <v>18.45</v>
      </c>
      <c r="S298">
        <v>19.61</v>
      </c>
      <c r="T298">
        <v>17.37</v>
      </c>
      <c r="U298">
        <v>18.53</v>
      </c>
      <c r="V298">
        <v>15.66</v>
      </c>
      <c r="W298">
        <v>16.59</v>
      </c>
      <c r="X298">
        <v>13.75</v>
      </c>
      <c r="Y298" s="141"/>
    </row>
    <row r="299" spans="1:25" x14ac:dyDescent="0.35">
      <c r="A299" s="139">
        <v>19</v>
      </c>
      <c r="B299" s="139" t="s">
        <v>70</v>
      </c>
      <c r="C299" s="139" t="s">
        <v>68</v>
      </c>
      <c r="D299" t="s">
        <v>102</v>
      </c>
      <c r="E299" t="s">
        <v>401</v>
      </c>
      <c r="F299" t="s">
        <v>628</v>
      </c>
      <c r="H299" s="140">
        <v>19.72</v>
      </c>
      <c r="I299" s="140">
        <v>18.020000000000003</v>
      </c>
      <c r="J299" s="140">
        <v>18.91</v>
      </c>
      <c r="K299" s="140">
        <v>17.809999999999999</v>
      </c>
      <c r="L299" s="140">
        <v>18.560000000000002</v>
      </c>
      <c r="M299" s="140">
        <v>16.450000000000003</v>
      </c>
      <c r="N299" s="140">
        <v>16.47</v>
      </c>
      <c r="O299" s="140">
        <v>13.73</v>
      </c>
      <c r="P299" t="s">
        <v>401</v>
      </c>
      <c r="Q299" s="141">
        <v>24.34</v>
      </c>
      <c r="R299" s="141">
        <v>21.17</v>
      </c>
      <c r="S299" s="141">
        <v>23.05</v>
      </c>
      <c r="T299" s="141">
        <v>21.99</v>
      </c>
      <c r="U299" s="141">
        <v>22.8</v>
      </c>
      <c r="V299" s="141">
        <v>18.48</v>
      </c>
      <c r="W299" s="141">
        <v>20.329999999999998</v>
      </c>
      <c r="X299" s="141">
        <v>16.95</v>
      </c>
      <c r="Y299" s="141"/>
    </row>
    <row r="300" spans="1:25" x14ac:dyDescent="0.35">
      <c r="A300" s="139">
        <v>19</v>
      </c>
      <c r="B300" s="139" t="s">
        <v>70</v>
      </c>
      <c r="C300" s="139" t="s">
        <v>69</v>
      </c>
      <c r="D300" t="s">
        <v>104</v>
      </c>
      <c r="E300" t="s">
        <v>402</v>
      </c>
      <c r="F300" t="s">
        <v>628</v>
      </c>
      <c r="H300" s="140">
        <v>21.91</v>
      </c>
      <c r="I300" s="140">
        <v>19.05</v>
      </c>
      <c r="J300" s="140">
        <v>20.75</v>
      </c>
      <c r="K300" s="140">
        <v>19.79</v>
      </c>
      <c r="L300" s="140">
        <v>20.52</v>
      </c>
      <c r="M300" s="140">
        <v>16.770000000000003</v>
      </c>
      <c r="N300" s="140">
        <v>18.3</v>
      </c>
      <c r="O300" s="140">
        <v>15.26</v>
      </c>
      <c r="P300" t="s">
        <v>402</v>
      </c>
      <c r="Q300">
        <v>25.09</v>
      </c>
      <c r="R300">
        <v>22.76</v>
      </c>
      <c r="S300">
        <v>23.98</v>
      </c>
      <c r="T300">
        <v>21.99</v>
      </c>
      <c r="U300">
        <v>22.84</v>
      </c>
      <c r="V300">
        <v>19.600000000000001</v>
      </c>
      <c r="W300">
        <v>20.790000000000003</v>
      </c>
      <c r="X300">
        <v>17.75</v>
      </c>
      <c r="Y300" s="141"/>
    </row>
    <row r="301" spans="1:25" x14ac:dyDescent="0.35">
      <c r="A301" s="139">
        <v>19</v>
      </c>
      <c r="B301" s="139" t="s">
        <v>70</v>
      </c>
      <c r="C301" s="139" t="s">
        <v>71</v>
      </c>
      <c r="D301" t="s">
        <v>106</v>
      </c>
      <c r="E301" t="s">
        <v>403</v>
      </c>
      <c r="F301" t="s">
        <v>628</v>
      </c>
      <c r="H301" s="140">
        <v>24.34</v>
      </c>
      <c r="I301" s="140">
        <v>21.17</v>
      </c>
      <c r="J301" s="140">
        <v>23.05</v>
      </c>
      <c r="K301" s="140">
        <v>21.99</v>
      </c>
      <c r="L301" s="140">
        <v>22.8</v>
      </c>
      <c r="M301" s="140">
        <v>18.48</v>
      </c>
      <c r="N301" s="140">
        <v>20.329999999999998</v>
      </c>
      <c r="O301" s="140">
        <v>16.95</v>
      </c>
      <c r="P301" t="s">
        <v>403</v>
      </c>
      <c r="Q301">
        <v>27.87</v>
      </c>
      <c r="R301">
        <v>25.28</v>
      </c>
      <c r="S301">
        <v>26.64</v>
      </c>
      <c r="T301">
        <v>24.01</v>
      </c>
      <c r="U301">
        <v>25.37</v>
      </c>
      <c r="V301">
        <v>21.77</v>
      </c>
      <c r="W301">
        <v>23.09</v>
      </c>
      <c r="X301">
        <v>19.72</v>
      </c>
      <c r="Y301" s="141"/>
    </row>
    <row r="302" spans="1:25" x14ac:dyDescent="0.35">
      <c r="A302" s="139">
        <v>19</v>
      </c>
      <c r="B302" s="139" t="s">
        <v>70</v>
      </c>
      <c r="C302" s="139" t="s">
        <v>73</v>
      </c>
      <c r="D302" t="s">
        <v>108</v>
      </c>
      <c r="E302" t="s">
        <v>404</v>
      </c>
      <c r="F302" t="s">
        <v>628</v>
      </c>
      <c r="H302" s="140">
        <v>17.78</v>
      </c>
      <c r="I302" s="140">
        <v>17.16</v>
      </c>
      <c r="J302" s="140">
        <v>17.670000000000002</v>
      </c>
      <c r="K302" s="140">
        <v>16.149999999999999</v>
      </c>
      <c r="L302" s="140">
        <v>18.559999999999999</v>
      </c>
      <c r="M302" s="140">
        <v>16.45</v>
      </c>
      <c r="N302" s="140">
        <v>15.53</v>
      </c>
      <c r="O302" s="140">
        <v>10.06</v>
      </c>
      <c r="P302" t="s">
        <v>404</v>
      </c>
      <c r="U302" s="141">
        <v>19.46</v>
      </c>
      <c r="V302" s="141">
        <v>16.450000000000003</v>
      </c>
      <c r="Y302" s="141"/>
    </row>
    <row r="303" spans="1:25" x14ac:dyDescent="0.35">
      <c r="A303" s="139">
        <v>19</v>
      </c>
      <c r="B303" s="139" t="s">
        <v>72</v>
      </c>
      <c r="C303" s="139" t="s">
        <v>89</v>
      </c>
      <c r="D303" t="s">
        <v>110</v>
      </c>
      <c r="E303" t="s">
        <v>405</v>
      </c>
      <c r="F303" t="s">
        <v>629</v>
      </c>
      <c r="H303" s="140">
        <v>16.71</v>
      </c>
      <c r="I303" s="140">
        <v>15.02</v>
      </c>
      <c r="J303" s="140">
        <v>15.73</v>
      </c>
      <c r="K303" s="140">
        <v>15.02</v>
      </c>
      <c r="L303" s="140">
        <v>15.53</v>
      </c>
      <c r="M303" s="140">
        <v>13.95</v>
      </c>
      <c r="N303" s="140">
        <v>15</v>
      </c>
      <c r="O303" s="140">
        <v>8.1999999999999993</v>
      </c>
      <c r="P303" t="s">
        <v>405</v>
      </c>
      <c r="Q303">
        <v>20.059999999999999</v>
      </c>
      <c r="R303">
        <v>17.2</v>
      </c>
      <c r="S303">
        <v>18.98</v>
      </c>
      <c r="T303">
        <v>15.9</v>
      </c>
      <c r="U303">
        <v>17.46</v>
      </c>
      <c r="V303">
        <v>13.95</v>
      </c>
      <c r="W303">
        <v>15.17</v>
      </c>
      <c r="X303">
        <v>11.82</v>
      </c>
      <c r="Y303" s="141"/>
    </row>
    <row r="304" spans="1:25" x14ac:dyDescent="0.35">
      <c r="A304" s="139">
        <v>19</v>
      </c>
      <c r="B304" s="139" t="s">
        <v>72</v>
      </c>
      <c r="C304" s="139" t="s">
        <v>68</v>
      </c>
      <c r="D304" t="s">
        <v>112</v>
      </c>
      <c r="E304" t="s">
        <v>406</v>
      </c>
      <c r="F304" t="s">
        <v>629</v>
      </c>
      <c r="H304" s="140">
        <v>19.16</v>
      </c>
      <c r="I304" s="140">
        <v>17.7</v>
      </c>
      <c r="J304" s="140">
        <v>18.2</v>
      </c>
      <c r="K304" s="140">
        <v>16.809999999999999</v>
      </c>
      <c r="L304" s="140">
        <v>17.760000000000002</v>
      </c>
      <c r="M304" s="140">
        <v>14.65</v>
      </c>
      <c r="N304" s="140">
        <v>15.75</v>
      </c>
      <c r="O304" s="140">
        <v>13.12</v>
      </c>
      <c r="P304" t="s">
        <v>406</v>
      </c>
      <c r="Q304" s="141">
        <v>23.66</v>
      </c>
      <c r="R304" s="141">
        <v>21.85</v>
      </c>
      <c r="S304" s="141">
        <v>22.47</v>
      </c>
      <c r="T304" s="141">
        <v>20.76</v>
      </c>
      <c r="U304" s="141">
        <v>21.92</v>
      </c>
      <c r="V304" s="141">
        <v>17.28</v>
      </c>
      <c r="W304" s="141">
        <v>19.28</v>
      </c>
      <c r="X304" s="141">
        <v>16.2</v>
      </c>
      <c r="Y304" s="141"/>
    </row>
    <row r="305" spans="1:25" x14ac:dyDescent="0.35">
      <c r="A305" s="139">
        <v>19</v>
      </c>
      <c r="B305" s="139" t="s">
        <v>72</v>
      </c>
      <c r="C305" s="139" t="s">
        <v>69</v>
      </c>
      <c r="D305" t="s">
        <v>114</v>
      </c>
      <c r="E305" t="s">
        <v>407</v>
      </c>
      <c r="F305" t="s">
        <v>629</v>
      </c>
      <c r="H305" s="140">
        <v>21.29</v>
      </c>
      <c r="I305" s="140">
        <v>19.670000000000002</v>
      </c>
      <c r="J305" s="140">
        <v>20.22</v>
      </c>
      <c r="K305" s="140">
        <v>18.68</v>
      </c>
      <c r="L305" s="140">
        <v>19.73</v>
      </c>
      <c r="M305" s="140">
        <v>15.55</v>
      </c>
      <c r="N305" s="140">
        <v>17.350000000000001</v>
      </c>
      <c r="O305" s="140">
        <v>14.58</v>
      </c>
      <c r="P305" t="s">
        <v>407</v>
      </c>
      <c r="Q305">
        <v>24.450000000000003</v>
      </c>
      <c r="R305">
        <v>21.85</v>
      </c>
      <c r="S305">
        <v>23.31</v>
      </c>
      <c r="T305">
        <v>20.76</v>
      </c>
      <c r="U305">
        <v>21.92</v>
      </c>
      <c r="V305">
        <v>17.71</v>
      </c>
      <c r="W305">
        <v>19.28</v>
      </c>
      <c r="X305">
        <v>16.2</v>
      </c>
      <c r="Y305" s="141"/>
    </row>
    <row r="306" spans="1:25" x14ac:dyDescent="0.35">
      <c r="A306" s="139">
        <v>19</v>
      </c>
      <c r="B306" s="139" t="s">
        <v>72</v>
      </c>
      <c r="C306" s="139" t="s">
        <v>71</v>
      </c>
      <c r="D306" t="s">
        <v>116</v>
      </c>
      <c r="E306" t="s">
        <v>408</v>
      </c>
      <c r="F306" t="s">
        <v>629</v>
      </c>
      <c r="H306" s="140">
        <v>23.66</v>
      </c>
      <c r="I306" s="140">
        <v>21.85</v>
      </c>
      <c r="J306" s="140">
        <v>22.47</v>
      </c>
      <c r="K306" s="140">
        <v>20.76</v>
      </c>
      <c r="L306" s="140">
        <v>21.92</v>
      </c>
      <c r="M306" s="140">
        <v>17.28</v>
      </c>
      <c r="N306" s="140">
        <v>19.28</v>
      </c>
      <c r="O306" s="140">
        <v>16.2</v>
      </c>
      <c r="P306" t="s">
        <v>408</v>
      </c>
      <c r="Q306">
        <v>27.16</v>
      </c>
      <c r="R306">
        <v>23.81</v>
      </c>
      <c r="S306">
        <v>25.9</v>
      </c>
      <c r="T306">
        <v>22.28</v>
      </c>
      <c r="U306">
        <v>24.12</v>
      </c>
      <c r="V306">
        <v>19.670000000000002</v>
      </c>
      <c r="W306">
        <v>21.41</v>
      </c>
      <c r="X306">
        <v>17.399999999999999</v>
      </c>
      <c r="Y306" s="141"/>
    </row>
    <row r="307" spans="1:25" x14ac:dyDescent="0.35">
      <c r="A307" s="139">
        <v>19</v>
      </c>
      <c r="B307" s="139" t="s">
        <v>72</v>
      </c>
      <c r="C307" s="139" t="s">
        <v>73</v>
      </c>
      <c r="D307" t="s">
        <v>118</v>
      </c>
      <c r="E307" t="s">
        <v>409</v>
      </c>
      <c r="F307" t="s">
        <v>629</v>
      </c>
      <c r="H307" s="140">
        <v>16.71</v>
      </c>
      <c r="I307" s="140">
        <v>15.02</v>
      </c>
      <c r="J307" s="140">
        <v>15.73</v>
      </c>
      <c r="K307" s="140">
        <v>15.02</v>
      </c>
      <c r="L307" s="140">
        <v>16.309999999999999</v>
      </c>
      <c r="M307" s="140">
        <v>14.65</v>
      </c>
      <c r="N307" s="140">
        <v>15</v>
      </c>
      <c r="O307" s="140">
        <v>8.1999999999999993</v>
      </c>
      <c r="P307" t="s">
        <v>409</v>
      </c>
      <c r="U307" s="141">
        <v>18.34</v>
      </c>
      <c r="V307" s="141">
        <v>14.65</v>
      </c>
      <c r="Y307" s="141"/>
    </row>
    <row r="308" spans="1:25" x14ac:dyDescent="0.35">
      <c r="A308" s="139">
        <v>19</v>
      </c>
      <c r="B308" s="139" t="s">
        <v>120</v>
      </c>
      <c r="C308" s="139" t="s">
        <v>89</v>
      </c>
      <c r="D308" t="s">
        <v>121</v>
      </c>
      <c r="E308" t="s">
        <v>410</v>
      </c>
      <c r="F308" t="s">
        <v>630</v>
      </c>
      <c r="H308" s="140">
        <v>12.04</v>
      </c>
      <c r="I308" s="140">
        <v>12.04</v>
      </c>
      <c r="J308" s="140">
        <v>12.04</v>
      </c>
      <c r="K308" s="140">
        <v>9.68</v>
      </c>
      <c r="L308" s="140">
        <v>12.04</v>
      </c>
      <c r="M308" s="140">
        <v>11.68</v>
      </c>
      <c r="N308" s="140">
        <v>12.04</v>
      </c>
      <c r="O308" s="140">
        <v>7.79</v>
      </c>
      <c r="P308" t="s">
        <v>410</v>
      </c>
      <c r="Q308" s="141">
        <v>12.04</v>
      </c>
      <c r="R308" s="141">
        <v>12.04</v>
      </c>
      <c r="S308" s="141">
        <v>12.04</v>
      </c>
      <c r="T308" s="141">
        <v>9.68</v>
      </c>
      <c r="U308" s="141">
        <v>12.04</v>
      </c>
      <c r="V308" s="141">
        <v>11.68</v>
      </c>
      <c r="W308" s="141">
        <v>12.04</v>
      </c>
      <c r="X308" s="141">
        <v>7.79</v>
      </c>
      <c r="Y308" s="141"/>
    </row>
    <row r="309" spans="1:25" x14ac:dyDescent="0.35">
      <c r="A309" s="139">
        <v>20</v>
      </c>
      <c r="B309" s="139" t="s">
        <v>67</v>
      </c>
      <c r="C309" s="139" t="s">
        <v>89</v>
      </c>
      <c r="D309" t="s">
        <v>90</v>
      </c>
      <c r="E309" t="s">
        <v>411</v>
      </c>
      <c r="F309" t="s">
        <v>631</v>
      </c>
      <c r="H309" s="140">
        <v>34.94</v>
      </c>
      <c r="I309" s="140">
        <v>28.16</v>
      </c>
      <c r="J309" s="140">
        <v>24.52</v>
      </c>
      <c r="K309" s="140">
        <v>20.51</v>
      </c>
      <c r="L309" s="140">
        <v>23.39</v>
      </c>
      <c r="M309" s="140">
        <v>16.829999999999998</v>
      </c>
      <c r="N309" s="140">
        <v>26.69</v>
      </c>
      <c r="O309" s="140">
        <v>15.98</v>
      </c>
      <c r="P309" t="s">
        <v>411</v>
      </c>
      <c r="Q309">
        <v>34.94</v>
      </c>
      <c r="R309">
        <v>28.16</v>
      </c>
      <c r="S309">
        <v>27.26</v>
      </c>
      <c r="T309">
        <v>23.99</v>
      </c>
      <c r="U309">
        <v>25.34</v>
      </c>
      <c r="V309">
        <v>19.39</v>
      </c>
      <c r="W309">
        <v>26.69</v>
      </c>
      <c r="X309">
        <v>17.7</v>
      </c>
      <c r="Y309" s="141"/>
    </row>
    <row r="310" spans="1:25" x14ac:dyDescent="0.35">
      <c r="A310" s="139">
        <v>20</v>
      </c>
      <c r="B310" s="139" t="s">
        <v>67</v>
      </c>
      <c r="C310" s="139" t="s">
        <v>68</v>
      </c>
      <c r="D310" t="s">
        <v>92</v>
      </c>
      <c r="E310" t="s">
        <v>412</v>
      </c>
      <c r="F310" t="s">
        <v>631</v>
      </c>
      <c r="H310" s="140">
        <v>36.69</v>
      </c>
      <c r="I310" s="140">
        <v>29.57</v>
      </c>
      <c r="J310" s="140">
        <v>26.45</v>
      </c>
      <c r="K310" s="140">
        <v>22.27</v>
      </c>
      <c r="L310" s="140">
        <v>25.2</v>
      </c>
      <c r="M310" s="140">
        <v>18.04</v>
      </c>
      <c r="N310" s="140">
        <v>28.03</v>
      </c>
      <c r="O310" s="140">
        <v>17.28</v>
      </c>
      <c r="P310" t="s">
        <v>412</v>
      </c>
      <c r="Q310" s="141">
        <v>38.090000000000003</v>
      </c>
      <c r="R310" s="141">
        <v>30.71</v>
      </c>
      <c r="S310" s="141">
        <v>32.659999999999997</v>
      </c>
      <c r="T310" s="141">
        <v>27.49</v>
      </c>
      <c r="U310" s="141">
        <v>31.11</v>
      </c>
      <c r="V310" s="141">
        <v>22.27</v>
      </c>
      <c r="W310" s="141">
        <v>29.88</v>
      </c>
      <c r="X310" s="141">
        <v>21.33</v>
      </c>
      <c r="Y310" s="141"/>
    </row>
    <row r="311" spans="1:25" x14ac:dyDescent="0.35">
      <c r="A311" s="139">
        <v>20</v>
      </c>
      <c r="B311" s="139" t="s">
        <v>67</v>
      </c>
      <c r="C311" s="139" t="s">
        <v>69</v>
      </c>
      <c r="D311" t="s">
        <v>94</v>
      </c>
      <c r="E311" t="s">
        <v>413</v>
      </c>
      <c r="F311" t="s">
        <v>631</v>
      </c>
      <c r="H311" s="140">
        <v>37.39</v>
      </c>
      <c r="I311" s="140">
        <v>30.14</v>
      </c>
      <c r="J311" s="140">
        <v>29.39</v>
      </c>
      <c r="K311" s="140">
        <v>24.74</v>
      </c>
      <c r="L311" s="140">
        <v>28</v>
      </c>
      <c r="M311" s="140">
        <v>20.04</v>
      </c>
      <c r="N311" s="140">
        <v>28.57</v>
      </c>
      <c r="O311" s="140">
        <v>19.2</v>
      </c>
      <c r="P311" t="s">
        <v>413</v>
      </c>
      <c r="Q311">
        <v>38.090000000000003</v>
      </c>
      <c r="R311">
        <v>31.130000000000003</v>
      </c>
      <c r="S311">
        <v>32.659999999999997</v>
      </c>
      <c r="T311">
        <v>28.900000000000002</v>
      </c>
      <c r="U311">
        <v>31.11</v>
      </c>
      <c r="V311">
        <v>24.07</v>
      </c>
      <c r="W311">
        <v>29.88</v>
      </c>
      <c r="X311">
        <v>22.28</v>
      </c>
      <c r="Y311" s="141"/>
    </row>
    <row r="312" spans="1:25" x14ac:dyDescent="0.35">
      <c r="A312" s="139">
        <v>20</v>
      </c>
      <c r="B312" s="139" t="s">
        <v>67</v>
      </c>
      <c r="C312" s="139" t="s">
        <v>71</v>
      </c>
      <c r="D312" t="s">
        <v>96</v>
      </c>
      <c r="E312" t="s">
        <v>414</v>
      </c>
      <c r="F312" t="s">
        <v>631</v>
      </c>
      <c r="H312" s="140">
        <v>38.090000000000003</v>
      </c>
      <c r="I312" s="140">
        <v>30.71</v>
      </c>
      <c r="J312" s="140">
        <v>32.659999999999997</v>
      </c>
      <c r="K312" s="140">
        <v>27.49</v>
      </c>
      <c r="L312" s="140">
        <v>31.11</v>
      </c>
      <c r="M312" s="140">
        <v>22.27</v>
      </c>
      <c r="N312" s="140">
        <v>29.88</v>
      </c>
      <c r="O312" s="140">
        <v>21.33</v>
      </c>
      <c r="P312" t="s">
        <v>414</v>
      </c>
      <c r="Q312">
        <v>38.51</v>
      </c>
      <c r="R312">
        <v>34.58</v>
      </c>
      <c r="S312">
        <v>35.869999999999997</v>
      </c>
      <c r="T312">
        <v>32.11</v>
      </c>
      <c r="U312">
        <v>33.659999999999997</v>
      </c>
      <c r="V312">
        <v>26.74</v>
      </c>
      <c r="W312">
        <v>32.090000000000003</v>
      </c>
      <c r="X312">
        <v>24.75</v>
      </c>
      <c r="Y312" s="141"/>
    </row>
    <row r="313" spans="1:25" x14ac:dyDescent="0.35">
      <c r="A313" s="139">
        <v>20</v>
      </c>
      <c r="B313" s="139" t="s">
        <v>67</v>
      </c>
      <c r="C313" s="139" t="s">
        <v>73</v>
      </c>
      <c r="D313" t="s">
        <v>98</v>
      </c>
      <c r="E313" t="s">
        <v>415</v>
      </c>
      <c r="F313" t="s">
        <v>631</v>
      </c>
      <c r="H313" s="140">
        <v>34.94</v>
      </c>
      <c r="I313" s="140">
        <v>28.16</v>
      </c>
      <c r="J313" s="140">
        <v>24.52</v>
      </c>
      <c r="K313" s="140">
        <v>20.51</v>
      </c>
      <c r="L313" s="140">
        <v>24.56</v>
      </c>
      <c r="M313" s="140">
        <v>17.68</v>
      </c>
      <c r="N313" s="140">
        <v>26.69</v>
      </c>
      <c r="O313" s="140">
        <v>15.98</v>
      </c>
      <c r="P313" t="s">
        <v>415</v>
      </c>
      <c r="U313" s="141">
        <v>26.610000000000003</v>
      </c>
      <c r="V313" s="141">
        <v>20.360000000000003</v>
      </c>
      <c r="Y313" s="141"/>
    </row>
    <row r="314" spans="1:25" x14ac:dyDescent="0.35">
      <c r="A314" s="139">
        <v>20</v>
      </c>
      <c r="B314" s="139" t="s">
        <v>70</v>
      </c>
      <c r="C314" s="139" t="s">
        <v>89</v>
      </c>
      <c r="D314" t="s">
        <v>100</v>
      </c>
      <c r="E314" t="s">
        <v>416</v>
      </c>
      <c r="F314" t="s">
        <v>632</v>
      </c>
      <c r="H314" s="140">
        <v>30.6</v>
      </c>
      <c r="I314" s="140">
        <v>22.6</v>
      </c>
      <c r="J314" s="140">
        <v>24.7</v>
      </c>
      <c r="K314" s="140">
        <v>20.399999999999999</v>
      </c>
      <c r="L314" s="140">
        <v>24.36</v>
      </c>
      <c r="M314" s="140">
        <v>17.649999999999999</v>
      </c>
      <c r="N314" s="140">
        <v>23.22</v>
      </c>
      <c r="O314" s="140">
        <v>17.09</v>
      </c>
      <c r="P314" t="s">
        <v>416</v>
      </c>
      <c r="Q314">
        <v>30.6</v>
      </c>
      <c r="R314">
        <v>23.43</v>
      </c>
      <c r="S314">
        <v>24.8</v>
      </c>
      <c r="T314">
        <v>22.15</v>
      </c>
      <c r="U314">
        <v>24.36</v>
      </c>
      <c r="V314">
        <v>19.899999999999999</v>
      </c>
      <c r="W314">
        <v>23.22</v>
      </c>
      <c r="X314">
        <v>17.850000000000001</v>
      </c>
      <c r="Y314" s="141"/>
    </row>
    <row r="315" spans="1:25" x14ac:dyDescent="0.35">
      <c r="A315" s="139">
        <v>20</v>
      </c>
      <c r="B315" s="139" t="s">
        <v>70</v>
      </c>
      <c r="C315" s="139" t="s">
        <v>68</v>
      </c>
      <c r="D315" t="s">
        <v>102</v>
      </c>
      <c r="E315" t="s">
        <v>417</v>
      </c>
      <c r="F315" t="s">
        <v>632</v>
      </c>
      <c r="H315" s="140">
        <v>32.130000000000003</v>
      </c>
      <c r="I315" s="140">
        <v>23.73</v>
      </c>
      <c r="J315" s="140">
        <v>25.94</v>
      </c>
      <c r="K315" s="140">
        <v>22.37</v>
      </c>
      <c r="L315" s="140">
        <v>25.580000000000002</v>
      </c>
      <c r="M315" s="140">
        <v>18.540000000000003</v>
      </c>
      <c r="N315" s="140">
        <v>24.39</v>
      </c>
      <c r="O315" s="140">
        <v>17.950000000000003</v>
      </c>
      <c r="P315" t="s">
        <v>417</v>
      </c>
      <c r="Q315" s="141">
        <v>33.369999999999997</v>
      </c>
      <c r="R315" s="141">
        <v>26.32</v>
      </c>
      <c r="S315" s="141">
        <v>29.29</v>
      </c>
      <c r="T315" s="141">
        <v>27.62</v>
      </c>
      <c r="U315" s="141">
        <v>28.9</v>
      </c>
      <c r="V315" s="141">
        <v>22.150000000000002</v>
      </c>
      <c r="W315" s="141">
        <v>25.330000000000002</v>
      </c>
      <c r="X315" s="141">
        <v>20.200000000000003</v>
      </c>
      <c r="Y315" s="141"/>
    </row>
    <row r="316" spans="1:25" x14ac:dyDescent="0.35">
      <c r="A316" s="139">
        <v>20</v>
      </c>
      <c r="B316" s="139" t="s">
        <v>70</v>
      </c>
      <c r="C316" s="139" t="s">
        <v>69</v>
      </c>
      <c r="D316" t="s">
        <v>104</v>
      </c>
      <c r="E316" t="s">
        <v>418</v>
      </c>
      <c r="F316" t="s">
        <v>632</v>
      </c>
      <c r="H316" s="140">
        <v>32.75</v>
      </c>
      <c r="I316" s="140">
        <v>24.19</v>
      </c>
      <c r="J316" s="140">
        <v>26.44</v>
      </c>
      <c r="K316" s="140">
        <v>24.86</v>
      </c>
      <c r="L316" s="140">
        <v>26.07</v>
      </c>
      <c r="M316" s="140">
        <v>19.91</v>
      </c>
      <c r="N316" s="140">
        <v>24.860000000000003</v>
      </c>
      <c r="O316" s="140">
        <v>18.3</v>
      </c>
      <c r="P316" t="s">
        <v>418</v>
      </c>
      <c r="Q316">
        <v>33.369999999999997</v>
      </c>
      <c r="R316">
        <v>28.310000000000002</v>
      </c>
      <c r="S316">
        <v>29.740000000000002</v>
      </c>
      <c r="T316">
        <v>27.62</v>
      </c>
      <c r="U316">
        <v>28.9</v>
      </c>
      <c r="V316">
        <v>24.610000000000003</v>
      </c>
      <c r="W316">
        <v>26.01</v>
      </c>
      <c r="X316">
        <v>22.44</v>
      </c>
      <c r="Y316" s="141"/>
    </row>
    <row r="317" spans="1:25" x14ac:dyDescent="0.35">
      <c r="A317" s="139">
        <v>20</v>
      </c>
      <c r="B317" s="139" t="s">
        <v>70</v>
      </c>
      <c r="C317" s="139" t="s">
        <v>71</v>
      </c>
      <c r="D317" t="s">
        <v>106</v>
      </c>
      <c r="E317" t="s">
        <v>419</v>
      </c>
      <c r="F317" t="s">
        <v>632</v>
      </c>
      <c r="H317" s="140">
        <v>33.369999999999997</v>
      </c>
      <c r="I317" s="140">
        <v>26.32</v>
      </c>
      <c r="J317" s="140">
        <v>29.29</v>
      </c>
      <c r="K317" s="140">
        <v>27.62</v>
      </c>
      <c r="L317" s="140">
        <v>28.9</v>
      </c>
      <c r="M317" s="140">
        <v>22.12</v>
      </c>
      <c r="N317" s="140">
        <v>25.330000000000002</v>
      </c>
      <c r="O317" s="140">
        <v>19.78</v>
      </c>
      <c r="P317" t="s">
        <v>419</v>
      </c>
      <c r="Q317">
        <v>34.479999999999997</v>
      </c>
      <c r="R317">
        <v>31.45</v>
      </c>
      <c r="S317">
        <v>33.04</v>
      </c>
      <c r="T317">
        <v>29.97</v>
      </c>
      <c r="U317">
        <v>31.56</v>
      </c>
      <c r="V317">
        <v>27.34</v>
      </c>
      <c r="W317">
        <v>28.89</v>
      </c>
      <c r="X317">
        <v>24.93</v>
      </c>
      <c r="Y317" s="141"/>
    </row>
    <row r="318" spans="1:25" x14ac:dyDescent="0.35">
      <c r="A318" s="139">
        <v>20</v>
      </c>
      <c r="B318" s="139" t="s">
        <v>70</v>
      </c>
      <c r="C318" s="139" t="s">
        <v>73</v>
      </c>
      <c r="D318" t="s">
        <v>108</v>
      </c>
      <c r="E318" t="s">
        <v>420</v>
      </c>
      <c r="F318" t="s">
        <v>632</v>
      </c>
      <c r="H318" s="140">
        <v>30.6</v>
      </c>
      <c r="I318" s="140">
        <v>22.6</v>
      </c>
      <c r="J318" s="140">
        <v>24.7</v>
      </c>
      <c r="K318" s="140">
        <v>20.399999999999999</v>
      </c>
      <c r="L318" s="140">
        <v>25.58</v>
      </c>
      <c r="M318" s="140">
        <v>18.54</v>
      </c>
      <c r="N318" s="140">
        <v>23.22</v>
      </c>
      <c r="O318" s="140">
        <v>17.09</v>
      </c>
      <c r="P318" t="s">
        <v>420</v>
      </c>
      <c r="U318" s="141">
        <v>25.580000000000002</v>
      </c>
      <c r="V318" s="141">
        <v>20.900000000000002</v>
      </c>
      <c r="Y318" s="141"/>
    </row>
    <row r="319" spans="1:25" x14ac:dyDescent="0.35">
      <c r="A319" s="139">
        <v>20</v>
      </c>
      <c r="B319" s="139" t="s">
        <v>72</v>
      </c>
      <c r="C319" s="139" t="s">
        <v>89</v>
      </c>
      <c r="D319" t="s">
        <v>110</v>
      </c>
      <c r="E319" t="s">
        <v>421</v>
      </c>
      <c r="F319" t="s">
        <v>633</v>
      </c>
      <c r="H319" s="140">
        <v>25.59</v>
      </c>
      <c r="I319" s="140">
        <v>18.329999999999998</v>
      </c>
      <c r="J319" s="140">
        <v>21.12</v>
      </c>
      <c r="K319" s="140">
        <v>19.61</v>
      </c>
      <c r="L319" s="140">
        <v>20.260000000000002</v>
      </c>
      <c r="M319" s="140">
        <v>15.09</v>
      </c>
      <c r="N319" s="140">
        <v>15.49</v>
      </c>
      <c r="O319" s="140">
        <v>13.63</v>
      </c>
      <c r="P319" t="s">
        <v>421</v>
      </c>
      <c r="Q319">
        <v>25.59</v>
      </c>
      <c r="R319">
        <v>21.95</v>
      </c>
      <c r="S319">
        <v>24.05</v>
      </c>
      <c r="T319">
        <v>20.41</v>
      </c>
      <c r="U319">
        <v>22.26</v>
      </c>
      <c r="V319">
        <v>17.8</v>
      </c>
      <c r="W319">
        <v>19.53</v>
      </c>
      <c r="X319">
        <v>15.54</v>
      </c>
      <c r="Y319" s="141"/>
    </row>
    <row r="320" spans="1:25" x14ac:dyDescent="0.35">
      <c r="A320" s="139">
        <v>20</v>
      </c>
      <c r="B320" s="139" t="s">
        <v>72</v>
      </c>
      <c r="C320" s="139" t="s">
        <v>68</v>
      </c>
      <c r="D320" t="s">
        <v>112</v>
      </c>
      <c r="E320" t="s">
        <v>422</v>
      </c>
      <c r="F320" t="s">
        <v>633</v>
      </c>
      <c r="H320" s="140">
        <v>26.87</v>
      </c>
      <c r="I320" s="140">
        <v>22.19</v>
      </c>
      <c r="J320" s="140">
        <v>22.98</v>
      </c>
      <c r="K320" s="140">
        <v>20.79</v>
      </c>
      <c r="L320" s="140">
        <v>22.28</v>
      </c>
      <c r="M320" s="140">
        <v>16.43</v>
      </c>
      <c r="N320" s="140">
        <v>18.93</v>
      </c>
      <c r="O320" s="140">
        <v>15.09</v>
      </c>
      <c r="P320" t="s">
        <v>422</v>
      </c>
      <c r="Q320" s="141">
        <v>30.27</v>
      </c>
      <c r="R320" s="141">
        <v>27.4</v>
      </c>
      <c r="S320" s="141">
        <v>28.37</v>
      </c>
      <c r="T320" s="141">
        <v>25.67</v>
      </c>
      <c r="U320" s="141">
        <v>27.5</v>
      </c>
      <c r="V320" s="141">
        <v>20.28</v>
      </c>
      <c r="W320" s="141">
        <v>23.37</v>
      </c>
      <c r="X320" s="141">
        <v>18.63</v>
      </c>
      <c r="Y320" s="141"/>
    </row>
    <row r="321" spans="1:25" x14ac:dyDescent="0.35">
      <c r="A321" s="139">
        <v>20</v>
      </c>
      <c r="B321" s="139" t="s">
        <v>72</v>
      </c>
      <c r="C321" s="139" t="s">
        <v>69</v>
      </c>
      <c r="D321" t="s">
        <v>114</v>
      </c>
      <c r="E321" t="s">
        <v>423</v>
      </c>
      <c r="F321" t="s">
        <v>633</v>
      </c>
      <c r="H321" s="140">
        <v>27.39</v>
      </c>
      <c r="I321" s="140">
        <v>24.66</v>
      </c>
      <c r="J321" s="140">
        <v>25.53</v>
      </c>
      <c r="K321" s="140">
        <v>23.1</v>
      </c>
      <c r="L321" s="140">
        <v>24.75</v>
      </c>
      <c r="M321" s="140">
        <v>18.25</v>
      </c>
      <c r="N321" s="140">
        <v>21.03</v>
      </c>
      <c r="O321" s="140">
        <v>16.77</v>
      </c>
      <c r="P321" t="s">
        <v>423</v>
      </c>
      <c r="Q321">
        <v>30.28</v>
      </c>
      <c r="R321">
        <v>27.4</v>
      </c>
      <c r="S321">
        <v>28.96</v>
      </c>
      <c r="T321">
        <v>25.67</v>
      </c>
      <c r="U321">
        <v>27.5</v>
      </c>
      <c r="V321">
        <v>22.39</v>
      </c>
      <c r="W321">
        <v>24.220000000000002</v>
      </c>
      <c r="X321">
        <v>19.970000000000002</v>
      </c>
      <c r="Y321" s="141"/>
    </row>
    <row r="322" spans="1:25" x14ac:dyDescent="0.35">
      <c r="A322" s="139">
        <v>20</v>
      </c>
      <c r="B322" s="139" t="s">
        <v>72</v>
      </c>
      <c r="C322" s="139" t="s">
        <v>71</v>
      </c>
      <c r="D322" t="s">
        <v>116</v>
      </c>
      <c r="E322" t="s">
        <v>424</v>
      </c>
      <c r="F322" t="s">
        <v>633</v>
      </c>
      <c r="H322" s="140">
        <v>30.27</v>
      </c>
      <c r="I322" s="140">
        <v>27.4</v>
      </c>
      <c r="J322" s="140">
        <v>28.37</v>
      </c>
      <c r="K322" s="140">
        <v>25.67</v>
      </c>
      <c r="L322" s="140">
        <v>27.5</v>
      </c>
      <c r="M322" s="140">
        <v>20.28</v>
      </c>
      <c r="N322" s="140">
        <v>23.37</v>
      </c>
      <c r="O322" s="140">
        <v>18.63</v>
      </c>
      <c r="P322" t="s">
        <v>424</v>
      </c>
      <c r="Q322">
        <v>33.64</v>
      </c>
      <c r="R322">
        <v>29.74</v>
      </c>
      <c r="S322">
        <v>32.17</v>
      </c>
      <c r="T322">
        <v>27.94</v>
      </c>
      <c r="U322">
        <v>30.09</v>
      </c>
      <c r="V322">
        <v>24.87</v>
      </c>
      <c r="W322">
        <v>26.91</v>
      </c>
      <c r="X322">
        <v>22.18</v>
      </c>
      <c r="Y322" s="141"/>
    </row>
    <row r="323" spans="1:25" x14ac:dyDescent="0.35">
      <c r="A323" s="139">
        <v>20</v>
      </c>
      <c r="B323" s="139" t="s">
        <v>72</v>
      </c>
      <c r="C323" s="139" t="s">
        <v>73</v>
      </c>
      <c r="D323" t="s">
        <v>118</v>
      </c>
      <c r="E323" t="s">
        <v>425</v>
      </c>
      <c r="F323" t="s">
        <v>633</v>
      </c>
      <c r="H323" s="140">
        <v>25.59</v>
      </c>
      <c r="I323" s="140">
        <v>18.329999999999998</v>
      </c>
      <c r="J323" s="140">
        <v>21.12</v>
      </c>
      <c r="K323" s="140">
        <v>19.61</v>
      </c>
      <c r="L323" s="140">
        <v>21.28</v>
      </c>
      <c r="M323" s="140">
        <v>15.85</v>
      </c>
      <c r="N323" s="140">
        <v>15.49</v>
      </c>
      <c r="O323" s="140">
        <v>13.63</v>
      </c>
      <c r="P323" t="s">
        <v>425</v>
      </c>
      <c r="U323" s="141">
        <v>23.380000000000003</v>
      </c>
      <c r="V323" s="141">
        <v>18.690000000000001</v>
      </c>
      <c r="Y323" s="141"/>
    </row>
    <row r="324" spans="1:25" x14ac:dyDescent="0.35">
      <c r="A324" s="139">
        <v>20</v>
      </c>
      <c r="B324" s="139" t="s">
        <v>120</v>
      </c>
      <c r="C324" s="139" t="s">
        <v>89</v>
      </c>
      <c r="D324" t="s">
        <v>121</v>
      </c>
      <c r="E324" t="s">
        <v>426</v>
      </c>
      <c r="F324" t="s">
        <v>634</v>
      </c>
      <c r="H324" s="140">
        <v>10</v>
      </c>
      <c r="I324" s="140">
        <v>8</v>
      </c>
      <c r="J324" s="140">
        <v>10</v>
      </c>
      <c r="K324" s="140">
        <v>8</v>
      </c>
      <c r="L324" s="140">
        <v>10</v>
      </c>
      <c r="M324" s="140">
        <v>8</v>
      </c>
      <c r="N324" s="140">
        <v>10</v>
      </c>
      <c r="O324" s="140">
        <v>8</v>
      </c>
      <c r="P324" t="s">
        <v>426</v>
      </c>
      <c r="Q324" s="141">
        <v>10</v>
      </c>
      <c r="R324" s="141">
        <v>8</v>
      </c>
      <c r="S324" s="141">
        <v>10</v>
      </c>
      <c r="T324" s="141">
        <v>8</v>
      </c>
      <c r="U324" s="141">
        <v>10</v>
      </c>
      <c r="V324" s="141">
        <v>8</v>
      </c>
      <c r="W324" s="141">
        <v>10</v>
      </c>
      <c r="X324" s="141">
        <v>8</v>
      </c>
      <c r="Y324" s="141"/>
    </row>
    <row r="325" spans="1:25" x14ac:dyDescent="0.35">
      <c r="A325" s="139">
        <v>21</v>
      </c>
      <c r="B325" s="139" t="s">
        <v>67</v>
      </c>
      <c r="C325" s="139" t="s">
        <v>89</v>
      </c>
      <c r="D325" t="s">
        <v>90</v>
      </c>
      <c r="E325" t="s">
        <v>427</v>
      </c>
      <c r="F325" t="s">
        <v>635</v>
      </c>
      <c r="H325" s="140">
        <v>19.02</v>
      </c>
      <c r="I325" s="140">
        <v>16.21</v>
      </c>
      <c r="J325" s="140">
        <v>18.21</v>
      </c>
      <c r="K325" s="140">
        <v>16.21</v>
      </c>
      <c r="L325" s="140">
        <v>21.34</v>
      </c>
      <c r="M325" s="140">
        <v>16.21</v>
      </c>
      <c r="N325" s="140">
        <v>16.18</v>
      </c>
      <c r="O325" s="140">
        <v>14.22</v>
      </c>
      <c r="P325" t="s">
        <v>427</v>
      </c>
      <c r="Q325">
        <v>23.07</v>
      </c>
      <c r="R325">
        <v>20.149999999999999</v>
      </c>
      <c r="S325">
        <v>21.1</v>
      </c>
      <c r="T325">
        <v>18.329999999999998</v>
      </c>
      <c r="U325">
        <v>21.34</v>
      </c>
      <c r="V325">
        <v>16.21</v>
      </c>
      <c r="W325">
        <v>18.32</v>
      </c>
      <c r="X325">
        <v>14.22</v>
      </c>
      <c r="Y325" s="141"/>
    </row>
    <row r="326" spans="1:25" x14ac:dyDescent="0.35">
      <c r="A326" s="139">
        <v>21</v>
      </c>
      <c r="B326" s="139" t="s">
        <v>67</v>
      </c>
      <c r="C326" s="139" t="s">
        <v>68</v>
      </c>
      <c r="D326" t="s">
        <v>92</v>
      </c>
      <c r="E326" t="s">
        <v>428</v>
      </c>
      <c r="F326" t="s">
        <v>635</v>
      </c>
      <c r="H326" s="140">
        <v>21.6</v>
      </c>
      <c r="I326" s="140">
        <v>18.03</v>
      </c>
      <c r="J326" s="140">
        <v>20.28</v>
      </c>
      <c r="K326" s="140">
        <v>17.260000000000002</v>
      </c>
      <c r="L326" s="140">
        <v>22.41</v>
      </c>
      <c r="M326" s="140">
        <v>17.03</v>
      </c>
      <c r="N326" s="140">
        <v>18.66</v>
      </c>
      <c r="O326" s="140">
        <v>14.94</v>
      </c>
      <c r="P326" t="s">
        <v>428</v>
      </c>
      <c r="Q326" s="141">
        <v>26.67</v>
      </c>
      <c r="R326" s="141">
        <v>22.25</v>
      </c>
      <c r="S326" s="141">
        <v>25.03</v>
      </c>
      <c r="T326" s="141">
        <v>21.31</v>
      </c>
      <c r="U326" s="141">
        <v>23.92</v>
      </c>
      <c r="V326" s="141">
        <v>17.690000000000001</v>
      </c>
      <c r="W326" s="141">
        <v>23.03</v>
      </c>
      <c r="X326" s="141">
        <v>16.850000000000001</v>
      </c>
      <c r="Y326" s="141"/>
    </row>
    <row r="327" spans="1:25" x14ac:dyDescent="0.35">
      <c r="A327" s="139">
        <v>21</v>
      </c>
      <c r="B327" s="139" t="s">
        <v>67</v>
      </c>
      <c r="C327" s="139" t="s">
        <v>69</v>
      </c>
      <c r="D327" t="s">
        <v>94</v>
      </c>
      <c r="E327" t="s">
        <v>429</v>
      </c>
      <c r="F327" t="s">
        <v>635</v>
      </c>
      <c r="H327" s="140">
        <v>24</v>
      </c>
      <c r="I327" s="140">
        <v>20.03</v>
      </c>
      <c r="J327" s="140">
        <v>22.53</v>
      </c>
      <c r="K327" s="140">
        <v>19.18</v>
      </c>
      <c r="L327" s="140">
        <v>22.84</v>
      </c>
      <c r="M327" s="140">
        <v>17.360000000000003</v>
      </c>
      <c r="N327" s="140">
        <v>20.73</v>
      </c>
      <c r="O327" s="140">
        <v>15.23</v>
      </c>
      <c r="P327" t="s">
        <v>429</v>
      </c>
      <c r="Q327">
        <v>27.69</v>
      </c>
      <c r="R327">
        <v>24.64</v>
      </c>
      <c r="S327">
        <v>25.64</v>
      </c>
      <c r="T327">
        <v>22.73</v>
      </c>
      <c r="U327">
        <v>23.930000000000003</v>
      </c>
      <c r="V327">
        <v>18.600000000000001</v>
      </c>
      <c r="W327">
        <v>23.03</v>
      </c>
      <c r="X327">
        <v>17.080000000000002</v>
      </c>
      <c r="Y327" s="141"/>
    </row>
    <row r="328" spans="1:25" x14ac:dyDescent="0.35">
      <c r="A328" s="139">
        <v>21</v>
      </c>
      <c r="B328" s="139" t="s">
        <v>67</v>
      </c>
      <c r="C328" s="139" t="s">
        <v>71</v>
      </c>
      <c r="D328" t="s">
        <v>96</v>
      </c>
      <c r="E328" t="s">
        <v>430</v>
      </c>
      <c r="F328" t="s">
        <v>635</v>
      </c>
      <c r="H328" s="140">
        <v>26.67</v>
      </c>
      <c r="I328" s="140">
        <v>22.25</v>
      </c>
      <c r="J328" s="140">
        <v>25.03</v>
      </c>
      <c r="K328" s="140">
        <v>21.31</v>
      </c>
      <c r="L328" s="140">
        <v>23.92</v>
      </c>
      <c r="M328" s="140">
        <v>17.690000000000001</v>
      </c>
      <c r="N328" s="140">
        <v>23.03</v>
      </c>
      <c r="O328" s="140">
        <v>16.850000000000001</v>
      </c>
      <c r="P328" t="s">
        <v>430</v>
      </c>
      <c r="Q328">
        <v>30.76</v>
      </c>
      <c r="R328">
        <v>27.37</v>
      </c>
      <c r="S328">
        <v>28.48</v>
      </c>
      <c r="T328">
        <v>25.25</v>
      </c>
      <c r="U328">
        <v>26.58</v>
      </c>
      <c r="V328">
        <v>20.66</v>
      </c>
      <c r="W328">
        <v>25.23</v>
      </c>
      <c r="X328">
        <v>18.97</v>
      </c>
      <c r="Y328" s="141"/>
    </row>
    <row r="329" spans="1:25" x14ac:dyDescent="0.35">
      <c r="A329" s="139">
        <v>21</v>
      </c>
      <c r="B329" s="139" t="s">
        <v>67</v>
      </c>
      <c r="C329" s="139" t="s">
        <v>73</v>
      </c>
      <c r="D329" t="s">
        <v>98</v>
      </c>
      <c r="E329" t="s">
        <v>431</v>
      </c>
      <c r="F329" t="s">
        <v>635</v>
      </c>
      <c r="H329" s="140">
        <v>19.02</v>
      </c>
      <c r="I329" s="140">
        <v>16.21</v>
      </c>
      <c r="J329" s="140">
        <v>18.21</v>
      </c>
      <c r="K329" s="140">
        <v>16.21</v>
      </c>
      <c r="L329" s="140">
        <v>22.41</v>
      </c>
      <c r="M329" s="140">
        <v>17.03</v>
      </c>
      <c r="N329" s="140">
        <v>16.18</v>
      </c>
      <c r="O329" s="140">
        <v>14.22</v>
      </c>
      <c r="P329" t="s">
        <v>431</v>
      </c>
      <c r="U329" s="141">
        <v>22.41</v>
      </c>
      <c r="V329" s="141">
        <v>17.03</v>
      </c>
      <c r="Y329" s="141"/>
    </row>
    <row r="330" spans="1:25" x14ac:dyDescent="0.35">
      <c r="A330" s="139">
        <v>21</v>
      </c>
      <c r="B330" s="139" t="s">
        <v>70</v>
      </c>
      <c r="C330" s="139" t="s">
        <v>89</v>
      </c>
      <c r="D330" t="s">
        <v>100</v>
      </c>
      <c r="E330" t="s">
        <v>432</v>
      </c>
      <c r="F330" t="s">
        <v>636</v>
      </c>
      <c r="H330" s="140">
        <v>16.5</v>
      </c>
      <c r="I330" s="140">
        <v>14.1</v>
      </c>
      <c r="J330" s="140">
        <v>15.43</v>
      </c>
      <c r="K330" s="140">
        <v>14.1</v>
      </c>
      <c r="L330" s="140">
        <v>15.43</v>
      </c>
      <c r="M330" s="140">
        <v>14.1</v>
      </c>
      <c r="N330" s="140">
        <v>14.41</v>
      </c>
      <c r="O330" s="140">
        <v>12.29</v>
      </c>
      <c r="P330" t="s">
        <v>432</v>
      </c>
      <c r="Q330">
        <v>20.07</v>
      </c>
      <c r="R330">
        <v>17.86</v>
      </c>
      <c r="S330">
        <v>19.02</v>
      </c>
      <c r="T330">
        <v>16.78</v>
      </c>
      <c r="U330">
        <v>17.940000000000001</v>
      </c>
      <c r="V330">
        <v>14.89</v>
      </c>
      <c r="W330">
        <v>16</v>
      </c>
      <c r="X330">
        <v>13.18</v>
      </c>
      <c r="Y330" s="141"/>
    </row>
    <row r="331" spans="1:25" x14ac:dyDescent="0.35">
      <c r="A331" s="139">
        <v>21</v>
      </c>
      <c r="B331" s="139" t="s">
        <v>70</v>
      </c>
      <c r="C331" s="139" t="s">
        <v>68</v>
      </c>
      <c r="D331" t="s">
        <v>102</v>
      </c>
      <c r="E331" t="s">
        <v>433</v>
      </c>
      <c r="F331" t="s">
        <v>636</v>
      </c>
      <c r="H331" s="140">
        <v>19.52</v>
      </c>
      <c r="I331" s="140">
        <v>16.579999999999998</v>
      </c>
      <c r="J331" s="140">
        <v>18.32</v>
      </c>
      <c r="K331" s="140">
        <v>17.34</v>
      </c>
      <c r="L331" s="140">
        <v>18.09</v>
      </c>
      <c r="M331" s="140">
        <v>14.81</v>
      </c>
      <c r="N331" s="140">
        <v>15.81</v>
      </c>
      <c r="O331" s="140">
        <v>12.91</v>
      </c>
      <c r="P331" t="s">
        <v>433</v>
      </c>
      <c r="Q331" s="141">
        <v>24.1</v>
      </c>
      <c r="R331" s="141">
        <v>20.47</v>
      </c>
      <c r="S331" s="141">
        <v>22.61</v>
      </c>
      <c r="T331" s="141">
        <v>21.41</v>
      </c>
      <c r="U331" s="141">
        <v>22.33</v>
      </c>
      <c r="V331" s="141">
        <v>17.43</v>
      </c>
      <c r="W331" s="141">
        <v>19.52</v>
      </c>
      <c r="X331" s="141">
        <v>15.72</v>
      </c>
      <c r="Y331" s="141"/>
    </row>
    <row r="332" spans="1:25" x14ac:dyDescent="0.35">
      <c r="A332" s="139">
        <v>21</v>
      </c>
      <c r="B332" s="139" t="s">
        <v>70</v>
      </c>
      <c r="C332" s="139" t="s">
        <v>69</v>
      </c>
      <c r="D332" t="s">
        <v>104</v>
      </c>
      <c r="E332" t="s">
        <v>434</v>
      </c>
      <c r="F332" t="s">
        <v>636</v>
      </c>
      <c r="H332" s="140">
        <v>21.69</v>
      </c>
      <c r="I332" s="140">
        <v>18.420000000000002</v>
      </c>
      <c r="J332" s="140">
        <v>20.350000000000001</v>
      </c>
      <c r="K332" s="140">
        <v>19.27</v>
      </c>
      <c r="L332" s="140">
        <v>20.100000000000001</v>
      </c>
      <c r="M332" s="140">
        <v>15.69</v>
      </c>
      <c r="N332" s="140">
        <v>17.57</v>
      </c>
      <c r="O332" s="140">
        <v>14.15</v>
      </c>
      <c r="P332" t="s">
        <v>434</v>
      </c>
      <c r="Q332">
        <v>24.560000000000002</v>
      </c>
      <c r="R332">
        <v>22.23</v>
      </c>
      <c r="S332">
        <v>23.44</v>
      </c>
      <c r="T332">
        <v>21.41</v>
      </c>
      <c r="U332">
        <v>22.33</v>
      </c>
      <c r="V332">
        <v>19.060000000000002</v>
      </c>
      <c r="W332">
        <v>20.25</v>
      </c>
      <c r="X332">
        <v>17.21</v>
      </c>
      <c r="Y332" s="141"/>
    </row>
    <row r="333" spans="1:25" x14ac:dyDescent="0.35">
      <c r="A333" s="139">
        <v>21</v>
      </c>
      <c r="B333" s="139" t="s">
        <v>70</v>
      </c>
      <c r="C333" s="139" t="s">
        <v>71</v>
      </c>
      <c r="D333" t="s">
        <v>106</v>
      </c>
      <c r="E333" t="s">
        <v>435</v>
      </c>
      <c r="F333" t="s">
        <v>636</v>
      </c>
      <c r="H333" s="140">
        <v>24.1</v>
      </c>
      <c r="I333" s="140">
        <v>20.47</v>
      </c>
      <c r="J333" s="140">
        <v>22.61</v>
      </c>
      <c r="K333" s="140">
        <v>21.41</v>
      </c>
      <c r="L333" s="140">
        <v>22.33</v>
      </c>
      <c r="M333" s="140">
        <v>17.43</v>
      </c>
      <c r="N333" s="140">
        <v>19.52</v>
      </c>
      <c r="O333" s="140">
        <v>15.72</v>
      </c>
      <c r="P333" t="s">
        <v>435</v>
      </c>
      <c r="Q333">
        <v>27.28</v>
      </c>
      <c r="R333">
        <v>24.69</v>
      </c>
      <c r="S333">
        <v>26.04</v>
      </c>
      <c r="T333">
        <v>23.41</v>
      </c>
      <c r="U333">
        <v>24.78</v>
      </c>
      <c r="V333">
        <v>21.17</v>
      </c>
      <c r="W333">
        <v>22.5</v>
      </c>
      <c r="X333">
        <v>19.12</v>
      </c>
      <c r="Y333" s="141"/>
    </row>
    <row r="334" spans="1:25" x14ac:dyDescent="0.35">
      <c r="A334" s="139">
        <v>21</v>
      </c>
      <c r="B334" s="139" t="s">
        <v>70</v>
      </c>
      <c r="C334" s="139" t="s">
        <v>73</v>
      </c>
      <c r="D334" t="s">
        <v>108</v>
      </c>
      <c r="E334" t="s">
        <v>436</v>
      </c>
      <c r="F334" t="s">
        <v>636</v>
      </c>
      <c r="H334" s="140">
        <v>16.5</v>
      </c>
      <c r="I334" s="140">
        <v>14.1</v>
      </c>
      <c r="J334" s="140">
        <v>15.43</v>
      </c>
      <c r="K334" s="140">
        <v>14.1</v>
      </c>
      <c r="L334" s="140">
        <v>16.21</v>
      </c>
      <c r="M334" s="140">
        <v>14.81</v>
      </c>
      <c r="N334" s="140">
        <v>14.41</v>
      </c>
      <c r="O334" s="140">
        <v>12.29</v>
      </c>
      <c r="P334" t="s">
        <v>436</v>
      </c>
      <c r="U334" s="141">
        <v>18.84</v>
      </c>
      <c r="V334" s="141">
        <v>15.64</v>
      </c>
      <c r="Y334" s="141"/>
    </row>
    <row r="335" spans="1:25" x14ac:dyDescent="0.35">
      <c r="A335" s="139">
        <v>21</v>
      </c>
      <c r="B335" s="139" t="s">
        <v>72</v>
      </c>
      <c r="C335" s="139" t="s">
        <v>89</v>
      </c>
      <c r="D335" t="s">
        <v>110</v>
      </c>
      <c r="E335" t="s">
        <v>437</v>
      </c>
      <c r="F335" t="s">
        <v>637</v>
      </c>
      <c r="H335" s="140">
        <v>16.39</v>
      </c>
      <c r="I335" s="140">
        <v>13.3</v>
      </c>
      <c r="J335" s="140">
        <v>15.36</v>
      </c>
      <c r="K335" s="140">
        <v>14.09</v>
      </c>
      <c r="L335" s="140">
        <v>14.69</v>
      </c>
      <c r="M335" s="140">
        <v>10.74</v>
      </c>
      <c r="N335" s="140">
        <v>12.24</v>
      </c>
      <c r="O335" s="140">
        <v>9.64</v>
      </c>
      <c r="P335" t="s">
        <v>437</v>
      </c>
      <c r="Q335">
        <v>19.46</v>
      </c>
      <c r="R335">
        <v>16.61</v>
      </c>
      <c r="S335">
        <v>18.38</v>
      </c>
      <c r="T335">
        <v>15.32</v>
      </c>
      <c r="U335">
        <v>16.87</v>
      </c>
      <c r="V335">
        <v>13.14</v>
      </c>
      <c r="W335">
        <v>14.58</v>
      </c>
      <c r="X335">
        <v>11.27</v>
      </c>
      <c r="Y335" s="141"/>
    </row>
    <row r="336" spans="1:25" x14ac:dyDescent="0.35">
      <c r="A336" s="139">
        <v>21</v>
      </c>
      <c r="B336" s="139" t="s">
        <v>72</v>
      </c>
      <c r="C336" s="139" t="s">
        <v>68</v>
      </c>
      <c r="D336" t="s">
        <v>112</v>
      </c>
      <c r="E336" t="s">
        <v>438</v>
      </c>
      <c r="F336" t="s">
        <v>637</v>
      </c>
      <c r="H336" s="140">
        <v>18.89</v>
      </c>
      <c r="I336" s="140">
        <v>17.22</v>
      </c>
      <c r="J336" s="140">
        <v>17.78</v>
      </c>
      <c r="K336" s="140">
        <v>16.2</v>
      </c>
      <c r="L336" s="140">
        <v>17.27</v>
      </c>
      <c r="M336" s="140">
        <v>13.03</v>
      </c>
      <c r="N336" s="140">
        <v>14.85</v>
      </c>
      <c r="O336" s="140">
        <v>12.05</v>
      </c>
      <c r="P336" t="s">
        <v>438</v>
      </c>
      <c r="Q336" s="141">
        <v>23.32</v>
      </c>
      <c r="R336" s="141">
        <v>21.25</v>
      </c>
      <c r="S336" s="141">
        <v>21.95</v>
      </c>
      <c r="T336" s="141">
        <v>20</v>
      </c>
      <c r="U336" s="141">
        <v>21.32</v>
      </c>
      <c r="V336" s="141">
        <v>16.09</v>
      </c>
      <c r="W336" s="141">
        <v>18.329999999999998</v>
      </c>
      <c r="X336" s="141">
        <v>14.88</v>
      </c>
      <c r="Y336" s="141"/>
    </row>
    <row r="337" spans="1:25" x14ac:dyDescent="0.35">
      <c r="A337" s="139">
        <v>21</v>
      </c>
      <c r="B337" s="139" t="s">
        <v>72</v>
      </c>
      <c r="C337" s="139" t="s">
        <v>69</v>
      </c>
      <c r="D337" t="s">
        <v>114</v>
      </c>
      <c r="E337" t="s">
        <v>439</v>
      </c>
      <c r="F337" t="s">
        <v>637</v>
      </c>
      <c r="H337" s="140">
        <v>20.99</v>
      </c>
      <c r="I337" s="140">
        <v>19.13</v>
      </c>
      <c r="J337" s="140">
        <v>19.760000000000002</v>
      </c>
      <c r="K337" s="140">
        <v>18</v>
      </c>
      <c r="L337" s="140">
        <v>19.190000000000001</v>
      </c>
      <c r="M337" s="140">
        <v>14.48</v>
      </c>
      <c r="N337" s="140">
        <v>16.5</v>
      </c>
      <c r="O337" s="140">
        <v>13.39</v>
      </c>
      <c r="P337" t="s">
        <v>439</v>
      </c>
      <c r="Q337">
        <v>23.92</v>
      </c>
      <c r="R337">
        <v>21.25</v>
      </c>
      <c r="S337">
        <v>22.77</v>
      </c>
      <c r="T337">
        <v>20</v>
      </c>
      <c r="U337">
        <v>21.32</v>
      </c>
      <c r="V337">
        <v>17.180000000000003</v>
      </c>
      <c r="W337">
        <v>18.73</v>
      </c>
      <c r="X337">
        <v>15.12</v>
      </c>
      <c r="Y337" s="141"/>
    </row>
    <row r="338" spans="1:25" x14ac:dyDescent="0.35">
      <c r="A338" s="139">
        <v>21</v>
      </c>
      <c r="B338" s="139" t="s">
        <v>72</v>
      </c>
      <c r="C338" s="139" t="s">
        <v>71</v>
      </c>
      <c r="D338" t="s">
        <v>116</v>
      </c>
      <c r="E338" t="s">
        <v>440</v>
      </c>
      <c r="F338" t="s">
        <v>637</v>
      </c>
      <c r="H338" s="140">
        <v>23.32</v>
      </c>
      <c r="I338" s="140">
        <v>21.25</v>
      </c>
      <c r="J338" s="140">
        <v>21.95</v>
      </c>
      <c r="K338" s="140">
        <v>20</v>
      </c>
      <c r="L338" s="140">
        <v>21.32</v>
      </c>
      <c r="M338" s="140">
        <v>16.09</v>
      </c>
      <c r="N338" s="140">
        <v>18.329999999999998</v>
      </c>
      <c r="O338" s="140">
        <v>14.88</v>
      </c>
      <c r="P338" t="s">
        <v>440</v>
      </c>
      <c r="Q338">
        <v>26.57</v>
      </c>
      <c r="R338">
        <v>23.22</v>
      </c>
      <c r="S338">
        <v>25.3</v>
      </c>
      <c r="T338">
        <v>21.68</v>
      </c>
      <c r="U338">
        <v>23.52</v>
      </c>
      <c r="V338">
        <v>19.079999999999998</v>
      </c>
      <c r="W338">
        <v>20.81</v>
      </c>
      <c r="X338">
        <v>16.8</v>
      </c>
      <c r="Y338" s="141"/>
    </row>
    <row r="339" spans="1:25" x14ac:dyDescent="0.35">
      <c r="A339" s="139">
        <v>21</v>
      </c>
      <c r="B339" s="139" t="s">
        <v>72</v>
      </c>
      <c r="C339" s="139" t="s">
        <v>73</v>
      </c>
      <c r="D339" t="s">
        <v>118</v>
      </c>
      <c r="E339" t="s">
        <v>441</v>
      </c>
      <c r="F339" t="s">
        <v>637</v>
      </c>
      <c r="H339" s="140">
        <v>16.39</v>
      </c>
      <c r="I339" s="140">
        <v>13.3</v>
      </c>
      <c r="J339" s="140">
        <v>15.36</v>
      </c>
      <c r="K339" s="140">
        <v>14.09</v>
      </c>
      <c r="L339" s="140">
        <v>15.43</v>
      </c>
      <c r="M339" s="140">
        <v>11.28</v>
      </c>
      <c r="N339" s="140">
        <v>12.24</v>
      </c>
      <c r="O339" s="140">
        <v>9.64</v>
      </c>
      <c r="P339" t="s">
        <v>441</v>
      </c>
      <c r="U339" s="141">
        <v>17.720000000000002</v>
      </c>
      <c r="V339" s="141">
        <v>13.799999999999999</v>
      </c>
      <c r="Y339" s="141"/>
    </row>
    <row r="340" spans="1:25" x14ac:dyDescent="0.35">
      <c r="A340" s="139">
        <v>21</v>
      </c>
      <c r="B340" s="139" t="s">
        <v>120</v>
      </c>
      <c r="C340" s="139" t="s">
        <v>89</v>
      </c>
      <c r="D340" t="s">
        <v>121</v>
      </c>
      <c r="E340" t="s">
        <v>442</v>
      </c>
      <c r="F340" t="s">
        <v>638</v>
      </c>
      <c r="H340" s="140">
        <v>12.97</v>
      </c>
      <c r="I340" s="140">
        <v>11.72</v>
      </c>
      <c r="J340" s="140">
        <v>12.97</v>
      </c>
      <c r="K340" s="140">
        <v>11.72</v>
      </c>
      <c r="L340" s="140">
        <v>10.87</v>
      </c>
      <c r="M340" s="140">
        <v>7.53</v>
      </c>
      <c r="N340" s="140">
        <v>10.87</v>
      </c>
      <c r="O340" s="140">
        <v>6.48</v>
      </c>
      <c r="P340" t="s">
        <v>442</v>
      </c>
      <c r="Q340" s="141">
        <v>12.97</v>
      </c>
      <c r="R340" s="141">
        <v>11.72</v>
      </c>
      <c r="S340" s="141">
        <v>12.97</v>
      </c>
      <c r="T340" s="141">
        <v>11.72</v>
      </c>
      <c r="U340" s="141">
        <v>10.87</v>
      </c>
      <c r="V340" s="141">
        <v>7.53</v>
      </c>
      <c r="W340" s="141">
        <v>10.87</v>
      </c>
      <c r="X340" s="141">
        <v>6.48</v>
      </c>
      <c r="Y340" s="141"/>
    </row>
    <row r="341" spans="1:25" x14ac:dyDescent="0.35">
      <c r="A341" s="139">
        <v>22</v>
      </c>
      <c r="B341" s="139" t="s">
        <v>67</v>
      </c>
      <c r="C341" s="139" t="s">
        <v>89</v>
      </c>
      <c r="D341" t="s">
        <v>90</v>
      </c>
      <c r="E341" t="s">
        <v>443</v>
      </c>
      <c r="F341" t="s">
        <v>639</v>
      </c>
      <c r="H341" s="140">
        <v>25.07</v>
      </c>
      <c r="I341" s="140">
        <v>19.47</v>
      </c>
      <c r="J341" s="140">
        <v>22.28</v>
      </c>
      <c r="K341" s="140">
        <v>18.399999999999999</v>
      </c>
      <c r="L341" s="140">
        <v>20.3</v>
      </c>
      <c r="M341" s="140">
        <v>15.6</v>
      </c>
      <c r="N341" s="140">
        <v>20.27</v>
      </c>
      <c r="O341" s="140">
        <v>15.64</v>
      </c>
      <c r="P341" t="s">
        <v>443</v>
      </c>
      <c r="Q341">
        <v>26.86</v>
      </c>
      <c r="R341">
        <v>23.22</v>
      </c>
      <c r="S341">
        <v>24.4</v>
      </c>
      <c r="T341">
        <v>20.96</v>
      </c>
      <c r="U341">
        <v>22.38</v>
      </c>
      <c r="V341">
        <v>16.190000000000001</v>
      </c>
      <c r="W341">
        <v>20.95</v>
      </c>
      <c r="X341">
        <v>15.64</v>
      </c>
      <c r="Y341" s="141"/>
    </row>
    <row r="342" spans="1:25" x14ac:dyDescent="0.35">
      <c r="A342" s="139">
        <v>22</v>
      </c>
      <c r="B342" s="139" t="s">
        <v>67</v>
      </c>
      <c r="C342" s="139" t="s">
        <v>68</v>
      </c>
      <c r="D342" t="s">
        <v>92</v>
      </c>
      <c r="E342" t="s">
        <v>444</v>
      </c>
      <c r="F342" t="s">
        <v>639</v>
      </c>
      <c r="H342" s="140">
        <v>26.330000000000002</v>
      </c>
      <c r="I342" s="140">
        <v>20.76</v>
      </c>
      <c r="J342" s="140">
        <v>24.06</v>
      </c>
      <c r="K342" s="140">
        <v>19.66</v>
      </c>
      <c r="L342" s="140">
        <v>22.73</v>
      </c>
      <c r="M342" s="140">
        <v>16.38</v>
      </c>
      <c r="N342" s="140">
        <v>21.67</v>
      </c>
      <c r="O342" s="140">
        <v>16.430000000000003</v>
      </c>
      <c r="P342" t="s">
        <v>444</v>
      </c>
      <c r="Q342" s="141">
        <v>32.119999999999997</v>
      </c>
      <c r="R342" s="141">
        <v>26.130000000000003</v>
      </c>
      <c r="S342" s="141">
        <v>29.7</v>
      </c>
      <c r="T342" s="141">
        <v>24.27</v>
      </c>
      <c r="U342" s="141">
        <v>28.06</v>
      </c>
      <c r="V342" s="141">
        <v>19.330000000000002</v>
      </c>
      <c r="W342" s="141">
        <v>26.76</v>
      </c>
      <c r="X342" s="141">
        <v>17.93</v>
      </c>
      <c r="Y342" s="141"/>
    </row>
    <row r="343" spans="1:25" x14ac:dyDescent="0.35">
      <c r="A343" s="139">
        <v>22</v>
      </c>
      <c r="B343" s="139" t="s">
        <v>67</v>
      </c>
      <c r="C343" s="139" t="s">
        <v>69</v>
      </c>
      <c r="D343" t="s">
        <v>94</v>
      </c>
      <c r="E343" t="s">
        <v>445</v>
      </c>
      <c r="F343" t="s">
        <v>639</v>
      </c>
      <c r="H343" s="140">
        <v>28.91</v>
      </c>
      <c r="I343" s="140">
        <v>23.07</v>
      </c>
      <c r="J343" s="140">
        <v>26.73</v>
      </c>
      <c r="K343" s="140">
        <v>21.84</v>
      </c>
      <c r="L343" s="140">
        <v>25.25</v>
      </c>
      <c r="M343" s="140">
        <v>16.989999999999998</v>
      </c>
      <c r="N343" s="140">
        <v>24.08</v>
      </c>
      <c r="O343" s="140">
        <v>16.75</v>
      </c>
      <c r="P343" t="s">
        <v>445</v>
      </c>
      <c r="Q343">
        <v>32.869999999999997</v>
      </c>
      <c r="R343">
        <v>29.03</v>
      </c>
      <c r="S343">
        <v>30.290000000000003</v>
      </c>
      <c r="T343">
        <v>26.64</v>
      </c>
      <c r="U343">
        <v>28.14</v>
      </c>
      <c r="V343">
        <v>21.48</v>
      </c>
      <c r="W343">
        <v>26.76</v>
      </c>
      <c r="X343">
        <v>19.580000000000002</v>
      </c>
      <c r="Y343" s="141"/>
    </row>
    <row r="344" spans="1:25" x14ac:dyDescent="0.35">
      <c r="A344" s="139">
        <v>22</v>
      </c>
      <c r="B344" s="139" t="s">
        <v>67</v>
      </c>
      <c r="C344" s="139" t="s">
        <v>71</v>
      </c>
      <c r="D344" t="s">
        <v>96</v>
      </c>
      <c r="E344" t="s">
        <v>446</v>
      </c>
      <c r="F344" t="s">
        <v>639</v>
      </c>
      <c r="H344" s="140">
        <v>32.119999999999997</v>
      </c>
      <c r="I344" s="140">
        <v>25.63</v>
      </c>
      <c r="J344" s="140">
        <v>29.7</v>
      </c>
      <c r="K344" s="140">
        <v>24.27</v>
      </c>
      <c r="L344" s="140">
        <v>28.06</v>
      </c>
      <c r="M344" s="140">
        <v>18.88</v>
      </c>
      <c r="N344" s="140">
        <v>26.76</v>
      </c>
      <c r="O344" s="140">
        <v>17.93</v>
      </c>
      <c r="P344" t="s">
        <v>446</v>
      </c>
      <c r="Q344">
        <v>36.520000000000003</v>
      </c>
      <c r="R344">
        <v>32.25</v>
      </c>
      <c r="S344">
        <v>33.65</v>
      </c>
      <c r="T344">
        <v>29.59</v>
      </c>
      <c r="U344">
        <v>31.26</v>
      </c>
      <c r="V344">
        <v>23.86</v>
      </c>
      <c r="W344">
        <v>29.57</v>
      </c>
      <c r="X344">
        <v>21.75</v>
      </c>
      <c r="Y344" s="141"/>
    </row>
    <row r="345" spans="1:25" x14ac:dyDescent="0.35">
      <c r="A345" s="139">
        <v>22</v>
      </c>
      <c r="B345" s="139" t="s">
        <v>67</v>
      </c>
      <c r="C345" s="139" t="s">
        <v>73</v>
      </c>
      <c r="D345" t="s">
        <v>98</v>
      </c>
      <c r="E345" t="s">
        <v>447</v>
      </c>
      <c r="F345" t="s">
        <v>639</v>
      </c>
      <c r="H345" s="140">
        <v>25.07</v>
      </c>
      <c r="I345" s="140">
        <v>19.47</v>
      </c>
      <c r="J345" s="140">
        <v>22.28</v>
      </c>
      <c r="K345" s="140">
        <v>18.399999999999999</v>
      </c>
      <c r="L345" s="140">
        <v>21.32</v>
      </c>
      <c r="M345" s="140">
        <v>16.38</v>
      </c>
      <c r="N345" s="140">
        <v>20.27</v>
      </c>
      <c r="O345" s="140">
        <v>15.64</v>
      </c>
      <c r="P345" t="s">
        <v>447</v>
      </c>
      <c r="U345" s="141">
        <v>23.5</v>
      </c>
      <c r="V345" s="141">
        <v>17</v>
      </c>
      <c r="Y345" s="141"/>
    </row>
    <row r="346" spans="1:25" x14ac:dyDescent="0.35">
      <c r="A346" s="139">
        <v>22</v>
      </c>
      <c r="B346" s="139" t="s">
        <v>70</v>
      </c>
      <c r="C346" s="139" t="s">
        <v>89</v>
      </c>
      <c r="D346" t="s">
        <v>100</v>
      </c>
      <c r="E346" t="s">
        <v>448</v>
      </c>
      <c r="F346" t="s">
        <v>640</v>
      </c>
      <c r="H346" s="140">
        <v>20.149999999999999</v>
      </c>
      <c r="I346" s="140">
        <v>20.350000000000001</v>
      </c>
      <c r="J346" s="140">
        <v>19.37</v>
      </c>
      <c r="K346" s="140">
        <v>18.62</v>
      </c>
      <c r="L346" s="140">
        <v>18.72</v>
      </c>
      <c r="M346" s="140">
        <v>16.38</v>
      </c>
      <c r="N346" s="140">
        <v>16.96</v>
      </c>
      <c r="O346" s="140">
        <v>20.350000000000001</v>
      </c>
      <c r="P346" t="s">
        <v>448</v>
      </c>
      <c r="Q346">
        <v>23.12</v>
      </c>
      <c r="R346">
        <v>20.37</v>
      </c>
      <c r="S346">
        <v>21.81</v>
      </c>
      <c r="T346">
        <v>19.04</v>
      </c>
      <c r="U346">
        <v>20.47</v>
      </c>
      <c r="V346">
        <v>16.71</v>
      </c>
      <c r="W346">
        <v>18.079999999999998</v>
      </c>
      <c r="X346">
        <v>20.350000000000001</v>
      </c>
      <c r="Y346" s="141"/>
    </row>
    <row r="347" spans="1:25" x14ac:dyDescent="0.35">
      <c r="A347" s="139">
        <v>22</v>
      </c>
      <c r="B347" s="139" t="s">
        <v>70</v>
      </c>
      <c r="C347" s="139" t="s">
        <v>68</v>
      </c>
      <c r="D347" t="s">
        <v>102</v>
      </c>
      <c r="E347" t="s">
        <v>449</v>
      </c>
      <c r="F347" t="s">
        <v>640</v>
      </c>
      <c r="H347" s="140">
        <v>22.94</v>
      </c>
      <c r="I347" s="140">
        <v>21.37</v>
      </c>
      <c r="J347" s="140">
        <v>21.19</v>
      </c>
      <c r="K347" s="140">
        <v>19.760000000000002</v>
      </c>
      <c r="L347" s="140">
        <v>20.85</v>
      </c>
      <c r="M347" s="140">
        <v>17.200000000000003</v>
      </c>
      <c r="N347" s="140">
        <v>17.810000000000002</v>
      </c>
      <c r="O347" s="140">
        <v>21.37</v>
      </c>
      <c r="P347" t="s">
        <v>449</v>
      </c>
      <c r="Q347" s="141">
        <v>28.32</v>
      </c>
      <c r="R347" s="141">
        <v>23.400000000000002</v>
      </c>
      <c r="S347" s="141">
        <v>26.16</v>
      </c>
      <c r="T347" s="141">
        <v>24.4</v>
      </c>
      <c r="U347" s="141">
        <v>25.74</v>
      </c>
      <c r="V347" s="141">
        <v>19.84</v>
      </c>
      <c r="W347" s="141">
        <v>21.7</v>
      </c>
      <c r="X347" s="141">
        <v>22.19</v>
      </c>
      <c r="Y347" s="141"/>
    </row>
    <row r="348" spans="1:25" x14ac:dyDescent="0.35">
      <c r="A348" s="139">
        <v>22</v>
      </c>
      <c r="B348" s="139" t="s">
        <v>70</v>
      </c>
      <c r="C348" s="139" t="s">
        <v>69</v>
      </c>
      <c r="D348" t="s">
        <v>104</v>
      </c>
      <c r="E348" t="s">
        <v>450</v>
      </c>
      <c r="F348" t="s">
        <v>640</v>
      </c>
      <c r="H348" s="140">
        <v>25.49</v>
      </c>
      <c r="I348" s="140">
        <v>21.78</v>
      </c>
      <c r="J348" s="140">
        <v>23.54</v>
      </c>
      <c r="K348" s="140">
        <v>21.96</v>
      </c>
      <c r="L348" s="140">
        <v>23.17</v>
      </c>
      <c r="M348" s="140">
        <v>17.53</v>
      </c>
      <c r="N348" s="140">
        <v>19.53</v>
      </c>
      <c r="O348" s="140">
        <v>21.78</v>
      </c>
      <c r="P348" t="s">
        <v>450</v>
      </c>
      <c r="Q348">
        <v>28.930000000000003</v>
      </c>
      <c r="R348">
        <v>26</v>
      </c>
      <c r="S348">
        <v>27.540000000000003</v>
      </c>
      <c r="T348">
        <v>24.57</v>
      </c>
      <c r="U348">
        <v>26.1</v>
      </c>
      <c r="V348">
        <v>22.05</v>
      </c>
      <c r="W348">
        <v>23.53</v>
      </c>
      <c r="X348">
        <v>22.19</v>
      </c>
      <c r="Y348" s="141"/>
    </row>
    <row r="349" spans="1:25" x14ac:dyDescent="0.35">
      <c r="A349" s="139">
        <v>22</v>
      </c>
      <c r="B349" s="139" t="s">
        <v>70</v>
      </c>
      <c r="C349" s="139" t="s">
        <v>71</v>
      </c>
      <c r="D349" t="s">
        <v>106</v>
      </c>
      <c r="E349" t="s">
        <v>451</v>
      </c>
      <c r="F349" t="s">
        <v>640</v>
      </c>
      <c r="H349" s="140">
        <v>28.32</v>
      </c>
      <c r="I349" s="140">
        <v>23.05</v>
      </c>
      <c r="J349" s="140">
        <v>26.16</v>
      </c>
      <c r="K349" s="140">
        <v>24.4</v>
      </c>
      <c r="L349" s="140">
        <v>25.74</v>
      </c>
      <c r="M349" s="140">
        <v>18.739999999999998</v>
      </c>
      <c r="N349" s="140">
        <v>21.7</v>
      </c>
      <c r="O349" s="140">
        <v>22.19</v>
      </c>
      <c r="P349" t="s">
        <v>451</v>
      </c>
      <c r="Q349">
        <v>32.14</v>
      </c>
      <c r="R349">
        <v>28.88</v>
      </c>
      <c r="S349">
        <v>30.59</v>
      </c>
      <c r="T349">
        <v>27.29</v>
      </c>
      <c r="U349">
        <v>29</v>
      </c>
      <c r="V349">
        <v>24.49</v>
      </c>
      <c r="W349">
        <v>26.14</v>
      </c>
      <c r="X349">
        <v>22.19</v>
      </c>
      <c r="Y349" s="141"/>
    </row>
    <row r="350" spans="1:25" x14ac:dyDescent="0.35">
      <c r="A350" s="139">
        <v>22</v>
      </c>
      <c r="B350" s="139" t="s">
        <v>70</v>
      </c>
      <c r="C350" s="139" t="s">
        <v>73</v>
      </c>
      <c r="D350" t="s">
        <v>108</v>
      </c>
      <c r="E350" t="s">
        <v>452</v>
      </c>
      <c r="F350" t="s">
        <v>640</v>
      </c>
      <c r="H350" s="140">
        <v>20.149999999999999</v>
      </c>
      <c r="I350" s="140">
        <v>20.350000000000001</v>
      </c>
      <c r="J350" s="140">
        <v>19.37</v>
      </c>
      <c r="K350" s="140">
        <v>18.62</v>
      </c>
      <c r="L350" s="140">
        <v>19.66</v>
      </c>
      <c r="M350" s="140">
        <v>17.2</v>
      </c>
      <c r="N350" s="140">
        <v>16.96</v>
      </c>
      <c r="O350" s="140">
        <v>20.350000000000001</v>
      </c>
      <c r="P350" t="s">
        <v>452</v>
      </c>
      <c r="U350" s="141">
        <v>21.5</v>
      </c>
      <c r="V350" s="141">
        <v>17.55</v>
      </c>
      <c r="Y350" s="141"/>
    </row>
    <row r="351" spans="1:25" x14ac:dyDescent="0.35">
      <c r="A351" s="139">
        <v>22</v>
      </c>
      <c r="B351" s="139" t="s">
        <v>72</v>
      </c>
      <c r="C351" s="139" t="s">
        <v>89</v>
      </c>
      <c r="D351" t="s">
        <v>110</v>
      </c>
      <c r="E351" t="s">
        <v>453</v>
      </c>
      <c r="F351" t="s">
        <v>641</v>
      </c>
      <c r="H351" s="140">
        <v>19.920000000000002</v>
      </c>
      <c r="I351" s="140">
        <v>16.07</v>
      </c>
      <c r="J351" s="140">
        <v>18.899999999999999</v>
      </c>
      <c r="K351" s="140">
        <v>16.95</v>
      </c>
      <c r="L351" s="140">
        <v>17.829999999999998</v>
      </c>
      <c r="M351" s="140">
        <v>16.07</v>
      </c>
      <c r="N351" s="140">
        <v>16.07</v>
      </c>
      <c r="O351" s="140">
        <v>13.5</v>
      </c>
      <c r="P351" t="s">
        <v>453</v>
      </c>
      <c r="Q351">
        <v>22.36</v>
      </c>
      <c r="R351">
        <v>18.829999999999998</v>
      </c>
      <c r="S351">
        <v>21.02</v>
      </c>
      <c r="T351">
        <v>17.239999999999998</v>
      </c>
      <c r="U351">
        <v>19.149999999999999</v>
      </c>
      <c r="V351">
        <v>16.07</v>
      </c>
      <c r="W351">
        <v>16.34</v>
      </c>
      <c r="X351">
        <v>13.5</v>
      </c>
      <c r="Y351" s="141"/>
    </row>
    <row r="352" spans="1:25" x14ac:dyDescent="0.35">
      <c r="A352" s="139">
        <v>22</v>
      </c>
      <c r="B352" s="139" t="s">
        <v>72</v>
      </c>
      <c r="C352" s="139" t="s">
        <v>68</v>
      </c>
      <c r="D352" t="s">
        <v>112</v>
      </c>
      <c r="E352" t="s">
        <v>454</v>
      </c>
      <c r="F352" t="s">
        <v>641</v>
      </c>
      <c r="H352" s="140">
        <v>22.01</v>
      </c>
      <c r="I352" s="140">
        <v>19.579999999999998</v>
      </c>
      <c r="J352" s="140">
        <v>20.399999999999999</v>
      </c>
      <c r="K352" s="140">
        <v>18.13</v>
      </c>
      <c r="L352" s="140">
        <v>19.670000000000002</v>
      </c>
      <c r="M352" s="140">
        <v>16.880000000000003</v>
      </c>
      <c r="N352" s="140">
        <v>16.880000000000003</v>
      </c>
      <c r="O352" s="140">
        <v>14.18</v>
      </c>
      <c r="P352" t="s">
        <v>454</v>
      </c>
      <c r="Q352" s="141">
        <v>27.18</v>
      </c>
      <c r="R352" s="141">
        <v>24.18</v>
      </c>
      <c r="S352" s="141">
        <v>25.19</v>
      </c>
      <c r="T352" s="141">
        <v>22.38</v>
      </c>
      <c r="U352" s="141">
        <v>24.29</v>
      </c>
      <c r="V352" s="141">
        <v>17.73</v>
      </c>
      <c r="W352" s="141">
        <v>20.010000000000002</v>
      </c>
      <c r="X352" s="141">
        <v>15.45</v>
      </c>
      <c r="Y352" s="141"/>
    </row>
    <row r="353" spans="1:25" x14ac:dyDescent="0.35">
      <c r="A353" s="139">
        <v>22</v>
      </c>
      <c r="B353" s="139" t="s">
        <v>72</v>
      </c>
      <c r="C353" s="139" t="s">
        <v>69</v>
      </c>
      <c r="D353" t="s">
        <v>114</v>
      </c>
      <c r="E353" t="s">
        <v>455</v>
      </c>
      <c r="F353" t="s">
        <v>641</v>
      </c>
      <c r="H353" s="140">
        <v>24.46</v>
      </c>
      <c r="I353" s="140">
        <v>21.76</v>
      </c>
      <c r="J353" s="140">
        <v>22.67</v>
      </c>
      <c r="K353" s="140">
        <v>20.14</v>
      </c>
      <c r="L353" s="140">
        <v>21.86</v>
      </c>
      <c r="M353" s="140">
        <v>17.21</v>
      </c>
      <c r="N353" s="140">
        <v>18.010000000000002</v>
      </c>
      <c r="O353" s="140">
        <v>14.45</v>
      </c>
      <c r="P353" t="s">
        <v>455</v>
      </c>
      <c r="Q353">
        <v>28.12</v>
      </c>
      <c r="R353">
        <v>24.34</v>
      </c>
      <c r="S353">
        <v>26.700000000000003</v>
      </c>
      <c r="T353">
        <v>22.62</v>
      </c>
      <c r="U353">
        <v>24.680000000000003</v>
      </c>
      <c r="V353">
        <v>19.700000000000003</v>
      </c>
      <c r="W353">
        <v>21.64</v>
      </c>
      <c r="X353">
        <v>17.170000000000002</v>
      </c>
      <c r="Y353" s="141"/>
    </row>
    <row r="354" spans="1:25" x14ac:dyDescent="0.35">
      <c r="A354" s="139">
        <v>22</v>
      </c>
      <c r="B354" s="139" t="s">
        <v>72</v>
      </c>
      <c r="C354" s="139" t="s">
        <v>71</v>
      </c>
      <c r="D354" t="s">
        <v>116</v>
      </c>
      <c r="E354" t="s">
        <v>456</v>
      </c>
      <c r="F354" t="s">
        <v>641</v>
      </c>
      <c r="H354" s="140">
        <v>27.18</v>
      </c>
      <c r="I354" s="140">
        <v>24.18</v>
      </c>
      <c r="J354" s="140">
        <v>25.19</v>
      </c>
      <c r="K354" s="140">
        <v>22.38</v>
      </c>
      <c r="L354" s="140">
        <v>24.29</v>
      </c>
      <c r="M354" s="140">
        <v>17.540000000000003</v>
      </c>
      <c r="N354" s="140">
        <v>20.010000000000002</v>
      </c>
      <c r="O354" s="140">
        <v>15.21</v>
      </c>
      <c r="P354" t="s">
        <v>456</v>
      </c>
      <c r="Q354">
        <v>31.24</v>
      </c>
      <c r="R354">
        <v>27.04</v>
      </c>
      <c r="S354">
        <v>29.66</v>
      </c>
      <c r="T354">
        <v>25.13</v>
      </c>
      <c r="U354">
        <v>27.42</v>
      </c>
      <c r="V354">
        <v>21.88</v>
      </c>
      <c r="W354">
        <v>24.04</v>
      </c>
      <c r="X354">
        <v>19.07</v>
      </c>
      <c r="Y354" s="141"/>
    </row>
    <row r="355" spans="1:25" x14ac:dyDescent="0.35">
      <c r="A355" s="139">
        <v>22</v>
      </c>
      <c r="B355" s="139" t="s">
        <v>72</v>
      </c>
      <c r="C355" s="139" t="s">
        <v>73</v>
      </c>
      <c r="D355" t="s">
        <v>118</v>
      </c>
      <c r="E355" t="s">
        <v>457</v>
      </c>
      <c r="F355" t="s">
        <v>641</v>
      </c>
      <c r="H355" s="140">
        <v>19.920000000000002</v>
      </c>
      <c r="I355" s="140">
        <v>16.07</v>
      </c>
      <c r="J355" s="140">
        <v>18.899999999999999</v>
      </c>
      <c r="K355" s="140">
        <v>16.95</v>
      </c>
      <c r="L355" s="140">
        <v>18.73</v>
      </c>
      <c r="M355" s="140">
        <v>16.88</v>
      </c>
      <c r="N355" s="140">
        <v>16.07</v>
      </c>
      <c r="O355" s="140">
        <v>13.5</v>
      </c>
      <c r="P355" t="s">
        <v>457</v>
      </c>
      <c r="U355" s="141">
        <v>20.110000000000003</v>
      </c>
      <c r="V355" s="141">
        <v>16.880000000000003</v>
      </c>
      <c r="Y355" s="141"/>
    </row>
    <row r="356" spans="1:25" x14ac:dyDescent="0.35">
      <c r="A356" s="139">
        <v>22</v>
      </c>
      <c r="B356" s="139" t="s">
        <v>120</v>
      </c>
      <c r="C356" s="139" t="s">
        <v>89</v>
      </c>
      <c r="D356" t="s">
        <v>121</v>
      </c>
      <c r="E356" t="s">
        <v>458</v>
      </c>
      <c r="F356" t="s">
        <v>642</v>
      </c>
      <c r="H356" s="140">
        <v>11.51</v>
      </c>
      <c r="I356" s="140">
        <v>11.51</v>
      </c>
      <c r="J356" s="140">
        <v>10.47</v>
      </c>
      <c r="K356" s="140">
        <v>10.47</v>
      </c>
      <c r="L356" s="140">
        <v>10.47</v>
      </c>
      <c r="M356" s="140">
        <v>7.56</v>
      </c>
      <c r="N356" s="140">
        <v>10.47</v>
      </c>
      <c r="O356" s="140">
        <v>6.54</v>
      </c>
      <c r="P356" t="s">
        <v>458</v>
      </c>
      <c r="Q356" s="141">
        <v>11.51</v>
      </c>
      <c r="R356" s="141">
        <v>11.51</v>
      </c>
      <c r="S356" s="141">
        <v>10.47</v>
      </c>
      <c r="T356" s="141">
        <v>10.47</v>
      </c>
      <c r="U356" s="141">
        <v>10.47</v>
      </c>
      <c r="V356" s="141">
        <v>7.56</v>
      </c>
      <c r="W356" s="141">
        <v>10.47</v>
      </c>
      <c r="X356" s="141">
        <v>6.54</v>
      </c>
      <c r="Y356" s="141"/>
    </row>
    <row r="357" spans="1:25" x14ac:dyDescent="0.35">
      <c r="A357" s="139">
        <v>23</v>
      </c>
      <c r="B357" s="139" t="s">
        <v>67</v>
      </c>
      <c r="C357" s="139" t="s">
        <v>89</v>
      </c>
      <c r="D357" t="s">
        <v>90</v>
      </c>
      <c r="E357" t="s">
        <v>459</v>
      </c>
      <c r="F357" t="s">
        <v>643</v>
      </c>
      <c r="H357" s="140">
        <v>18.62</v>
      </c>
      <c r="I357" s="140">
        <v>16.420000000000002</v>
      </c>
      <c r="J357" s="140">
        <v>17.09</v>
      </c>
      <c r="K357" s="140">
        <v>14.78</v>
      </c>
      <c r="L357" s="140">
        <v>15.92</v>
      </c>
      <c r="M357" s="140">
        <v>14.21</v>
      </c>
      <c r="N357" s="140">
        <v>14.87</v>
      </c>
      <c r="O357" s="140">
        <v>11.91</v>
      </c>
      <c r="P357" t="s">
        <v>459</v>
      </c>
      <c r="Q357">
        <v>22.5</v>
      </c>
      <c r="R357">
        <v>19.39</v>
      </c>
      <c r="S357">
        <v>20.399999999999999</v>
      </c>
      <c r="T357">
        <v>17.46</v>
      </c>
      <c r="U357">
        <v>18.670000000000002</v>
      </c>
      <c r="V357">
        <v>14.21</v>
      </c>
      <c r="W357">
        <v>17.45</v>
      </c>
      <c r="X357">
        <v>11.94</v>
      </c>
      <c r="Y357" s="141"/>
    </row>
    <row r="358" spans="1:25" x14ac:dyDescent="0.35">
      <c r="A358" s="139">
        <v>23</v>
      </c>
      <c r="B358" s="139" t="s">
        <v>67</v>
      </c>
      <c r="C358" s="139" t="s">
        <v>68</v>
      </c>
      <c r="D358" t="s">
        <v>92</v>
      </c>
      <c r="E358" t="s">
        <v>460</v>
      </c>
      <c r="F358" t="s">
        <v>643</v>
      </c>
      <c r="H358" s="140">
        <v>20.96</v>
      </c>
      <c r="I358" s="140">
        <v>17.25</v>
      </c>
      <c r="J358" s="140">
        <v>19.41</v>
      </c>
      <c r="K358" s="140">
        <v>15.97</v>
      </c>
      <c r="L358" s="140">
        <v>18.38</v>
      </c>
      <c r="M358" s="140">
        <v>15.38</v>
      </c>
      <c r="N358" s="140">
        <v>17.55</v>
      </c>
      <c r="O358" s="140">
        <v>12.89</v>
      </c>
      <c r="P358" t="s">
        <v>460</v>
      </c>
      <c r="Q358" s="141">
        <v>25.88</v>
      </c>
      <c r="R358" s="141">
        <v>21.96</v>
      </c>
      <c r="S358" s="141">
        <v>23.97</v>
      </c>
      <c r="T358" s="141">
        <v>20.110000000000003</v>
      </c>
      <c r="U358" s="141">
        <v>22.69</v>
      </c>
      <c r="V358" s="141">
        <v>16.79</v>
      </c>
      <c r="W358" s="141">
        <v>21.67</v>
      </c>
      <c r="X358" s="141">
        <v>14.7</v>
      </c>
      <c r="Y358" s="141"/>
    </row>
    <row r="359" spans="1:25" x14ac:dyDescent="0.35">
      <c r="A359" s="139">
        <v>23</v>
      </c>
      <c r="B359" s="139" t="s">
        <v>67</v>
      </c>
      <c r="C359" s="139" t="s">
        <v>69</v>
      </c>
      <c r="D359" t="s">
        <v>94</v>
      </c>
      <c r="E359" t="s">
        <v>461</v>
      </c>
      <c r="F359" t="s">
        <v>643</v>
      </c>
      <c r="H359" s="140">
        <v>23.29</v>
      </c>
      <c r="I359" s="140">
        <v>18.690000000000001</v>
      </c>
      <c r="J359" s="140">
        <v>21.57</v>
      </c>
      <c r="K359" s="140">
        <v>17.739999999999998</v>
      </c>
      <c r="L359" s="140">
        <v>20.420000000000002</v>
      </c>
      <c r="M359" s="140">
        <v>16.100000000000001</v>
      </c>
      <c r="N359" s="140">
        <v>19.5</v>
      </c>
      <c r="O359" s="140">
        <v>13.49</v>
      </c>
      <c r="P359" t="s">
        <v>461</v>
      </c>
      <c r="Q359">
        <v>27.69</v>
      </c>
      <c r="R359">
        <v>24.39</v>
      </c>
      <c r="S359">
        <v>25.47</v>
      </c>
      <c r="T359">
        <v>22.34</v>
      </c>
      <c r="U359">
        <v>23.64</v>
      </c>
      <c r="V359">
        <v>17.940000000000001</v>
      </c>
      <c r="W359">
        <v>22.330000000000002</v>
      </c>
      <c r="X359">
        <v>16.330000000000002</v>
      </c>
      <c r="Y359" s="141"/>
    </row>
    <row r="360" spans="1:25" x14ac:dyDescent="0.35">
      <c r="A360" s="139">
        <v>23</v>
      </c>
      <c r="B360" s="139" t="s">
        <v>67</v>
      </c>
      <c r="C360" s="139" t="s">
        <v>71</v>
      </c>
      <c r="D360" t="s">
        <v>96</v>
      </c>
      <c r="E360" t="s">
        <v>462</v>
      </c>
      <c r="F360" t="s">
        <v>643</v>
      </c>
      <c r="H360" s="140">
        <v>25.88</v>
      </c>
      <c r="I360" s="140">
        <v>20.77</v>
      </c>
      <c r="J360" s="140">
        <v>23.97</v>
      </c>
      <c r="K360" s="140">
        <v>19.71</v>
      </c>
      <c r="L360" s="140">
        <v>22.69</v>
      </c>
      <c r="M360" s="140">
        <v>16.79</v>
      </c>
      <c r="N360" s="140">
        <v>21.67</v>
      </c>
      <c r="O360" s="140">
        <v>14.7</v>
      </c>
      <c r="P360" t="s">
        <v>462</v>
      </c>
      <c r="Q360">
        <v>30.76</v>
      </c>
      <c r="R360">
        <v>27.1</v>
      </c>
      <c r="S360">
        <v>28.3</v>
      </c>
      <c r="T360">
        <v>24.82</v>
      </c>
      <c r="U360">
        <v>26.26</v>
      </c>
      <c r="V360">
        <v>19.93</v>
      </c>
      <c r="W360">
        <v>24.81</v>
      </c>
      <c r="X360">
        <v>18.14</v>
      </c>
      <c r="Y360" s="141"/>
    </row>
    <row r="361" spans="1:25" x14ac:dyDescent="0.35">
      <c r="A361" s="139">
        <v>23</v>
      </c>
      <c r="B361" s="139" t="s">
        <v>67</v>
      </c>
      <c r="C361" s="139" t="s">
        <v>73</v>
      </c>
      <c r="D361" t="s">
        <v>98</v>
      </c>
      <c r="E361" t="s">
        <v>463</v>
      </c>
      <c r="F361" t="s">
        <v>643</v>
      </c>
      <c r="H361" s="140">
        <v>18.62</v>
      </c>
      <c r="I361" s="140">
        <v>16.420000000000002</v>
      </c>
      <c r="J361" s="140">
        <v>17.09</v>
      </c>
      <c r="K361" s="140">
        <v>14.78</v>
      </c>
      <c r="L361" s="140">
        <v>16.72</v>
      </c>
      <c r="M361" s="140">
        <v>15.38</v>
      </c>
      <c r="N361" s="140">
        <v>14.87</v>
      </c>
      <c r="O361" s="140">
        <v>11.91</v>
      </c>
      <c r="P361" t="s">
        <v>463</v>
      </c>
      <c r="U361" s="141">
        <v>19.610000000000003</v>
      </c>
      <c r="V361" s="141">
        <v>15.38</v>
      </c>
      <c r="Y361" s="141"/>
    </row>
    <row r="362" spans="1:25" x14ac:dyDescent="0.35">
      <c r="A362" s="139">
        <v>23</v>
      </c>
      <c r="B362" s="139" t="s">
        <v>70</v>
      </c>
      <c r="C362" s="139" t="s">
        <v>89</v>
      </c>
      <c r="D362" t="s">
        <v>100</v>
      </c>
      <c r="E362" t="s">
        <v>464</v>
      </c>
      <c r="F362" t="s">
        <v>644</v>
      </c>
      <c r="H362" s="140">
        <v>16.68</v>
      </c>
      <c r="I362" s="140">
        <v>15.7</v>
      </c>
      <c r="J362" s="140">
        <v>15.3</v>
      </c>
      <c r="K362" s="140">
        <v>14.07</v>
      </c>
      <c r="L362" s="140">
        <v>15.22</v>
      </c>
      <c r="M362" s="140">
        <v>14.21</v>
      </c>
      <c r="N362" s="140">
        <v>13.54</v>
      </c>
      <c r="O362" s="140">
        <v>12.46</v>
      </c>
      <c r="P362" t="s">
        <v>464</v>
      </c>
      <c r="Q362">
        <v>19.309999999999999</v>
      </c>
      <c r="R362">
        <v>16.96</v>
      </c>
      <c r="S362">
        <v>18.18</v>
      </c>
      <c r="T362">
        <v>15.82</v>
      </c>
      <c r="U362">
        <v>17.05</v>
      </c>
      <c r="V362">
        <v>14.21</v>
      </c>
      <c r="W362">
        <v>15.01</v>
      </c>
      <c r="X362">
        <v>12.46</v>
      </c>
      <c r="Y362" s="141"/>
    </row>
    <row r="363" spans="1:25" x14ac:dyDescent="0.35">
      <c r="A363" s="139">
        <v>23</v>
      </c>
      <c r="B363" s="139" t="s">
        <v>70</v>
      </c>
      <c r="C363" s="139" t="s">
        <v>68</v>
      </c>
      <c r="D363" t="s">
        <v>102</v>
      </c>
      <c r="E363" t="s">
        <v>465</v>
      </c>
      <c r="F363" t="s">
        <v>644</v>
      </c>
      <c r="H363" s="140">
        <v>19.2</v>
      </c>
      <c r="I363" s="140">
        <v>18.55</v>
      </c>
      <c r="J363" s="140">
        <v>17.16</v>
      </c>
      <c r="K363" s="140">
        <v>16.63</v>
      </c>
      <c r="L363" s="140">
        <v>17.46</v>
      </c>
      <c r="M363" s="140">
        <v>16.79</v>
      </c>
      <c r="N363" s="140">
        <v>15.99</v>
      </c>
      <c r="O363" s="140">
        <v>14.71</v>
      </c>
      <c r="P363" t="s">
        <v>465</v>
      </c>
      <c r="Q363" s="141">
        <v>22.9</v>
      </c>
      <c r="R363" s="141">
        <v>19.62</v>
      </c>
      <c r="S363" s="141">
        <v>21.19</v>
      </c>
      <c r="T363" s="141">
        <v>19.809999999999999</v>
      </c>
      <c r="U363" s="141">
        <v>20.87</v>
      </c>
      <c r="V363" s="141">
        <v>17.37</v>
      </c>
      <c r="W363" s="141">
        <v>17.73</v>
      </c>
      <c r="X363" s="141">
        <v>15.21</v>
      </c>
      <c r="Y363" s="141"/>
    </row>
    <row r="364" spans="1:25" x14ac:dyDescent="0.35">
      <c r="A364" s="139">
        <v>23</v>
      </c>
      <c r="B364" s="139" t="s">
        <v>70</v>
      </c>
      <c r="C364" s="139" t="s">
        <v>69</v>
      </c>
      <c r="D364" t="s">
        <v>104</v>
      </c>
      <c r="E364" t="s">
        <v>466</v>
      </c>
      <c r="F364" t="s">
        <v>644</v>
      </c>
      <c r="H364" s="140">
        <v>20.61</v>
      </c>
      <c r="I364" s="140">
        <v>18.87</v>
      </c>
      <c r="J364" s="140">
        <v>19.07</v>
      </c>
      <c r="K364" s="140">
        <v>17.829999999999998</v>
      </c>
      <c r="L364" s="140">
        <v>18.78</v>
      </c>
      <c r="M364" s="140">
        <v>17.079999999999998</v>
      </c>
      <c r="N364" s="140">
        <v>16.27</v>
      </c>
      <c r="O364" s="140">
        <v>14.96</v>
      </c>
      <c r="P364" t="s">
        <v>466</v>
      </c>
      <c r="Q364">
        <v>24.310000000000002</v>
      </c>
      <c r="R364">
        <v>21.8</v>
      </c>
      <c r="S364">
        <v>23.12</v>
      </c>
      <c r="T364">
        <v>20.580000000000002</v>
      </c>
      <c r="U364">
        <v>21.89</v>
      </c>
      <c r="V364">
        <v>18.430000000000003</v>
      </c>
      <c r="W364">
        <v>19.700000000000003</v>
      </c>
      <c r="X364">
        <v>16.47</v>
      </c>
      <c r="Y364" s="141"/>
    </row>
    <row r="365" spans="1:25" x14ac:dyDescent="0.35">
      <c r="A365" s="139">
        <v>23</v>
      </c>
      <c r="B365" s="139" t="s">
        <v>70</v>
      </c>
      <c r="C365" s="139" t="s">
        <v>71</v>
      </c>
      <c r="D365" t="s">
        <v>106</v>
      </c>
      <c r="E365" t="s">
        <v>467</v>
      </c>
      <c r="F365" t="s">
        <v>644</v>
      </c>
      <c r="H365" s="140">
        <v>22.9</v>
      </c>
      <c r="I365" s="140">
        <v>19.190000000000001</v>
      </c>
      <c r="J365" s="140">
        <v>21.19</v>
      </c>
      <c r="K365" s="140">
        <v>19.809999999999999</v>
      </c>
      <c r="L365" s="140">
        <v>20.87</v>
      </c>
      <c r="M365" s="140">
        <v>17.37</v>
      </c>
      <c r="N365" s="140">
        <v>17.68</v>
      </c>
      <c r="O365" s="140">
        <v>15.21</v>
      </c>
      <c r="P365" t="s">
        <v>467</v>
      </c>
      <c r="Q365">
        <v>27.01</v>
      </c>
      <c r="R365">
        <v>24.22</v>
      </c>
      <c r="S365">
        <v>25.68</v>
      </c>
      <c r="T365">
        <v>22.86</v>
      </c>
      <c r="U365">
        <v>24.32</v>
      </c>
      <c r="V365">
        <v>20.47</v>
      </c>
      <c r="W365">
        <v>21.88</v>
      </c>
      <c r="X365">
        <v>18.3</v>
      </c>
      <c r="Y365" s="141"/>
    </row>
    <row r="366" spans="1:25" x14ac:dyDescent="0.35">
      <c r="A366" s="139">
        <v>23</v>
      </c>
      <c r="B366" s="139" t="s">
        <v>70</v>
      </c>
      <c r="C366" s="139" t="s">
        <v>73</v>
      </c>
      <c r="D366" t="s">
        <v>108</v>
      </c>
      <c r="E366" t="s">
        <v>468</v>
      </c>
      <c r="F366" t="s">
        <v>644</v>
      </c>
      <c r="H366" s="140">
        <v>16.68</v>
      </c>
      <c r="I366" s="140">
        <v>15.7</v>
      </c>
      <c r="J366" s="140">
        <v>15.3</v>
      </c>
      <c r="K366" s="140">
        <v>14.07</v>
      </c>
      <c r="L366" s="140">
        <v>15.99</v>
      </c>
      <c r="M366" s="140">
        <v>14.93</v>
      </c>
      <c r="N366" s="140">
        <v>13.54</v>
      </c>
      <c r="O366" s="140">
        <v>12.46</v>
      </c>
      <c r="P366" t="s">
        <v>468</v>
      </c>
      <c r="U366" s="141">
        <v>17.91</v>
      </c>
      <c r="V366" s="141">
        <v>14.93</v>
      </c>
      <c r="Y366" s="141"/>
    </row>
    <row r="367" spans="1:25" x14ac:dyDescent="0.35">
      <c r="A367" s="139">
        <v>23</v>
      </c>
      <c r="B367" s="139" t="s">
        <v>72</v>
      </c>
      <c r="C367" s="139" t="s">
        <v>89</v>
      </c>
      <c r="D367" t="s">
        <v>110</v>
      </c>
      <c r="E367" t="s">
        <v>469</v>
      </c>
      <c r="F367" t="s">
        <v>645</v>
      </c>
      <c r="H367" s="140">
        <v>15.69</v>
      </c>
      <c r="I367" s="140">
        <v>11.82</v>
      </c>
      <c r="J367" s="140">
        <v>14.69</v>
      </c>
      <c r="K367" s="140">
        <v>13.01</v>
      </c>
      <c r="L367" s="140">
        <v>13.77</v>
      </c>
      <c r="M367" s="140">
        <v>10.8</v>
      </c>
      <c r="N367" s="140">
        <v>10.74</v>
      </c>
      <c r="O367" s="140">
        <v>9.2100000000000009</v>
      </c>
      <c r="P367" t="s">
        <v>469</v>
      </c>
      <c r="Q367">
        <v>18.66</v>
      </c>
      <c r="R367">
        <v>15.65</v>
      </c>
      <c r="S367">
        <v>17.52</v>
      </c>
      <c r="T367">
        <v>14.3</v>
      </c>
      <c r="U367">
        <v>15.92</v>
      </c>
      <c r="V367">
        <v>12.03</v>
      </c>
      <c r="W367">
        <v>13.53</v>
      </c>
      <c r="X367">
        <v>10.1</v>
      </c>
      <c r="Y367" s="141"/>
    </row>
    <row r="368" spans="1:25" x14ac:dyDescent="0.35">
      <c r="A368" s="139">
        <v>23</v>
      </c>
      <c r="B368" s="139" t="s">
        <v>72</v>
      </c>
      <c r="C368" s="139" t="s">
        <v>68</v>
      </c>
      <c r="D368" t="s">
        <v>112</v>
      </c>
      <c r="E368" t="s">
        <v>470</v>
      </c>
      <c r="F368" t="s">
        <v>645</v>
      </c>
      <c r="H368" s="140">
        <v>17.82</v>
      </c>
      <c r="I368" s="140">
        <v>15.9</v>
      </c>
      <c r="J368" s="140">
        <v>16.55</v>
      </c>
      <c r="K368" s="140">
        <v>14.76</v>
      </c>
      <c r="L368" s="140">
        <v>15.98</v>
      </c>
      <c r="M368" s="140">
        <v>12.76</v>
      </c>
      <c r="N368" s="140">
        <v>13.25</v>
      </c>
      <c r="O368" s="140">
        <v>10.88</v>
      </c>
      <c r="P368" t="s">
        <v>470</v>
      </c>
      <c r="Q368" s="141">
        <v>22</v>
      </c>
      <c r="R368" s="141">
        <v>19.63</v>
      </c>
      <c r="S368" s="141">
        <v>20.43</v>
      </c>
      <c r="T368" s="141">
        <v>18.22</v>
      </c>
      <c r="U368" s="141">
        <v>19.72</v>
      </c>
      <c r="V368" s="141">
        <v>14.79</v>
      </c>
      <c r="W368" s="141">
        <v>16.350000000000001</v>
      </c>
      <c r="X368" s="141">
        <v>12.84</v>
      </c>
      <c r="Y368" s="141"/>
    </row>
    <row r="369" spans="1:25" x14ac:dyDescent="0.35">
      <c r="A369" s="139">
        <v>23</v>
      </c>
      <c r="B369" s="139" t="s">
        <v>72</v>
      </c>
      <c r="C369" s="139" t="s">
        <v>69</v>
      </c>
      <c r="D369" t="s">
        <v>114</v>
      </c>
      <c r="E369" t="s">
        <v>471</v>
      </c>
      <c r="F369" t="s">
        <v>645</v>
      </c>
      <c r="H369" s="140">
        <v>19.8</v>
      </c>
      <c r="I369" s="140">
        <v>17.670000000000002</v>
      </c>
      <c r="J369" s="140">
        <v>18.39</v>
      </c>
      <c r="K369" s="140">
        <v>16.399999999999999</v>
      </c>
      <c r="L369" s="140">
        <v>17.75</v>
      </c>
      <c r="M369" s="140">
        <v>12.98</v>
      </c>
      <c r="N369" s="140">
        <v>14.72</v>
      </c>
      <c r="O369" s="140">
        <v>11.3</v>
      </c>
      <c r="P369" t="s">
        <v>471</v>
      </c>
      <c r="Q369">
        <v>23.62</v>
      </c>
      <c r="R369">
        <v>20.39</v>
      </c>
      <c r="S369">
        <v>22.41</v>
      </c>
      <c r="T369">
        <v>18.920000000000002</v>
      </c>
      <c r="U369">
        <v>20.69</v>
      </c>
      <c r="V369">
        <v>16.430000000000003</v>
      </c>
      <c r="W369">
        <v>18.09</v>
      </c>
      <c r="X369">
        <v>14.27</v>
      </c>
      <c r="Y369" s="141"/>
    </row>
    <row r="370" spans="1:25" x14ac:dyDescent="0.35">
      <c r="A370" s="139">
        <v>23</v>
      </c>
      <c r="B370" s="139" t="s">
        <v>72</v>
      </c>
      <c r="C370" s="139" t="s">
        <v>71</v>
      </c>
      <c r="D370" t="s">
        <v>116</v>
      </c>
      <c r="E370" t="s">
        <v>472</v>
      </c>
      <c r="F370" t="s">
        <v>645</v>
      </c>
      <c r="H370" s="140">
        <v>22</v>
      </c>
      <c r="I370" s="140">
        <v>19.63</v>
      </c>
      <c r="J370" s="140">
        <v>20.43</v>
      </c>
      <c r="K370" s="140">
        <v>18.22</v>
      </c>
      <c r="L370" s="140">
        <v>19.72</v>
      </c>
      <c r="M370" s="140">
        <v>13.86</v>
      </c>
      <c r="N370" s="140">
        <v>16.350000000000001</v>
      </c>
      <c r="O370" s="140">
        <v>12.55</v>
      </c>
      <c r="P370" t="s">
        <v>472</v>
      </c>
      <c r="Q370">
        <v>26.24</v>
      </c>
      <c r="R370">
        <v>22.65</v>
      </c>
      <c r="S370">
        <v>24.89</v>
      </c>
      <c r="T370">
        <v>21.02</v>
      </c>
      <c r="U370">
        <v>22.98</v>
      </c>
      <c r="V370">
        <v>18.25</v>
      </c>
      <c r="W370">
        <v>20.09</v>
      </c>
      <c r="X370">
        <v>15.85</v>
      </c>
      <c r="Y370" s="141"/>
    </row>
    <row r="371" spans="1:25" x14ac:dyDescent="0.35">
      <c r="A371" s="139">
        <v>23</v>
      </c>
      <c r="B371" s="139" t="s">
        <v>72</v>
      </c>
      <c r="C371" s="139" t="s">
        <v>73</v>
      </c>
      <c r="D371" t="s">
        <v>118</v>
      </c>
      <c r="E371" t="s">
        <v>473</v>
      </c>
      <c r="F371" t="s">
        <v>645</v>
      </c>
      <c r="H371" s="140">
        <v>15.69</v>
      </c>
      <c r="I371" s="140">
        <v>11.82</v>
      </c>
      <c r="J371" s="140">
        <v>14.69</v>
      </c>
      <c r="K371" s="140">
        <v>13.01</v>
      </c>
      <c r="L371" s="140">
        <v>14.46</v>
      </c>
      <c r="M371" s="140">
        <v>11.34</v>
      </c>
      <c r="N371" s="140">
        <v>10.74</v>
      </c>
      <c r="O371" s="140">
        <v>9.2100000000000009</v>
      </c>
      <c r="P371" t="s">
        <v>473</v>
      </c>
      <c r="U371" s="141">
        <v>16.720000000000002</v>
      </c>
      <c r="V371" s="141">
        <v>12.64</v>
      </c>
      <c r="Y371" s="141"/>
    </row>
    <row r="372" spans="1:25" x14ac:dyDescent="0.35">
      <c r="A372" s="139">
        <v>23</v>
      </c>
      <c r="B372" s="139" t="s">
        <v>120</v>
      </c>
      <c r="C372" s="139" t="s">
        <v>89</v>
      </c>
      <c r="D372" t="s">
        <v>121</v>
      </c>
      <c r="E372" t="s">
        <v>474</v>
      </c>
      <c r="F372" t="s">
        <v>646</v>
      </c>
      <c r="H372" s="140">
        <v>8.6999999999999993</v>
      </c>
      <c r="I372" s="140">
        <v>8.6999999999999993</v>
      </c>
      <c r="J372" s="140">
        <v>8.6199999999999992</v>
      </c>
      <c r="K372" s="140">
        <v>6.57</v>
      </c>
      <c r="L372" s="140">
        <v>7.54</v>
      </c>
      <c r="M372" s="140">
        <v>5.39</v>
      </c>
      <c r="N372" s="140">
        <v>6.25</v>
      </c>
      <c r="O372" s="140">
        <v>5.39</v>
      </c>
      <c r="P372" t="s">
        <v>474</v>
      </c>
      <c r="Q372" s="141">
        <v>8.6999999999999993</v>
      </c>
      <c r="R372" s="141">
        <v>8.6999999999999993</v>
      </c>
      <c r="S372" s="141">
        <v>8.6199999999999992</v>
      </c>
      <c r="T372" s="141">
        <v>6.57</v>
      </c>
      <c r="U372" s="141">
        <v>7.54</v>
      </c>
      <c r="V372" s="141">
        <v>5.39</v>
      </c>
      <c r="W372" s="141">
        <v>6.25</v>
      </c>
      <c r="X372" s="141">
        <v>5.39</v>
      </c>
      <c r="Y372" s="141"/>
    </row>
    <row r="373" spans="1:25" x14ac:dyDescent="0.35">
      <c r="A373" s="139">
        <v>24</v>
      </c>
      <c r="B373" s="139" t="s">
        <v>67</v>
      </c>
      <c r="C373" s="139" t="s">
        <v>89</v>
      </c>
      <c r="D373" t="s">
        <v>90</v>
      </c>
      <c r="E373" t="s">
        <v>475</v>
      </c>
      <c r="F373" t="s">
        <v>647</v>
      </c>
      <c r="H373" s="140">
        <v>19.420000000000002</v>
      </c>
      <c r="I373" s="140">
        <v>18.36</v>
      </c>
      <c r="J373" s="140">
        <v>14.48</v>
      </c>
      <c r="K373" s="140">
        <v>13.99</v>
      </c>
      <c r="L373" s="140">
        <v>14.9</v>
      </c>
      <c r="M373" s="140">
        <v>13.99</v>
      </c>
      <c r="N373" s="140">
        <v>12.92</v>
      </c>
      <c r="O373" s="140">
        <v>10.77</v>
      </c>
      <c r="P373" t="s">
        <v>475</v>
      </c>
      <c r="Q373">
        <v>21.68</v>
      </c>
      <c r="R373">
        <v>18.71</v>
      </c>
      <c r="S373">
        <v>19.68</v>
      </c>
      <c r="T373">
        <v>16.88</v>
      </c>
      <c r="U373">
        <v>18.03</v>
      </c>
      <c r="V373">
        <v>13.99</v>
      </c>
      <c r="W373">
        <v>16.87</v>
      </c>
      <c r="X373">
        <v>11.6</v>
      </c>
      <c r="Y373" s="141"/>
    </row>
    <row r="374" spans="1:25" x14ac:dyDescent="0.35">
      <c r="A374" s="139">
        <v>24</v>
      </c>
      <c r="B374" s="139" t="s">
        <v>67</v>
      </c>
      <c r="C374" s="139" t="s">
        <v>68</v>
      </c>
      <c r="D374" t="s">
        <v>92</v>
      </c>
      <c r="E374" t="s">
        <v>476</v>
      </c>
      <c r="F374" t="s">
        <v>647</v>
      </c>
      <c r="H374" s="140">
        <v>20.74</v>
      </c>
      <c r="I374" s="140">
        <v>19.62</v>
      </c>
      <c r="J374" s="140">
        <v>19.02</v>
      </c>
      <c r="K374" s="140">
        <v>15.8</v>
      </c>
      <c r="L374" s="140">
        <v>18.05</v>
      </c>
      <c r="M374" s="140">
        <v>14.94</v>
      </c>
      <c r="N374" s="140">
        <v>17.28</v>
      </c>
      <c r="O374" s="140">
        <v>11.99</v>
      </c>
      <c r="P374" t="s">
        <v>476</v>
      </c>
      <c r="Q374" s="141">
        <v>25.25</v>
      </c>
      <c r="R374" s="141">
        <v>21.12</v>
      </c>
      <c r="S374" s="141">
        <v>23.48</v>
      </c>
      <c r="T374" s="141">
        <v>19.5</v>
      </c>
      <c r="U374" s="141">
        <v>22.29</v>
      </c>
      <c r="V374" s="141">
        <v>15.58</v>
      </c>
      <c r="W374" s="141">
        <v>21.33</v>
      </c>
      <c r="X374" s="141">
        <v>14.8</v>
      </c>
      <c r="Y374" s="141"/>
    </row>
    <row r="375" spans="1:25" x14ac:dyDescent="0.35">
      <c r="A375" s="139">
        <v>24</v>
      </c>
      <c r="B375" s="139" t="s">
        <v>67</v>
      </c>
      <c r="C375" s="139" t="s">
        <v>69</v>
      </c>
      <c r="D375" t="s">
        <v>94</v>
      </c>
      <c r="E375" t="s">
        <v>477</v>
      </c>
      <c r="F375" t="s">
        <v>647</v>
      </c>
      <c r="H375" s="140">
        <v>22.73</v>
      </c>
      <c r="I375" s="140">
        <v>19.989999999999998</v>
      </c>
      <c r="J375" s="140">
        <v>21.13</v>
      </c>
      <c r="K375" s="140">
        <v>17.55</v>
      </c>
      <c r="L375" s="140">
        <v>20.059999999999999</v>
      </c>
      <c r="M375" s="140">
        <v>15.22</v>
      </c>
      <c r="N375" s="140">
        <v>19.2</v>
      </c>
      <c r="O375" s="140">
        <v>13.32</v>
      </c>
      <c r="P375" t="s">
        <v>477</v>
      </c>
      <c r="Q375">
        <v>26.6</v>
      </c>
      <c r="R375">
        <v>23.470000000000002</v>
      </c>
      <c r="S375">
        <v>24.490000000000002</v>
      </c>
      <c r="T375">
        <v>21.51</v>
      </c>
      <c r="U375">
        <v>22.740000000000002</v>
      </c>
      <c r="V375">
        <v>17.310000000000002</v>
      </c>
      <c r="W375">
        <v>21.51</v>
      </c>
      <c r="X375">
        <v>15.77</v>
      </c>
      <c r="Y375" s="141"/>
    </row>
    <row r="376" spans="1:25" x14ac:dyDescent="0.35">
      <c r="A376" s="139">
        <v>24</v>
      </c>
      <c r="B376" s="139" t="s">
        <v>67</v>
      </c>
      <c r="C376" s="139" t="s">
        <v>71</v>
      </c>
      <c r="D376" t="s">
        <v>96</v>
      </c>
      <c r="E376" t="s">
        <v>478</v>
      </c>
      <c r="F376" t="s">
        <v>647</v>
      </c>
      <c r="H376" s="140">
        <v>25.25</v>
      </c>
      <c r="I376" s="140">
        <v>20.5</v>
      </c>
      <c r="J376" s="140">
        <v>23.48</v>
      </c>
      <c r="K376" s="140">
        <v>19.5</v>
      </c>
      <c r="L376" s="140">
        <v>22.29</v>
      </c>
      <c r="M376" s="140">
        <v>15.51</v>
      </c>
      <c r="N376" s="140">
        <v>21.33</v>
      </c>
      <c r="O376" s="140">
        <v>14.8</v>
      </c>
      <c r="P376" t="s">
        <v>478</v>
      </c>
      <c r="Q376">
        <v>29.55</v>
      </c>
      <c r="R376">
        <v>26.07</v>
      </c>
      <c r="S376">
        <v>27.21</v>
      </c>
      <c r="T376">
        <v>23.9</v>
      </c>
      <c r="U376">
        <v>25.26</v>
      </c>
      <c r="V376">
        <v>19.23</v>
      </c>
      <c r="W376">
        <v>23.89</v>
      </c>
      <c r="X376">
        <v>17.52</v>
      </c>
      <c r="Y376" s="141"/>
    </row>
    <row r="377" spans="1:25" x14ac:dyDescent="0.35">
      <c r="A377" s="139">
        <v>24</v>
      </c>
      <c r="B377" s="139" t="s">
        <v>67</v>
      </c>
      <c r="C377" s="139" t="s">
        <v>73</v>
      </c>
      <c r="D377" t="s">
        <v>98</v>
      </c>
      <c r="E377" t="s">
        <v>479</v>
      </c>
      <c r="F377" t="s">
        <v>647</v>
      </c>
      <c r="H377" s="140">
        <v>19.420000000000002</v>
      </c>
      <c r="I377" s="140">
        <v>18.36</v>
      </c>
      <c r="J377" s="140">
        <v>14.48</v>
      </c>
      <c r="K377" s="140">
        <v>13.99</v>
      </c>
      <c r="L377" s="140">
        <v>15.91</v>
      </c>
      <c r="M377" s="140">
        <v>14.94</v>
      </c>
      <c r="N377" s="140">
        <v>12.92</v>
      </c>
      <c r="O377" s="140">
        <v>10.77</v>
      </c>
      <c r="P377" t="s">
        <v>479</v>
      </c>
      <c r="U377" s="141">
        <v>18.940000000000001</v>
      </c>
      <c r="V377" s="141">
        <v>14.94</v>
      </c>
      <c r="Y377" s="141"/>
    </row>
    <row r="378" spans="1:25" x14ac:dyDescent="0.35">
      <c r="A378" s="139">
        <v>24</v>
      </c>
      <c r="B378" s="139" t="s">
        <v>70</v>
      </c>
      <c r="C378" s="139" t="s">
        <v>89</v>
      </c>
      <c r="D378" t="s">
        <v>100</v>
      </c>
      <c r="E378" t="s">
        <v>480</v>
      </c>
      <c r="F378" t="s">
        <v>648</v>
      </c>
      <c r="H378" s="140">
        <v>16.32</v>
      </c>
      <c r="I378" s="140">
        <v>16.32</v>
      </c>
      <c r="J378" s="140">
        <v>13.99</v>
      </c>
      <c r="K378" s="140">
        <v>13.99</v>
      </c>
      <c r="L378" s="140">
        <v>12.92</v>
      </c>
      <c r="M378" s="140">
        <v>12.92</v>
      </c>
      <c r="N378" s="140">
        <v>11.84</v>
      </c>
      <c r="O378" s="140">
        <v>10.77</v>
      </c>
      <c r="P378" t="s">
        <v>480</v>
      </c>
      <c r="Q378">
        <v>18.64</v>
      </c>
      <c r="R378">
        <v>16.399999999999999</v>
      </c>
      <c r="S378">
        <v>17.559999999999999</v>
      </c>
      <c r="T378">
        <v>15.31</v>
      </c>
      <c r="U378">
        <v>16.48</v>
      </c>
      <c r="V378">
        <v>13.42</v>
      </c>
      <c r="W378">
        <v>14.53</v>
      </c>
      <c r="X378">
        <v>11.72</v>
      </c>
      <c r="Y378" s="141"/>
    </row>
    <row r="379" spans="1:25" x14ac:dyDescent="0.35">
      <c r="A379" s="139">
        <v>24</v>
      </c>
      <c r="B379" s="139" t="s">
        <v>70</v>
      </c>
      <c r="C379" s="139" t="s">
        <v>68</v>
      </c>
      <c r="D379" t="s">
        <v>102</v>
      </c>
      <c r="E379" t="s">
        <v>481</v>
      </c>
      <c r="F379" t="s">
        <v>648</v>
      </c>
      <c r="H379" s="140">
        <v>18.21</v>
      </c>
      <c r="I379" s="140">
        <v>17.440000000000001</v>
      </c>
      <c r="J379" s="140">
        <v>16.91</v>
      </c>
      <c r="K379" s="140">
        <v>15.88</v>
      </c>
      <c r="L379" s="140">
        <v>16.670000000000002</v>
      </c>
      <c r="M379" s="140">
        <v>13.8</v>
      </c>
      <c r="N379" s="140">
        <v>14.26</v>
      </c>
      <c r="O379" s="140">
        <v>11.5</v>
      </c>
      <c r="P379" t="s">
        <v>481</v>
      </c>
      <c r="Q379" s="141">
        <v>22.48</v>
      </c>
      <c r="R379" s="141">
        <v>18.900000000000002</v>
      </c>
      <c r="S379" s="141">
        <v>20.88</v>
      </c>
      <c r="T379" s="141">
        <v>19.600000000000001</v>
      </c>
      <c r="U379" s="141">
        <v>20.58</v>
      </c>
      <c r="V379" s="141">
        <v>15.99</v>
      </c>
      <c r="W379" s="141">
        <v>17.600000000000001</v>
      </c>
      <c r="X379" s="141">
        <v>14.32</v>
      </c>
      <c r="Y379" s="141"/>
    </row>
    <row r="380" spans="1:25" x14ac:dyDescent="0.35">
      <c r="A380" s="139">
        <v>24</v>
      </c>
      <c r="B380" s="139" t="s">
        <v>70</v>
      </c>
      <c r="C380" s="139" t="s">
        <v>69</v>
      </c>
      <c r="D380" t="s">
        <v>104</v>
      </c>
      <c r="E380" t="s">
        <v>482</v>
      </c>
      <c r="F380" t="s">
        <v>648</v>
      </c>
      <c r="H380" s="140">
        <v>20.23</v>
      </c>
      <c r="I380" s="140">
        <v>17.77</v>
      </c>
      <c r="J380" s="140">
        <v>18.79</v>
      </c>
      <c r="K380" s="140">
        <v>17.64</v>
      </c>
      <c r="L380" s="140">
        <v>18.52</v>
      </c>
      <c r="M380" s="140">
        <v>14.06</v>
      </c>
      <c r="N380" s="140">
        <v>15.84</v>
      </c>
      <c r="O380" s="140">
        <v>12.26</v>
      </c>
      <c r="P380" t="s">
        <v>482</v>
      </c>
      <c r="Q380">
        <v>23.39</v>
      </c>
      <c r="R380">
        <v>21</v>
      </c>
      <c r="S380">
        <v>22.240000000000002</v>
      </c>
      <c r="T380">
        <v>19.830000000000002</v>
      </c>
      <c r="U380">
        <v>21.080000000000002</v>
      </c>
      <c r="V380">
        <v>17.770000000000003</v>
      </c>
      <c r="W380">
        <v>18.990000000000002</v>
      </c>
      <c r="X380">
        <v>15.91</v>
      </c>
      <c r="Y380" s="141"/>
    </row>
    <row r="381" spans="1:25" x14ac:dyDescent="0.35">
      <c r="A381" s="139">
        <v>24</v>
      </c>
      <c r="B381" s="139" t="s">
        <v>70</v>
      </c>
      <c r="C381" s="139" t="s">
        <v>71</v>
      </c>
      <c r="D381" t="s">
        <v>106</v>
      </c>
      <c r="E381" t="s">
        <v>483</v>
      </c>
      <c r="F381" t="s">
        <v>648</v>
      </c>
      <c r="H381" s="140">
        <v>22.48</v>
      </c>
      <c r="I381" s="140">
        <v>18.600000000000001</v>
      </c>
      <c r="J381" s="140">
        <v>20.88</v>
      </c>
      <c r="K381" s="140">
        <v>19.600000000000001</v>
      </c>
      <c r="L381" s="140">
        <v>20.58</v>
      </c>
      <c r="M381" s="140">
        <v>15.4</v>
      </c>
      <c r="N381" s="140">
        <v>17.600000000000001</v>
      </c>
      <c r="O381" s="140">
        <v>13.62</v>
      </c>
      <c r="P381" t="s">
        <v>483</v>
      </c>
      <c r="Q381">
        <v>25.98</v>
      </c>
      <c r="R381">
        <v>23.33</v>
      </c>
      <c r="S381">
        <v>24.71</v>
      </c>
      <c r="T381">
        <v>22.03</v>
      </c>
      <c r="U381">
        <v>23.42</v>
      </c>
      <c r="V381">
        <v>19.739999999999998</v>
      </c>
      <c r="W381">
        <v>21.09</v>
      </c>
      <c r="X381">
        <v>17.670000000000002</v>
      </c>
      <c r="Y381" s="141"/>
    </row>
    <row r="382" spans="1:25" x14ac:dyDescent="0.35">
      <c r="A382" s="139">
        <v>24</v>
      </c>
      <c r="B382" s="139" t="s">
        <v>70</v>
      </c>
      <c r="C382" s="139" t="s">
        <v>73</v>
      </c>
      <c r="D382" t="s">
        <v>108</v>
      </c>
      <c r="E382" t="s">
        <v>484</v>
      </c>
      <c r="F382" t="s">
        <v>648</v>
      </c>
      <c r="H382" s="140">
        <v>16.32</v>
      </c>
      <c r="I382" s="140">
        <v>16.32</v>
      </c>
      <c r="J382" s="140">
        <v>13.99</v>
      </c>
      <c r="K382" s="140">
        <v>13.99</v>
      </c>
      <c r="L382" s="140">
        <v>13.8</v>
      </c>
      <c r="M382" s="140">
        <v>13.8</v>
      </c>
      <c r="N382" s="140">
        <v>11.84</v>
      </c>
      <c r="O382" s="140">
        <v>10.77</v>
      </c>
      <c r="P382" t="s">
        <v>484</v>
      </c>
      <c r="U382" s="141">
        <v>17.310000000000002</v>
      </c>
      <c r="V382" s="141">
        <v>14.1</v>
      </c>
      <c r="Y382" s="141"/>
    </row>
    <row r="383" spans="1:25" x14ac:dyDescent="0.35">
      <c r="A383" s="139">
        <v>24</v>
      </c>
      <c r="B383" s="139" t="s">
        <v>72</v>
      </c>
      <c r="C383" s="139" t="s">
        <v>89</v>
      </c>
      <c r="D383" t="s">
        <v>110</v>
      </c>
      <c r="E383" t="s">
        <v>485</v>
      </c>
      <c r="F383" t="s">
        <v>649</v>
      </c>
      <c r="H383" s="140">
        <v>14.28</v>
      </c>
      <c r="I383" s="140">
        <v>11.22</v>
      </c>
      <c r="J383" s="140">
        <v>12.37</v>
      </c>
      <c r="K383" s="140">
        <v>10.77</v>
      </c>
      <c r="L383" s="140">
        <v>11.84</v>
      </c>
      <c r="M383" s="140">
        <v>10.77</v>
      </c>
      <c r="N383" s="140">
        <v>10.77</v>
      </c>
      <c r="O383" s="140">
        <v>8.61</v>
      </c>
      <c r="P383" t="s">
        <v>485</v>
      </c>
      <c r="Q383">
        <v>18.02</v>
      </c>
      <c r="R383">
        <v>15.15</v>
      </c>
      <c r="S383">
        <v>16.93</v>
      </c>
      <c r="T383">
        <v>13.85</v>
      </c>
      <c r="U383">
        <v>15.4</v>
      </c>
      <c r="V383">
        <v>11.68</v>
      </c>
      <c r="W383">
        <v>13.12</v>
      </c>
      <c r="X383">
        <v>9.83</v>
      </c>
      <c r="Y383" s="141"/>
    </row>
    <row r="384" spans="1:25" x14ac:dyDescent="0.35">
      <c r="A384" s="139">
        <v>24</v>
      </c>
      <c r="B384" s="139" t="s">
        <v>72</v>
      </c>
      <c r="C384" s="139" t="s">
        <v>68</v>
      </c>
      <c r="D384" t="s">
        <v>112</v>
      </c>
      <c r="E384" t="s">
        <v>486</v>
      </c>
      <c r="F384" t="s">
        <v>649</v>
      </c>
      <c r="H384" s="140">
        <v>17.53</v>
      </c>
      <c r="I384" s="140">
        <v>15.74</v>
      </c>
      <c r="J384" s="140">
        <v>16.34</v>
      </c>
      <c r="K384" s="140">
        <v>14.67</v>
      </c>
      <c r="L384" s="140">
        <v>15.8</v>
      </c>
      <c r="M384" s="140">
        <v>11.5</v>
      </c>
      <c r="N384" s="140">
        <v>13.25</v>
      </c>
      <c r="O384" s="140">
        <v>10.33</v>
      </c>
      <c r="P384" t="s">
        <v>486</v>
      </c>
      <c r="Q384" s="141">
        <v>21.64</v>
      </c>
      <c r="R384" s="141">
        <v>19.43</v>
      </c>
      <c r="S384" s="141">
        <v>20.170000000000002</v>
      </c>
      <c r="T384" s="141">
        <v>18.11</v>
      </c>
      <c r="U384" s="141">
        <v>19.510000000000002</v>
      </c>
      <c r="V384" s="141">
        <v>14.29</v>
      </c>
      <c r="W384" s="141">
        <v>16.350000000000001</v>
      </c>
      <c r="X384" s="141">
        <v>12.76</v>
      </c>
      <c r="Y384" s="141"/>
    </row>
    <row r="385" spans="1:25" x14ac:dyDescent="0.35">
      <c r="A385" s="139">
        <v>24</v>
      </c>
      <c r="B385" s="139" t="s">
        <v>72</v>
      </c>
      <c r="C385" s="139" t="s">
        <v>69</v>
      </c>
      <c r="D385" t="s">
        <v>114</v>
      </c>
      <c r="E385" t="s">
        <v>487</v>
      </c>
      <c r="F385" t="s">
        <v>649</v>
      </c>
      <c r="H385" s="140">
        <v>19.48</v>
      </c>
      <c r="I385" s="140">
        <v>17.489999999999998</v>
      </c>
      <c r="J385" s="140">
        <v>18.149999999999999</v>
      </c>
      <c r="K385" s="140">
        <v>16.3</v>
      </c>
      <c r="L385" s="140">
        <v>17.559999999999999</v>
      </c>
      <c r="M385" s="140">
        <v>12.6</v>
      </c>
      <c r="N385" s="140">
        <v>14.72</v>
      </c>
      <c r="O385" s="140">
        <v>11.48</v>
      </c>
      <c r="P385" t="s">
        <v>487</v>
      </c>
      <c r="Q385">
        <v>22.73</v>
      </c>
      <c r="R385">
        <v>19.650000000000002</v>
      </c>
      <c r="S385">
        <v>21.57</v>
      </c>
      <c r="T385">
        <v>18.25</v>
      </c>
      <c r="U385">
        <v>19.930000000000003</v>
      </c>
      <c r="V385">
        <v>15.87</v>
      </c>
      <c r="W385">
        <v>17.450000000000003</v>
      </c>
      <c r="X385">
        <v>13.81</v>
      </c>
      <c r="Y385" s="141"/>
    </row>
    <row r="386" spans="1:25" x14ac:dyDescent="0.35">
      <c r="A386" s="139">
        <v>24</v>
      </c>
      <c r="B386" s="139" t="s">
        <v>72</v>
      </c>
      <c r="C386" s="139" t="s">
        <v>71</v>
      </c>
      <c r="D386" t="s">
        <v>116</v>
      </c>
      <c r="E386" t="s">
        <v>488</v>
      </c>
      <c r="F386" t="s">
        <v>649</v>
      </c>
      <c r="H386" s="140">
        <v>21.64</v>
      </c>
      <c r="I386" s="140">
        <v>19.43</v>
      </c>
      <c r="J386" s="140">
        <v>20.170000000000002</v>
      </c>
      <c r="K386" s="140">
        <v>18.11</v>
      </c>
      <c r="L386" s="140">
        <v>19.510000000000002</v>
      </c>
      <c r="M386" s="140">
        <v>14</v>
      </c>
      <c r="N386" s="140">
        <v>16.350000000000001</v>
      </c>
      <c r="O386" s="140">
        <v>12.76</v>
      </c>
      <c r="P386" t="s">
        <v>488</v>
      </c>
      <c r="Q386">
        <v>25.25</v>
      </c>
      <c r="R386">
        <v>21.83</v>
      </c>
      <c r="S386">
        <v>23.96</v>
      </c>
      <c r="T386">
        <v>20.27</v>
      </c>
      <c r="U386">
        <v>22.14</v>
      </c>
      <c r="V386">
        <v>17.63</v>
      </c>
      <c r="W386">
        <v>19.38</v>
      </c>
      <c r="X386">
        <v>15.34</v>
      </c>
      <c r="Y386" s="141"/>
    </row>
    <row r="387" spans="1:25" x14ac:dyDescent="0.35">
      <c r="A387" s="139">
        <v>24</v>
      </c>
      <c r="B387" s="139" t="s">
        <v>72</v>
      </c>
      <c r="C387" s="139" t="s">
        <v>73</v>
      </c>
      <c r="D387" t="s">
        <v>118</v>
      </c>
      <c r="E387" t="s">
        <v>489</v>
      </c>
      <c r="F387" t="s">
        <v>649</v>
      </c>
      <c r="H387" s="140">
        <v>14.28</v>
      </c>
      <c r="I387" s="140">
        <v>11.22</v>
      </c>
      <c r="J387" s="140">
        <v>12.37</v>
      </c>
      <c r="K387" s="140">
        <v>10.77</v>
      </c>
      <c r="L387" s="140">
        <v>12.44</v>
      </c>
      <c r="M387" s="140">
        <v>11.31</v>
      </c>
      <c r="N387" s="140">
        <v>10.77</v>
      </c>
      <c r="O387" s="140">
        <v>8.61</v>
      </c>
      <c r="P387" t="s">
        <v>489</v>
      </c>
      <c r="U387" s="141">
        <v>16.170000000000002</v>
      </c>
      <c r="V387" s="141">
        <v>12.27</v>
      </c>
      <c r="Y387" s="141"/>
    </row>
    <row r="388" spans="1:25" x14ac:dyDescent="0.35">
      <c r="A388" s="139">
        <v>24</v>
      </c>
      <c r="B388" s="139" t="s">
        <v>120</v>
      </c>
      <c r="C388" s="139" t="s">
        <v>89</v>
      </c>
      <c r="D388" t="s">
        <v>121</v>
      </c>
      <c r="E388" t="s">
        <v>490</v>
      </c>
      <c r="F388" t="s">
        <v>650</v>
      </c>
      <c r="H388" s="140">
        <v>8.8699999999999992</v>
      </c>
      <c r="I388" s="140">
        <v>8.8699999999999992</v>
      </c>
      <c r="J388" s="140">
        <v>8.7899999999999991</v>
      </c>
      <c r="K388" s="140">
        <v>6.7</v>
      </c>
      <c r="L388" s="140">
        <v>7.69</v>
      </c>
      <c r="M388" s="140">
        <v>6.7</v>
      </c>
      <c r="N388" s="140">
        <v>6.37</v>
      </c>
      <c r="O388" s="140">
        <v>5.49</v>
      </c>
      <c r="P388" t="s">
        <v>490</v>
      </c>
      <c r="Q388" s="141">
        <v>8.8699999999999992</v>
      </c>
      <c r="R388" s="141">
        <v>8.8699999999999992</v>
      </c>
      <c r="S388" s="141">
        <v>8.7899999999999991</v>
      </c>
      <c r="T388" s="141">
        <v>6.7</v>
      </c>
      <c r="U388" s="141">
        <v>7.69</v>
      </c>
      <c r="V388" s="141">
        <v>6.7</v>
      </c>
      <c r="W388" s="141">
        <v>6.37</v>
      </c>
      <c r="X388" s="141">
        <v>5.49</v>
      </c>
      <c r="Y388" s="141"/>
    </row>
    <row r="389" spans="1:25" x14ac:dyDescent="0.35">
      <c r="A389" s="139">
        <v>25</v>
      </c>
      <c r="B389" s="139" t="s">
        <v>67</v>
      </c>
      <c r="C389" s="139" t="s">
        <v>89</v>
      </c>
      <c r="D389" t="s">
        <v>90</v>
      </c>
      <c r="E389" t="s">
        <v>491</v>
      </c>
      <c r="F389" t="s">
        <v>651</v>
      </c>
      <c r="H389" s="140">
        <v>27.26</v>
      </c>
      <c r="I389" s="140">
        <v>25.76</v>
      </c>
      <c r="J389" s="140">
        <v>25.11</v>
      </c>
      <c r="K389" s="140">
        <v>23.4</v>
      </c>
      <c r="L389" s="140">
        <v>23.06</v>
      </c>
      <c r="M389" s="140">
        <v>21.06</v>
      </c>
      <c r="N389" s="140">
        <v>22.24</v>
      </c>
      <c r="O389" s="140">
        <v>14.52</v>
      </c>
      <c r="P389" t="s">
        <v>491</v>
      </c>
      <c r="Q389">
        <v>27.26</v>
      </c>
      <c r="R389">
        <v>25.76</v>
      </c>
      <c r="S389">
        <v>25.11</v>
      </c>
      <c r="T389">
        <v>23.4</v>
      </c>
      <c r="U389">
        <v>23.06</v>
      </c>
      <c r="V389">
        <v>21.06</v>
      </c>
      <c r="W389">
        <v>22.24</v>
      </c>
      <c r="X389">
        <v>14.75</v>
      </c>
      <c r="Y389" s="141"/>
    </row>
    <row r="390" spans="1:25" x14ac:dyDescent="0.35">
      <c r="A390" s="139">
        <v>25</v>
      </c>
      <c r="B390" s="139" t="s">
        <v>67</v>
      </c>
      <c r="C390" s="139" t="s">
        <v>68</v>
      </c>
      <c r="D390" t="s">
        <v>92</v>
      </c>
      <c r="E390" t="s">
        <v>492</v>
      </c>
      <c r="F390" t="s">
        <v>651</v>
      </c>
      <c r="H390" s="140">
        <v>28.630000000000003</v>
      </c>
      <c r="I390" s="140">
        <v>27.05</v>
      </c>
      <c r="J390" s="140">
        <v>26.37</v>
      </c>
      <c r="K390" s="140">
        <v>24.57</v>
      </c>
      <c r="L390" s="140">
        <v>24.220000000000002</v>
      </c>
      <c r="M390" s="140">
        <v>22.12</v>
      </c>
      <c r="N390" s="140">
        <v>23.360000000000003</v>
      </c>
      <c r="O390" s="140">
        <v>15.25</v>
      </c>
      <c r="P390" t="s">
        <v>492</v>
      </c>
      <c r="Q390" s="141">
        <v>29.730000000000004</v>
      </c>
      <c r="R390" s="141">
        <v>28.09</v>
      </c>
      <c r="S390" s="141">
        <v>27.390000000000004</v>
      </c>
      <c r="T390" s="141">
        <v>25.51</v>
      </c>
      <c r="U390" s="141">
        <v>25.76</v>
      </c>
      <c r="V390" s="141">
        <v>22.98</v>
      </c>
      <c r="W390" s="141">
        <v>24.89</v>
      </c>
      <c r="X390" s="141">
        <v>18.809999999999999</v>
      </c>
      <c r="Y390" s="141"/>
    </row>
    <row r="391" spans="1:25" x14ac:dyDescent="0.35">
      <c r="A391" s="139">
        <v>25</v>
      </c>
      <c r="B391" s="139" t="s">
        <v>67</v>
      </c>
      <c r="C391" s="139" t="s">
        <v>69</v>
      </c>
      <c r="D391" t="s">
        <v>94</v>
      </c>
      <c r="E391" t="s">
        <v>493</v>
      </c>
      <c r="F391" t="s">
        <v>651</v>
      </c>
      <c r="H391" s="140">
        <v>29.180000000000003</v>
      </c>
      <c r="I391" s="140">
        <v>27.57</v>
      </c>
      <c r="J391" s="140">
        <v>26.880000000000003</v>
      </c>
      <c r="K391" s="140">
        <v>25.04</v>
      </c>
      <c r="L391" s="140">
        <v>24.69</v>
      </c>
      <c r="M391" s="140">
        <v>22.55</v>
      </c>
      <c r="N391" s="140">
        <v>23.810000000000002</v>
      </c>
      <c r="O391" s="140">
        <v>16.93</v>
      </c>
      <c r="P391" t="s">
        <v>493</v>
      </c>
      <c r="Q391">
        <v>30.580000000000002</v>
      </c>
      <c r="R391">
        <v>28.09</v>
      </c>
      <c r="S391">
        <v>28.35</v>
      </c>
      <c r="T391">
        <v>25.51</v>
      </c>
      <c r="U391">
        <v>26.51</v>
      </c>
      <c r="V391">
        <v>22.98</v>
      </c>
      <c r="W391">
        <v>25.200000000000003</v>
      </c>
      <c r="X391">
        <v>19.079999999999998</v>
      </c>
      <c r="Y391" s="141"/>
    </row>
    <row r="392" spans="1:25" x14ac:dyDescent="0.35">
      <c r="A392" s="139">
        <v>25</v>
      </c>
      <c r="B392" s="139" t="s">
        <v>67</v>
      </c>
      <c r="C392" s="139" t="s">
        <v>71</v>
      </c>
      <c r="D392" t="s">
        <v>96</v>
      </c>
      <c r="E392" t="s">
        <v>494</v>
      </c>
      <c r="F392" t="s">
        <v>651</v>
      </c>
      <c r="H392" s="140">
        <v>29.73</v>
      </c>
      <c r="I392" s="140">
        <v>28.09</v>
      </c>
      <c r="J392" s="140">
        <v>27.39</v>
      </c>
      <c r="K392" s="140">
        <v>25.51</v>
      </c>
      <c r="L392" s="140">
        <v>25.76</v>
      </c>
      <c r="M392" s="140">
        <v>22.98</v>
      </c>
      <c r="N392" s="140">
        <v>24.89</v>
      </c>
      <c r="O392" s="140">
        <v>18.809999999999999</v>
      </c>
      <c r="P392" t="s">
        <v>494</v>
      </c>
      <c r="Q392">
        <v>33.97</v>
      </c>
      <c r="R392">
        <v>30.3</v>
      </c>
      <c r="S392">
        <v>31.5</v>
      </c>
      <c r="T392">
        <v>28</v>
      </c>
      <c r="U392">
        <v>29.45</v>
      </c>
      <c r="V392">
        <v>23.03</v>
      </c>
      <c r="W392">
        <v>27.99</v>
      </c>
      <c r="X392">
        <v>21.2</v>
      </c>
      <c r="Y392" s="141"/>
    </row>
    <row r="393" spans="1:25" x14ac:dyDescent="0.35">
      <c r="A393" s="139">
        <v>25</v>
      </c>
      <c r="B393" s="139" t="s">
        <v>67</v>
      </c>
      <c r="C393" s="139" t="s">
        <v>73</v>
      </c>
      <c r="D393" t="s">
        <v>98</v>
      </c>
      <c r="E393" t="s">
        <v>495</v>
      </c>
      <c r="F393" t="s">
        <v>651</v>
      </c>
      <c r="H393" s="140">
        <v>27.26</v>
      </c>
      <c r="I393" s="140">
        <v>25.76</v>
      </c>
      <c r="J393" s="140">
        <v>25.11</v>
      </c>
      <c r="K393" s="140">
        <v>23.4</v>
      </c>
      <c r="L393" s="140">
        <v>24.42</v>
      </c>
      <c r="M393" s="140">
        <v>22.3</v>
      </c>
      <c r="N393" s="140">
        <v>22.24</v>
      </c>
      <c r="O393" s="140">
        <v>14.52</v>
      </c>
      <c r="P393" t="s">
        <v>495</v>
      </c>
      <c r="U393" s="141">
        <v>24.42</v>
      </c>
      <c r="V393" s="141">
        <v>22.3</v>
      </c>
      <c r="Y393" s="141"/>
    </row>
    <row r="394" spans="1:25" x14ac:dyDescent="0.35">
      <c r="A394" s="139">
        <v>25</v>
      </c>
      <c r="B394" s="139" t="s">
        <v>70</v>
      </c>
      <c r="C394" s="139" t="s">
        <v>89</v>
      </c>
      <c r="D394" t="s">
        <v>100</v>
      </c>
      <c r="E394" t="s">
        <v>496</v>
      </c>
      <c r="F394" t="s">
        <v>652</v>
      </c>
      <c r="H394" s="140">
        <v>26.34</v>
      </c>
      <c r="I394" s="140">
        <v>25.09</v>
      </c>
      <c r="J394" s="140">
        <v>23.88</v>
      </c>
      <c r="K394" s="140">
        <v>21.85</v>
      </c>
      <c r="L394" s="140">
        <v>22</v>
      </c>
      <c r="M394" s="140">
        <v>20.03</v>
      </c>
      <c r="N394" s="140">
        <v>20.86</v>
      </c>
      <c r="O394" s="140">
        <v>12.84</v>
      </c>
      <c r="P394" t="s">
        <v>496</v>
      </c>
      <c r="Q394">
        <v>26.34</v>
      </c>
      <c r="R394">
        <v>25.09</v>
      </c>
      <c r="S394">
        <v>23.88</v>
      </c>
      <c r="T394">
        <v>21.85</v>
      </c>
      <c r="U394">
        <v>22</v>
      </c>
      <c r="V394">
        <v>20.03</v>
      </c>
      <c r="W394">
        <v>20.86</v>
      </c>
      <c r="X394">
        <v>14.88</v>
      </c>
      <c r="Y394" s="141"/>
    </row>
    <row r="395" spans="1:25" x14ac:dyDescent="0.35">
      <c r="A395" s="139">
        <v>25</v>
      </c>
      <c r="B395" s="139" t="s">
        <v>70</v>
      </c>
      <c r="C395" s="139" t="s">
        <v>68</v>
      </c>
      <c r="D395" t="s">
        <v>102</v>
      </c>
      <c r="E395" t="s">
        <v>497</v>
      </c>
      <c r="F395" t="s">
        <v>652</v>
      </c>
      <c r="H395" s="140">
        <v>27.66</v>
      </c>
      <c r="I395" s="140">
        <v>26.35</v>
      </c>
      <c r="J395" s="140">
        <v>25.080000000000002</v>
      </c>
      <c r="K395" s="140">
        <v>22.950000000000003</v>
      </c>
      <c r="L395" s="140">
        <v>23.1</v>
      </c>
      <c r="M395" s="140">
        <v>21.040000000000003</v>
      </c>
      <c r="N395" s="140">
        <v>21.91</v>
      </c>
      <c r="O395" s="140">
        <v>14.32</v>
      </c>
      <c r="P395" t="s">
        <v>497</v>
      </c>
      <c r="Q395" s="141">
        <v>28.720000000000002</v>
      </c>
      <c r="R395" s="141">
        <v>27.370000000000005</v>
      </c>
      <c r="S395" s="141">
        <v>26.040000000000003</v>
      </c>
      <c r="T395" s="141">
        <v>23.830000000000005</v>
      </c>
      <c r="U395" s="141">
        <v>24.21</v>
      </c>
      <c r="V395" s="141">
        <v>21.860000000000003</v>
      </c>
      <c r="W395" s="141">
        <v>22.750000000000004</v>
      </c>
      <c r="X395" s="141">
        <v>17.68</v>
      </c>
      <c r="Y395" s="141"/>
    </row>
    <row r="396" spans="1:25" x14ac:dyDescent="0.35">
      <c r="A396" s="139">
        <v>25</v>
      </c>
      <c r="B396" s="139" t="s">
        <v>70</v>
      </c>
      <c r="C396" s="139" t="s">
        <v>69</v>
      </c>
      <c r="D396" t="s">
        <v>104</v>
      </c>
      <c r="E396" t="s">
        <v>498</v>
      </c>
      <c r="F396" t="s">
        <v>652</v>
      </c>
      <c r="H396" s="140">
        <v>28.19</v>
      </c>
      <c r="I396" s="140">
        <v>26.860000000000003</v>
      </c>
      <c r="J396" s="140">
        <v>25.56</v>
      </c>
      <c r="K396" s="140">
        <v>23.39</v>
      </c>
      <c r="L396" s="140">
        <v>23.54</v>
      </c>
      <c r="M396" s="140">
        <v>21.450000000000003</v>
      </c>
      <c r="N396" s="140">
        <v>22.33</v>
      </c>
      <c r="O396" s="140">
        <v>15.91</v>
      </c>
      <c r="P396" t="s">
        <v>498</v>
      </c>
      <c r="Q396">
        <v>28.720000000000002</v>
      </c>
      <c r="R396">
        <v>27.370000000000005</v>
      </c>
      <c r="S396">
        <v>26.040000000000003</v>
      </c>
      <c r="T396">
        <v>23.830000000000005</v>
      </c>
      <c r="U396">
        <v>24.75</v>
      </c>
      <c r="V396">
        <v>21.860000000000003</v>
      </c>
      <c r="W396">
        <v>22.750000000000004</v>
      </c>
      <c r="X396">
        <v>19.23</v>
      </c>
      <c r="Y396" s="141"/>
    </row>
    <row r="397" spans="1:25" x14ac:dyDescent="0.35">
      <c r="A397" s="139">
        <v>25</v>
      </c>
      <c r="B397" s="139" t="s">
        <v>70</v>
      </c>
      <c r="C397" s="139" t="s">
        <v>71</v>
      </c>
      <c r="D397" t="s">
        <v>106</v>
      </c>
      <c r="E397" t="s">
        <v>499</v>
      </c>
      <c r="F397" t="s">
        <v>652</v>
      </c>
      <c r="H397" s="140">
        <v>28.72</v>
      </c>
      <c r="I397" s="140">
        <v>27.37</v>
      </c>
      <c r="J397" s="140">
        <v>26.04</v>
      </c>
      <c r="K397" s="140">
        <v>23.830000000000002</v>
      </c>
      <c r="L397" s="140">
        <v>24.21</v>
      </c>
      <c r="M397" s="140">
        <v>21.860000000000003</v>
      </c>
      <c r="N397" s="140">
        <v>22.75</v>
      </c>
      <c r="O397" s="140">
        <v>17.68</v>
      </c>
      <c r="P397" t="s">
        <v>499</v>
      </c>
      <c r="Q397">
        <v>30.21</v>
      </c>
      <c r="R397">
        <v>27.4</v>
      </c>
      <c r="S397">
        <v>28.87</v>
      </c>
      <c r="T397">
        <v>26.02</v>
      </c>
      <c r="U397">
        <v>27.5</v>
      </c>
      <c r="V397">
        <v>23.58</v>
      </c>
      <c r="W397">
        <v>25.02</v>
      </c>
      <c r="X397">
        <v>21.36</v>
      </c>
      <c r="Y397" s="141"/>
    </row>
    <row r="398" spans="1:25" x14ac:dyDescent="0.35">
      <c r="A398" s="139">
        <v>25</v>
      </c>
      <c r="B398" s="139" t="s">
        <v>70</v>
      </c>
      <c r="C398" s="139" t="s">
        <v>73</v>
      </c>
      <c r="D398" t="s">
        <v>108</v>
      </c>
      <c r="E398" t="s">
        <v>500</v>
      </c>
      <c r="F398" t="s">
        <v>652</v>
      </c>
      <c r="H398" s="140">
        <v>26.34</v>
      </c>
      <c r="I398" s="140">
        <v>25.09</v>
      </c>
      <c r="J398" s="140">
        <v>23.88</v>
      </c>
      <c r="K398" s="140">
        <v>21.85</v>
      </c>
      <c r="L398" s="140">
        <v>23.3</v>
      </c>
      <c r="M398" s="140">
        <v>21.21</v>
      </c>
      <c r="N398" s="140">
        <v>20.86</v>
      </c>
      <c r="O398" s="140">
        <v>12.84</v>
      </c>
      <c r="P398" t="s">
        <v>500</v>
      </c>
      <c r="U398" s="141">
        <v>23.3</v>
      </c>
      <c r="V398" s="141">
        <v>21.21</v>
      </c>
      <c r="Y398" s="141"/>
    </row>
    <row r="399" spans="1:25" x14ac:dyDescent="0.35">
      <c r="A399" s="139">
        <v>25</v>
      </c>
      <c r="B399" s="139" t="s">
        <v>72</v>
      </c>
      <c r="C399" s="139" t="s">
        <v>89</v>
      </c>
      <c r="D399" t="s">
        <v>110</v>
      </c>
      <c r="E399" t="s">
        <v>501</v>
      </c>
      <c r="F399" t="s">
        <v>653</v>
      </c>
      <c r="H399" s="140">
        <v>24.9</v>
      </c>
      <c r="I399" s="140">
        <v>23.91</v>
      </c>
      <c r="J399" s="140">
        <v>22.72</v>
      </c>
      <c r="K399" s="140">
        <v>20.7</v>
      </c>
      <c r="L399" s="140">
        <v>21</v>
      </c>
      <c r="M399" s="140">
        <v>18.96</v>
      </c>
      <c r="N399" s="140">
        <v>19.68</v>
      </c>
      <c r="O399" s="140">
        <v>11.75</v>
      </c>
      <c r="P399" t="s">
        <v>501</v>
      </c>
      <c r="Q399">
        <v>24.9</v>
      </c>
      <c r="R399">
        <v>23.91</v>
      </c>
      <c r="S399">
        <v>22.72</v>
      </c>
      <c r="T399">
        <v>20.7</v>
      </c>
      <c r="U399">
        <v>21</v>
      </c>
      <c r="V399">
        <v>18.96</v>
      </c>
      <c r="W399">
        <v>19.68</v>
      </c>
      <c r="X399">
        <v>12.79</v>
      </c>
      <c r="Y399" s="141"/>
    </row>
    <row r="400" spans="1:25" x14ac:dyDescent="0.35">
      <c r="A400" s="139">
        <v>25</v>
      </c>
      <c r="B400" s="139" t="s">
        <v>72</v>
      </c>
      <c r="C400" s="139" t="s">
        <v>68</v>
      </c>
      <c r="D400" t="s">
        <v>112</v>
      </c>
      <c r="E400" t="s">
        <v>502</v>
      </c>
      <c r="F400" t="s">
        <v>653</v>
      </c>
      <c r="H400" s="140">
        <v>26.150000000000002</v>
      </c>
      <c r="I400" s="140">
        <v>25.110000000000003</v>
      </c>
      <c r="J400" s="140">
        <v>23.860000000000003</v>
      </c>
      <c r="K400" s="140">
        <v>21.740000000000002</v>
      </c>
      <c r="L400" s="140">
        <v>22.05</v>
      </c>
      <c r="M400" s="140">
        <v>19.91</v>
      </c>
      <c r="N400" s="140">
        <v>20.67</v>
      </c>
      <c r="O400" s="140">
        <v>13.65</v>
      </c>
      <c r="P400" t="s">
        <v>502</v>
      </c>
      <c r="Q400" s="141">
        <v>27.150000000000002</v>
      </c>
      <c r="R400" s="141">
        <v>26.070000000000004</v>
      </c>
      <c r="S400" s="141">
        <v>24.780000000000005</v>
      </c>
      <c r="T400" s="141">
        <v>22.580000000000005</v>
      </c>
      <c r="U400" s="141">
        <v>23.22</v>
      </c>
      <c r="V400" s="141">
        <v>20.67</v>
      </c>
      <c r="W400" s="141">
        <v>21.470000000000002</v>
      </c>
      <c r="X400" s="141">
        <v>16.850000000000001</v>
      </c>
      <c r="Y400" s="141"/>
    </row>
    <row r="401" spans="1:25" x14ac:dyDescent="0.35">
      <c r="A401" s="139">
        <v>25</v>
      </c>
      <c r="B401" s="139" t="s">
        <v>72</v>
      </c>
      <c r="C401" s="139" t="s">
        <v>69</v>
      </c>
      <c r="D401" t="s">
        <v>114</v>
      </c>
      <c r="E401" t="s">
        <v>503</v>
      </c>
      <c r="F401" t="s">
        <v>653</v>
      </c>
      <c r="H401" s="140">
        <v>26.65</v>
      </c>
      <c r="I401" s="140">
        <v>25.59</v>
      </c>
      <c r="J401" s="140">
        <v>24.32</v>
      </c>
      <c r="K401" s="140">
        <v>22.16</v>
      </c>
      <c r="L401" s="140">
        <v>22.47</v>
      </c>
      <c r="M401" s="140">
        <v>20.29</v>
      </c>
      <c r="N401" s="140">
        <v>21.07</v>
      </c>
      <c r="O401" s="140">
        <v>15.17</v>
      </c>
      <c r="P401" t="s">
        <v>503</v>
      </c>
      <c r="Q401">
        <v>27.150000000000002</v>
      </c>
      <c r="R401">
        <v>26.070000000000004</v>
      </c>
      <c r="S401">
        <v>25.270000000000003</v>
      </c>
      <c r="T401">
        <v>22.580000000000005</v>
      </c>
      <c r="U401">
        <v>23.520000000000003</v>
      </c>
      <c r="V401">
        <v>20.67</v>
      </c>
      <c r="W401">
        <v>21.470000000000002</v>
      </c>
      <c r="X401">
        <v>16.96</v>
      </c>
      <c r="Y401" s="141"/>
    </row>
    <row r="402" spans="1:25" x14ac:dyDescent="0.35">
      <c r="A402" s="139">
        <v>25</v>
      </c>
      <c r="B402" s="139" t="s">
        <v>72</v>
      </c>
      <c r="C402" s="139" t="s">
        <v>71</v>
      </c>
      <c r="D402" t="s">
        <v>116</v>
      </c>
      <c r="E402" t="s">
        <v>504</v>
      </c>
      <c r="F402" t="s">
        <v>653</v>
      </c>
      <c r="H402" s="140">
        <v>27.15</v>
      </c>
      <c r="I402" s="140">
        <v>26.07</v>
      </c>
      <c r="J402" s="140">
        <v>24.78</v>
      </c>
      <c r="K402" s="140">
        <v>22.580000000000002</v>
      </c>
      <c r="L402" s="140">
        <v>23.22</v>
      </c>
      <c r="M402" s="140">
        <v>20.67</v>
      </c>
      <c r="N402" s="140">
        <v>21.470000000000002</v>
      </c>
      <c r="O402" s="140">
        <v>16.850000000000001</v>
      </c>
      <c r="P402" t="s">
        <v>504</v>
      </c>
      <c r="Q402">
        <v>29.43</v>
      </c>
      <c r="R402">
        <v>26.070000000000004</v>
      </c>
      <c r="S402">
        <v>28.07</v>
      </c>
      <c r="T402">
        <v>24.14</v>
      </c>
      <c r="U402">
        <v>26.13</v>
      </c>
      <c r="V402">
        <v>21.31</v>
      </c>
      <c r="W402">
        <v>23.19</v>
      </c>
      <c r="X402">
        <v>18.84</v>
      </c>
      <c r="Y402" s="141"/>
    </row>
    <row r="403" spans="1:25" x14ac:dyDescent="0.35">
      <c r="A403" s="139">
        <v>25</v>
      </c>
      <c r="B403" s="139" t="s">
        <v>72</v>
      </c>
      <c r="C403" s="139" t="s">
        <v>73</v>
      </c>
      <c r="D403" t="s">
        <v>118</v>
      </c>
      <c r="E403" t="s">
        <v>505</v>
      </c>
      <c r="F403" t="s">
        <v>653</v>
      </c>
      <c r="H403" s="140">
        <v>24.9</v>
      </c>
      <c r="I403" s="140">
        <v>23.91</v>
      </c>
      <c r="J403" s="140">
        <v>22.72</v>
      </c>
      <c r="K403" s="140">
        <v>20.7</v>
      </c>
      <c r="L403" s="140">
        <v>22.23</v>
      </c>
      <c r="M403" s="140">
        <v>20.07</v>
      </c>
      <c r="N403" s="140">
        <v>19.68</v>
      </c>
      <c r="O403" s="140">
        <v>11.75</v>
      </c>
      <c r="P403" t="s">
        <v>505</v>
      </c>
      <c r="U403" s="141">
        <v>22.23</v>
      </c>
      <c r="V403" s="141">
        <v>20.07</v>
      </c>
      <c r="Y403" s="141"/>
    </row>
    <row r="404" spans="1:25" x14ac:dyDescent="0.35">
      <c r="A404" s="139">
        <v>25</v>
      </c>
      <c r="B404" s="139" t="s">
        <v>120</v>
      </c>
      <c r="C404" s="139" t="s">
        <v>89</v>
      </c>
      <c r="D404" t="s">
        <v>121</v>
      </c>
      <c r="E404" t="s">
        <v>506</v>
      </c>
      <c r="F404" t="s">
        <v>654</v>
      </c>
      <c r="H404" s="140">
        <v>15.87</v>
      </c>
      <c r="I404" s="140">
        <v>13.16</v>
      </c>
      <c r="J404" s="140">
        <v>14.47</v>
      </c>
      <c r="K404" s="140">
        <v>11.85</v>
      </c>
      <c r="L404" s="140">
        <v>13.38</v>
      </c>
      <c r="M404" s="140">
        <v>10.91</v>
      </c>
      <c r="N404" s="140">
        <v>12.54</v>
      </c>
      <c r="O404" s="140">
        <v>8.06</v>
      </c>
      <c r="P404" t="s">
        <v>506</v>
      </c>
      <c r="Q404" s="141">
        <v>15.87</v>
      </c>
      <c r="R404" s="141">
        <v>13.16</v>
      </c>
      <c r="S404" s="141">
        <v>14.47</v>
      </c>
      <c r="T404" s="141">
        <v>11.85</v>
      </c>
      <c r="U404" s="141">
        <v>13.38</v>
      </c>
      <c r="V404" s="141">
        <v>10.91</v>
      </c>
      <c r="W404" s="141">
        <v>12.54</v>
      </c>
      <c r="X404" s="141">
        <v>8.06</v>
      </c>
      <c r="Y404" s="141"/>
    </row>
    <row r="405" spans="1:25" x14ac:dyDescent="0.35">
      <c r="A405" s="139">
        <v>26</v>
      </c>
      <c r="B405" s="139" t="s">
        <v>67</v>
      </c>
      <c r="C405" s="139" t="s">
        <v>89</v>
      </c>
      <c r="D405" t="s">
        <v>90</v>
      </c>
      <c r="E405" t="s">
        <v>507</v>
      </c>
      <c r="F405" t="s">
        <v>655</v>
      </c>
      <c r="H405" s="140">
        <v>20.23</v>
      </c>
      <c r="I405" s="140">
        <v>18.45</v>
      </c>
      <c r="J405" s="140">
        <v>18.13</v>
      </c>
      <c r="K405" s="140">
        <v>16.73</v>
      </c>
      <c r="L405" s="140">
        <v>17</v>
      </c>
      <c r="M405" s="140">
        <v>13.75</v>
      </c>
      <c r="N405" s="140">
        <v>16.600000000000001</v>
      </c>
      <c r="O405" s="140">
        <v>12.73</v>
      </c>
      <c r="P405" t="s">
        <v>507</v>
      </c>
      <c r="Q405">
        <v>23.3</v>
      </c>
      <c r="R405">
        <v>20.39</v>
      </c>
      <c r="S405">
        <v>21.34</v>
      </c>
      <c r="T405">
        <v>18.579999999999998</v>
      </c>
      <c r="U405">
        <v>19.72</v>
      </c>
      <c r="V405">
        <v>14.71</v>
      </c>
      <c r="W405">
        <v>18.57</v>
      </c>
      <c r="X405">
        <v>13.3</v>
      </c>
      <c r="Y405" s="141"/>
    </row>
    <row r="406" spans="1:25" x14ac:dyDescent="0.35">
      <c r="A406" s="139">
        <v>26</v>
      </c>
      <c r="B406" s="139" t="s">
        <v>67</v>
      </c>
      <c r="C406" s="139" t="s">
        <v>68</v>
      </c>
      <c r="D406" t="s">
        <v>92</v>
      </c>
      <c r="E406" t="s">
        <v>508</v>
      </c>
      <c r="F406" t="s">
        <v>655</v>
      </c>
      <c r="H406" s="140">
        <v>21.25</v>
      </c>
      <c r="I406" s="140">
        <v>19.380000000000003</v>
      </c>
      <c r="J406" s="140">
        <v>19.149999999999999</v>
      </c>
      <c r="K406" s="140">
        <v>17.57</v>
      </c>
      <c r="L406" s="140">
        <v>18.41</v>
      </c>
      <c r="M406" s="140">
        <v>14.44</v>
      </c>
      <c r="N406" s="140">
        <v>17.8</v>
      </c>
      <c r="O406" s="140">
        <v>13.6</v>
      </c>
      <c r="P406" t="s">
        <v>508</v>
      </c>
      <c r="Q406" s="141">
        <v>25.41</v>
      </c>
      <c r="R406" s="141">
        <v>22.34</v>
      </c>
      <c r="S406" s="141">
        <v>23.64</v>
      </c>
      <c r="T406" s="141">
        <v>20.64</v>
      </c>
      <c r="U406" s="141">
        <v>22.72</v>
      </c>
      <c r="V406" s="141">
        <v>17.37</v>
      </c>
      <c r="W406" s="141">
        <v>21.98</v>
      </c>
      <c r="X406" s="141">
        <v>16.79</v>
      </c>
      <c r="Y406" s="141"/>
    </row>
    <row r="407" spans="1:25" x14ac:dyDescent="0.35">
      <c r="A407" s="139">
        <v>26</v>
      </c>
      <c r="B407" s="139" t="s">
        <v>67</v>
      </c>
      <c r="C407" s="139" t="s">
        <v>69</v>
      </c>
      <c r="D407" t="s">
        <v>94</v>
      </c>
      <c r="E407" t="s">
        <v>509</v>
      </c>
      <c r="F407" t="s">
        <v>655</v>
      </c>
      <c r="H407" s="140">
        <v>22.5</v>
      </c>
      <c r="I407" s="140">
        <v>19.75</v>
      </c>
      <c r="J407" s="140">
        <v>21.28</v>
      </c>
      <c r="K407" s="140">
        <v>18.5</v>
      </c>
      <c r="L407" s="140">
        <v>20.45</v>
      </c>
      <c r="M407" s="140">
        <v>15.63</v>
      </c>
      <c r="N407" s="140">
        <v>19.78</v>
      </c>
      <c r="O407" s="140">
        <v>15.11</v>
      </c>
      <c r="P407" t="s">
        <v>509</v>
      </c>
      <c r="Q407">
        <v>27.860000000000003</v>
      </c>
      <c r="R407">
        <v>24.830000000000002</v>
      </c>
      <c r="S407">
        <v>25.82</v>
      </c>
      <c r="T407">
        <v>22.930000000000003</v>
      </c>
      <c r="U407">
        <v>24.12</v>
      </c>
      <c r="V407">
        <v>18.809999999999999</v>
      </c>
      <c r="W407">
        <v>22.92</v>
      </c>
      <c r="X407">
        <v>17.290000000000003</v>
      </c>
      <c r="Y407" s="141"/>
    </row>
    <row r="408" spans="1:25" x14ac:dyDescent="0.35">
      <c r="A408" s="139">
        <v>26</v>
      </c>
      <c r="B408" s="139" t="s">
        <v>67</v>
      </c>
      <c r="C408" s="139" t="s">
        <v>71</v>
      </c>
      <c r="D408" t="s">
        <v>96</v>
      </c>
      <c r="E408" t="s">
        <v>510</v>
      </c>
      <c r="F408" t="s">
        <v>655</v>
      </c>
      <c r="H408" s="140">
        <v>25</v>
      </c>
      <c r="I408" s="140">
        <v>21.33</v>
      </c>
      <c r="J408" s="140">
        <v>23.64</v>
      </c>
      <c r="K408" s="140">
        <v>20.55</v>
      </c>
      <c r="L408" s="140">
        <v>22.72</v>
      </c>
      <c r="M408" s="140">
        <v>17.37</v>
      </c>
      <c r="N408" s="140">
        <v>21.98</v>
      </c>
      <c r="O408" s="140">
        <v>16.79</v>
      </c>
      <c r="P408" t="s">
        <v>510</v>
      </c>
      <c r="Q408">
        <v>30.95</v>
      </c>
      <c r="R408">
        <v>27.58</v>
      </c>
      <c r="S408">
        <v>28.68</v>
      </c>
      <c r="T408">
        <v>25.47</v>
      </c>
      <c r="U408">
        <v>26.8</v>
      </c>
      <c r="V408">
        <v>20.9</v>
      </c>
      <c r="W408">
        <v>25.46</v>
      </c>
      <c r="X408">
        <v>19.21</v>
      </c>
      <c r="Y408" s="141"/>
    </row>
    <row r="409" spans="1:25" x14ac:dyDescent="0.35">
      <c r="A409" s="139">
        <v>26</v>
      </c>
      <c r="B409" s="139" t="s">
        <v>67</v>
      </c>
      <c r="C409" s="139" t="s">
        <v>73</v>
      </c>
      <c r="D409" t="s">
        <v>98</v>
      </c>
      <c r="E409" t="s">
        <v>511</v>
      </c>
      <c r="F409" t="s">
        <v>655</v>
      </c>
      <c r="H409" s="140">
        <v>20.23</v>
      </c>
      <c r="I409" s="140">
        <v>18.45</v>
      </c>
      <c r="J409" s="140">
        <v>18.13</v>
      </c>
      <c r="K409" s="140">
        <v>16.73</v>
      </c>
      <c r="L409" s="140">
        <v>17.850000000000001</v>
      </c>
      <c r="M409" s="140">
        <v>14.44</v>
      </c>
      <c r="N409" s="140">
        <v>16.600000000000001</v>
      </c>
      <c r="O409" s="140">
        <v>12.73</v>
      </c>
      <c r="P409" t="s">
        <v>511</v>
      </c>
      <c r="U409" s="141">
        <v>20.71</v>
      </c>
      <c r="V409" s="141">
        <v>15.45</v>
      </c>
      <c r="Y409" s="141"/>
    </row>
    <row r="410" spans="1:25" x14ac:dyDescent="0.35">
      <c r="A410" s="139">
        <v>26</v>
      </c>
      <c r="B410" s="139" t="s">
        <v>70</v>
      </c>
      <c r="C410" s="139" t="s">
        <v>89</v>
      </c>
      <c r="D410" t="s">
        <v>100</v>
      </c>
      <c r="E410" t="s">
        <v>512</v>
      </c>
      <c r="F410" t="s">
        <v>656</v>
      </c>
      <c r="H410" s="140">
        <v>17.29</v>
      </c>
      <c r="I410" s="140">
        <v>14.86</v>
      </c>
      <c r="J410" s="140">
        <v>16.47</v>
      </c>
      <c r="K410" s="140">
        <v>13.38</v>
      </c>
      <c r="L410" s="140">
        <v>15.86</v>
      </c>
      <c r="M410" s="140">
        <v>12.3</v>
      </c>
      <c r="N410" s="140">
        <v>14.06</v>
      </c>
      <c r="O410" s="140">
        <v>12.5</v>
      </c>
      <c r="P410" t="s">
        <v>512</v>
      </c>
      <c r="Q410">
        <v>20.309999999999999</v>
      </c>
      <c r="R410">
        <v>18.100000000000001</v>
      </c>
      <c r="S410">
        <v>19.260000000000002</v>
      </c>
      <c r="T410">
        <v>17.02</v>
      </c>
      <c r="U410">
        <v>18.18</v>
      </c>
      <c r="V410">
        <v>15.13</v>
      </c>
      <c r="W410">
        <v>16.25</v>
      </c>
      <c r="X410">
        <v>13.43</v>
      </c>
      <c r="Y410" s="141"/>
    </row>
    <row r="411" spans="1:25" x14ac:dyDescent="0.35">
      <c r="A411" s="139">
        <v>26</v>
      </c>
      <c r="B411" s="139" t="s">
        <v>70</v>
      </c>
      <c r="C411" s="139" t="s">
        <v>68</v>
      </c>
      <c r="D411" t="s">
        <v>102</v>
      </c>
      <c r="E411" t="s">
        <v>513</v>
      </c>
      <c r="F411" t="s">
        <v>656</v>
      </c>
      <c r="H411" s="140">
        <v>18.52</v>
      </c>
      <c r="I411" s="140">
        <v>16.07</v>
      </c>
      <c r="J411" s="140">
        <v>17.53</v>
      </c>
      <c r="K411" s="140">
        <v>16.71</v>
      </c>
      <c r="L411" s="140">
        <v>17.329999999999998</v>
      </c>
      <c r="M411" s="140">
        <v>14</v>
      </c>
      <c r="N411" s="140">
        <v>15.44</v>
      </c>
      <c r="O411" s="140">
        <v>13.129999999999999</v>
      </c>
      <c r="P411" t="s">
        <v>513</v>
      </c>
      <c r="Q411" s="141">
        <v>22.87</v>
      </c>
      <c r="R411" s="141">
        <v>20.180000000000003</v>
      </c>
      <c r="S411" s="141">
        <v>21.64</v>
      </c>
      <c r="T411" s="141">
        <v>20.63</v>
      </c>
      <c r="U411" s="141">
        <v>21.4</v>
      </c>
      <c r="V411" s="141">
        <v>17.34</v>
      </c>
      <c r="W411" s="141">
        <v>19.05</v>
      </c>
      <c r="X411" s="141">
        <v>15.83</v>
      </c>
      <c r="Y411" s="141"/>
    </row>
    <row r="412" spans="1:25" x14ac:dyDescent="0.35">
      <c r="A412" s="139">
        <v>26</v>
      </c>
      <c r="B412" s="139" t="s">
        <v>70</v>
      </c>
      <c r="C412" s="139" t="s">
        <v>69</v>
      </c>
      <c r="D412" t="s">
        <v>104</v>
      </c>
      <c r="E412" t="s">
        <v>514</v>
      </c>
      <c r="F412" t="s">
        <v>656</v>
      </c>
      <c r="H412" s="140">
        <v>20.58</v>
      </c>
      <c r="I412" s="140">
        <v>17.86</v>
      </c>
      <c r="J412" s="140">
        <v>19.48</v>
      </c>
      <c r="K412" s="140">
        <v>18.57</v>
      </c>
      <c r="L412" s="140">
        <v>19.260000000000002</v>
      </c>
      <c r="M412" s="140">
        <v>15.55</v>
      </c>
      <c r="N412" s="140">
        <v>17.149999999999999</v>
      </c>
      <c r="O412" s="140">
        <v>14.25</v>
      </c>
      <c r="P412" t="s">
        <v>514</v>
      </c>
      <c r="Q412">
        <v>24.75</v>
      </c>
      <c r="R412">
        <v>22.42</v>
      </c>
      <c r="S412">
        <v>23.64</v>
      </c>
      <c r="T412">
        <v>21.28</v>
      </c>
      <c r="U412">
        <v>22.5</v>
      </c>
      <c r="V412">
        <v>19.260000000000002</v>
      </c>
      <c r="W412">
        <v>20.46</v>
      </c>
      <c r="X412">
        <v>17.430000000000003</v>
      </c>
      <c r="Y412" s="141"/>
    </row>
    <row r="413" spans="1:25" x14ac:dyDescent="0.35">
      <c r="A413" s="139">
        <v>26</v>
      </c>
      <c r="B413" s="139" t="s">
        <v>70</v>
      </c>
      <c r="C413" s="139" t="s">
        <v>71</v>
      </c>
      <c r="D413" t="s">
        <v>106</v>
      </c>
      <c r="E413" t="s">
        <v>515</v>
      </c>
      <c r="F413" t="s">
        <v>656</v>
      </c>
      <c r="H413" s="140">
        <v>22.87</v>
      </c>
      <c r="I413" s="140">
        <v>19.84</v>
      </c>
      <c r="J413" s="140">
        <v>21.64</v>
      </c>
      <c r="K413" s="140">
        <v>20.63</v>
      </c>
      <c r="L413" s="140">
        <v>21.4</v>
      </c>
      <c r="M413" s="140">
        <v>17.28</v>
      </c>
      <c r="N413" s="140">
        <v>19.05</v>
      </c>
      <c r="O413" s="140">
        <v>15.83</v>
      </c>
      <c r="P413" t="s">
        <v>515</v>
      </c>
      <c r="Q413">
        <v>27.49</v>
      </c>
      <c r="R413">
        <v>24.91</v>
      </c>
      <c r="S413">
        <v>26.26</v>
      </c>
      <c r="T413">
        <v>23.64</v>
      </c>
      <c r="U413">
        <v>25</v>
      </c>
      <c r="V413">
        <v>21.4</v>
      </c>
      <c r="W413">
        <v>22.73</v>
      </c>
      <c r="X413">
        <v>19.36</v>
      </c>
      <c r="Y413" s="141"/>
    </row>
    <row r="414" spans="1:25" x14ac:dyDescent="0.35">
      <c r="A414" s="139">
        <v>26</v>
      </c>
      <c r="B414" s="139" t="s">
        <v>70</v>
      </c>
      <c r="C414" s="139" t="s">
        <v>73</v>
      </c>
      <c r="D414" t="s">
        <v>108</v>
      </c>
      <c r="E414" t="s">
        <v>516</v>
      </c>
      <c r="F414" t="s">
        <v>656</v>
      </c>
      <c r="H414" s="140">
        <v>17.29</v>
      </c>
      <c r="I414" s="140">
        <v>14.86</v>
      </c>
      <c r="J414" s="140">
        <v>16.47</v>
      </c>
      <c r="K414" s="140">
        <v>13.38</v>
      </c>
      <c r="L414" s="140">
        <v>16.66</v>
      </c>
      <c r="M414" s="140">
        <v>12.92</v>
      </c>
      <c r="N414" s="140">
        <v>14.06</v>
      </c>
      <c r="O414" s="140">
        <v>12.5</v>
      </c>
      <c r="P414" t="s">
        <v>516</v>
      </c>
      <c r="U414" s="141">
        <v>19.09</v>
      </c>
      <c r="V414" s="141">
        <v>15.89</v>
      </c>
      <c r="Y414" s="141"/>
    </row>
    <row r="415" spans="1:25" x14ac:dyDescent="0.35">
      <c r="A415" s="139">
        <v>26</v>
      </c>
      <c r="B415" s="139" t="s">
        <v>72</v>
      </c>
      <c r="C415" s="139" t="s">
        <v>89</v>
      </c>
      <c r="D415" t="s">
        <v>110</v>
      </c>
      <c r="E415" t="s">
        <v>517</v>
      </c>
      <c r="F415" t="s">
        <v>657</v>
      </c>
      <c r="H415" s="140">
        <v>17.5</v>
      </c>
      <c r="I415" s="140">
        <v>15.81</v>
      </c>
      <c r="J415" s="140">
        <v>16.829999999999998</v>
      </c>
      <c r="K415" s="140">
        <v>14.79</v>
      </c>
      <c r="L415" s="140">
        <v>16.829999999999998</v>
      </c>
      <c r="M415" s="140">
        <v>13.77</v>
      </c>
      <c r="N415" s="140">
        <v>16.3</v>
      </c>
      <c r="O415" s="140">
        <v>12.24</v>
      </c>
      <c r="P415" t="s">
        <v>517</v>
      </c>
      <c r="Q415">
        <v>19.7</v>
      </c>
      <c r="R415">
        <v>16.86</v>
      </c>
      <c r="S415">
        <v>18.63</v>
      </c>
      <c r="T415">
        <v>15.57</v>
      </c>
      <c r="U415">
        <v>17.11</v>
      </c>
      <c r="V415">
        <v>13.77</v>
      </c>
      <c r="W415">
        <v>16.3</v>
      </c>
      <c r="X415">
        <v>12.24</v>
      </c>
      <c r="Y415" s="141"/>
    </row>
    <row r="416" spans="1:25" x14ac:dyDescent="0.35">
      <c r="A416" s="139">
        <v>26</v>
      </c>
      <c r="B416" s="139" t="s">
        <v>72</v>
      </c>
      <c r="C416" s="139" t="s">
        <v>68</v>
      </c>
      <c r="D416" t="s">
        <v>112</v>
      </c>
      <c r="E416" t="s">
        <v>518</v>
      </c>
      <c r="F416" t="s">
        <v>657</v>
      </c>
      <c r="H416" s="140">
        <v>18.380000000000003</v>
      </c>
      <c r="I416" s="140">
        <v>16.61</v>
      </c>
      <c r="J416" s="140">
        <v>17.680000000000003</v>
      </c>
      <c r="K416" s="140">
        <v>15.76</v>
      </c>
      <c r="L416" s="140">
        <v>17.680000000000003</v>
      </c>
      <c r="M416" s="140">
        <v>14.459999999999999</v>
      </c>
      <c r="N416" s="140">
        <v>17.12</v>
      </c>
      <c r="O416" s="140">
        <v>12.86</v>
      </c>
      <c r="P416" t="s">
        <v>518</v>
      </c>
      <c r="Q416" s="141">
        <v>22.22</v>
      </c>
      <c r="R416" s="141">
        <v>20.5</v>
      </c>
      <c r="S416" s="141">
        <v>21.08</v>
      </c>
      <c r="T416" s="141">
        <v>19.45</v>
      </c>
      <c r="U416" s="141">
        <v>20.56</v>
      </c>
      <c r="V416" s="141">
        <v>16.14</v>
      </c>
      <c r="W416" s="141">
        <v>18.04</v>
      </c>
      <c r="X416" s="141">
        <v>15.11</v>
      </c>
      <c r="Y416" s="141"/>
    </row>
    <row r="417" spans="1:25" x14ac:dyDescent="0.35">
      <c r="A417" s="139">
        <v>26</v>
      </c>
      <c r="B417" s="139" t="s">
        <v>72</v>
      </c>
      <c r="C417" s="139" t="s">
        <v>69</v>
      </c>
      <c r="D417" t="s">
        <v>114</v>
      </c>
      <c r="E417" t="s">
        <v>519</v>
      </c>
      <c r="F417" t="s">
        <v>657</v>
      </c>
      <c r="H417" s="140">
        <v>20</v>
      </c>
      <c r="I417" s="140">
        <v>18.45</v>
      </c>
      <c r="J417" s="140">
        <v>18.97</v>
      </c>
      <c r="K417" s="140">
        <v>17.510000000000002</v>
      </c>
      <c r="L417" s="140">
        <v>18.5</v>
      </c>
      <c r="M417" s="140">
        <v>14.74</v>
      </c>
      <c r="N417" s="140">
        <v>17.45</v>
      </c>
      <c r="O417" s="140">
        <v>13.6</v>
      </c>
      <c r="P417" t="s">
        <v>519</v>
      </c>
      <c r="Q417">
        <v>24.110000000000003</v>
      </c>
      <c r="R417">
        <v>21.110000000000003</v>
      </c>
      <c r="S417">
        <v>22.970000000000002</v>
      </c>
      <c r="T417">
        <v>19.73</v>
      </c>
      <c r="U417">
        <v>21.380000000000003</v>
      </c>
      <c r="V417">
        <v>17.39</v>
      </c>
      <c r="W417">
        <v>18.950000000000003</v>
      </c>
      <c r="X417">
        <v>15.35</v>
      </c>
      <c r="Y417" s="141"/>
    </row>
    <row r="418" spans="1:25" x14ac:dyDescent="0.35">
      <c r="A418" s="139">
        <v>26</v>
      </c>
      <c r="B418" s="139" t="s">
        <v>72</v>
      </c>
      <c r="C418" s="139" t="s">
        <v>71</v>
      </c>
      <c r="D418" t="s">
        <v>116</v>
      </c>
      <c r="E418" t="s">
        <v>520</v>
      </c>
      <c r="F418" t="s">
        <v>657</v>
      </c>
      <c r="H418" s="140">
        <v>22.22</v>
      </c>
      <c r="I418" s="140">
        <v>20.5</v>
      </c>
      <c r="J418" s="140">
        <v>21.08</v>
      </c>
      <c r="K418" s="140">
        <v>19.45</v>
      </c>
      <c r="L418" s="140">
        <v>20.56</v>
      </c>
      <c r="M418" s="140">
        <v>16.14</v>
      </c>
      <c r="N418" s="140">
        <v>18.04</v>
      </c>
      <c r="O418" s="140">
        <v>15.11</v>
      </c>
      <c r="P418" t="s">
        <v>520</v>
      </c>
      <c r="Q418">
        <v>26.78</v>
      </c>
      <c r="R418">
        <v>23.45</v>
      </c>
      <c r="S418">
        <v>25.52</v>
      </c>
      <c r="T418">
        <v>21.92</v>
      </c>
      <c r="U418">
        <v>23.75</v>
      </c>
      <c r="V418">
        <v>19.32</v>
      </c>
      <c r="W418">
        <v>21.05</v>
      </c>
      <c r="X418">
        <v>17.05</v>
      </c>
      <c r="Y418" s="141"/>
    </row>
    <row r="419" spans="1:25" x14ac:dyDescent="0.35">
      <c r="A419" s="139">
        <v>26</v>
      </c>
      <c r="B419" s="139" t="s">
        <v>72</v>
      </c>
      <c r="C419" s="139" t="s">
        <v>73</v>
      </c>
      <c r="D419" t="s">
        <v>118</v>
      </c>
      <c r="E419" t="s">
        <v>521</v>
      </c>
      <c r="F419" t="s">
        <v>657</v>
      </c>
      <c r="H419" s="140">
        <v>17.5</v>
      </c>
      <c r="I419" s="140">
        <v>15.81</v>
      </c>
      <c r="J419" s="140">
        <v>16.829999999999998</v>
      </c>
      <c r="K419" s="140">
        <v>14.79</v>
      </c>
      <c r="L419" s="140">
        <v>17.68</v>
      </c>
      <c r="M419" s="140">
        <v>14.46</v>
      </c>
      <c r="N419" s="140">
        <v>16.3</v>
      </c>
      <c r="O419" s="140">
        <v>12.24</v>
      </c>
      <c r="P419" t="s">
        <v>521</v>
      </c>
      <c r="U419" s="141">
        <v>17.970000000000002</v>
      </c>
      <c r="V419" s="141">
        <v>14.46</v>
      </c>
      <c r="Y419" s="141"/>
    </row>
    <row r="420" spans="1:25" x14ac:dyDescent="0.35">
      <c r="A420" s="139">
        <v>26</v>
      </c>
      <c r="B420" s="139" t="s">
        <v>120</v>
      </c>
      <c r="C420" s="139" t="s">
        <v>89</v>
      </c>
      <c r="D420" t="s">
        <v>121</v>
      </c>
      <c r="E420" t="s">
        <v>522</v>
      </c>
      <c r="F420" t="s">
        <v>658</v>
      </c>
      <c r="H420" s="140">
        <v>11.47</v>
      </c>
      <c r="I420" s="140">
        <v>10.15</v>
      </c>
      <c r="J420" s="140">
        <v>11.47</v>
      </c>
      <c r="K420" s="140">
        <v>9.3699999999999992</v>
      </c>
      <c r="L420" s="140">
        <v>11.47</v>
      </c>
      <c r="M420" s="140">
        <v>8.6999999999999993</v>
      </c>
      <c r="N420" s="140">
        <v>11.47</v>
      </c>
      <c r="O420" s="140">
        <v>6.56</v>
      </c>
      <c r="P420" t="s">
        <v>522</v>
      </c>
      <c r="Q420" s="141">
        <v>11.47</v>
      </c>
      <c r="R420" s="141">
        <v>10.15</v>
      </c>
      <c r="S420" s="141">
        <v>11.47</v>
      </c>
      <c r="T420" s="141">
        <v>9.3699999999999992</v>
      </c>
      <c r="U420" s="141">
        <v>11.47</v>
      </c>
      <c r="V420" s="141">
        <v>8.6999999999999993</v>
      </c>
      <c r="W420" s="141">
        <v>11.47</v>
      </c>
      <c r="X420" s="141">
        <v>6.56</v>
      </c>
      <c r="Y420" s="141"/>
    </row>
    <row r="421" spans="1:25" x14ac:dyDescent="0.35">
      <c r="A421" s="139">
        <v>27</v>
      </c>
      <c r="B421" s="139" t="s">
        <v>67</v>
      </c>
      <c r="C421" s="139" t="s">
        <v>89</v>
      </c>
      <c r="D421" t="s">
        <v>90</v>
      </c>
      <c r="E421" t="s">
        <v>523</v>
      </c>
      <c r="F421" t="s">
        <v>659</v>
      </c>
      <c r="H421" s="140">
        <v>19.82</v>
      </c>
      <c r="I421" s="140">
        <v>12.89</v>
      </c>
      <c r="J421" s="140">
        <v>17.989999999999998</v>
      </c>
      <c r="K421" s="140">
        <v>11.69</v>
      </c>
      <c r="L421" s="140">
        <v>17.989999999999998</v>
      </c>
      <c r="M421" s="140">
        <v>11.69</v>
      </c>
      <c r="N421" s="140">
        <v>16.2</v>
      </c>
      <c r="O421" s="140">
        <v>10.53</v>
      </c>
      <c r="P421" t="s">
        <v>523</v>
      </c>
      <c r="Q421">
        <v>19.82</v>
      </c>
      <c r="R421">
        <v>17.260000000000002</v>
      </c>
      <c r="S421">
        <v>17.989999999999998</v>
      </c>
      <c r="T421">
        <v>15.89</v>
      </c>
      <c r="U421">
        <v>17.989999999999998</v>
      </c>
      <c r="V421">
        <v>12.94</v>
      </c>
      <c r="W421">
        <v>16.2</v>
      </c>
      <c r="X421">
        <v>11.85</v>
      </c>
      <c r="Y421" s="141"/>
    </row>
    <row r="422" spans="1:25" x14ac:dyDescent="0.35">
      <c r="A422" s="139">
        <v>27</v>
      </c>
      <c r="B422" s="139" t="s">
        <v>67</v>
      </c>
      <c r="C422" s="139" t="s">
        <v>68</v>
      </c>
      <c r="D422" t="s">
        <v>92</v>
      </c>
      <c r="E422" t="s">
        <v>524</v>
      </c>
      <c r="F422" t="s">
        <v>659</v>
      </c>
      <c r="H422" s="140">
        <v>20.82</v>
      </c>
      <c r="I422" s="140">
        <v>16.350000000000001</v>
      </c>
      <c r="J422" s="140">
        <v>18.89</v>
      </c>
      <c r="K422" s="140">
        <v>15.6</v>
      </c>
      <c r="L422" s="140">
        <v>18.89</v>
      </c>
      <c r="M422" s="140">
        <v>12.59</v>
      </c>
      <c r="N422" s="140">
        <v>17.010000000000002</v>
      </c>
      <c r="O422" s="140">
        <v>12.04</v>
      </c>
      <c r="P422" t="s">
        <v>524</v>
      </c>
      <c r="Q422" s="141">
        <v>24.59</v>
      </c>
      <c r="R422" s="141">
        <v>20.190000000000001</v>
      </c>
      <c r="S422" s="141">
        <v>22.95</v>
      </c>
      <c r="T422" s="141">
        <v>19.260000000000002</v>
      </c>
      <c r="U422" s="141">
        <v>21.85</v>
      </c>
      <c r="V422" s="141">
        <v>15.54</v>
      </c>
      <c r="W422" s="141">
        <v>20.97</v>
      </c>
      <c r="X422" s="141">
        <v>14.87</v>
      </c>
      <c r="Y422" s="141"/>
    </row>
    <row r="423" spans="1:25" x14ac:dyDescent="0.35">
      <c r="A423" s="139">
        <v>27</v>
      </c>
      <c r="B423" s="139" t="s">
        <v>67</v>
      </c>
      <c r="C423" s="139" t="s">
        <v>69</v>
      </c>
      <c r="D423" t="s">
        <v>94</v>
      </c>
      <c r="E423" t="s">
        <v>525</v>
      </c>
      <c r="F423" t="s">
        <v>659</v>
      </c>
      <c r="H423" s="140">
        <v>22.13</v>
      </c>
      <c r="I423" s="140">
        <v>18.170000000000002</v>
      </c>
      <c r="J423" s="140">
        <v>20.66</v>
      </c>
      <c r="K423" s="140">
        <v>17.329999999999998</v>
      </c>
      <c r="L423" s="140">
        <v>19.670000000000002</v>
      </c>
      <c r="M423" s="140">
        <v>13.99</v>
      </c>
      <c r="N423" s="140">
        <v>18.87</v>
      </c>
      <c r="O423" s="140">
        <v>13.38</v>
      </c>
      <c r="P423" t="s">
        <v>525</v>
      </c>
      <c r="Q423">
        <v>24.59</v>
      </c>
      <c r="R423">
        <v>20.380000000000003</v>
      </c>
      <c r="S423">
        <v>22.95</v>
      </c>
      <c r="T423">
        <v>19.260000000000002</v>
      </c>
      <c r="U423">
        <v>21.85</v>
      </c>
      <c r="V423">
        <v>15.879999999999999</v>
      </c>
      <c r="W423">
        <v>20.97</v>
      </c>
      <c r="X423">
        <v>14.87</v>
      </c>
      <c r="Y423" s="141"/>
    </row>
    <row r="424" spans="1:25" x14ac:dyDescent="0.35">
      <c r="A424" s="139">
        <v>27</v>
      </c>
      <c r="B424" s="139" t="s">
        <v>67</v>
      </c>
      <c r="C424" s="139" t="s">
        <v>71</v>
      </c>
      <c r="D424" t="s">
        <v>96</v>
      </c>
      <c r="E424" t="s">
        <v>526</v>
      </c>
      <c r="F424" t="s">
        <v>659</v>
      </c>
      <c r="H424" s="140">
        <v>24.59</v>
      </c>
      <c r="I424" s="140">
        <v>20.190000000000001</v>
      </c>
      <c r="J424" s="140">
        <v>22.95</v>
      </c>
      <c r="K424" s="140">
        <v>19.260000000000002</v>
      </c>
      <c r="L424" s="140">
        <v>21.85</v>
      </c>
      <c r="M424" s="140">
        <v>15.54</v>
      </c>
      <c r="N424" s="140">
        <v>20.97</v>
      </c>
      <c r="O424" s="140">
        <v>14.87</v>
      </c>
      <c r="P424" t="s">
        <v>526</v>
      </c>
      <c r="Q424">
        <v>25.13</v>
      </c>
      <c r="R424">
        <v>22.64</v>
      </c>
      <c r="S424">
        <v>23.46</v>
      </c>
      <c r="T424">
        <v>21.06</v>
      </c>
      <c r="U424">
        <v>22.05</v>
      </c>
      <c r="V424">
        <v>17.64</v>
      </c>
      <c r="W424">
        <v>21.06</v>
      </c>
      <c r="X424">
        <v>16.37</v>
      </c>
      <c r="Y424" s="141"/>
    </row>
    <row r="425" spans="1:25" x14ac:dyDescent="0.35">
      <c r="A425" s="139">
        <v>27</v>
      </c>
      <c r="B425" s="139" t="s">
        <v>67</v>
      </c>
      <c r="C425" s="139" t="s">
        <v>73</v>
      </c>
      <c r="D425" t="s">
        <v>98</v>
      </c>
      <c r="E425" t="s">
        <v>527</v>
      </c>
      <c r="F425" t="s">
        <v>659</v>
      </c>
      <c r="H425" s="140">
        <v>19.82</v>
      </c>
      <c r="I425" s="140">
        <v>12.89</v>
      </c>
      <c r="J425" s="140">
        <v>17.989999999999998</v>
      </c>
      <c r="K425" s="140">
        <v>11.69</v>
      </c>
      <c r="L425" s="140">
        <v>18.89</v>
      </c>
      <c r="M425" s="140">
        <v>12.28</v>
      </c>
      <c r="N425" s="140">
        <v>16.2</v>
      </c>
      <c r="O425" s="140">
        <v>10.53</v>
      </c>
      <c r="P425" t="s">
        <v>527</v>
      </c>
      <c r="U425" s="141">
        <v>18.89</v>
      </c>
      <c r="V425" s="141">
        <v>13.59</v>
      </c>
      <c r="Y425" s="141"/>
    </row>
    <row r="426" spans="1:25" x14ac:dyDescent="0.35">
      <c r="A426" s="139">
        <v>27</v>
      </c>
      <c r="B426" s="139" t="s">
        <v>70</v>
      </c>
      <c r="C426" s="139" t="s">
        <v>89</v>
      </c>
      <c r="D426" t="s">
        <v>100</v>
      </c>
      <c r="E426" t="s">
        <v>528</v>
      </c>
      <c r="F426" t="s">
        <v>660</v>
      </c>
      <c r="H426" s="140">
        <v>13.15</v>
      </c>
      <c r="I426" s="140">
        <v>8.5500000000000007</v>
      </c>
      <c r="J426" s="140">
        <v>13.15</v>
      </c>
      <c r="K426" s="140">
        <v>8.5500000000000007</v>
      </c>
      <c r="L426" s="140">
        <v>11.6</v>
      </c>
      <c r="M426" s="140">
        <v>7.54</v>
      </c>
      <c r="N426" s="140">
        <v>11.6</v>
      </c>
      <c r="O426" s="140">
        <v>7.54</v>
      </c>
      <c r="P426" t="s">
        <v>528</v>
      </c>
      <c r="Q426">
        <v>17.2</v>
      </c>
      <c r="R426">
        <v>15.53</v>
      </c>
      <c r="S426">
        <v>16.399999999999999</v>
      </c>
      <c r="T426">
        <v>14.71</v>
      </c>
      <c r="U426">
        <v>15.59</v>
      </c>
      <c r="V426">
        <v>13.26</v>
      </c>
      <c r="W426">
        <v>14.12</v>
      </c>
      <c r="X426">
        <v>11.95</v>
      </c>
      <c r="Y426" s="141"/>
    </row>
    <row r="427" spans="1:25" x14ac:dyDescent="0.35">
      <c r="A427" s="139">
        <v>27</v>
      </c>
      <c r="B427" s="139" t="s">
        <v>70</v>
      </c>
      <c r="C427" s="139" t="s">
        <v>68</v>
      </c>
      <c r="D427" t="s">
        <v>102</v>
      </c>
      <c r="E427" t="s">
        <v>529</v>
      </c>
      <c r="F427" t="s">
        <v>660</v>
      </c>
      <c r="H427" s="140">
        <v>17.850000000000001</v>
      </c>
      <c r="I427" s="140">
        <v>14.92</v>
      </c>
      <c r="J427" s="140">
        <v>16.649999999999999</v>
      </c>
      <c r="K427" s="140">
        <v>15.68</v>
      </c>
      <c r="L427" s="140">
        <v>16.420000000000002</v>
      </c>
      <c r="M427" s="140">
        <v>12.51</v>
      </c>
      <c r="N427" s="140">
        <v>14.17</v>
      </c>
      <c r="O427" s="140">
        <v>11.15</v>
      </c>
      <c r="P427" t="s">
        <v>529</v>
      </c>
      <c r="Q427" s="141">
        <v>22.03</v>
      </c>
      <c r="R427" s="141">
        <v>18.420000000000002</v>
      </c>
      <c r="S427" s="141">
        <v>20.55</v>
      </c>
      <c r="T427" s="141">
        <v>19.350000000000001</v>
      </c>
      <c r="U427" s="141">
        <v>20.27</v>
      </c>
      <c r="V427" s="141">
        <v>15.44</v>
      </c>
      <c r="W427" s="141">
        <v>17.489999999999998</v>
      </c>
      <c r="X427" s="141">
        <v>13.77</v>
      </c>
      <c r="Y427" s="141"/>
    </row>
    <row r="428" spans="1:25" x14ac:dyDescent="0.35">
      <c r="A428" s="139">
        <v>27</v>
      </c>
      <c r="B428" s="139" t="s">
        <v>70</v>
      </c>
      <c r="C428" s="139" t="s">
        <v>69</v>
      </c>
      <c r="D428" t="s">
        <v>104</v>
      </c>
      <c r="E428" t="s">
        <v>530</v>
      </c>
      <c r="F428" t="s">
        <v>660</v>
      </c>
      <c r="H428" s="140">
        <v>19.829999999999998</v>
      </c>
      <c r="I428" s="140">
        <v>16.579999999999998</v>
      </c>
      <c r="J428" s="140">
        <v>18.5</v>
      </c>
      <c r="K428" s="140">
        <v>17.420000000000002</v>
      </c>
      <c r="L428" s="140">
        <v>18.239999999999998</v>
      </c>
      <c r="M428" s="140">
        <v>13.9</v>
      </c>
      <c r="N428" s="140">
        <v>15.74</v>
      </c>
      <c r="O428" s="140">
        <v>12.39</v>
      </c>
      <c r="P428" t="s">
        <v>530</v>
      </c>
      <c r="Q428">
        <v>22.03</v>
      </c>
      <c r="R428">
        <v>18.59</v>
      </c>
      <c r="S428">
        <v>20.55</v>
      </c>
      <c r="T428">
        <v>19.350000000000001</v>
      </c>
      <c r="U428">
        <v>20.27</v>
      </c>
      <c r="V428">
        <v>16.220000000000002</v>
      </c>
      <c r="W428">
        <v>17.489999999999998</v>
      </c>
      <c r="X428">
        <v>14.84</v>
      </c>
      <c r="Y428" s="141"/>
    </row>
    <row r="429" spans="1:25" x14ac:dyDescent="0.35">
      <c r="A429" s="139">
        <v>27</v>
      </c>
      <c r="B429" s="139" t="s">
        <v>70</v>
      </c>
      <c r="C429" s="139" t="s">
        <v>71</v>
      </c>
      <c r="D429" t="s">
        <v>106</v>
      </c>
      <c r="E429" t="s">
        <v>531</v>
      </c>
      <c r="F429" t="s">
        <v>660</v>
      </c>
      <c r="H429" s="140">
        <v>22.03</v>
      </c>
      <c r="I429" s="140">
        <v>18.420000000000002</v>
      </c>
      <c r="J429" s="140">
        <v>20.55</v>
      </c>
      <c r="K429" s="140">
        <v>19.350000000000001</v>
      </c>
      <c r="L429" s="140">
        <v>20.27</v>
      </c>
      <c r="M429" s="140">
        <v>15.44</v>
      </c>
      <c r="N429" s="140">
        <v>17.489999999999998</v>
      </c>
      <c r="O429" s="140">
        <v>13.77</v>
      </c>
      <c r="P429" t="s">
        <v>531</v>
      </c>
      <c r="Q429">
        <v>22.57</v>
      </c>
      <c r="R429">
        <v>20.65</v>
      </c>
      <c r="S429">
        <v>21.66</v>
      </c>
      <c r="T429">
        <v>19.7</v>
      </c>
      <c r="U429">
        <v>20.72</v>
      </c>
      <c r="V429">
        <v>18.02</v>
      </c>
      <c r="W429">
        <v>19.02</v>
      </c>
      <c r="X429">
        <v>16.48</v>
      </c>
      <c r="Y429" s="141"/>
    </row>
    <row r="430" spans="1:25" x14ac:dyDescent="0.35">
      <c r="A430" s="139">
        <v>27</v>
      </c>
      <c r="B430" s="139" t="s">
        <v>70</v>
      </c>
      <c r="C430" s="139" t="s">
        <v>73</v>
      </c>
      <c r="D430" t="s">
        <v>108</v>
      </c>
      <c r="E430" t="s">
        <v>532</v>
      </c>
      <c r="F430" t="s">
        <v>660</v>
      </c>
      <c r="H430" s="140">
        <v>13.15</v>
      </c>
      <c r="I430" s="140">
        <v>8.5500000000000007</v>
      </c>
      <c r="J430" s="140">
        <v>13.15</v>
      </c>
      <c r="K430" s="140">
        <v>8.5500000000000007</v>
      </c>
      <c r="L430" s="140">
        <v>12.18</v>
      </c>
      <c r="M430" s="140">
        <v>7.92</v>
      </c>
      <c r="N430" s="140">
        <v>11.6</v>
      </c>
      <c r="O430" s="140">
        <v>7.54</v>
      </c>
      <c r="P430" t="s">
        <v>532</v>
      </c>
      <c r="U430" s="141">
        <v>16.37</v>
      </c>
      <c r="V430" s="141">
        <v>13.93</v>
      </c>
      <c r="Y430" s="141"/>
    </row>
    <row r="431" spans="1:25" x14ac:dyDescent="0.35">
      <c r="A431" s="139">
        <v>27</v>
      </c>
      <c r="B431" s="139" t="s">
        <v>72</v>
      </c>
      <c r="C431" s="139" t="s">
        <v>89</v>
      </c>
      <c r="D431" t="s">
        <v>110</v>
      </c>
      <c r="E431" t="s">
        <v>533</v>
      </c>
      <c r="F431" t="s">
        <v>661</v>
      </c>
      <c r="H431" s="140">
        <v>13.15</v>
      </c>
      <c r="I431" s="140">
        <v>8.5500000000000007</v>
      </c>
      <c r="J431" s="140">
        <v>13.15</v>
      </c>
      <c r="K431" s="140">
        <v>8.5500000000000007</v>
      </c>
      <c r="L431" s="140">
        <v>11.6</v>
      </c>
      <c r="M431" s="140">
        <v>7.54</v>
      </c>
      <c r="N431" s="140">
        <v>11.6</v>
      </c>
      <c r="O431" s="140">
        <v>7.54</v>
      </c>
      <c r="P431" t="s">
        <v>533</v>
      </c>
      <c r="Q431">
        <v>16.739999999999998</v>
      </c>
      <c r="R431">
        <v>14.58</v>
      </c>
      <c r="S431">
        <v>15.93</v>
      </c>
      <c r="T431">
        <v>13.59</v>
      </c>
      <c r="U431">
        <v>14.78</v>
      </c>
      <c r="V431">
        <v>11.92</v>
      </c>
      <c r="W431">
        <v>13.03</v>
      </c>
      <c r="X431">
        <v>10.46</v>
      </c>
      <c r="Y431" s="141"/>
    </row>
    <row r="432" spans="1:25" x14ac:dyDescent="0.35">
      <c r="A432" s="139">
        <v>27</v>
      </c>
      <c r="B432" s="139" t="s">
        <v>72</v>
      </c>
      <c r="C432" s="139" t="s">
        <v>68</v>
      </c>
      <c r="D432" t="s">
        <v>112</v>
      </c>
      <c r="E432" t="s">
        <v>534</v>
      </c>
      <c r="F432" t="s">
        <v>661</v>
      </c>
      <c r="H432" s="140">
        <v>17.22</v>
      </c>
      <c r="I432" s="140">
        <v>15.55</v>
      </c>
      <c r="J432" s="140">
        <v>16.11</v>
      </c>
      <c r="K432" s="140">
        <v>14.54</v>
      </c>
      <c r="L432" s="140">
        <v>15.61</v>
      </c>
      <c r="M432" s="140">
        <v>11.44</v>
      </c>
      <c r="N432" s="140">
        <v>13.22</v>
      </c>
      <c r="O432" s="140">
        <v>10.49</v>
      </c>
      <c r="P432" t="s">
        <v>534</v>
      </c>
      <c r="Q432" s="141">
        <v>21.25</v>
      </c>
      <c r="R432" s="141">
        <v>19.2</v>
      </c>
      <c r="S432" s="141">
        <v>19.89</v>
      </c>
      <c r="T432" s="141">
        <v>17.96</v>
      </c>
      <c r="U432" s="141">
        <v>19.27</v>
      </c>
      <c r="V432" s="141">
        <v>14.12</v>
      </c>
      <c r="W432" s="141">
        <v>16.32</v>
      </c>
      <c r="X432" s="141">
        <v>12.95</v>
      </c>
      <c r="Y432" s="141"/>
    </row>
    <row r="433" spans="1:25" x14ac:dyDescent="0.35">
      <c r="A433" s="139">
        <v>27</v>
      </c>
      <c r="B433" s="139" t="s">
        <v>72</v>
      </c>
      <c r="C433" s="139" t="s">
        <v>69</v>
      </c>
      <c r="D433" t="s">
        <v>114</v>
      </c>
      <c r="E433" t="s">
        <v>535</v>
      </c>
      <c r="F433" t="s">
        <v>661</v>
      </c>
      <c r="H433" s="140">
        <v>19.13</v>
      </c>
      <c r="I433" s="140">
        <v>17.28</v>
      </c>
      <c r="J433" s="140">
        <v>17.899999999999999</v>
      </c>
      <c r="K433" s="140">
        <v>16.16</v>
      </c>
      <c r="L433" s="140">
        <v>17.34</v>
      </c>
      <c r="M433" s="140">
        <v>12.71</v>
      </c>
      <c r="N433" s="140">
        <v>14.69</v>
      </c>
      <c r="O433" s="140">
        <v>11.66</v>
      </c>
      <c r="P433" t="s">
        <v>535</v>
      </c>
      <c r="Q433">
        <v>21.25</v>
      </c>
      <c r="R433">
        <v>19.2</v>
      </c>
      <c r="S433">
        <v>19.89</v>
      </c>
      <c r="T433">
        <v>17.96</v>
      </c>
      <c r="U433">
        <v>19.27</v>
      </c>
      <c r="V433">
        <v>14.81</v>
      </c>
      <c r="W433">
        <v>16.32</v>
      </c>
      <c r="X433">
        <v>13.26</v>
      </c>
      <c r="Y433" s="141"/>
    </row>
    <row r="434" spans="1:25" x14ac:dyDescent="0.35">
      <c r="A434" s="139">
        <v>27</v>
      </c>
      <c r="B434" s="139" t="s">
        <v>72</v>
      </c>
      <c r="C434" s="139" t="s">
        <v>71</v>
      </c>
      <c r="D434" t="s">
        <v>116</v>
      </c>
      <c r="E434" t="s">
        <v>536</v>
      </c>
      <c r="F434" t="s">
        <v>661</v>
      </c>
      <c r="H434" s="140">
        <v>21.25</v>
      </c>
      <c r="I434" s="140">
        <v>19.2</v>
      </c>
      <c r="J434" s="140">
        <v>19.89</v>
      </c>
      <c r="K434" s="140">
        <v>17.96</v>
      </c>
      <c r="L434" s="140">
        <v>19.27</v>
      </c>
      <c r="M434" s="140">
        <v>14.12</v>
      </c>
      <c r="N434" s="140">
        <v>16.32</v>
      </c>
      <c r="O434" s="140">
        <v>12.95</v>
      </c>
      <c r="P434" t="s">
        <v>536</v>
      </c>
      <c r="Q434">
        <v>22.04</v>
      </c>
      <c r="R434">
        <v>19.559999999999999</v>
      </c>
      <c r="S434">
        <v>21.11</v>
      </c>
      <c r="T434">
        <v>18.41</v>
      </c>
      <c r="U434">
        <v>19.78</v>
      </c>
      <c r="V434">
        <v>16.45</v>
      </c>
      <c r="W434">
        <v>17.75</v>
      </c>
      <c r="X434">
        <v>14.73</v>
      </c>
      <c r="Y434" s="141"/>
    </row>
    <row r="435" spans="1:25" x14ac:dyDescent="0.35">
      <c r="A435" s="139">
        <v>27</v>
      </c>
      <c r="B435" s="139" t="s">
        <v>72</v>
      </c>
      <c r="C435" s="139" t="s">
        <v>73</v>
      </c>
      <c r="D435" t="s">
        <v>118</v>
      </c>
      <c r="E435" t="s">
        <v>537</v>
      </c>
      <c r="F435" t="s">
        <v>661</v>
      </c>
      <c r="H435" s="140">
        <v>13.15</v>
      </c>
      <c r="I435" s="140">
        <v>8.5500000000000007</v>
      </c>
      <c r="J435" s="140">
        <v>13.15</v>
      </c>
      <c r="K435" s="140">
        <v>8.5500000000000007</v>
      </c>
      <c r="L435" s="140">
        <v>12.18</v>
      </c>
      <c r="M435" s="140">
        <v>7.92</v>
      </c>
      <c r="N435" s="140">
        <v>11.6</v>
      </c>
      <c r="O435" s="140">
        <v>7.54</v>
      </c>
      <c r="P435" t="s">
        <v>537</v>
      </c>
      <c r="U435" s="141">
        <v>15.52</v>
      </c>
      <c r="V435" s="141">
        <v>12.52</v>
      </c>
      <c r="Y435" s="141"/>
    </row>
    <row r="436" spans="1:25" x14ac:dyDescent="0.35">
      <c r="A436" s="139">
        <v>27</v>
      </c>
      <c r="B436" s="139" t="s">
        <v>120</v>
      </c>
      <c r="C436" s="139" t="s">
        <v>89</v>
      </c>
      <c r="D436" t="s">
        <v>121</v>
      </c>
      <c r="E436" t="s">
        <v>538</v>
      </c>
      <c r="F436" t="s">
        <v>662</v>
      </c>
      <c r="H436" s="140">
        <v>11.5</v>
      </c>
      <c r="I436" s="140">
        <v>7.48</v>
      </c>
      <c r="J436" s="140">
        <v>11.3</v>
      </c>
      <c r="K436" s="140">
        <v>7.35</v>
      </c>
      <c r="L436" s="140">
        <v>9.75</v>
      </c>
      <c r="M436" s="140">
        <v>6.34</v>
      </c>
      <c r="N436" s="140">
        <v>9.75</v>
      </c>
      <c r="O436" s="140">
        <v>6.34</v>
      </c>
      <c r="P436" t="s">
        <v>538</v>
      </c>
      <c r="Q436" s="141">
        <v>11.5</v>
      </c>
      <c r="R436" s="141">
        <v>7.48</v>
      </c>
      <c r="S436" s="141">
        <v>11.3</v>
      </c>
      <c r="T436" s="141">
        <v>7.35</v>
      </c>
      <c r="U436" s="141">
        <v>9.75</v>
      </c>
      <c r="V436" s="141">
        <v>6.34</v>
      </c>
      <c r="W436" s="141">
        <v>9.75</v>
      </c>
      <c r="X436" s="141">
        <v>6.34</v>
      </c>
      <c r="Y436" s="141"/>
    </row>
    <row r="437" spans="1:25" x14ac:dyDescent="0.35">
      <c r="A437" s="139">
        <v>28</v>
      </c>
      <c r="B437" s="139" t="s">
        <v>67</v>
      </c>
      <c r="C437" s="139" t="s">
        <v>89</v>
      </c>
      <c r="D437" t="s">
        <v>90</v>
      </c>
      <c r="E437" t="s">
        <v>539</v>
      </c>
      <c r="F437" t="s">
        <v>663</v>
      </c>
      <c r="H437" s="140">
        <v>33.57</v>
      </c>
      <c r="I437" s="140">
        <v>25.57</v>
      </c>
      <c r="J437" s="140">
        <v>28.88</v>
      </c>
      <c r="K437" s="140">
        <v>23.87</v>
      </c>
      <c r="L437" s="140">
        <v>23.9</v>
      </c>
      <c r="M437" s="140">
        <v>16.55</v>
      </c>
      <c r="N437" s="140">
        <v>21.18</v>
      </c>
      <c r="O437" s="140">
        <v>13.99</v>
      </c>
      <c r="P437" t="s">
        <v>539</v>
      </c>
      <c r="Q437">
        <v>33.57</v>
      </c>
      <c r="R437">
        <v>26.24</v>
      </c>
      <c r="S437">
        <v>28.88</v>
      </c>
      <c r="T437">
        <v>23.87</v>
      </c>
      <c r="U437">
        <v>25.28</v>
      </c>
      <c r="V437">
        <v>18.149999999999999</v>
      </c>
      <c r="W437">
        <v>23.63</v>
      </c>
      <c r="X437">
        <v>16.170000000000002</v>
      </c>
      <c r="Y437" s="141"/>
    </row>
    <row r="438" spans="1:25" x14ac:dyDescent="0.35">
      <c r="A438" s="139">
        <v>28</v>
      </c>
      <c r="B438" s="139" t="s">
        <v>67</v>
      </c>
      <c r="C438" s="139" t="s">
        <v>68</v>
      </c>
      <c r="D438" t="s">
        <v>92</v>
      </c>
      <c r="E438" t="s">
        <v>540</v>
      </c>
      <c r="F438" t="s">
        <v>663</v>
      </c>
      <c r="H438" s="140">
        <v>35.25</v>
      </c>
      <c r="I438" s="140">
        <v>26.85</v>
      </c>
      <c r="J438" s="140">
        <v>30.330000000000002</v>
      </c>
      <c r="K438" s="140">
        <v>25.07</v>
      </c>
      <c r="L438" s="140">
        <v>26.87</v>
      </c>
      <c r="M438" s="140">
        <v>18.649999999999999</v>
      </c>
      <c r="N438" s="140">
        <v>25.72</v>
      </c>
      <c r="O438" s="140">
        <v>17.78</v>
      </c>
      <c r="P438" t="s">
        <v>540</v>
      </c>
      <c r="Q438" s="141">
        <v>37.619999999999997</v>
      </c>
      <c r="R438" s="141">
        <v>30.5</v>
      </c>
      <c r="S438" s="141">
        <v>34.97</v>
      </c>
      <c r="T438" s="141">
        <v>29</v>
      </c>
      <c r="U438" s="141">
        <v>33.18</v>
      </c>
      <c r="V438" s="141">
        <v>23.02</v>
      </c>
      <c r="W438" s="141">
        <v>31.75</v>
      </c>
      <c r="X438" s="141">
        <v>21.96</v>
      </c>
      <c r="Y438" s="141"/>
    </row>
    <row r="439" spans="1:25" x14ac:dyDescent="0.35">
      <c r="A439" s="139">
        <v>28</v>
      </c>
      <c r="B439" s="139" t="s">
        <v>67</v>
      </c>
      <c r="C439" s="139" t="s">
        <v>69</v>
      </c>
      <c r="D439" t="s">
        <v>94</v>
      </c>
      <c r="E439" t="s">
        <v>541</v>
      </c>
      <c r="F439" t="s">
        <v>663</v>
      </c>
      <c r="H439" s="140">
        <v>35.93</v>
      </c>
      <c r="I439" s="140">
        <v>27.45</v>
      </c>
      <c r="J439" s="140">
        <v>31.47</v>
      </c>
      <c r="K439" s="140">
        <v>26.1</v>
      </c>
      <c r="L439" s="140">
        <v>29.86</v>
      </c>
      <c r="M439" s="140">
        <v>20.72</v>
      </c>
      <c r="N439" s="140">
        <v>28.58</v>
      </c>
      <c r="O439" s="140">
        <v>19.760000000000002</v>
      </c>
      <c r="P439" t="s">
        <v>541</v>
      </c>
      <c r="Q439">
        <v>37.619999999999997</v>
      </c>
      <c r="R439">
        <v>33.03</v>
      </c>
      <c r="S439">
        <v>34.97</v>
      </c>
      <c r="T439">
        <v>30.25</v>
      </c>
      <c r="U439">
        <v>33.18</v>
      </c>
      <c r="V439">
        <v>24.290000000000003</v>
      </c>
      <c r="W439">
        <v>31.75</v>
      </c>
      <c r="X439">
        <v>22.110000000000003</v>
      </c>
      <c r="Y439" s="141"/>
    </row>
    <row r="440" spans="1:25" x14ac:dyDescent="0.35">
      <c r="A440" s="139">
        <v>28</v>
      </c>
      <c r="B440" s="139" t="s">
        <v>67</v>
      </c>
      <c r="C440" s="139" t="s">
        <v>71</v>
      </c>
      <c r="D440" t="s">
        <v>96</v>
      </c>
      <c r="E440" t="s">
        <v>542</v>
      </c>
      <c r="F440" t="s">
        <v>663</v>
      </c>
      <c r="H440" s="140">
        <v>37.619999999999997</v>
      </c>
      <c r="I440" s="140">
        <v>30.5</v>
      </c>
      <c r="J440" s="140">
        <v>34.97</v>
      </c>
      <c r="K440" s="140">
        <v>29</v>
      </c>
      <c r="L440" s="140">
        <v>33.18</v>
      </c>
      <c r="M440" s="140">
        <v>23.02</v>
      </c>
      <c r="N440" s="140">
        <v>31.75</v>
      </c>
      <c r="O440" s="140">
        <v>21.96</v>
      </c>
      <c r="P440" t="s">
        <v>542</v>
      </c>
      <c r="Q440">
        <v>41.64</v>
      </c>
      <c r="R440">
        <v>36.69</v>
      </c>
      <c r="S440">
        <v>38.31</v>
      </c>
      <c r="T440">
        <v>33.61</v>
      </c>
      <c r="U440">
        <v>35.549999999999997</v>
      </c>
      <c r="V440">
        <v>26.98</v>
      </c>
      <c r="W440">
        <v>33.590000000000003</v>
      </c>
      <c r="X440">
        <v>24.56</v>
      </c>
      <c r="Y440" s="141"/>
    </row>
    <row r="441" spans="1:25" x14ac:dyDescent="0.35">
      <c r="A441" s="139">
        <v>28</v>
      </c>
      <c r="B441" s="139" t="s">
        <v>67</v>
      </c>
      <c r="C441" s="139" t="s">
        <v>73</v>
      </c>
      <c r="D441" t="s">
        <v>98</v>
      </c>
      <c r="E441" t="s">
        <v>543</v>
      </c>
      <c r="F441" t="s">
        <v>663</v>
      </c>
      <c r="H441" s="140">
        <v>33.57</v>
      </c>
      <c r="I441" s="140">
        <v>25.57</v>
      </c>
      <c r="J441" s="140">
        <v>28.88</v>
      </c>
      <c r="K441" s="140">
        <v>23.87</v>
      </c>
      <c r="L441" s="140">
        <v>25.1</v>
      </c>
      <c r="M441" s="140">
        <v>17.38</v>
      </c>
      <c r="N441" s="140">
        <v>21.18</v>
      </c>
      <c r="O441" s="140">
        <v>13.99</v>
      </c>
      <c r="P441" t="s">
        <v>543</v>
      </c>
      <c r="U441" s="141">
        <v>26.55</v>
      </c>
      <c r="V441" s="141">
        <v>19.060000000000002</v>
      </c>
      <c r="Y441" s="141"/>
    </row>
    <row r="442" spans="1:25" x14ac:dyDescent="0.35">
      <c r="A442" s="139">
        <v>28</v>
      </c>
      <c r="B442" s="139" t="s">
        <v>70</v>
      </c>
      <c r="C442" s="139" t="s">
        <v>89</v>
      </c>
      <c r="D442" t="s">
        <v>100</v>
      </c>
      <c r="E442" t="s">
        <v>544</v>
      </c>
      <c r="F442" t="s">
        <v>664</v>
      </c>
      <c r="H442" s="140">
        <v>26.66</v>
      </c>
      <c r="I442" s="140">
        <v>21.09</v>
      </c>
      <c r="J442" s="140">
        <v>25.41</v>
      </c>
      <c r="K442" s="140">
        <v>19.87</v>
      </c>
      <c r="L442" s="140">
        <v>18.920000000000002</v>
      </c>
      <c r="M442" s="140">
        <v>16.55</v>
      </c>
      <c r="N442" s="140">
        <v>15.99</v>
      </c>
      <c r="O442" s="140">
        <v>11.26</v>
      </c>
      <c r="P442" t="s">
        <v>544</v>
      </c>
      <c r="Q442">
        <v>26.66</v>
      </c>
      <c r="R442">
        <v>22.96</v>
      </c>
      <c r="S442">
        <v>25.41</v>
      </c>
      <c r="T442">
        <v>21.42</v>
      </c>
      <c r="U442">
        <v>23.08</v>
      </c>
      <c r="V442">
        <v>18.739999999999998</v>
      </c>
      <c r="W442">
        <v>20.32</v>
      </c>
      <c r="X442">
        <v>16.34</v>
      </c>
      <c r="Y442" s="141"/>
    </row>
    <row r="443" spans="1:25" x14ac:dyDescent="0.35">
      <c r="A443" s="139">
        <v>28</v>
      </c>
      <c r="B443" s="139" t="s">
        <v>70</v>
      </c>
      <c r="C443" s="139" t="s">
        <v>68</v>
      </c>
      <c r="D443" t="s">
        <v>102</v>
      </c>
      <c r="E443" t="s">
        <v>545</v>
      </c>
      <c r="F443" t="s">
        <v>664</v>
      </c>
      <c r="H443" s="140">
        <v>28</v>
      </c>
      <c r="I443" s="140">
        <v>22.4</v>
      </c>
      <c r="J443" s="140">
        <v>26.69</v>
      </c>
      <c r="K443" s="140">
        <v>23.62</v>
      </c>
      <c r="L443" s="140">
        <v>24.8</v>
      </c>
      <c r="M443" s="140">
        <v>18.510000000000002</v>
      </c>
      <c r="N443" s="140">
        <v>21.19</v>
      </c>
      <c r="O443" s="140">
        <v>16.36</v>
      </c>
      <c r="P443" t="s">
        <v>545</v>
      </c>
      <c r="Q443" s="141">
        <v>33.46</v>
      </c>
      <c r="R443" s="141">
        <v>27.65</v>
      </c>
      <c r="S443" s="141">
        <v>31.08</v>
      </c>
      <c r="T443" s="141">
        <v>29.15</v>
      </c>
      <c r="U443" s="141">
        <v>30.62</v>
      </c>
      <c r="V443" s="141">
        <v>22.86</v>
      </c>
      <c r="W443" s="141">
        <v>26.15</v>
      </c>
      <c r="X443" s="141">
        <v>20.2</v>
      </c>
      <c r="Y443" s="141"/>
    </row>
    <row r="444" spans="1:25" x14ac:dyDescent="0.35">
      <c r="A444" s="139">
        <v>28</v>
      </c>
      <c r="B444" s="139" t="s">
        <v>70</v>
      </c>
      <c r="C444" s="139" t="s">
        <v>69</v>
      </c>
      <c r="D444" t="s">
        <v>104</v>
      </c>
      <c r="E444" t="s">
        <v>546</v>
      </c>
      <c r="F444" t="s">
        <v>664</v>
      </c>
      <c r="H444" s="140">
        <v>30.11</v>
      </c>
      <c r="I444" s="140">
        <v>24.89</v>
      </c>
      <c r="J444" s="140">
        <v>27.97</v>
      </c>
      <c r="K444" s="140">
        <v>26.24</v>
      </c>
      <c r="L444" s="140">
        <v>27.56</v>
      </c>
      <c r="M444" s="140">
        <v>20.57</v>
      </c>
      <c r="N444" s="140">
        <v>23.54</v>
      </c>
      <c r="O444" s="140">
        <v>18.18</v>
      </c>
      <c r="P444" t="s">
        <v>546</v>
      </c>
      <c r="Q444">
        <v>33.46</v>
      </c>
      <c r="R444">
        <v>29.520000000000003</v>
      </c>
      <c r="S444">
        <v>31.3</v>
      </c>
      <c r="T444">
        <v>29.15</v>
      </c>
      <c r="U444">
        <v>30.62</v>
      </c>
      <c r="V444">
        <v>24.94</v>
      </c>
      <c r="W444">
        <v>26.66</v>
      </c>
      <c r="X444">
        <v>22.3</v>
      </c>
      <c r="Y444" s="141"/>
    </row>
    <row r="445" spans="1:25" x14ac:dyDescent="0.35">
      <c r="A445" s="139">
        <v>28</v>
      </c>
      <c r="B445" s="139" t="s">
        <v>70</v>
      </c>
      <c r="C445" s="139" t="s">
        <v>71</v>
      </c>
      <c r="D445" t="s">
        <v>106</v>
      </c>
      <c r="E445" t="s">
        <v>547</v>
      </c>
      <c r="F445" t="s">
        <v>664</v>
      </c>
      <c r="H445" s="140">
        <v>33.46</v>
      </c>
      <c r="I445" s="140">
        <v>27.65</v>
      </c>
      <c r="J445" s="140">
        <v>31.08</v>
      </c>
      <c r="K445" s="140">
        <v>29.15</v>
      </c>
      <c r="L445" s="140">
        <v>30.62</v>
      </c>
      <c r="M445" s="140">
        <v>22.86</v>
      </c>
      <c r="N445" s="140">
        <v>26.15</v>
      </c>
      <c r="O445" s="140">
        <v>20.2</v>
      </c>
      <c r="P445" t="s">
        <v>547</v>
      </c>
      <c r="Q445">
        <v>36.57</v>
      </c>
      <c r="R445">
        <v>32.79</v>
      </c>
      <c r="S445">
        <v>34.770000000000003</v>
      </c>
      <c r="T445">
        <v>30.95</v>
      </c>
      <c r="U445">
        <v>32.93</v>
      </c>
      <c r="V445">
        <v>27.71</v>
      </c>
      <c r="W445">
        <v>29.62</v>
      </c>
      <c r="X445">
        <v>24.77</v>
      </c>
      <c r="Y445" s="141"/>
    </row>
    <row r="446" spans="1:25" x14ac:dyDescent="0.35">
      <c r="A446" s="139">
        <v>28</v>
      </c>
      <c r="B446" s="139" t="s">
        <v>70</v>
      </c>
      <c r="C446" s="139" t="s">
        <v>73</v>
      </c>
      <c r="D446" t="s">
        <v>108</v>
      </c>
      <c r="E446" t="s">
        <v>548</v>
      </c>
      <c r="F446" t="s">
        <v>664</v>
      </c>
      <c r="H446" s="140">
        <v>26.66</v>
      </c>
      <c r="I446" s="140">
        <v>21.09</v>
      </c>
      <c r="J446" s="140">
        <v>25.41</v>
      </c>
      <c r="K446" s="140">
        <v>19.87</v>
      </c>
      <c r="L446" s="140">
        <v>19.87</v>
      </c>
      <c r="M446" s="140">
        <v>17.38</v>
      </c>
      <c r="N446" s="140">
        <v>15.99</v>
      </c>
      <c r="O446" s="140">
        <v>11.26</v>
      </c>
      <c r="P446" t="s">
        <v>548</v>
      </c>
      <c r="U446" s="141">
        <v>24.240000000000002</v>
      </c>
      <c r="V446" s="141">
        <v>19.680000000000003</v>
      </c>
      <c r="Y446" s="141"/>
    </row>
    <row r="447" spans="1:25" x14ac:dyDescent="0.35">
      <c r="A447" s="139">
        <v>28</v>
      </c>
      <c r="B447" s="139" t="s">
        <v>72</v>
      </c>
      <c r="C447" s="139" t="s">
        <v>89</v>
      </c>
      <c r="D447" t="s">
        <v>110</v>
      </c>
      <c r="E447" t="s">
        <v>549</v>
      </c>
      <c r="F447" t="s">
        <v>665</v>
      </c>
      <c r="H447" s="140">
        <v>26.28</v>
      </c>
      <c r="I447" s="140">
        <v>19.670000000000002</v>
      </c>
      <c r="J447" s="140">
        <v>24.65</v>
      </c>
      <c r="K447" s="140">
        <v>21.61</v>
      </c>
      <c r="L447" s="140">
        <v>17.87</v>
      </c>
      <c r="M447" s="140">
        <v>12.61</v>
      </c>
      <c r="N447" s="140">
        <v>14.79</v>
      </c>
      <c r="O447" s="140">
        <v>10.51</v>
      </c>
      <c r="P447" t="s">
        <v>549</v>
      </c>
      <c r="Q447">
        <v>26.28</v>
      </c>
      <c r="R447">
        <v>21.19</v>
      </c>
      <c r="S447">
        <v>24.65</v>
      </c>
      <c r="T447">
        <v>21.61</v>
      </c>
      <c r="U447">
        <v>21.55</v>
      </c>
      <c r="V447">
        <v>16.29</v>
      </c>
      <c r="W447">
        <v>18.32</v>
      </c>
      <c r="X447">
        <v>13.67</v>
      </c>
      <c r="Y447" s="141"/>
    </row>
    <row r="448" spans="1:25" x14ac:dyDescent="0.35">
      <c r="A448" s="139">
        <v>28</v>
      </c>
      <c r="B448" s="139" t="s">
        <v>72</v>
      </c>
      <c r="C448" s="139" t="s">
        <v>68</v>
      </c>
      <c r="D448" t="s">
        <v>112</v>
      </c>
      <c r="E448" t="s">
        <v>550</v>
      </c>
      <c r="F448" t="s">
        <v>665</v>
      </c>
      <c r="H448" s="140">
        <v>27.6</v>
      </c>
      <c r="I448" s="140">
        <v>23.41</v>
      </c>
      <c r="J448" s="140">
        <v>25.89</v>
      </c>
      <c r="K448" s="140">
        <v>22.700000000000003</v>
      </c>
      <c r="L448" s="140">
        <v>23.51</v>
      </c>
      <c r="M448" s="140">
        <v>16.82</v>
      </c>
      <c r="N448" s="140">
        <v>19.670000000000002</v>
      </c>
      <c r="O448" s="140">
        <v>15.31</v>
      </c>
      <c r="P448" t="s">
        <v>550</v>
      </c>
      <c r="Q448" s="141">
        <v>32.200000000000003</v>
      </c>
      <c r="R448" s="141">
        <v>28.9</v>
      </c>
      <c r="S448" s="141">
        <v>30.01</v>
      </c>
      <c r="T448" s="141">
        <v>26.91</v>
      </c>
      <c r="U448" s="141">
        <v>29.02</v>
      </c>
      <c r="V448" s="141">
        <v>20.77</v>
      </c>
      <c r="W448" s="141">
        <v>24.28</v>
      </c>
      <c r="X448" s="141">
        <v>18.899999999999999</v>
      </c>
      <c r="Y448" s="141"/>
    </row>
    <row r="449" spans="1:25" x14ac:dyDescent="0.35">
      <c r="A449" s="139">
        <v>28</v>
      </c>
      <c r="B449" s="139" t="s">
        <v>72</v>
      </c>
      <c r="C449" s="139" t="s">
        <v>69</v>
      </c>
      <c r="D449" t="s">
        <v>114</v>
      </c>
      <c r="E449" t="s">
        <v>551</v>
      </c>
      <c r="F449" t="s">
        <v>665</v>
      </c>
      <c r="H449" s="140">
        <v>28.98</v>
      </c>
      <c r="I449" s="140">
        <v>26.01</v>
      </c>
      <c r="J449" s="140">
        <v>27.01</v>
      </c>
      <c r="K449" s="140">
        <v>24.22</v>
      </c>
      <c r="L449" s="140">
        <v>26.12</v>
      </c>
      <c r="M449" s="140">
        <v>18.690000000000001</v>
      </c>
      <c r="N449" s="140">
        <v>21.85</v>
      </c>
      <c r="O449" s="140">
        <v>17.010000000000002</v>
      </c>
      <c r="P449" t="s">
        <v>551</v>
      </c>
      <c r="Q449">
        <v>32.200000000000003</v>
      </c>
      <c r="R449">
        <v>28.9</v>
      </c>
      <c r="S449">
        <v>30.330000000000002</v>
      </c>
      <c r="T449">
        <v>26.91</v>
      </c>
      <c r="U449">
        <v>29.02</v>
      </c>
      <c r="V449">
        <v>22.240000000000002</v>
      </c>
      <c r="W449">
        <v>24.48</v>
      </c>
      <c r="X449">
        <v>19.32</v>
      </c>
      <c r="Y449" s="141"/>
    </row>
    <row r="450" spans="1:25" x14ac:dyDescent="0.35">
      <c r="A450" s="139">
        <v>28</v>
      </c>
      <c r="B450" s="139" t="s">
        <v>72</v>
      </c>
      <c r="C450" s="139" t="s">
        <v>71</v>
      </c>
      <c r="D450" t="s">
        <v>116</v>
      </c>
      <c r="E450" t="s">
        <v>552</v>
      </c>
      <c r="F450" t="s">
        <v>665</v>
      </c>
      <c r="H450" s="140">
        <v>32.200000000000003</v>
      </c>
      <c r="I450" s="140">
        <v>28.9</v>
      </c>
      <c r="J450" s="140">
        <v>30.01</v>
      </c>
      <c r="K450" s="140">
        <v>26.91</v>
      </c>
      <c r="L450" s="140">
        <v>29.02</v>
      </c>
      <c r="M450" s="140">
        <v>20.77</v>
      </c>
      <c r="N450" s="140">
        <v>24.28</v>
      </c>
      <c r="O450" s="140">
        <v>18.899999999999999</v>
      </c>
      <c r="P450" t="s">
        <v>552</v>
      </c>
      <c r="Q450">
        <v>35.53</v>
      </c>
      <c r="R450">
        <v>30.67</v>
      </c>
      <c r="S450">
        <v>33.69</v>
      </c>
      <c r="T450">
        <v>28.45</v>
      </c>
      <c r="U450">
        <v>31.11</v>
      </c>
      <c r="V450">
        <v>24.71</v>
      </c>
      <c r="W450">
        <v>27.19</v>
      </c>
      <c r="X450">
        <v>21.46</v>
      </c>
      <c r="Y450" s="141"/>
    </row>
    <row r="451" spans="1:25" x14ac:dyDescent="0.35">
      <c r="A451" s="139">
        <v>28</v>
      </c>
      <c r="B451" s="139" t="s">
        <v>72</v>
      </c>
      <c r="C451" s="139" t="s">
        <v>73</v>
      </c>
      <c r="D451" t="s">
        <v>118</v>
      </c>
      <c r="E451" t="s">
        <v>553</v>
      </c>
      <c r="F451" t="s">
        <v>665</v>
      </c>
      <c r="H451" s="140">
        <v>26.28</v>
      </c>
      <c r="I451" s="140">
        <v>19.670000000000002</v>
      </c>
      <c r="J451" s="140">
        <v>24.65</v>
      </c>
      <c r="K451" s="140">
        <v>21.61</v>
      </c>
      <c r="L451" s="140">
        <v>18.77</v>
      </c>
      <c r="M451" s="140">
        <v>13.25</v>
      </c>
      <c r="N451" s="140">
        <v>14.79</v>
      </c>
      <c r="O451" s="140">
        <v>10.51</v>
      </c>
      <c r="P451" t="s">
        <v>553</v>
      </c>
      <c r="U451" s="141">
        <v>22.630000000000003</v>
      </c>
      <c r="V451" s="141">
        <v>17.110000000000003</v>
      </c>
      <c r="Y451" s="141"/>
    </row>
    <row r="452" spans="1:25" x14ac:dyDescent="0.35">
      <c r="A452" s="139">
        <v>28</v>
      </c>
      <c r="B452" s="139" t="s">
        <v>120</v>
      </c>
      <c r="C452" s="139" t="s">
        <v>89</v>
      </c>
      <c r="D452" t="s">
        <v>121</v>
      </c>
      <c r="E452" t="s">
        <v>554</v>
      </c>
      <c r="F452" t="s">
        <v>666</v>
      </c>
      <c r="H452" s="140">
        <v>15.17</v>
      </c>
      <c r="I452" s="140">
        <v>15.17</v>
      </c>
      <c r="J452" s="140">
        <v>13.19</v>
      </c>
      <c r="K452" s="140">
        <v>11.48</v>
      </c>
      <c r="L452" s="140">
        <v>11.3</v>
      </c>
      <c r="M452" s="140">
        <v>8.48</v>
      </c>
      <c r="N452" s="140">
        <v>9.42</v>
      </c>
      <c r="O452" s="140">
        <v>6.59</v>
      </c>
      <c r="P452" t="s">
        <v>554</v>
      </c>
      <c r="Q452" s="141">
        <v>15.17</v>
      </c>
      <c r="R452" s="141">
        <v>15.17</v>
      </c>
      <c r="S452" s="141">
        <v>13.19</v>
      </c>
      <c r="T452" s="141">
        <v>11.48</v>
      </c>
      <c r="U452" s="141">
        <v>11.3</v>
      </c>
      <c r="V452" s="141">
        <v>8.48</v>
      </c>
      <c r="W452" s="141">
        <v>9.42</v>
      </c>
      <c r="X452" s="141">
        <v>6.59</v>
      </c>
      <c r="Y452" s="141"/>
    </row>
  </sheetData>
  <sortState ref="AC5:AD32">
    <sortCondition ref="AC5:AC32"/>
  </sortState>
  <conditionalFormatting sqref="Q6:X9 Q22:X25 Q38:X41 Q54:X57 Q70:X73 Q86:X89 Q102:X105 Q118:X121 Q134:X137 Q150:X153 Q166:X169 Q182:X185 Q198:X201 Q214:X217 Q230:X233 Q246:X249 Q262:X265 Q278:X281 Q294:X297 Q310:X313 Q326:X329 Q342:X345 Q358:X361 Q374:X377 Q390:X393 Q406:X409 Q422:X425 Q438:X441 Q43:X46 Q59:X62 Q75:X78 Q91:X94 Q107:X110 Q123:X126 Q139:X142 Q155:X158 Q171:X174 Q187:X190 Q203:X206 Q219:X222 Q235:X238 Q251:X254 Q267:X270 Q283:X286 Q299:X302 Q315:X318 Q331:X334 Q347:X350 Q363:X366 Q379:X382 Q395:X398 Q411:X414 Q427:X430 Q443:X446 Q48:X52 Q64:X68 Q80:X84 Q96:X100 Q112:X116 Q128:X132 Q144:X148 Q160:X164 Q176:X180 Q192:X196 Q208:X212 Q224:X228 Q240:X244 Q256:X260 Q272:X276 Q288:X292 Q304:X308 Q320:X324 Q336:X340 Q352:X356 Q368:X372 Q384:X388 Q400:X404 Q416:X420 Q432:X436 Q448:X452 Q20:X20">
    <cfRule type="cellIs" dxfId="33" priority="51" operator="greaterThan">
      <formula>#REF!</formula>
    </cfRule>
  </conditionalFormatting>
  <conditionalFormatting sqref="Q5:X9 Q14:X14 Q19:X25 Q30:X30 Q35:X451">
    <cfRule type="cellIs" dxfId="32" priority="50" operator="greaterThan">
      <formula>#REF!</formula>
    </cfRule>
  </conditionalFormatting>
  <conditionalFormatting sqref="R6:X8">
    <cfRule type="cellIs" dxfId="31" priority="45" operator="greaterThan">
      <formula>#REF!</formula>
    </cfRule>
  </conditionalFormatting>
  <conditionalFormatting sqref="R6:X8">
    <cfRule type="cellIs" dxfId="30" priority="44" operator="greaterThan">
      <formula>#REF!</formula>
    </cfRule>
  </conditionalFormatting>
  <conditionalFormatting sqref="Q14:X14">
    <cfRule type="cellIs" dxfId="29" priority="43" operator="greaterThan">
      <formula>#REF!</formula>
    </cfRule>
  </conditionalFormatting>
  <conditionalFormatting sqref="Q10:X10">
    <cfRule type="cellIs" dxfId="28" priority="42" operator="greaterThan">
      <formula>#REF!</formula>
    </cfRule>
  </conditionalFormatting>
  <conditionalFormatting sqref="Q19:X19">
    <cfRule type="cellIs" dxfId="27" priority="38" operator="greaterThan">
      <formula>#REF!</formula>
    </cfRule>
  </conditionalFormatting>
  <conditionalFormatting sqref="Q15:X15">
    <cfRule type="cellIs" dxfId="26" priority="37" operator="greaterThan">
      <formula>#REF!</formula>
    </cfRule>
  </conditionalFormatting>
  <conditionalFormatting sqref="Q31:X31">
    <cfRule type="cellIs" dxfId="25" priority="9" operator="greaterThan">
      <formula>#REF!</formula>
    </cfRule>
  </conditionalFormatting>
  <conditionalFormatting sqref="Q36:X36">
    <cfRule type="cellIs" dxfId="24" priority="16" operator="greaterThan">
      <formula>#REF!</formula>
    </cfRule>
  </conditionalFormatting>
  <conditionalFormatting sqref="Q452:X452">
    <cfRule type="cellIs" dxfId="23" priority="15" operator="greaterThan">
      <formula>#REF!</formula>
    </cfRule>
  </conditionalFormatting>
  <conditionalFormatting sqref="R22:X24">
    <cfRule type="cellIs" dxfId="22" priority="14" operator="greaterThan">
      <formula>#REF!</formula>
    </cfRule>
  </conditionalFormatting>
  <conditionalFormatting sqref="R22:X24">
    <cfRule type="cellIs" dxfId="21" priority="13" operator="greaterThan">
      <formula>#REF!</formula>
    </cfRule>
  </conditionalFormatting>
  <conditionalFormatting sqref="Q30:X30">
    <cfRule type="cellIs" dxfId="20" priority="12" operator="greaterThan">
      <formula>#REF!</formula>
    </cfRule>
  </conditionalFormatting>
  <conditionalFormatting sqref="Q26:X26">
    <cfRule type="cellIs" dxfId="19" priority="11" operator="greaterThan">
      <formula>#REF!</formula>
    </cfRule>
  </conditionalFormatting>
  <conditionalFormatting sqref="Q35:X35">
    <cfRule type="cellIs" dxfId="18" priority="10" operator="greaterThan">
      <formula>#REF!</formula>
    </cfRule>
  </conditionalFormatting>
  <conditionalFormatting sqref="R32:X34">
    <cfRule type="cellIs" dxfId="17" priority="1" operator="greaterThan">
      <formula>#REF!</formula>
    </cfRule>
  </conditionalFormatting>
  <conditionalFormatting sqref="Q11:X13">
    <cfRule type="cellIs" dxfId="16" priority="24" operator="greaterThan">
      <formula>#REF!</formula>
    </cfRule>
  </conditionalFormatting>
  <conditionalFormatting sqref="Q11:X13">
    <cfRule type="cellIs" dxfId="15" priority="23" operator="greaterThan">
      <formula>#REF!</formula>
    </cfRule>
  </conditionalFormatting>
  <conditionalFormatting sqref="R11:X13">
    <cfRule type="cellIs" dxfId="14" priority="22" operator="greaterThan">
      <formula>#REF!</formula>
    </cfRule>
  </conditionalFormatting>
  <conditionalFormatting sqref="R11:X13">
    <cfRule type="cellIs" dxfId="13" priority="21" operator="greaterThan">
      <formula>#REF!</formula>
    </cfRule>
  </conditionalFormatting>
  <conditionalFormatting sqref="Q16:X18">
    <cfRule type="cellIs" dxfId="12" priority="20" operator="greaterThan">
      <formula>#REF!</formula>
    </cfRule>
  </conditionalFormatting>
  <conditionalFormatting sqref="Q16:X18">
    <cfRule type="cellIs" dxfId="11" priority="19" operator="greaterThan">
      <formula>#REF!</formula>
    </cfRule>
  </conditionalFormatting>
  <conditionalFormatting sqref="R16:X18">
    <cfRule type="cellIs" dxfId="10" priority="18" operator="greaterThan">
      <formula>#REF!</formula>
    </cfRule>
  </conditionalFormatting>
  <conditionalFormatting sqref="R16:X18">
    <cfRule type="cellIs" dxfId="9" priority="17" operator="greaterThan">
      <formula>#REF!</formula>
    </cfRule>
  </conditionalFormatting>
  <conditionalFormatting sqref="Q27:X29">
    <cfRule type="cellIs" dxfId="8" priority="8" operator="greaterThan">
      <formula>#REF!</formula>
    </cfRule>
  </conditionalFormatting>
  <conditionalFormatting sqref="Q27:X29">
    <cfRule type="cellIs" dxfId="7" priority="7" operator="greaterThan">
      <formula>#REF!</formula>
    </cfRule>
  </conditionalFormatting>
  <conditionalFormatting sqref="R27:X29">
    <cfRule type="cellIs" dxfId="6" priority="6" operator="greaterThan">
      <formula>#REF!</formula>
    </cfRule>
  </conditionalFormatting>
  <conditionalFormatting sqref="R27:X29">
    <cfRule type="cellIs" dxfId="5" priority="5" operator="greaterThan">
      <formula>#REF!</formula>
    </cfRule>
  </conditionalFormatting>
  <conditionalFormatting sqref="Q32:X34">
    <cfRule type="cellIs" dxfId="4" priority="4" operator="greaterThan">
      <formula>#REF!</formula>
    </cfRule>
  </conditionalFormatting>
  <conditionalFormatting sqref="Q32:X34">
    <cfRule type="cellIs" dxfId="3" priority="3" operator="greaterThan">
      <formula>#REF!</formula>
    </cfRule>
  </conditionalFormatting>
  <conditionalFormatting sqref="R32:X34">
    <cfRule type="cellIs" dxfId="2" priority="2" operator="greaterThan">
      <formula>#REF!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4631-44E4-433C-B098-092608DF8153}">
  <sheetPr>
    <pageSetUpPr fitToPage="1"/>
  </sheetPr>
  <dimension ref="A1:N59"/>
  <sheetViews>
    <sheetView tabSelected="1" workbookViewId="0">
      <selection activeCell="F37" sqref="F37"/>
    </sheetView>
  </sheetViews>
  <sheetFormatPr defaultRowHeight="14.5" x14ac:dyDescent="0.35"/>
  <cols>
    <col min="1" max="1" width="13.7265625" customWidth="1"/>
    <col min="2" max="2" width="19.1796875" customWidth="1"/>
    <col min="12" max="12" width="0" hidden="1" customWidth="1"/>
    <col min="14" max="14" width="0" hidden="1" customWidth="1"/>
  </cols>
  <sheetData>
    <row r="1" spans="1:14" x14ac:dyDescent="0.35">
      <c r="A1" t="s">
        <v>669</v>
      </c>
      <c r="B1" s="59" t="s">
        <v>38</v>
      </c>
      <c r="D1" s="202" t="s">
        <v>702</v>
      </c>
      <c r="E1" s="202"/>
      <c r="F1" s="202"/>
      <c r="G1" s="202"/>
      <c r="H1" s="202"/>
      <c r="I1" s="202"/>
      <c r="J1" s="202"/>
    </row>
    <row r="2" spans="1:14" x14ac:dyDescent="0.35">
      <c r="A2" t="s">
        <v>670</v>
      </c>
      <c r="B2">
        <f>VLOOKUP(B1,RateAdjust!AC5:AD32,2,)</f>
        <v>6</v>
      </c>
      <c r="D2" s="202"/>
      <c r="E2" s="202"/>
      <c r="F2" s="202"/>
      <c r="G2" s="202"/>
      <c r="H2" s="202"/>
      <c r="I2" s="202"/>
      <c r="J2" s="202"/>
    </row>
    <row r="4" spans="1:14" ht="15" thickBot="1" x14ac:dyDescent="0.4">
      <c r="A4" s="65" t="s">
        <v>703</v>
      </c>
    </row>
    <row r="5" spans="1:14" ht="15" thickBot="1" x14ac:dyDescent="0.4">
      <c r="A5" s="150" t="s">
        <v>85</v>
      </c>
      <c r="B5" s="156" t="s">
        <v>86</v>
      </c>
      <c r="C5" s="153" t="s">
        <v>77</v>
      </c>
      <c r="D5" s="151" t="s">
        <v>78</v>
      </c>
      <c r="E5" s="151" t="s">
        <v>79</v>
      </c>
      <c r="F5" s="151" t="s">
        <v>80</v>
      </c>
      <c r="G5" s="151" t="s">
        <v>81</v>
      </c>
      <c r="H5" s="151" t="s">
        <v>82</v>
      </c>
      <c r="I5" s="151" t="s">
        <v>83</v>
      </c>
      <c r="J5" s="152" t="s">
        <v>84</v>
      </c>
    </row>
    <row r="6" spans="1:14" x14ac:dyDescent="0.35">
      <c r="A6" s="148" t="s">
        <v>67</v>
      </c>
      <c r="B6" s="157" t="s">
        <v>89</v>
      </c>
      <c r="C6" s="154">
        <f>INDEX(RateAdjust!$E$4:$O$452,MATCH('2019 vs 2020 Rates - APPROVED'!$L6,RateAdjust!$E$4:$E$452,0),MATCH('2019 vs 2020 Rates - APPROVED'!C$5,RateAdjust!$E$4:$O$4,0))</f>
        <v>26.68</v>
      </c>
      <c r="D6" s="32">
        <f>INDEX(RateAdjust!$E$4:$O$452,MATCH('2019 vs 2020 Rates - APPROVED'!$L6,RateAdjust!$E$4:$E$452,0),MATCH('2019 vs 2020 Rates - APPROVED'!D$5,RateAdjust!$E$4:$O$4,0))</f>
        <v>22.52</v>
      </c>
      <c r="E6" s="32">
        <f>INDEX(RateAdjust!$E$4:$O$452,MATCH('2019 vs 2020 Rates - APPROVED'!$L6,RateAdjust!$E$4:$E$452,0),MATCH('2019 vs 2020 Rates - APPROVED'!E$5,RateAdjust!$E$4:$O$4,0))</f>
        <v>24.48</v>
      </c>
      <c r="F6" s="32">
        <f>INDEX(RateAdjust!$E$4:$O$452,MATCH('2019 vs 2020 Rates - APPROVED'!$L6,RateAdjust!$E$4:$E$452,0),MATCH('2019 vs 2020 Rates - APPROVED'!F$5,RateAdjust!$E$4:$O$4,0))</f>
        <v>20.95</v>
      </c>
      <c r="G6" s="32">
        <f>INDEX(RateAdjust!$E$4:$O$452,MATCH('2019 vs 2020 Rates - APPROVED'!$L6,RateAdjust!$E$4:$E$452,0),MATCH('2019 vs 2020 Rates - APPROVED'!G$5,RateAdjust!$E$4:$O$4,0))</f>
        <v>22.44</v>
      </c>
      <c r="H6" s="32">
        <f>INDEX(RateAdjust!$E$4:$O$452,MATCH('2019 vs 2020 Rates - APPROVED'!$L6,RateAdjust!$E$4:$E$452,0),MATCH('2019 vs 2020 Rates - APPROVED'!H$5,RateAdjust!$E$4:$O$4,0))</f>
        <v>16.28</v>
      </c>
      <c r="I6" s="32">
        <f>INDEX(RateAdjust!$E$4:$O$452,MATCH('2019 vs 2020 Rates - APPROVED'!$L6,RateAdjust!$E$4:$E$452,0),MATCH('2019 vs 2020 Rates - APPROVED'!I$5,RateAdjust!$E$4:$O$4,0))</f>
        <v>19.97</v>
      </c>
      <c r="J6" s="149">
        <f>INDEX(RateAdjust!$E$4:$O$452,MATCH('2019 vs 2020 Rates - APPROVED'!$L6,RateAdjust!$E$4:$E$452,0),MATCH('2019 vs 2020 Rates - APPROVED'!J$5,RateAdjust!$E$4:$O$4,0))</f>
        <v>15.28</v>
      </c>
      <c r="L6" t="str">
        <f>CONCATENATE($B$2,N6)</f>
        <v>6LCReg</v>
      </c>
      <c r="N6" t="s">
        <v>90</v>
      </c>
    </row>
    <row r="7" spans="1:14" x14ac:dyDescent="0.35">
      <c r="A7" s="144" t="s">
        <v>67</v>
      </c>
      <c r="B7" s="158" t="s">
        <v>68</v>
      </c>
      <c r="C7" s="36">
        <f>INDEX(RateAdjust!$E$4:$O$452,MATCH('2019 vs 2020 Rates - APPROVED'!$L7,RateAdjust!$E$4:$E$452,0),MATCH('2019 vs 2020 Rates - APPROVED'!C$5,RateAdjust!$E$4:$O$4,0))</f>
        <v>29.97</v>
      </c>
      <c r="D7" s="37">
        <f>INDEX(RateAdjust!$E$4:$O$452,MATCH('2019 vs 2020 Rates - APPROVED'!$L7,RateAdjust!$E$4:$E$452,0),MATCH('2019 vs 2020 Rates - APPROVED'!D$5,RateAdjust!$E$4:$O$4,0))</f>
        <v>24.48</v>
      </c>
      <c r="E7" s="37">
        <f>INDEX(RateAdjust!$E$4:$O$452,MATCH('2019 vs 2020 Rates - APPROVED'!$L7,RateAdjust!$E$4:$E$452,0),MATCH('2019 vs 2020 Rates - APPROVED'!E$5,RateAdjust!$E$4:$O$4,0))</f>
        <v>27.77</v>
      </c>
      <c r="F7" s="37">
        <f>INDEX(RateAdjust!$E$4:$O$452,MATCH('2019 vs 2020 Rates - APPROVED'!$L7,RateAdjust!$E$4:$E$452,0),MATCH('2019 vs 2020 Rates - APPROVED'!F$5,RateAdjust!$E$4:$O$4,0))</f>
        <v>24</v>
      </c>
      <c r="G7" s="37">
        <f>INDEX(RateAdjust!$E$4:$O$452,MATCH('2019 vs 2020 Rates - APPROVED'!$L7,RateAdjust!$E$4:$E$452,0),MATCH('2019 vs 2020 Rates - APPROVED'!G$5,RateAdjust!$E$4:$O$4,0))</f>
        <v>26.29</v>
      </c>
      <c r="H7" s="37">
        <f>INDEX(RateAdjust!$E$4:$O$452,MATCH('2019 vs 2020 Rates - APPROVED'!$L7,RateAdjust!$E$4:$E$452,0),MATCH('2019 vs 2020 Rates - APPROVED'!H$5,RateAdjust!$E$4:$O$4,0))</f>
        <v>18.59</v>
      </c>
      <c r="I7" s="37">
        <f>INDEX(RateAdjust!$E$4:$O$452,MATCH('2019 vs 2020 Rates - APPROVED'!$L7,RateAdjust!$E$4:$E$452,0),MATCH('2019 vs 2020 Rates - APPROVED'!I$5,RateAdjust!$E$4:$O$4,0))</f>
        <v>25.12</v>
      </c>
      <c r="J7" s="38">
        <f>INDEX(RateAdjust!$E$4:$O$452,MATCH('2019 vs 2020 Rates - APPROVED'!$L7,RateAdjust!$E$4:$E$452,0),MATCH('2019 vs 2020 Rates - APPROVED'!J$5,RateAdjust!$E$4:$O$4,0))</f>
        <v>17.989999999999998</v>
      </c>
      <c r="L7" t="str">
        <f t="shared" ref="L7:L21" si="0">CONCATENATE($B$2,N7)</f>
        <v>6LCTRS2</v>
      </c>
      <c r="N7" t="s">
        <v>673</v>
      </c>
    </row>
    <row r="8" spans="1:14" x14ac:dyDescent="0.35">
      <c r="A8" s="144" t="s">
        <v>67</v>
      </c>
      <c r="B8" s="158" t="s">
        <v>69</v>
      </c>
      <c r="C8" s="36">
        <f>INDEX(RateAdjust!$E$4:$O$452,MATCH('2019 vs 2020 Rates - APPROVED'!$L8,RateAdjust!$E$4:$E$452,0),MATCH('2019 vs 2020 Rates - APPROVED'!C$5,RateAdjust!$E$4:$O$4,0))</f>
        <v>33.299999999999997</v>
      </c>
      <c r="D8" s="37">
        <f>INDEX(RateAdjust!$E$4:$O$452,MATCH('2019 vs 2020 Rates - APPROVED'!$L8,RateAdjust!$E$4:$E$452,0),MATCH('2019 vs 2020 Rates - APPROVED'!D$5,RateAdjust!$E$4:$O$4,0))</f>
        <v>26.77</v>
      </c>
      <c r="E8" s="37">
        <f>INDEX(RateAdjust!$E$4:$O$452,MATCH('2019 vs 2020 Rates - APPROVED'!$L8,RateAdjust!$E$4:$E$452,0),MATCH('2019 vs 2020 Rates - APPROVED'!E$5,RateAdjust!$E$4:$O$4,0))</f>
        <v>30.86</v>
      </c>
      <c r="F8" s="37">
        <f>INDEX(RateAdjust!$E$4:$O$452,MATCH('2019 vs 2020 Rates - APPROVED'!$L8,RateAdjust!$E$4:$E$452,0),MATCH('2019 vs 2020 Rates - APPROVED'!F$5,RateAdjust!$E$4:$O$4,0))</f>
        <v>25.4</v>
      </c>
      <c r="G8" s="37">
        <f>INDEX(RateAdjust!$E$4:$O$452,MATCH('2019 vs 2020 Rates - APPROVED'!$L8,RateAdjust!$E$4:$E$452,0),MATCH('2019 vs 2020 Rates - APPROVED'!G$5,RateAdjust!$E$4:$O$4,0))</f>
        <v>29.21</v>
      </c>
      <c r="H8" s="37">
        <f>INDEX(RateAdjust!$E$4:$O$452,MATCH('2019 vs 2020 Rates - APPROVED'!$L8,RateAdjust!$E$4:$E$452,0),MATCH('2019 vs 2020 Rates - APPROVED'!H$5,RateAdjust!$E$4:$O$4,0))</f>
        <v>19.95</v>
      </c>
      <c r="I8" s="37">
        <f>INDEX(RateAdjust!$E$4:$O$452,MATCH('2019 vs 2020 Rates - APPROVED'!$L8,RateAdjust!$E$4:$E$452,0),MATCH('2019 vs 2020 Rates - APPROVED'!I$5,RateAdjust!$E$4:$O$4,0))</f>
        <v>27.91</v>
      </c>
      <c r="J8" s="38">
        <f>INDEX(RateAdjust!$E$4:$O$452,MATCH('2019 vs 2020 Rates - APPROVED'!$L8,RateAdjust!$E$4:$E$452,0),MATCH('2019 vs 2020 Rates - APPROVED'!J$5,RateAdjust!$E$4:$O$4,0))</f>
        <v>18.98</v>
      </c>
      <c r="L8" t="str">
        <f t="shared" si="0"/>
        <v>6LCTRS3</v>
      </c>
      <c r="N8" t="s">
        <v>674</v>
      </c>
    </row>
    <row r="9" spans="1:14" x14ac:dyDescent="0.35">
      <c r="A9" s="144" t="s">
        <v>67</v>
      </c>
      <c r="B9" s="158" t="s">
        <v>71</v>
      </c>
      <c r="C9" s="36">
        <f>INDEX(RateAdjust!$E$4:$O$452,MATCH('2019 vs 2020 Rates - APPROVED'!$L9,RateAdjust!$E$4:$E$452,0),MATCH('2019 vs 2020 Rates - APPROVED'!C$5,RateAdjust!$E$4:$O$4,0))</f>
        <v>37</v>
      </c>
      <c r="D9" s="37">
        <f>INDEX(RateAdjust!$E$4:$O$452,MATCH('2019 vs 2020 Rates - APPROVED'!$L9,RateAdjust!$E$4:$E$452,0),MATCH('2019 vs 2020 Rates - APPROVED'!D$5,RateAdjust!$E$4:$O$4,0))</f>
        <v>29.74</v>
      </c>
      <c r="E9" s="37">
        <f>INDEX(RateAdjust!$E$4:$O$452,MATCH('2019 vs 2020 Rates - APPROVED'!$L9,RateAdjust!$E$4:$E$452,0),MATCH('2019 vs 2020 Rates - APPROVED'!E$5,RateAdjust!$E$4:$O$4,0))</f>
        <v>34.29</v>
      </c>
      <c r="F9" s="37">
        <f>INDEX(RateAdjust!$E$4:$O$452,MATCH('2019 vs 2020 Rates - APPROVED'!$L9,RateAdjust!$E$4:$E$452,0),MATCH('2019 vs 2020 Rates - APPROVED'!F$5,RateAdjust!$E$4:$O$4,0))</f>
        <v>28.22</v>
      </c>
      <c r="G9" s="37">
        <f>INDEX(RateAdjust!$E$4:$O$452,MATCH('2019 vs 2020 Rates - APPROVED'!$L9,RateAdjust!$E$4:$E$452,0),MATCH('2019 vs 2020 Rates - APPROVED'!G$5,RateAdjust!$E$4:$O$4,0))</f>
        <v>32.46</v>
      </c>
      <c r="H9" s="37">
        <f>INDEX(RateAdjust!$E$4:$O$452,MATCH('2019 vs 2020 Rates - APPROVED'!$L9,RateAdjust!$E$4:$E$452,0),MATCH('2019 vs 2020 Rates - APPROVED'!H$5,RateAdjust!$E$4:$O$4,0))</f>
        <v>22.17</v>
      </c>
      <c r="I9" s="37">
        <f>INDEX(RateAdjust!$E$4:$O$452,MATCH('2019 vs 2020 Rates - APPROVED'!$L9,RateAdjust!$E$4:$E$452,0),MATCH('2019 vs 2020 Rates - APPROVED'!I$5,RateAdjust!$E$4:$O$4,0))</f>
        <v>31.01</v>
      </c>
      <c r="J9" s="38">
        <f>INDEX(RateAdjust!$E$4:$O$452,MATCH('2019 vs 2020 Rates - APPROVED'!$L9,RateAdjust!$E$4:$E$452,0),MATCH('2019 vs 2020 Rates - APPROVED'!J$5,RateAdjust!$E$4:$O$4,0))</f>
        <v>21.09</v>
      </c>
      <c r="L9" t="str">
        <f t="shared" si="0"/>
        <v>6LCTRS4</v>
      </c>
      <c r="N9" t="s">
        <v>675</v>
      </c>
    </row>
    <row r="10" spans="1:14" x14ac:dyDescent="0.35">
      <c r="A10" s="144" t="s">
        <v>67</v>
      </c>
      <c r="B10" s="158" t="s">
        <v>73</v>
      </c>
      <c r="C10" s="36"/>
      <c r="D10" s="37"/>
      <c r="E10" s="37"/>
      <c r="F10" s="37"/>
      <c r="G10" s="37">
        <f>INDEX(RateAdjust!$E$4:$O$452,MATCH('2019 vs 2020 Rates - APPROVED'!$L10,RateAdjust!$E$4:$E$452,0),MATCH('2019 vs 2020 Rates - APPROVED'!G$5,RateAdjust!$E$4:$O$4,0))</f>
        <v>23.57</v>
      </c>
      <c r="H10" s="37">
        <f>INDEX(RateAdjust!$E$4:$O$452,MATCH('2019 vs 2020 Rates - APPROVED'!$L10,RateAdjust!$E$4:$E$452,0),MATCH('2019 vs 2020 Rates - APPROVED'!H$5,RateAdjust!$E$4:$O$4,0))</f>
        <v>18.59</v>
      </c>
      <c r="I10" s="37"/>
      <c r="J10" s="38"/>
      <c r="L10" t="str">
        <f t="shared" si="0"/>
        <v>6LCTSR</v>
      </c>
      <c r="N10" t="s">
        <v>98</v>
      </c>
    </row>
    <row r="11" spans="1:14" x14ac:dyDescent="0.35">
      <c r="A11" s="144" t="s">
        <v>70</v>
      </c>
      <c r="B11" s="158" t="s">
        <v>89</v>
      </c>
      <c r="C11" s="36">
        <f>INDEX(RateAdjust!$E$4:$O$452,MATCH('2019 vs 2020 Rates - APPROVED'!$L11,RateAdjust!$E$4:$E$452,0),MATCH('2019 vs 2020 Rates - APPROVED'!C$5,RateAdjust!$E$4:$O$4,0))</f>
        <v>23.46</v>
      </c>
      <c r="D11" s="37">
        <f>INDEX(RateAdjust!$E$4:$O$452,MATCH('2019 vs 2020 Rates - APPROVED'!$L11,RateAdjust!$E$4:$E$452,0),MATCH('2019 vs 2020 Rates - APPROVED'!D$5,RateAdjust!$E$4:$O$4,0))</f>
        <v>19.13</v>
      </c>
      <c r="E11" s="37">
        <f>INDEX(RateAdjust!$E$4:$O$452,MATCH('2019 vs 2020 Rates - APPROVED'!$L11,RateAdjust!$E$4:$E$452,0),MATCH('2019 vs 2020 Rates - APPROVED'!E$5,RateAdjust!$E$4:$O$4,0))</f>
        <v>21.42</v>
      </c>
      <c r="F11" s="37">
        <f>INDEX(RateAdjust!$E$4:$O$452,MATCH('2019 vs 2020 Rates - APPROVED'!$L11,RateAdjust!$E$4:$E$452,0),MATCH('2019 vs 2020 Rates - APPROVED'!F$5,RateAdjust!$E$4:$O$4,0))</f>
        <v>17.649999999999999</v>
      </c>
      <c r="G11" s="37">
        <f>INDEX(RateAdjust!$E$4:$O$452,MATCH('2019 vs 2020 Rates - APPROVED'!$L11,RateAdjust!$E$4:$E$452,0),MATCH('2019 vs 2020 Rates - APPROVED'!G$5,RateAdjust!$E$4:$O$4,0))</f>
        <v>20.25</v>
      </c>
      <c r="H11" s="37">
        <f>INDEX(RateAdjust!$E$4:$O$452,MATCH('2019 vs 2020 Rates - APPROVED'!$L11,RateAdjust!$E$4:$E$452,0),MATCH('2019 vs 2020 Rates - APPROVED'!H$5,RateAdjust!$E$4:$O$4,0))</f>
        <v>15.06</v>
      </c>
      <c r="I11" s="37">
        <f>INDEX(RateAdjust!$E$4:$O$452,MATCH('2019 vs 2020 Rates - APPROVED'!$L11,RateAdjust!$E$4:$E$452,0),MATCH('2019 vs 2020 Rates - APPROVED'!I$5,RateAdjust!$E$4:$O$4,0))</f>
        <v>17.34</v>
      </c>
      <c r="J11" s="38">
        <f>INDEX(RateAdjust!$E$4:$O$452,MATCH('2019 vs 2020 Rates - APPROVED'!$L11,RateAdjust!$E$4:$E$452,0),MATCH('2019 vs 2020 Rates - APPROVED'!J$5,RateAdjust!$E$4:$O$4,0))</f>
        <v>13.26</v>
      </c>
      <c r="L11" t="str">
        <f t="shared" si="0"/>
        <v>6LHReg</v>
      </c>
      <c r="N11" t="s">
        <v>100</v>
      </c>
    </row>
    <row r="12" spans="1:14" x14ac:dyDescent="0.35">
      <c r="A12" s="144" t="s">
        <v>70</v>
      </c>
      <c r="B12" s="158" t="s">
        <v>68</v>
      </c>
      <c r="C12" s="36">
        <f>INDEX(RateAdjust!$E$4:$O$452,MATCH('2019 vs 2020 Rates - APPROVED'!$L12,RateAdjust!$E$4:$E$452,0),MATCH('2019 vs 2020 Rates - APPROVED'!C$5,RateAdjust!$E$4:$O$4,0))</f>
        <v>26.53</v>
      </c>
      <c r="D12" s="37">
        <f>INDEX(RateAdjust!$E$4:$O$452,MATCH('2019 vs 2020 Rates - APPROVED'!$L12,RateAdjust!$E$4:$E$452,0),MATCH('2019 vs 2020 Rates - APPROVED'!D$5,RateAdjust!$E$4:$O$4,0))</f>
        <v>21.75</v>
      </c>
      <c r="E12" s="37">
        <f>INDEX(RateAdjust!$E$4:$O$452,MATCH('2019 vs 2020 Rates - APPROVED'!$L12,RateAdjust!$E$4:$E$452,0),MATCH('2019 vs 2020 Rates - APPROVED'!E$5,RateAdjust!$E$4:$O$4,0))</f>
        <v>24.57</v>
      </c>
      <c r="F12" s="37">
        <f>INDEX(RateAdjust!$E$4:$O$452,MATCH('2019 vs 2020 Rates - APPROVED'!$L12,RateAdjust!$E$4:$E$452,0),MATCH('2019 vs 2020 Rates - APPROVED'!F$5,RateAdjust!$E$4:$O$4,0))</f>
        <v>22.98</v>
      </c>
      <c r="G12" s="37">
        <f>INDEX(RateAdjust!$E$4:$O$452,MATCH('2019 vs 2020 Rates - APPROVED'!$L12,RateAdjust!$E$4:$E$452,0),MATCH('2019 vs 2020 Rates - APPROVED'!G$5,RateAdjust!$E$4:$O$4,0))</f>
        <v>24.19</v>
      </c>
      <c r="H12" s="37">
        <f>INDEX(RateAdjust!$E$4:$O$452,MATCH('2019 vs 2020 Rates - APPROVED'!$L12,RateAdjust!$E$4:$E$452,0),MATCH('2019 vs 2020 Rates - APPROVED'!H$5,RateAdjust!$E$4:$O$4,0))</f>
        <v>17.82</v>
      </c>
      <c r="I12" s="37">
        <f>INDEX(RateAdjust!$E$4:$O$452,MATCH('2019 vs 2020 Rates - APPROVED'!$L12,RateAdjust!$E$4:$E$452,0),MATCH('2019 vs 2020 Rates - APPROVED'!I$5,RateAdjust!$E$4:$O$4,0))</f>
        <v>20.52</v>
      </c>
      <c r="J12" s="38">
        <f>INDEX(RateAdjust!$E$4:$O$452,MATCH('2019 vs 2020 Rates - APPROVED'!$L12,RateAdjust!$E$4:$E$452,0),MATCH('2019 vs 2020 Rates - APPROVED'!J$5,RateAdjust!$E$4:$O$4,0))</f>
        <v>15.65</v>
      </c>
      <c r="L12" t="str">
        <f t="shared" si="0"/>
        <v>6LHTRS2</v>
      </c>
      <c r="N12" t="s">
        <v>676</v>
      </c>
    </row>
    <row r="13" spans="1:14" x14ac:dyDescent="0.35">
      <c r="A13" s="144" t="s">
        <v>70</v>
      </c>
      <c r="B13" s="158" t="s">
        <v>69</v>
      </c>
      <c r="C13" s="36">
        <f>INDEX(RateAdjust!$E$4:$O$452,MATCH('2019 vs 2020 Rates - APPROVED'!$L13,RateAdjust!$E$4:$E$452,0),MATCH('2019 vs 2020 Rates - APPROVED'!C$5,RateAdjust!$E$4:$O$4,0))</f>
        <v>29.48</v>
      </c>
      <c r="D13" s="37">
        <f>INDEX(RateAdjust!$E$4:$O$452,MATCH('2019 vs 2020 Rates - APPROVED'!$L13,RateAdjust!$E$4:$E$452,0),MATCH('2019 vs 2020 Rates - APPROVED'!D$5,RateAdjust!$E$4:$O$4,0))</f>
        <v>24.17</v>
      </c>
      <c r="E13" s="37">
        <f>INDEX(RateAdjust!$E$4:$O$452,MATCH('2019 vs 2020 Rates - APPROVED'!$L13,RateAdjust!$E$4:$E$452,0),MATCH('2019 vs 2020 Rates - APPROVED'!E$5,RateAdjust!$E$4:$O$4,0))</f>
        <v>27.3</v>
      </c>
      <c r="F13" s="37">
        <f>INDEX(RateAdjust!$E$4:$O$452,MATCH('2019 vs 2020 Rates - APPROVED'!$L13,RateAdjust!$E$4:$E$452,0),MATCH('2019 vs 2020 Rates - APPROVED'!F$5,RateAdjust!$E$4:$O$4,0))</f>
        <v>25.53</v>
      </c>
      <c r="G13" s="37">
        <f>INDEX(RateAdjust!$E$4:$O$452,MATCH('2019 vs 2020 Rates - APPROVED'!$L13,RateAdjust!$E$4:$E$452,0),MATCH('2019 vs 2020 Rates - APPROVED'!G$5,RateAdjust!$E$4:$O$4,0))</f>
        <v>26.88</v>
      </c>
      <c r="H13" s="37">
        <f>INDEX(RateAdjust!$E$4:$O$452,MATCH('2019 vs 2020 Rates - APPROVED'!$L13,RateAdjust!$E$4:$E$452,0),MATCH('2019 vs 2020 Rates - APPROVED'!H$5,RateAdjust!$E$4:$O$4,0))</f>
        <v>19.8</v>
      </c>
      <c r="I13" s="37">
        <f>INDEX(RateAdjust!$E$4:$O$452,MATCH('2019 vs 2020 Rates - APPROVED'!$L13,RateAdjust!$E$4:$E$452,0),MATCH('2019 vs 2020 Rates - APPROVED'!I$5,RateAdjust!$E$4:$O$4,0))</f>
        <v>22.8</v>
      </c>
      <c r="J13" s="38">
        <f>INDEX(RateAdjust!$E$4:$O$452,MATCH('2019 vs 2020 Rates - APPROVED'!$L13,RateAdjust!$E$4:$E$452,0),MATCH('2019 vs 2020 Rates - APPROVED'!J$5,RateAdjust!$E$4:$O$4,0))</f>
        <v>17.39</v>
      </c>
      <c r="L13" t="str">
        <f t="shared" si="0"/>
        <v>6LHTRS3</v>
      </c>
      <c r="N13" t="s">
        <v>677</v>
      </c>
    </row>
    <row r="14" spans="1:14" x14ac:dyDescent="0.35">
      <c r="A14" s="144" t="s">
        <v>70</v>
      </c>
      <c r="B14" s="158" t="s">
        <v>71</v>
      </c>
      <c r="C14" s="36">
        <f>INDEX(RateAdjust!$E$4:$O$452,MATCH('2019 vs 2020 Rates - APPROVED'!$L14,RateAdjust!$E$4:$E$452,0),MATCH('2019 vs 2020 Rates - APPROVED'!C$5,RateAdjust!$E$4:$O$4,0))</f>
        <v>32.76</v>
      </c>
      <c r="D14" s="37">
        <f>INDEX(RateAdjust!$E$4:$O$452,MATCH('2019 vs 2020 Rates - APPROVED'!$L14,RateAdjust!$E$4:$E$452,0),MATCH('2019 vs 2020 Rates - APPROVED'!D$5,RateAdjust!$E$4:$O$4,0))</f>
        <v>26.85</v>
      </c>
      <c r="E14" s="37">
        <f>INDEX(RateAdjust!$E$4:$O$452,MATCH('2019 vs 2020 Rates - APPROVED'!$L14,RateAdjust!$E$4:$E$452,0),MATCH('2019 vs 2020 Rates - APPROVED'!E$5,RateAdjust!$E$4:$O$4,0))</f>
        <v>30.33</v>
      </c>
      <c r="F14" s="37">
        <f>INDEX(RateAdjust!$E$4:$O$452,MATCH('2019 vs 2020 Rates - APPROVED'!$L14,RateAdjust!$E$4:$E$452,0),MATCH('2019 vs 2020 Rates - APPROVED'!F$5,RateAdjust!$E$4:$O$4,0))</f>
        <v>28.37</v>
      </c>
      <c r="G14" s="37">
        <f>INDEX(RateAdjust!$E$4:$O$452,MATCH('2019 vs 2020 Rates - APPROVED'!$L14,RateAdjust!$E$4:$E$452,0),MATCH('2019 vs 2020 Rates - APPROVED'!G$5,RateAdjust!$E$4:$O$4,0))</f>
        <v>29.87</v>
      </c>
      <c r="H14" s="37">
        <f>INDEX(RateAdjust!$E$4:$O$452,MATCH('2019 vs 2020 Rates - APPROVED'!$L14,RateAdjust!$E$4:$E$452,0),MATCH('2019 vs 2020 Rates - APPROVED'!H$5,RateAdjust!$E$4:$O$4,0))</f>
        <v>22</v>
      </c>
      <c r="I14" s="37">
        <f>INDEX(RateAdjust!$E$4:$O$452,MATCH('2019 vs 2020 Rates - APPROVED'!$L14,RateAdjust!$E$4:$E$452,0),MATCH('2019 vs 2020 Rates - APPROVED'!I$5,RateAdjust!$E$4:$O$4,0))</f>
        <v>25.33</v>
      </c>
      <c r="J14" s="38">
        <f>INDEX(RateAdjust!$E$4:$O$452,MATCH('2019 vs 2020 Rates - APPROVED'!$L14,RateAdjust!$E$4:$E$452,0),MATCH('2019 vs 2020 Rates - APPROVED'!J$5,RateAdjust!$E$4:$O$4,0))</f>
        <v>19.32</v>
      </c>
      <c r="L14" t="str">
        <f t="shared" si="0"/>
        <v>6LHTRS4</v>
      </c>
      <c r="N14" t="s">
        <v>678</v>
      </c>
    </row>
    <row r="15" spans="1:14" x14ac:dyDescent="0.35">
      <c r="A15" s="144" t="s">
        <v>70</v>
      </c>
      <c r="B15" s="158" t="s">
        <v>73</v>
      </c>
      <c r="C15" s="36"/>
      <c r="D15" s="37"/>
      <c r="E15" s="37"/>
      <c r="F15" s="37"/>
      <c r="G15" s="37">
        <f>INDEX(RateAdjust!$E$4:$O$452,MATCH('2019 vs 2020 Rates - APPROVED'!$L15,RateAdjust!$E$4:$E$452,0),MATCH('2019 vs 2020 Rates - APPROVED'!G$5,RateAdjust!$E$4:$O$4,0))</f>
        <v>21.27</v>
      </c>
      <c r="H15" s="37">
        <f>INDEX(RateAdjust!$E$4:$O$452,MATCH('2019 vs 2020 Rates - APPROVED'!$L15,RateAdjust!$E$4:$E$452,0),MATCH('2019 vs 2020 Rates - APPROVED'!H$5,RateAdjust!$E$4:$O$4,0))</f>
        <v>15.82</v>
      </c>
      <c r="I15" s="37"/>
      <c r="J15" s="38"/>
      <c r="L15" t="str">
        <f t="shared" si="0"/>
        <v>6LHTSR</v>
      </c>
      <c r="N15" t="s">
        <v>108</v>
      </c>
    </row>
    <row r="16" spans="1:14" x14ac:dyDescent="0.35">
      <c r="A16" s="144" t="s">
        <v>72</v>
      </c>
      <c r="B16" s="158" t="s">
        <v>89</v>
      </c>
      <c r="C16" s="36">
        <f>INDEX(RateAdjust!$E$4:$O$452,MATCH('2019 vs 2020 Rates - APPROVED'!$L16,RateAdjust!$E$4:$E$452,0),MATCH('2019 vs 2020 Rates - APPROVED'!C$5,RateAdjust!$E$4:$O$4,0))</f>
        <v>21.65</v>
      </c>
      <c r="D16" s="37">
        <f>INDEX(RateAdjust!$E$4:$O$452,MATCH('2019 vs 2020 Rates - APPROVED'!$L16,RateAdjust!$E$4:$E$452,0),MATCH('2019 vs 2020 Rates - APPROVED'!D$5,RateAdjust!$E$4:$O$4,0))</f>
        <v>18.829999999999998</v>
      </c>
      <c r="E16" s="37">
        <f>INDEX(RateAdjust!$E$4:$O$452,MATCH('2019 vs 2020 Rates - APPROVED'!$L16,RateAdjust!$E$4:$E$452,0),MATCH('2019 vs 2020 Rates - APPROVED'!E$5,RateAdjust!$E$4:$O$4,0))</f>
        <v>20.12</v>
      </c>
      <c r="F16" s="37">
        <f>INDEX(RateAdjust!$E$4:$O$452,MATCH('2019 vs 2020 Rates - APPROVED'!$L16,RateAdjust!$E$4:$E$452,0),MATCH('2019 vs 2020 Rates - APPROVED'!F$5,RateAdjust!$E$4:$O$4,0))</f>
        <v>17.57</v>
      </c>
      <c r="G16" s="37">
        <f>INDEX(RateAdjust!$E$4:$O$452,MATCH('2019 vs 2020 Rates - APPROVED'!$L16,RateAdjust!$E$4:$E$452,0),MATCH('2019 vs 2020 Rates - APPROVED'!G$5,RateAdjust!$E$4:$O$4,0))</f>
        <v>18.899999999999999</v>
      </c>
      <c r="H16" s="37">
        <f>INDEX(RateAdjust!$E$4:$O$452,MATCH('2019 vs 2020 Rates - APPROVED'!$L16,RateAdjust!$E$4:$E$452,0),MATCH('2019 vs 2020 Rates - APPROVED'!H$5,RateAdjust!$E$4:$O$4,0))</f>
        <v>13.63</v>
      </c>
      <c r="I16" s="37">
        <f>INDEX(RateAdjust!$E$4:$O$452,MATCH('2019 vs 2020 Rates - APPROVED'!$L16,RateAdjust!$E$4:$E$452,0),MATCH('2019 vs 2020 Rates - APPROVED'!I$5,RateAdjust!$E$4:$O$4,0))</f>
        <v>15.84</v>
      </c>
      <c r="J16" s="38">
        <f>INDEX(RateAdjust!$E$4:$O$452,MATCH('2019 vs 2020 Rates - APPROVED'!$L16,RateAdjust!$E$4:$E$452,0),MATCH('2019 vs 2020 Rates - APPROVED'!J$5,RateAdjust!$E$4:$O$4,0))</f>
        <v>11.7</v>
      </c>
      <c r="L16" t="str">
        <f t="shared" si="0"/>
        <v>6RHReg</v>
      </c>
      <c r="N16" t="s">
        <v>110</v>
      </c>
    </row>
    <row r="17" spans="1:14" x14ac:dyDescent="0.35">
      <c r="A17" s="144" t="s">
        <v>72</v>
      </c>
      <c r="B17" s="158" t="s">
        <v>68</v>
      </c>
      <c r="C17" s="36">
        <f>INDEX(RateAdjust!$E$4:$O$452,MATCH('2019 vs 2020 Rates - APPROVED'!$L17,RateAdjust!$E$4:$E$452,0),MATCH('2019 vs 2020 Rates - APPROVED'!C$5,RateAdjust!$E$4:$O$4,0))</f>
        <v>25.49</v>
      </c>
      <c r="D17" s="37">
        <f>INDEX(RateAdjust!$E$4:$O$452,MATCH('2019 vs 2020 Rates - APPROVED'!$L17,RateAdjust!$E$4:$E$452,0),MATCH('2019 vs 2020 Rates - APPROVED'!D$5,RateAdjust!$E$4:$O$4,0))</f>
        <v>22.77</v>
      </c>
      <c r="E17" s="37">
        <f>INDEX(RateAdjust!$E$4:$O$452,MATCH('2019 vs 2020 Rates - APPROVED'!$L17,RateAdjust!$E$4:$E$452,0),MATCH('2019 vs 2020 Rates - APPROVED'!E$5,RateAdjust!$E$4:$O$4,0))</f>
        <v>23.7</v>
      </c>
      <c r="F17" s="37">
        <f>INDEX(RateAdjust!$E$4:$O$452,MATCH('2019 vs 2020 Rates - APPROVED'!$L17,RateAdjust!$E$4:$E$452,0),MATCH('2019 vs 2020 Rates - APPROVED'!F$5,RateAdjust!$E$4:$O$4,0))</f>
        <v>21.14</v>
      </c>
      <c r="G17" s="37">
        <f>INDEX(RateAdjust!$E$4:$O$452,MATCH('2019 vs 2020 Rates - APPROVED'!$L17,RateAdjust!$E$4:$E$452,0),MATCH('2019 vs 2020 Rates - APPROVED'!G$5,RateAdjust!$E$4:$O$4,0))</f>
        <v>22.87</v>
      </c>
      <c r="H17" s="37">
        <f>INDEX(RateAdjust!$E$4:$O$452,MATCH('2019 vs 2020 Rates - APPROVED'!$L17,RateAdjust!$E$4:$E$452,0),MATCH('2019 vs 2020 Rates - APPROVED'!H$5,RateAdjust!$E$4:$O$4,0))</f>
        <v>16.11</v>
      </c>
      <c r="I17" s="37">
        <f>INDEX(RateAdjust!$E$4:$O$452,MATCH('2019 vs 2020 Rates - APPROVED'!$L17,RateAdjust!$E$4:$E$452,0),MATCH('2019 vs 2020 Rates - APPROVED'!I$5,RateAdjust!$E$4:$O$4,0))</f>
        <v>18.98</v>
      </c>
      <c r="J17" s="38">
        <f>INDEX(RateAdjust!$E$4:$O$452,MATCH('2019 vs 2020 Rates - APPROVED'!$L17,RateAdjust!$E$4:$E$452,0),MATCH('2019 vs 2020 Rates - APPROVED'!J$5,RateAdjust!$E$4:$O$4,0))</f>
        <v>14.6</v>
      </c>
      <c r="L17" t="str">
        <f t="shared" si="0"/>
        <v>6RHTRS2</v>
      </c>
      <c r="N17" t="s">
        <v>679</v>
      </c>
    </row>
    <row r="18" spans="1:14" x14ac:dyDescent="0.35">
      <c r="A18" s="144" t="s">
        <v>72</v>
      </c>
      <c r="B18" s="158" t="s">
        <v>69</v>
      </c>
      <c r="C18" s="36">
        <f>INDEX(RateAdjust!$E$4:$O$452,MATCH('2019 vs 2020 Rates - APPROVED'!$L18,RateAdjust!$E$4:$E$452,0),MATCH('2019 vs 2020 Rates - APPROVED'!C$5,RateAdjust!$E$4:$O$4,0))</f>
        <v>28.32</v>
      </c>
      <c r="D18" s="37">
        <f>INDEX(RateAdjust!$E$4:$O$452,MATCH('2019 vs 2020 Rates - APPROVED'!$L18,RateAdjust!$E$4:$E$452,0),MATCH('2019 vs 2020 Rates - APPROVED'!D$5,RateAdjust!$E$4:$O$4,0))</f>
        <v>25.3</v>
      </c>
      <c r="E18" s="37">
        <f>INDEX(RateAdjust!$E$4:$O$452,MATCH('2019 vs 2020 Rates - APPROVED'!$L18,RateAdjust!$E$4:$E$452,0),MATCH('2019 vs 2020 Rates - APPROVED'!E$5,RateAdjust!$E$4:$O$4,0))</f>
        <v>26.33</v>
      </c>
      <c r="F18" s="37">
        <f>INDEX(RateAdjust!$E$4:$O$452,MATCH('2019 vs 2020 Rates - APPROVED'!$L18,RateAdjust!$E$4:$E$452,0),MATCH('2019 vs 2020 Rates - APPROVED'!F$5,RateAdjust!$E$4:$O$4,0))</f>
        <v>23.49</v>
      </c>
      <c r="G18" s="37">
        <f>INDEX(RateAdjust!$E$4:$O$452,MATCH('2019 vs 2020 Rates - APPROVED'!$L18,RateAdjust!$E$4:$E$452,0),MATCH('2019 vs 2020 Rates - APPROVED'!G$5,RateAdjust!$E$4:$O$4,0))</f>
        <v>25.41</v>
      </c>
      <c r="H18" s="37">
        <f>INDEX(RateAdjust!$E$4:$O$452,MATCH('2019 vs 2020 Rates - APPROVED'!$L18,RateAdjust!$E$4:$E$452,0),MATCH('2019 vs 2020 Rates - APPROVED'!H$5,RateAdjust!$E$4:$O$4,0))</f>
        <v>17.899999999999999</v>
      </c>
      <c r="I18" s="37">
        <f>INDEX(RateAdjust!$E$4:$O$452,MATCH('2019 vs 2020 Rates - APPROVED'!$L18,RateAdjust!$E$4:$E$452,0),MATCH('2019 vs 2020 Rates - APPROVED'!I$5,RateAdjust!$E$4:$O$4,0))</f>
        <v>21.09</v>
      </c>
      <c r="J18" s="38">
        <f>INDEX(RateAdjust!$E$4:$O$452,MATCH('2019 vs 2020 Rates - APPROVED'!$L18,RateAdjust!$E$4:$E$452,0),MATCH('2019 vs 2020 Rates - APPROVED'!J$5,RateAdjust!$E$4:$O$4,0))</f>
        <v>16.22</v>
      </c>
      <c r="L18" t="str">
        <f t="shared" si="0"/>
        <v>6RHTRS3</v>
      </c>
      <c r="N18" t="s">
        <v>680</v>
      </c>
    </row>
    <row r="19" spans="1:14" x14ac:dyDescent="0.35">
      <c r="A19" s="144" t="s">
        <v>72</v>
      </c>
      <c r="B19" s="158" t="s">
        <v>71</v>
      </c>
      <c r="C19" s="36">
        <f>INDEX(RateAdjust!$E$4:$O$452,MATCH('2019 vs 2020 Rates - APPROVED'!$L19,RateAdjust!$E$4:$E$452,0),MATCH('2019 vs 2020 Rates - APPROVED'!C$5,RateAdjust!$E$4:$O$4,0))</f>
        <v>31.47</v>
      </c>
      <c r="D19" s="37">
        <f>INDEX(RateAdjust!$E$4:$O$452,MATCH('2019 vs 2020 Rates - APPROVED'!$L19,RateAdjust!$E$4:$E$452,0),MATCH('2019 vs 2020 Rates - APPROVED'!D$5,RateAdjust!$E$4:$O$4,0))</f>
        <v>28.11</v>
      </c>
      <c r="E19" s="37">
        <f>INDEX(RateAdjust!$E$4:$O$452,MATCH('2019 vs 2020 Rates - APPROVED'!$L19,RateAdjust!$E$4:$E$452,0),MATCH('2019 vs 2020 Rates - APPROVED'!E$5,RateAdjust!$E$4:$O$4,0))</f>
        <v>29.25</v>
      </c>
      <c r="F19" s="37">
        <f>INDEX(RateAdjust!$E$4:$O$452,MATCH('2019 vs 2020 Rates - APPROVED'!$L19,RateAdjust!$E$4:$E$452,0),MATCH('2019 vs 2020 Rates - APPROVED'!F$5,RateAdjust!$E$4:$O$4,0))</f>
        <v>26.1</v>
      </c>
      <c r="G19" s="37">
        <f>INDEX(RateAdjust!$E$4:$O$452,MATCH('2019 vs 2020 Rates - APPROVED'!$L19,RateAdjust!$E$4:$E$452,0),MATCH('2019 vs 2020 Rates - APPROVED'!G$5,RateAdjust!$E$4:$O$4,0))</f>
        <v>28.23</v>
      </c>
      <c r="H19" s="37">
        <f>INDEX(RateAdjust!$E$4:$O$452,MATCH('2019 vs 2020 Rates - APPROVED'!$L19,RateAdjust!$E$4:$E$452,0),MATCH('2019 vs 2020 Rates - APPROVED'!H$5,RateAdjust!$E$4:$O$4,0))</f>
        <v>19.89</v>
      </c>
      <c r="I19" s="37">
        <f>INDEX(RateAdjust!$E$4:$O$452,MATCH('2019 vs 2020 Rates - APPROVED'!$L19,RateAdjust!$E$4:$E$452,0),MATCH('2019 vs 2020 Rates - APPROVED'!I$5,RateAdjust!$E$4:$O$4,0))</f>
        <v>23.43</v>
      </c>
      <c r="J19" s="38">
        <f>INDEX(RateAdjust!$E$4:$O$452,MATCH('2019 vs 2020 Rates - APPROVED'!$L19,RateAdjust!$E$4:$E$452,0),MATCH('2019 vs 2020 Rates - APPROVED'!J$5,RateAdjust!$E$4:$O$4,0))</f>
        <v>18.02</v>
      </c>
      <c r="L19" t="str">
        <f t="shared" si="0"/>
        <v>6RHTRS4</v>
      </c>
      <c r="N19" t="s">
        <v>681</v>
      </c>
    </row>
    <row r="20" spans="1:14" x14ac:dyDescent="0.35">
      <c r="A20" s="144" t="s">
        <v>72</v>
      </c>
      <c r="B20" s="158" t="s">
        <v>73</v>
      </c>
      <c r="C20" s="36"/>
      <c r="D20" s="37"/>
      <c r="E20" s="37"/>
      <c r="F20" s="37"/>
      <c r="G20" s="37">
        <f>INDEX(RateAdjust!$E$4:$O$452,MATCH('2019 vs 2020 Rates - APPROVED'!$L20,RateAdjust!$E$4:$E$452,0),MATCH('2019 vs 2020 Rates - APPROVED'!G$5,RateAdjust!$E$4:$O$4,0))</f>
        <v>19.850000000000001</v>
      </c>
      <c r="H20" s="37">
        <f>INDEX(RateAdjust!$E$4:$O$452,MATCH('2019 vs 2020 Rates - APPROVED'!$L20,RateAdjust!$E$4:$E$452,0),MATCH('2019 vs 2020 Rates - APPROVED'!H$5,RateAdjust!$E$4:$O$4,0))</f>
        <v>14.32</v>
      </c>
      <c r="I20" s="37"/>
      <c r="J20" s="38"/>
      <c r="L20" t="str">
        <f t="shared" si="0"/>
        <v>6RHTSR</v>
      </c>
      <c r="N20" t="s">
        <v>118</v>
      </c>
    </row>
    <row r="21" spans="1:14" ht="15" thickBot="1" x14ac:dyDescent="0.4">
      <c r="A21" s="145" t="s">
        <v>120</v>
      </c>
      <c r="B21" s="159" t="s">
        <v>89</v>
      </c>
      <c r="C21" s="155">
        <f>INDEX(RateAdjust!$E$4:$O$452,MATCH('2019 vs 2020 Rates - APPROVED'!$L21,RateAdjust!$E$4:$E$452,0),MATCH('2019 vs 2020 Rates - APPROVED'!C$5,RateAdjust!$E$4:$O$4,0))</f>
        <v>15</v>
      </c>
      <c r="D21" s="146">
        <f>INDEX(RateAdjust!$E$4:$O$452,MATCH('2019 vs 2020 Rates - APPROVED'!$L21,RateAdjust!$E$4:$E$452,0),MATCH('2019 vs 2020 Rates - APPROVED'!D$5,RateAdjust!$E$4:$O$4,0))</f>
        <v>11.5</v>
      </c>
      <c r="E21" s="146">
        <f>INDEX(RateAdjust!$E$4:$O$452,MATCH('2019 vs 2020 Rates - APPROVED'!$L21,RateAdjust!$E$4:$E$452,0),MATCH('2019 vs 2020 Rates - APPROVED'!E$5,RateAdjust!$E$4:$O$4,0))</f>
        <v>14</v>
      </c>
      <c r="F21" s="146">
        <f>INDEX(RateAdjust!$E$4:$O$452,MATCH('2019 vs 2020 Rates - APPROVED'!$L21,RateAdjust!$E$4:$E$452,0),MATCH('2019 vs 2020 Rates - APPROVED'!F$5,RateAdjust!$E$4:$O$4,0))</f>
        <v>11</v>
      </c>
      <c r="G21" s="146">
        <f>INDEX(RateAdjust!$E$4:$O$452,MATCH('2019 vs 2020 Rates - APPROVED'!$L21,RateAdjust!$E$4:$E$452,0),MATCH('2019 vs 2020 Rates - APPROVED'!G$5,RateAdjust!$E$4:$O$4,0))</f>
        <v>12</v>
      </c>
      <c r="H21" s="146">
        <f>INDEX(RateAdjust!$E$4:$O$452,MATCH('2019 vs 2020 Rates - APPROVED'!$L21,RateAdjust!$E$4:$E$452,0),MATCH('2019 vs 2020 Rates - APPROVED'!H$5,RateAdjust!$E$4:$O$4,0))</f>
        <v>8.5</v>
      </c>
      <c r="I21" s="146">
        <f>INDEX(RateAdjust!$E$4:$O$452,MATCH('2019 vs 2020 Rates - APPROVED'!$L21,RateAdjust!$E$4:$E$452,0),MATCH('2019 vs 2020 Rates - APPROVED'!I$5,RateAdjust!$E$4:$O$4,0))</f>
        <v>12</v>
      </c>
      <c r="J21" s="147">
        <f>INDEX(RateAdjust!$E$4:$O$452,MATCH('2019 vs 2020 Rates - APPROVED'!$L21,RateAdjust!$E$4:$E$452,0),MATCH('2019 vs 2020 Rates - APPROVED'!J$5,RateAdjust!$E$4:$O$4,0))</f>
        <v>7.96</v>
      </c>
      <c r="L21" t="str">
        <f t="shared" si="0"/>
        <v>6RelativeReg</v>
      </c>
      <c r="N21" t="s">
        <v>121</v>
      </c>
    </row>
    <row r="23" spans="1:14" ht="15" thickBot="1" x14ac:dyDescent="0.4">
      <c r="A23" s="142" t="s">
        <v>671</v>
      </c>
    </row>
    <row r="24" spans="1:14" ht="15" thickBot="1" x14ac:dyDescent="0.4">
      <c r="A24" s="150" t="s">
        <v>85</v>
      </c>
      <c r="B24" s="156" t="s">
        <v>86</v>
      </c>
      <c r="C24" s="153" t="s">
        <v>77</v>
      </c>
      <c r="D24" s="151" t="s">
        <v>78</v>
      </c>
      <c r="E24" s="151" t="s">
        <v>79</v>
      </c>
      <c r="F24" s="151" t="s">
        <v>80</v>
      </c>
      <c r="G24" s="151" t="s">
        <v>81</v>
      </c>
      <c r="H24" s="151" t="s">
        <v>82</v>
      </c>
      <c r="I24" s="151" t="s">
        <v>83</v>
      </c>
      <c r="J24" s="152" t="s">
        <v>84</v>
      </c>
    </row>
    <row r="25" spans="1:14" x14ac:dyDescent="0.35">
      <c r="A25" s="148" t="s">
        <v>67</v>
      </c>
      <c r="B25" s="157" t="s">
        <v>89</v>
      </c>
      <c r="C25" s="154">
        <f>INDEX(RateAdjust!$P$4:$X$452,MATCH('2019 vs 2020 Rates - APPROVED'!$L6,RateAdjust!$P$4:$P$452,0),MATCH('2019 vs 2020 Rates - APPROVED'!C$5,RateAdjust!$P$4:$X$4,0))</f>
        <v>30.93</v>
      </c>
      <c r="D25" s="32">
        <f>INDEX(RateAdjust!$P$4:$X$452,MATCH('2019 vs 2020 Rates - APPROVED'!$L6,RateAdjust!$P$4:$P$452,0),MATCH('2019 vs 2020 Rates - APPROVED'!D$5,RateAdjust!$P$4:$X$4,0))</f>
        <v>26.34</v>
      </c>
      <c r="E25" s="32">
        <f>INDEX(RateAdjust!$P$4:$X$452,MATCH('2019 vs 2020 Rates - APPROVED'!$L6,RateAdjust!$P$4:$P$452,0),MATCH('2019 vs 2020 Rates - APPROVED'!E$5,RateAdjust!$P$4:$X$4,0))</f>
        <v>27.83</v>
      </c>
      <c r="F25" s="32">
        <f>INDEX(RateAdjust!$P$4:$X$452,MATCH('2019 vs 2020 Rates - APPROVED'!$L6,RateAdjust!$P$4:$P$452,0),MATCH('2019 vs 2020 Rates - APPROVED'!F$5,RateAdjust!$P$4:$X$4,0))</f>
        <v>23.52</v>
      </c>
      <c r="G25" s="32">
        <f>INDEX(RateAdjust!$P$4:$X$452,MATCH('2019 vs 2020 Rates - APPROVED'!$L6,RateAdjust!$P$4:$P$452,0),MATCH('2019 vs 2020 Rates - APPROVED'!G$5,RateAdjust!$P$4:$X$4,0))</f>
        <v>25.29</v>
      </c>
      <c r="H25" s="32">
        <f>INDEX(RateAdjust!$P$4:$X$452,MATCH('2019 vs 2020 Rates - APPROVED'!$L6,RateAdjust!$P$4:$P$452,0),MATCH('2019 vs 2020 Rates - APPROVED'!H$5,RateAdjust!$P$4:$X$4,0))</f>
        <v>17.61</v>
      </c>
      <c r="I25" s="32">
        <f>INDEX(RateAdjust!$P$4:$X$452,MATCH('2019 vs 2020 Rates - APPROVED'!$L6,RateAdjust!$P$4:$P$452,0),MATCH('2019 vs 2020 Rates - APPROVED'!I$5,RateAdjust!$P$4:$X$4,0))</f>
        <v>23.51</v>
      </c>
      <c r="J25" s="149">
        <f>INDEX(RateAdjust!$P$4:$X$452,MATCH('2019 vs 2020 Rates - APPROVED'!$L6,RateAdjust!$P$4:$P$452,0),MATCH('2019 vs 2020 Rates - APPROVED'!J$5,RateAdjust!$P$4:$X$4,0))</f>
        <v>15.5</v>
      </c>
      <c r="L25" t="str">
        <f>CONCATENATE($B$2,N25)</f>
        <v>6LCReg</v>
      </c>
      <c r="N25" t="s">
        <v>90</v>
      </c>
    </row>
    <row r="26" spans="1:14" x14ac:dyDescent="0.35">
      <c r="A26" s="144" t="s">
        <v>67</v>
      </c>
      <c r="B26" s="158" t="s">
        <v>68</v>
      </c>
      <c r="C26" s="36">
        <f>INDEX(RateAdjust!$P$4:$X$452,MATCH('2019 vs 2020 Rates - APPROVED'!$L7,RateAdjust!$P$4:$P$452,0),MATCH('2019 vs 2020 Rates - APPROVED'!C$5,RateAdjust!$P$4:$X$4,0))</f>
        <v>37</v>
      </c>
      <c r="D26" s="37">
        <f>INDEX(RateAdjust!$P$4:$X$452,MATCH('2019 vs 2020 Rates - APPROVED'!$L7,RateAdjust!$P$4:$P$452,0),MATCH('2019 vs 2020 Rates - APPROVED'!D$5,RateAdjust!$P$4:$X$4,0))</f>
        <v>30.6</v>
      </c>
      <c r="E26" s="37">
        <f>INDEX(RateAdjust!$P$4:$X$452,MATCH('2019 vs 2020 Rates - APPROVED'!$L7,RateAdjust!$P$4:$P$452,0),MATCH('2019 vs 2020 Rates - APPROVED'!E$5,RateAdjust!$P$4:$X$4,0))</f>
        <v>34.29</v>
      </c>
      <c r="F26" s="37">
        <f>INDEX(RateAdjust!$P$4:$X$452,MATCH('2019 vs 2020 Rates - APPROVED'!$L7,RateAdjust!$P$4:$P$452,0),MATCH('2019 vs 2020 Rates - APPROVED'!F$5,RateAdjust!$P$4:$X$4,0))</f>
        <v>28.22</v>
      </c>
      <c r="G26" s="37">
        <f>INDEX(RateAdjust!$P$4:$X$452,MATCH('2019 vs 2020 Rates - APPROVED'!$L7,RateAdjust!$P$4:$P$452,0),MATCH('2019 vs 2020 Rates - APPROVED'!G$5,RateAdjust!$P$4:$X$4,0))</f>
        <v>32.46</v>
      </c>
      <c r="H26" s="37">
        <f>INDEX(RateAdjust!$P$4:$X$452,MATCH('2019 vs 2020 Rates - APPROVED'!$L7,RateAdjust!$P$4:$P$452,0),MATCH('2019 vs 2020 Rates - APPROVED'!H$5,RateAdjust!$P$4:$X$4,0))</f>
        <v>22.17</v>
      </c>
      <c r="I26" s="37">
        <f>INDEX(RateAdjust!$P$4:$X$452,MATCH('2019 vs 2020 Rates - APPROVED'!$L7,RateAdjust!$P$4:$P$452,0),MATCH('2019 vs 2020 Rates - APPROVED'!I$5,RateAdjust!$P$4:$X$4,0))</f>
        <v>31.01</v>
      </c>
      <c r="J26" s="38">
        <f>INDEX(RateAdjust!$P$4:$X$452,MATCH('2019 vs 2020 Rates - APPROVED'!$L7,RateAdjust!$P$4:$P$452,0),MATCH('2019 vs 2020 Rates - APPROVED'!J$5,RateAdjust!$P$4:$X$4,0))</f>
        <v>21.09</v>
      </c>
      <c r="L26" t="str">
        <f t="shared" ref="L26:L39" si="1">CONCATENATE($B$2,N26)</f>
        <v>6LCTRS2</v>
      </c>
      <c r="N26" t="s">
        <v>673</v>
      </c>
    </row>
    <row r="27" spans="1:14" x14ac:dyDescent="0.35">
      <c r="A27" s="144" t="s">
        <v>67</v>
      </c>
      <c r="B27" s="158" t="s">
        <v>69</v>
      </c>
      <c r="C27" s="36">
        <f>INDEX(RateAdjust!$P$4:$X$452,MATCH('2019 vs 2020 Rates - APPROVED'!$L8,RateAdjust!$P$4:$P$452,0),MATCH('2019 vs 2020 Rates - APPROVED'!C$5,RateAdjust!$P$4:$X$4,0))</f>
        <v>38.9</v>
      </c>
      <c r="D27" s="37">
        <f>INDEX(RateAdjust!$P$4:$X$452,MATCH('2019 vs 2020 Rates - APPROVED'!$L8,RateAdjust!$P$4:$P$452,0),MATCH('2019 vs 2020 Rates - APPROVED'!D$5,RateAdjust!$P$4:$X$4,0))</f>
        <v>34</v>
      </c>
      <c r="E27" s="37">
        <f>INDEX(RateAdjust!$P$4:$X$452,MATCH('2019 vs 2020 Rates - APPROVED'!$L8,RateAdjust!$P$4:$P$452,0),MATCH('2019 vs 2020 Rates - APPROVED'!E$5,RateAdjust!$P$4:$X$4,0))</f>
        <v>35.6</v>
      </c>
      <c r="F27" s="37">
        <f>INDEX(RateAdjust!$P$4:$X$452,MATCH('2019 vs 2020 Rates - APPROVED'!$L8,RateAdjust!$P$4:$P$452,0),MATCH('2019 vs 2020 Rates - APPROVED'!F$5,RateAdjust!$P$4:$X$4,0))</f>
        <v>30.950000000000003</v>
      </c>
      <c r="G27" s="37">
        <f>INDEX(RateAdjust!$P$4:$X$452,MATCH('2019 vs 2020 Rates - APPROVED'!$L8,RateAdjust!$P$4:$P$452,0),MATCH('2019 vs 2020 Rates - APPROVED'!G$5,RateAdjust!$P$4:$X$4,0))</f>
        <v>32.86</v>
      </c>
      <c r="H27" s="37">
        <f>INDEX(RateAdjust!$P$4:$X$452,MATCH('2019 vs 2020 Rates - APPROVED'!$L8,RateAdjust!$P$4:$P$452,0),MATCH('2019 vs 2020 Rates - APPROVED'!H$5,RateAdjust!$P$4:$X$4,0))</f>
        <v>24.430000000000003</v>
      </c>
      <c r="I27" s="37">
        <f>INDEX(RateAdjust!$P$4:$X$452,MATCH('2019 vs 2020 Rates - APPROVED'!$L8,RateAdjust!$P$4:$P$452,0),MATCH('2019 vs 2020 Rates - APPROVED'!I$5,RateAdjust!$P$4:$X$4,0))</f>
        <v>31.01</v>
      </c>
      <c r="J27" s="38">
        <f>INDEX(RateAdjust!$P$4:$X$452,MATCH('2019 vs 2020 Rates - APPROVED'!$L8,RateAdjust!$P$4:$P$452,0),MATCH('2019 vs 2020 Rates - APPROVED'!J$5,RateAdjust!$P$4:$X$4,0))</f>
        <v>22.060000000000002</v>
      </c>
      <c r="L27" t="str">
        <f t="shared" si="1"/>
        <v>6LCTRS3</v>
      </c>
      <c r="N27" t="s">
        <v>674</v>
      </c>
    </row>
    <row r="28" spans="1:14" x14ac:dyDescent="0.35">
      <c r="A28" s="144" t="s">
        <v>67</v>
      </c>
      <c r="B28" s="158" t="s">
        <v>71</v>
      </c>
      <c r="C28" s="36">
        <f>INDEX(RateAdjust!$P$4:$X$452,MATCH('2019 vs 2020 Rates - APPROVED'!$L9,RateAdjust!$P$4:$P$452,0),MATCH('2019 vs 2020 Rates - APPROVED'!C$5,RateAdjust!$P$4:$X$4,0))</f>
        <v>43.22</v>
      </c>
      <c r="D28" s="37">
        <f>INDEX(RateAdjust!$P$4:$X$452,MATCH('2019 vs 2020 Rates - APPROVED'!$L9,RateAdjust!$P$4:$P$452,0),MATCH('2019 vs 2020 Rates - APPROVED'!D$5,RateAdjust!$P$4:$X$4,0))</f>
        <v>37.770000000000003</v>
      </c>
      <c r="E28" s="37">
        <f>INDEX(RateAdjust!$P$4:$X$452,MATCH('2019 vs 2020 Rates - APPROVED'!$L9,RateAdjust!$P$4:$P$452,0),MATCH('2019 vs 2020 Rates - APPROVED'!E$5,RateAdjust!$P$4:$X$4,0))</f>
        <v>39.549999999999997</v>
      </c>
      <c r="F28" s="37">
        <f>INDEX(RateAdjust!$P$4:$X$452,MATCH('2019 vs 2020 Rates - APPROVED'!$L9,RateAdjust!$P$4:$P$452,0),MATCH('2019 vs 2020 Rates - APPROVED'!F$5,RateAdjust!$P$4:$X$4,0))</f>
        <v>34.380000000000003</v>
      </c>
      <c r="G28" s="37">
        <f>INDEX(RateAdjust!$P$4:$X$452,MATCH('2019 vs 2020 Rates - APPROVED'!$L9,RateAdjust!$P$4:$P$452,0),MATCH('2019 vs 2020 Rates - APPROVED'!G$5,RateAdjust!$P$4:$X$4,0))</f>
        <v>36.51</v>
      </c>
      <c r="H28" s="37">
        <f>INDEX(RateAdjust!$P$4:$X$452,MATCH('2019 vs 2020 Rates - APPROVED'!$L9,RateAdjust!$P$4:$P$452,0),MATCH('2019 vs 2020 Rates - APPROVED'!H$5,RateAdjust!$P$4:$X$4,0))</f>
        <v>27.14</v>
      </c>
      <c r="I28" s="37">
        <f>INDEX(RateAdjust!$P$4:$X$452,MATCH('2019 vs 2020 Rates - APPROVED'!$L9,RateAdjust!$P$4:$P$452,0),MATCH('2019 vs 2020 Rates - APPROVED'!I$5,RateAdjust!$P$4:$X$4,0))</f>
        <v>34.36</v>
      </c>
      <c r="J28" s="38">
        <f>INDEX(RateAdjust!$P$4:$X$452,MATCH('2019 vs 2020 Rates - APPROVED'!$L9,RateAdjust!$P$4:$P$452,0),MATCH('2019 vs 2020 Rates - APPROVED'!J$5,RateAdjust!$P$4:$X$4,0))</f>
        <v>24.51</v>
      </c>
      <c r="L28" t="str">
        <f t="shared" si="1"/>
        <v>6LCTRS4</v>
      </c>
      <c r="N28" t="s">
        <v>675</v>
      </c>
    </row>
    <row r="29" spans="1:14" x14ac:dyDescent="0.35">
      <c r="A29" s="144" t="s">
        <v>67</v>
      </c>
      <c r="B29" s="158" t="s">
        <v>73</v>
      </c>
      <c r="C29" s="36"/>
      <c r="D29" s="37"/>
      <c r="E29" s="37"/>
      <c r="F29" s="37"/>
      <c r="G29" s="37">
        <f>INDEX(RateAdjust!$P$4:$X$452,MATCH('2019 vs 2020 Rates - APPROVED'!$L10,RateAdjust!$P$4:$P$452,0),MATCH('2019 vs 2020 Rates - APPROVED'!G$5,RateAdjust!$P$4:$X$4,0))</f>
        <v>26.560000000000002</v>
      </c>
      <c r="H29" s="37">
        <f>INDEX(RateAdjust!$P$4:$X$452,MATCH('2019 vs 2020 Rates - APPROVED'!$L10,RateAdjust!$P$4:$P$452,0),MATCH('2019 vs 2020 Rates - APPROVED'!H$5,RateAdjust!$P$4:$X$4,0))</f>
        <v>18.59</v>
      </c>
      <c r="I29" s="37"/>
      <c r="J29" s="38"/>
      <c r="L29" t="str">
        <f t="shared" si="1"/>
        <v>6LCTSR</v>
      </c>
      <c r="N29" t="s">
        <v>98</v>
      </c>
    </row>
    <row r="30" spans="1:14" x14ac:dyDescent="0.35">
      <c r="A30" s="144" t="s">
        <v>70</v>
      </c>
      <c r="B30" s="158" t="s">
        <v>89</v>
      </c>
      <c r="C30" s="36">
        <f>INDEX(RateAdjust!$P$4:$X$452,MATCH('2019 vs 2020 Rates - APPROVED'!$L11,RateAdjust!$P$4:$P$452,0),MATCH('2019 vs 2020 Rates - APPROVED'!C$5,RateAdjust!$P$4:$X$4,0))</f>
        <v>26.23</v>
      </c>
      <c r="D30" s="37">
        <f>INDEX(RateAdjust!$P$4:$X$452,MATCH('2019 vs 2020 Rates - APPROVED'!$L11,RateAdjust!$P$4:$P$452,0),MATCH('2019 vs 2020 Rates - APPROVED'!D$5,RateAdjust!$P$4:$X$4,0))</f>
        <v>22.79</v>
      </c>
      <c r="E30" s="37">
        <f>INDEX(RateAdjust!$P$4:$X$452,MATCH('2019 vs 2020 Rates - APPROVED'!$L11,RateAdjust!$P$4:$P$452,0),MATCH('2019 vs 2020 Rates - APPROVED'!E$5,RateAdjust!$P$4:$X$4,0))</f>
        <v>24.58</v>
      </c>
      <c r="F30" s="37">
        <f>INDEX(RateAdjust!$P$4:$X$452,MATCH('2019 vs 2020 Rates - APPROVED'!$L11,RateAdjust!$P$4:$P$452,0),MATCH('2019 vs 2020 Rates - APPROVED'!F$5,RateAdjust!$P$4:$X$4,0))</f>
        <v>21.13</v>
      </c>
      <c r="G30" s="37">
        <f>INDEX(RateAdjust!$P$4:$X$452,MATCH('2019 vs 2020 Rates - APPROVED'!$L11,RateAdjust!$P$4:$P$452,0),MATCH('2019 vs 2020 Rates - APPROVED'!G$5,RateAdjust!$P$4:$X$4,0))</f>
        <v>22.91</v>
      </c>
      <c r="H30" s="37">
        <f>INDEX(RateAdjust!$P$4:$X$452,MATCH('2019 vs 2020 Rates - APPROVED'!$L11,RateAdjust!$P$4:$P$452,0),MATCH('2019 vs 2020 Rates - APPROVED'!H$5,RateAdjust!$P$4:$X$4,0))</f>
        <v>18.25</v>
      </c>
      <c r="I30" s="37">
        <f>INDEX(RateAdjust!$P$4:$X$452,MATCH('2019 vs 2020 Rates - APPROVED'!$L11,RateAdjust!$P$4:$P$452,0),MATCH('2019 vs 2020 Rates - APPROVED'!I$5,RateAdjust!$P$4:$X$4,0))</f>
        <v>19.95</v>
      </c>
      <c r="J30" s="38">
        <f>INDEX(RateAdjust!$P$4:$X$452,MATCH('2019 vs 2020 Rates - APPROVED'!$L11,RateAdjust!$P$4:$P$452,0),MATCH('2019 vs 2020 Rates - APPROVED'!J$5,RateAdjust!$P$4:$X$4,0))</f>
        <v>15.69</v>
      </c>
      <c r="L30" t="str">
        <f t="shared" si="1"/>
        <v>6LHReg</v>
      </c>
      <c r="N30" t="s">
        <v>100</v>
      </c>
    </row>
    <row r="31" spans="1:14" x14ac:dyDescent="0.35">
      <c r="A31" s="144" t="s">
        <v>70</v>
      </c>
      <c r="B31" s="158" t="s">
        <v>68</v>
      </c>
      <c r="C31" s="36">
        <f>INDEX(RateAdjust!$P$4:$X$452,MATCH('2019 vs 2020 Rates - APPROVED'!$L12,RateAdjust!$P$4:$P$452,0),MATCH('2019 vs 2020 Rates - APPROVED'!C$5,RateAdjust!$P$4:$X$4,0))</f>
        <v>32.76</v>
      </c>
      <c r="D31" s="37">
        <f>INDEX(RateAdjust!$P$4:$X$452,MATCH('2019 vs 2020 Rates - APPROVED'!$L12,RateAdjust!$P$4:$P$452,0),MATCH('2019 vs 2020 Rates - APPROVED'!D$5,RateAdjust!$P$4:$X$4,0))</f>
        <v>27.130000000000003</v>
      </c>
      <c r="E31" s="37">
        <f>INDEX(RateAdjust!$P$4:$X$452,MATCH('2019 vs 2020 Rates - APPROVED'!$L12,RateAdjust!$P$4:$P$452,0),MATCH('2019 vs 2020 Rates - APPROVED'!E$5,RateAdjust!$P$4:$X$4,0))</f>
        <v>30.33</v>
      </c>
      <c r="F31" s="37">
        <f>INDEX(RateAdjust!$P$4:$X$452,MATCH('2019 vs 2020 Rates - APPROVED'!$L12,RateAdjust!$P$4:$P$452,0),MATCH('2019 vs 2020 Rates - APPROVED'!F$5,RateAdjust!$P$4:$X$4,0))</f>
        <v>28.37</v>
      </c>
      <c r="G31" s="37">
        <f>INDEX(RateAdjust!$P$4:$X$452,MATCH('2019 vs 2020 Rates - APPROVED'!$L12,RateAdjust!$P$4:$P$452,0),MATCH('2019 vs 2020 Rates - APPROVED'!G$5,RateAdjust!$P$4:$X$4,0))</f>
        <v>29.87</v>
      </c>
      <c r="H31" s="37">
        <f>INDEX(RateAdjust!$P$4:$X$452,MATCH('2019 vs 2020 Rates - APPROVED'!$L12,RateAdjust!$P$4:$P$452,0),MATCH('2019 vs 2020 Rates - APPROVED'!H$5,RateAdjust!$P$4:$X$4,0))</f>
        <v>22.64</v>
      </c>
      <c r="I31" s="37">
        <f>INDEX(RateAdjust!$P$4:$X$452,MATCH('2019 vs 2020 Rates - APPROVED'!$L12,RateAdjust!$P$4:$P$452,0),MATCH('2019 vs 2020 Rates - APPROVED'!I$5,RateAdjust!$P$4:$X$4,0))</f>
        <v>25.33</v>
      </c>
      <c r="J31" s="38">
        <f>INDEX(RateAdjust!$P$4:$X$452,MATCH('2019 vs 2020 Rates - APPROVED'!$L12,RateAdjust!$P$4:$P$452,0),MATCH('2019 vs 2020 Rates - APPROVED'!J$5,RateAdjust!$P$4:$X$4,0))</f>
        <v>20.040000000000003</v>
      </c>
      <c r="L31" t="str">
        <f t="shared" si="1"/>
        <v>6LHTRS2</v>
      </c>
      <c r="N31" t="s">
        <v>676</v>
      </c>
    </row>
    <row r="32" spans="1:14" x14ac:dyDescent="0.35">
      <c r="A32" s="144" t="s">
        <v>70</v>
      </c>
      <c r="B32" s="158" t="s">
        <v>69</v>
      </c>
      <c r="C32" s="36">
        <f>INDEX(RateAdjust!$P$4:$X$452,MATCH('2019 vs 2020 Rates - APPROVED'!$L13,RateAdjust!$P$4:$P$452,0),MATCH('2019 vs 2020 Rates - APPROVED'!C$5,RateAdjust!$P$4:$X$4,0))</f>
        <v>33.869999999999997</v>
      </c>
      <c r="D32" s="37">
        <f>INDEX(RateAdjust!$P$4:$X$452,MATCH('2019 vs 2020 Rates - APPROVED'!$L13,RateAdjust!$P$4:$P$452,0),MATCH('2019 vs 2020 Rates - APPROVED'!D$5,RateAdjust!$P$4:$X$4,0))</f>
        <v>30.150000000000002</v>
      </c>
      <c r="E32" s="37">
        <f>INDEX(RateAdjust!$P$4:$X$452,MATCH('2019 vs 2020 Rates - APPROVED'!$L13,RateAdjust!$P$4:$P$452,0),MATCH('2019 vs 2020 Rates - APPROVED'!E$5,RateAdjust!$P$4:$X$4,0))</f>
        <v>32.089999999999996</v>
      </c>
      <c r="F32" s="37">
        <f>INDEX(RateAdjust!$P$4:$X$452,MATCH('2019 vs 2020 Rates - APPROVED'!$L13,RateAdjust!$P$4:$P$452,0),MATCH('2019 vs 2020 Rates - APPROVED'!F$5,RateAdjust!$P$4:$X$4,0))</f>
        <v>28.37</v>
      </c>
      <c r="G32" s="37">
        <f>INDEX(RateAdjust!$P$4:$X$452,MATCH('2019 vs 2020 Rates - APPROVED'!$L13,RateAdjust!$P$4:$P$452,0),MATCH('2019 vs 2020 Rates - APPROVED'!G$5,RateAdjust!$P$4:$X$4,0))</f>
        <v>30.270000000000003</v>
      </c>
      <c r="H32" s="37">
        <f>INDEX(RateAdjust!$P$4:$X$452,MATCH('2019 vs 2020 Rates - APPROVED'!$L13,RateAdjust!$P$4:$P$452,0),MATCH('2019 vs 2020 Rates - APPROVED'!H$5,RateAdjust!$P$4:$X$4,0))</f>
        <v>25.150000000000002</v>
      </c>
      <c r="I32" s="37">
        <f>INDEX(RateAdjust!$P$4:$X$452,MATCH('2019 vs 2020 Rates - APPROVED'!$L13,RateAdjust!$P$4:$P$452,0),MATCH('2019 vs 2020 Rates - APPROVED'!I$5,RateAdjust!$P$4:$X$4,0))</f>
        <v>27.020000000000003</v>
      </c>
      <c r="J32" s="38">
        <f>INDEX(RateAdjust!$P$4:$X$452,MATCH('2019 vs 2020 Rates - APPROVED'!$L13,RateAdjust!$P$4:$P$452,0),MATCH('2019 vs 2020 Rates - APPROVED'!J$5,RateAdjust!$P$4:$X$4,0))</f>
        <v>22.270000000000003</v>
      </c>
      <c r="L32" t="str">
        <f t="shared" si="1"/>
        <v>6LHTRS3</v>
      </c>
      <c r="N32" t="s">
        <v>677</v>
      </c>
    </row>
    <row r="33" spans="1:14" x14ac:dyDescent="0.35">
      <c r="A33" s="144" t="s">
        <v>70</v>
      </c>
      <c r="B33" s="158" t="s">
        <v>71</v>
      </c>
      <c r="C33" s="36">
        <f>INDEX(RateAdjust!$P$4:$X$452,MATCH('2019 vs 2020 Rates - APPROVED'!$L14,RateAdjust!$P$4:$P$452,0),MATCH('2019 vs 2020 Rates - APPROVED'!C$5,RateAdjust!$P$4:$X$4,0))</f>
        <v>37.630000000000003</v>
      </c>
      <c r="D33" s="37">
        <f>INDEX(RateAdjust!$P$4:$X$452,MATCH('2019 vs 2020 Rates - APPROVED'!$L14,RateAdjust!$P$4:$P$452,0),MATCH('2019 vs 2020 Rates - APPROVED'!D$5,RateAdjust!$P$4:$X$4,0))</f>
        <v>33.49</v>
      </c>
      <c r="E33" s="37">
        <f>INDEX(RateAdjust!$P$4:$X$452,MATCH('2019 vs 2020 Rates - APPROVED'!$L14,RateAdjust!$P$4:$P$452,0),MATCH('2019 vs 2020 Rates - APPROVED'!E$5,RateAdjust!$P$4:$X$4,0))</f>
        <v>35.65</v>
      </c>
      <c r="F33" s="37">
        <f>INDEX(RateAdjust!$P$4:$X$452,MATCH('2019 vs 2020 Rates - APPROVED'!$L14,RateAdjust!$P$4:$P$452,0),MATCH('2019 vs 2020 Rates - APPROVED'!F$5,RateAdjust!$P$4:$X$4,0))</f>
        <v>31.47</v>
      </c>
      <c r="G33" s="37">
        <f>INDEX(RateAdjust!$P$4:$X$452,MATCH('2019 vs 2020 Rates - APPROVED'!$L14,RateAdjust!$P$4:$P$452,0),MATCH('2019 vs 2020 Rates - APPROVED'!G$5,RateAdjust!$P$4:$X$4,0))</f>
        <v>33.630000000000003</v>
      </c>
      <c r="H33" s="37">
        <f>INDEX(RateAdjust!$P$4:$X$452,MATCH('2019 vs 2020 Rates - APPROVED'!$L14,RateAdjust!$P$4:$P$452,0),MATCH('2019 vs 2020 Rates - APPROVED'!H$5,RateAdjust!$P$4:$X$4,0))</f>
        <v>27.94</v>
      </c>
      <c r="I33" s="37">
        <f>INDEX(RateAdjust!$P$4:$X$452,MATCH('2019 vs 2020 Rates - APPROVED'!$L14,RateAdjust!$P$4:$P$452,0),MATCH('2019 vs 2020 Rates - APPROVED'!I$5,RateAdjust!$P$4:$X$4,0))</f>
        <v>30.02</v>
      </c>
      <c r="J33" s="38">
        <f>INDEX(RateAdjust!$P$4:$X$452,MATCH('2019 vs 2020 Rates - APPROVED'!$L14,RateAdjust!$P$4:$P$452,0),MATCH('2019 vs 2020 Rates - APPROVED'!J$5,RateAdjust!$P$4:$X$4,0))</f>
        <v>24.74</v>
      </c>
      <c r="L33" t="str">
        <f t="shared" si="1"/>
        <v>6LHTRS4</v>
      </c>
      <c r="N33" t="s">
        <v>678</v>
      </c>
    </row>
    <row r="34" spans="1:14" x14ac:dyDescent="0.35">
      <c r="A34" s="144" t="s">
        <v>70</v>
      </c>
      <c r="B34" s="158" t="s">
        <v>73</v>
      </c>
      <c r="C34" s="36"/>
      <c r="D34" s="37"/>
      <c r="E34" s="37"/>
      <c r="F34" s="37"/>
      <c r="G34" s="37">
        <f>INDEX(RateAdjust!$P$4:$X$452,MATCH('2019 vs 2020 Rates - APPROVED'!$L15,RateAdjust!$P$4:$P$452,0),MATCH('2019 vs 2020 Rates - APPROVED'!G$5,RateAdjust!$P$4:$X$4,0))</f>
        <v>24.060000000000002</v>
      </c>
      <c r="H34" s="37">
        <f>INDEX(RateAdjust!$P$4:$X$452,MATCH('2019 vs 2020 Rates - APPROVED'!$L15,RateAdjust!$P$4:$P$452,0),MATCH('2019 vs 2020 Rates - APPROVED'!H$5,RateAdjust!$P$4:$X$4,0))</f>
        <v>19.170000000000002</v>
      </c>
      <c r="I34" s="37"/>
      <c r="J34" s="38"/>
      <c r="L34" t="str">
        <f t="shared" si="1"/>
        <v>6LHTSR</v>
      </c>
      <c r="N34" t="s">
        <v>108</v>
      </c>
    </row>
    <row r="35" spans="1:14" x14ac:dyDescent="0.35">
      <c r="A35" s="144" t="s">
        <v>72</v>
      </c>
      <c r="B35" s="158" t="s">
        <v>89</v>
      </c>
      <c r="C35" s="36">
        <f>INDEX(RateAdjust!$P$4:$X$452,MATCH('2019 vs 2020 Rates - APPROVED'!$L16,RateAdjust!$P$4:$P$452,0),MATCH('2019 vs 2020 Rates - APPROVED'!C$5,RateAdjust!$P$4:$X$4,0))</f>
        <v>25.27</v>
      </c>
      <c r="D35" s="37">
        <f>INDEX(RateAdjust!$P$4:$X$452,MATCH('2019 vs 2020 Rates - APPROVED'!$L16,RateAdjust!$P$4:$P$452,0),MATCH('2019 vs 2020 Rates - APPROVED'!D$5,RateAdjust!$P$4:$X$4,0))</f>
        <v>20.88</v>
      </c>
      <c r="E35" s="37">
        <f>INDEX(RateAdjust!$P$4:$X$452,MATCH('2019 vs 2020 Rates - APPROVED'!$L16,RateAdjust!$P$4:$P$452,0),MATCH('2019 vs 2020 Rates - APPROVED'!E$5,RateAdjust!$P$4:$X$4,0))</f>
        <v>23.6</v>
      </c>
      <c r="F35" s="37">
        <f>INDEX(RateAdjust!$P$4:$X$452,MATCH('2019 vs 2020 Rates - APPROVED'!$L16,RateAdjust!$P$4:$P$452,0),MATCH('2019 vs 2020 Rates - APPROVED'!F$5,RateAdjust!$P$4:$X$4,0))</f>
        <v>18.899999999999999</v>
      </c>
      <c r="G35" s="37">
        <f>INDEX(RateAdjust!$P$4:$X$452,MATCH('2019 vs 2020 Rates - APPROVED'!$L16,RateAdjust!$P$4:$P$452,0),MATCH('2019 vs 2020 Rates - APPROVED'!G$5,RateAdjust!$P$4:$X$4,0))</f>
        <v>21.27</v>
      </c>
      <c r="H35" s="37">
        <f>INDEX(RateAdjust!$P$4:$X$452,MATCH('2019 vs 2020 Rates - APPROVED'!$L16,RateAdjust!$P$4:$P$452,0),MATCH('2019 vs 2020 Rates - APPROVED'!H$5,RateAdjust!$P$4:$X$4,0))</f>
        <v>15.63</v>
      </c>
      <c r="I35" s="37">
        <f>INDEX(RateAdjust!$P$4:$X$452,MATCH('2019 vs 2020 Rates - APPROVED'!$L16,RateAdjust!$P$4:$P$452,0),MATCH('2019 vs 2020 Rates - APPROVED'!I$5,RateAdjust!$P$4:$X$4,0))</f>
        <v>17.8</v>
      </c>
      <c r="J35" s="38">
        <f>INDEX(RateAdjust!$P$4:$X$452,MATCH('2019 vs 2020 Rates - APPROVED'!$L16,RateAdjust!$P$4:$P$452,0),MATCH('2019 vs 2020 Rates - APPROVED'!J$5,RateAdjust!$P$4:$X$4,0))</f>
        <v>12.87</v>
      </c>
      <c r="L35" t="str">
        <f t="shared" si="1"/>
        <v>6RHReg</v>
      </c>
      <c r="N35" t="s">
        <v>110</v>
      </c>
    </row>
    <row r="36" spans="1:14" x14ac:dyDescent="0.35">
      <c r="A36" s="144" t="s">
        <v>72</v>
      </c>
      <c r="B36" s="158" t="s">
        <v>68</v>
      </c>
      <c r="C36" s="36">
        <f>INDEX(RateAdjust!$P$4:$X$452,MATCH('2019 vs 2020 Rates - APPROVED'!$L17,RateAdjust!$P$4:$P$452,0),MATCH('2019 vs 2020 Rates - APPROVED'!C$5,RateAdjust!$P$4:$X$4,0))</f>
        <v>31.47</v>
      </c>
      <c r="D36" s="37">
        <f>INDEX(RateAdjust!$P$4:$X$452,MATCH('2019 vs 2020 Rates - APPROVED'!$L17,RateAdjust!$P$4:$P$452,0),MATCH('2019 vs 2020 Rates - APPROVED'!D$5,RateAdjust!$P$4:$X$4,0))</f>
        <v>28.11</v>
      </c>
      <c r="E36" s="37">
        <f>INDEX(RateAdjust!$P$4:$X$452,MATCH('2019 vs 2020 Rates - APPROVED'!$L17,RateAdjust!$P$4:$P$452,0),MATCH('2019 vs 2020 Rates - APPROVED'!E$5,RateAdjust!$P$4:$X$4,0))</f>
        <v>29.25</v>
      </c>
      <c r="F36" s="37">
        <f>INDEX(RateAdjust!$P$4:$X$452,MATCH('2019 vs 2020 Rates - APPROVED'!$L17,RateAdjust!$P$4:$P$452,0),MATCH('2019 vs 2020 Rates - APPROVED'!F$5,RateAdjust!$P$4:$X$4,0))</f>
        <v>26.1</v>
      </c>
      <c r="G36" s="37">
        <f>INDEX(RateAdjust!$P$4:$X$452,MATCH('2019 vs 2020 Rates - APPROVED'!$L17,RateAdjust!$P$4:$P$452,0),MATCH('2019 vs 2020 Rates - APPROVED'!G$5,RateAdjust!$P$4:$X$4,0))</f>
        <v>28.23</v>
      </c>
      <c r="H36" s="37">
        <f>INDEX(RateAdjust!$P$4:$X$452,MATCH('2019 vs 2020 Rates - APPROVED'!$L17,RateAdjust!$P$4:$P$452,0),MATCH('2019 vs 2020 Rates - APPROVED'!H$5,RateAdjust!$P$4:$X$4,0))</f>
        <v>19.990000000000002</v>
      </c>
      <c r="I36" s="37">
        <f>INDEX(RateAdjust!$P$4:$X$452,MATCH('2019 vs 2020 Rates - APPROVED'!$L17,RateAdjust!$P$4:$P$452,0),MATCH('2019 vs 2020 Rates - APPROVED'!I$5,RateAdjust!$P$4:$X$4,0))</f>
        <v>23.43</v>
      </c>
      <c r="J36" s="38">
        <f>INDEX(RateAdjust!$P$4:$X$452,MATCH('2019 vs 2020 Rates - APPROVED'!$L17,RateAdjust!$P$4:$P$452,0),MATCH('2019 vs 2020 Rates - APPROVED'!J$5,RateAdjust!$P$4:$X$4,0))</f>
        <v>18.02</v>
      </c>
      <c r="L36" t="str">
        <f t="shared" si="1"/>
        <v>6RHTRS2</v>
      </c>
      <c r="N36" t="s">
        <v>679</v>
      </c>
    </row>
    <row r="37" spans="1:14" x14ac:dyDescent="0.35">
      <c r="A37" s="144" t="s">
        <v>72</v>
      </c>
      <c r="B37" s="158" t="s">
        <v>69</v>
      </c>
      <c r="C37" s="36">
        <f>INDEX(RateAdjust!$P$4:$X$452,MATCH('2019 vs 2020 Rates - APPROVED'!$L18,RateAdjust!$P$4:$P$452,0),MATCH('2019 vs 2020 Rates - APPROVED'!C$5,RateAdjust!$P$4:$X$4,0))</f>
        <v>32.839999999999996</v>
      </c>
      <c r="D37" s="37">
        <f>INDEX(RateAdjust!$P$4:$X$452,MATCH('2019 vs 2020 Rates - APPROVED'!$L18,RateAdjust!$P$4:$P$452,0),MATCH('2019 vs 2020 Rates - APPROVED'!D$5,RateAdjust!$P$4:$X$4,0))</f>
        <v>28.11</v>
      </c>
      <c r="E37" s="37">
        <f>INDEX(RateAdjust!$P$4:$X$452,MATCH('2019 vs 2020 Rates - APPROVED'!$L18,RateAdjust!$P$4:$P$452,0),MATCH('2019 vs 2020 Rates - APPROVED'!E$5,RateAdjust!$P$4:$X$4,0))</f>
        <v>31.03</v>
      </c>
      <c r="F37" s="37">
        <f>INDEX(RateAdjust!$P$4:$X$452,MATCH('2019 vs 2020 Rates - APPROVED'!$L18,RateAdjust!$P$4:$P$452,0),MATCH('2019 vs 2020 Rates - APPROVED'!F$5,RateAdjust!$P$4:$X$4,0))</f>
        <v>26.1</v>
      </c>
      <c r="G37" s="37">
        <f>INDEX(RateAdjust!$P$4:$X$452,MATCH('2019 vs 2020 Rates - APPROVED'!$L18,RateAdjust!$P$4:$P$452,0),MATCH('2019 vs 2020 Rates - APPROVED'!G$5,RateAdjust!$P$4:$X$4,0))</f>
        <v>28.48</v>
      </c>
      <c r="H37" s="37">
        <f>INDEX(RateAdjust!$P$4:$X$452,MATCH('2019 vs 2020 Rates - APPROVED'!$L18,RateAdjust!$P$4:$P$452,0),MATCH('2019 vs 2020 Rates - APPROVED'!H$5,RateAdjust!$P$4:$X$4,0))</f>
        <v>22.21</v>
      </c>
      <c r="I37" s="37">
        <f>INDEX(RateAdjust!$P$4:$X$452,MATCH('2019 vs 2020 Rates - APPROVED'!$L18,RateAdjust!$P$4:$P$452,0),MATCH('2019 vs 2020 Rates - APPROVED'!I$5,RateAdjust!$P$4:$X$4,0))</f>
        <v>24.64</v>
      </c>
      <c r="J37" s="38">
        <f>INDEX(RateAdjust!$P$4:$X$452,MATCH('2019 vs 2020 Rates - APPROVED'!$L18,RateAdjust!$P$4:$P$452,0),MATCH('2019 vs 2020 Rates - APPROVED'!J$5,RateAdjust!$P$4:$X$4,0))</f>
        <v>19.060000000000002</v>
      </c>
      <c r="L37" t="str">
        <f t="shared" si="1"/>
        <v>6RHTRS3</v>
      </c>
      <c r="N37" t="s">
        <v>680</v>
      </c>
    </row>
    <row r="38" spans="1:14" x14ac:dyDescent="0.35">
      <c r="A38" s="144" t="s">
        <v>72</v>
      </c>
      <c r="B38" s="158" t="s">
        <v>71</v>
      </c>
      <c r="C38" s="36">
        <f>INDEX(RateAdjust!$P$4:$X$452,MATCH('2019 vs 2020 Rates - APPROVED'!$L19,RateAdjust!$P$4:$P$452,0),MATCH('2019 vs 2020 Rates - APPROVED'!C$5,RateAdjust!$P$4:$X$4,0))</f>
        <v>36.479999999999997</v>
      </c>
      <c r="D38" s="37">
        <f>INDEX(RateAdjust!$P$4:$X$452,MATCH('2019 vs 2020 Rates - APPROVED'!$L19,RateAdjust!$P$4:$P$452,0),MATCH('2019 vs 2020 Rates - APPROVED'!D$5,RateAdjust!$P$4:$X$4,0))</f>
        <v>31.16</v>
      </c>
      <c r="E38" s="37">
        <f>INDEX(RateAdjust!$P$4:$X$452,MATCH('2019 vs 2020 Rates - APPROVED'!$L19,RateAdjust!$P$4:$P$452,0),MATCH('2019 vs 2020 Rates - APPROVED'!E$5,RateAdjust!$P$4:$X$4,0))</f>
        <v>34.47</v>
      </c>
      <c r="F38" s="37">
        <f>INDEX(RateAdjust!$P$4:$X$452,MATCH('2019 vs 2020 Rates - APPROVED'!$L19,RateAdjust!$P$4:$P$452,0),MATCH('2019 vs 2020 Rates - APPROVED'!F$5,RateAdjust!$P$4:$X$4,0))</f>
        <v>28.74</v>
      </c>
      <c r="G38" s="37">
        <f>INDEX(RateAdjust!$P$4:$X$452,MATCH('2019 vs 2020 Rates - APPROVED'!$L19,RateAdjust!$P$4:$P$452,0),MATCH('2019 vs 2020 Rates - APPROVED'!G$5,RateAdjust!$P$4:$X$4,0))</f>
        <v>31.64</v>
      </c>
      <c r="H38" s="37">
        <f>INDEX(RateAdjust!$P$4:$X$452,MATCH('2019 vs 2020 Rates - APPROVED'!$L19,RateAdjust!$P$4:$P$452,0),MATCH('2019 vs 2020 Rates - APPROVED'!H$5,RateAdjust!$P$4:$X$4,0))</f>
        <v>24.67</v>
      </c>
      <c r="I38" s="37">
        <f>INDEX(RateAdjust!$P$4:$X$452,MATCH('2019 vs 2020 Rates - APPROVED'!$L19,RateAdjust!$P$4:$P$452,0),MATCH('2019 vs 2020 Rates - APPROVED'!I$5,RateAdjust!$P$4:$X$4,0))</f>
        <v>27.37</v>
      </c>
      <c r="J38" s="38">
        <f>INDEX(RateAdjust!$P$4:$X$452,MATCH('2019 vs 2020 Rates - APPROVED'!$L19,RateAdjust!$P$4:$P$452,0),MATCH('2019 vs 2020 Rates - APPROVED'!J$5,RateAdjust!$P$4:$X$4,0))</f>
        <v>21.17</v>
      </c>
      <c r="L38" t="str">
        <f t="shared" si="1"/>
        <v>6RHTRS4</v>
      </c>
      <c r="N38" t="s">
        <v>681</v>
      </c>
    </row>
    <row r="39" spans="1:14" x14ac:dyDescent="0.35">
      <c r="A39" s="144" t="s">
        <v>72</v>
      </c>
      <c r="B39" s="158" t="s">
        <v>73</v>
      </c>
      <c r="C39" s="36"/>
      <c r="D39" s="37"/>
      <c r="E39" s="37"/>
      <c r="F39" s="37"/>
      <c r="G39" s="37">
        <f>INDEX(RateAdjust!$P$4:$X$452,MATCH('2019 vs 2020 Rates - APPROVED'!$L20,RateAdjust!$P$4:$P$452,0),MATCH('2019 vs 2020 Rates - APPROVED'!G$5,RateAdjust!$P$4:$X$4,0))</f>
        <v>22.34</v>
      </c>
      <c r="H39" s="37">
        <f>INDEX(RateAdjust!$P$4:$X$452,MATCH('2019 vs 2020 Rates - APPROVED'!$L20,RateAdjust!$P$4:$P$452,0),MATCH('2019 vs 2020 Rates - APPROVED'!H$5,RateAdjust!$P$4:$X$4,0))</f>
        <v>16.420000000000002</v>
      </c>
      <c r="I39" s="37"/>
      <c r="J39" s="38"/>
      <c r="L39" t="str">
        <f t="shared" si="1"/>
        <v>6RHTSR</v>
      </c>
      <c r="N39" t="s">
        <v>118</v>
      </c>
    </row>
    <row r="40" spans="1:14" ht="15" thickBot="1" x14ac:dyDescent="0.4">
      <c r="A40" s="145" t="s">
        <v>120</v>
      </c>
      <c r="B40" s="159" t="s">
        <v>89</v>
      </c>
      <c r="C40" s="155">
        <f>INDEX(RateAdjust!$P$4:$X$452,MATCH('2019 vs 2020 Rates - APPROVED'!$L21,RateAdjust!$P$4:$P$452,0),MATCH('2019 vs 2020 Rates - APPROVED'!C$5,RateAdjust!$P$4:$X$4,0))</f>
        <v>15</v>
      </c>
      <c r="D40" s="146">
        <f>INDEX(RateAdjust!$P$4:$X$452,MATCH('2019 vs 2020 Rates - APPROVED'!$L21,RateAdjust!$P$4:$P$452,0),MATCH('2019 vs 2020 Rates - APPROVED'!D$5,RateAdjust!$P$4:$X$4,0))</f>
        <v>11.5</v>
      </c>
      <c r="E40" s="146">
        <f>INDEX(RateAdjust!$P$4:$X$452,MATCH('2019 vs 2020 Rates - APPROVED'!$L21,RateAdjust!$P$4:$P$452,0),MATCH('2019 vs 2020 Rates - APPROVED'!E$5,RateAdjust!$P$4:$X$4,0))</f>
        <v>14</v>
      </c>
      <c r="F40" s="146">
        <f>INDEX(RateAdjust!$P$4:$X$452,MATCH('2019 vs 2020 Rates - APPROVED'!$L21,RateAdjust!$P$4:$P$452,0),MATCH('2019 vs 2020 Rates - APPROVED'!F$5,RateAdjust!$P$4:$X$4,0))</f>
        <v>11</v>
      </c>
      <c r="G40" s="146">
        <f>INDEX(RateAdjust!$P$4:$X$452,MATCH('2019 vs 2020 Rates - APPROVED'!$L21,RateAdjust!$P$4:$P$452,0),MATCH('2019 vs 2020 Rates - APPROVED'!G$5,RateAdjust!$P$4:$X$4,0))</f>
        <v>12</v>
      </c>
      <c r="H40" s="146">
        <f>INDEX(RateAdjust!$P$4:$X$452,MATCH('2019 vs 2020 Rates - APPROVED'!$L21,RateAdjust!$P$4:$P$452,0),MATCH('2019 vs 2020 Rates - APPROVED'!H$5,RateAdjust!$P$4:$X$4,0))</f>
        <v>8.5</v>
      </c>
      <c r="I40" s="146">
        <f>INDEX(RateAdjust!$P$4:$X$452,MATCH('2019 vs 2020 Rates - APPROVED'!$L21,RateAdjust!$P$4:$P$452,0),MATCH('2019 vs 2020 Rates - APPROVED'!I$5,RateAdjust!$P$4:$X$4,0))</f>
        <v>12</v>
      </c>
      <c r="J40" s="147">
        <f>INDEX(RateAdjust!$P$4:$X$452,MATCH('2019 vs 2020 Rates - APPROVED'!$L21,RateAdjust!$P$4:$P$452,0),MATCH('2019 vs 2020 Rates - APPROVED'!J$5,RateAdjust!$P$4:$X$4,0))</f>
        <v>7.96</v>
      </c>
      <c r="L40" t="str">
        <f>CONCATENATE($B$2,N40)</f>
        <v>6RelativeReg</v>
      </c>
      <c r="N40" t="s">
        <v>121</v>
      </c>
    </row>
    <row r="42" spans="1:14" ht="15" thickBot="1" x14ac:dyDescent="0.4">
      <c r="A42" s="142" t="s">
        <v>672</v>
      </c>
    </row>
    <row r="43" spans="1:14" ht="15" thickBot="1" x14ac:dyDescent="0.4">
      <c r="A43" s="150" t="s">
        <v>85</v>
      </c>
      <c r="B43" s="156" t="s">
        <v>86</v>
      </c>
      <c r="C43" s="153" t="s">
        <v>77</v>
      </c>
      <c r="D43" s="151" t="s">
        <v>78</v>
      </c>
      <c r="E43" s="151" t="s">
        <v>79</v>
      </c>
      <c r="F43" s="151" t="s">
        <v>80</v>
      </c>
      <c r="G43" s="151" t="s">
        <v>81</v>
      </c>
      <c r="H43" s="151" t="s">
        <v>82</v>
      </c>
      <c r="I43" s="151" t="s">
        <v>83</v>
      </c>
      <c r="J43" s="152" t="s">
        <v>84</v>
      </c>
    </row>
    <row r="44" spans="1:14" x14ac:dyDescent="0.35">
      <c r="A44" s="148" t="s">
        <v>67</v>
      </c>
      <c r="B44" s="157" t="s">
        <v>89</v>
      </c>
      <c r="C44" s="165">
        <f>C25/C6</f>
        <v>1.1592953523238381</v>
      </c>
      <c r="D44" s="160">
        <f t="shared" ref="D44:J44" si="2">D25/D6</f>
        <v>1.169626998223801</v>
      </c>
      <c r="E44" s="160">
        <f t="shared" si="2"/>
        <v>1.1368464052287581</v>
      </c>
      <c r="F44" s="160">
        <f t="shared" si="2"/>
        <v>1.1226730310262529</v>
      </c>
      <c r="G44" s="160">
        <f t="shared" si="2"/>
        <v>1.1270053475935828</v>
      </c>
      <c r="H44" s="160">
        <f t="shared" si="2"/>
        <v>1.0816953316953315</v>
      </c>
      <c r="I44" s="160">
        <f t="shared" si="2"/>
        <v>1.1772658988482725</v>
      </c>
      <c r="J44" s="161">
        <f t="shared" si="2"/>
        <v>1.0143979057591623</v>
      </c>
    </row>
    <row r="45" spans="1:14" x14ac:dyDescent="0.35">
      <c r="A45" s="144" t="s">
        <v>67</v>
      </c>
      <c r="B45" s="158" t="s">
        <v>68</v>
      </c>
      <c r="C45" s="166">
        <f t="shared" ref="C45:J45" si="3">C26/C7</f>
        <v>1.2345679012345681</v>
      </c>
      <c r="D45" s="143">
        <f t="shared" si="3"/>
        <v>1.25</v>
      </c>
      <c r="E45" s="143">
        <f t="shared" si="3"/>
        <v>1.234785740007202</v>
      </c>
      <c r="F45" s="143">
        <f t="shared" si="3"/>
        <v>1.1758333333333333</v>
      </c>
      <c r="G45" s="143">
        <f t="shared" si="3"/>
        <v>1.2346899961962725</v>
      </c>
      <c r="H45" s="143">
        <f t="shared" si="3"/>
        <v>1.1925766541151157</v>
      </c>
      <c r="I45" s="143">
        <f t="shared" si="3"/>
        <v>1.2344745222929936</v>
      </c>
      <c r="J45" s="162">
        <f t="shared" si="3"/>
        <v>1.1723179544191218</v>
      </c>
    </row>
    <row r="46" spans="1:14" x14ac:dyDescent="0.35">
      <c r="A46" s="144" t="s">
        <v>67</v>
      </c>
      <c r="B46" s="158" t="s">
        <v>69</v>
      </c>
      <c r="C46" s="166">
        <f t="shared" ref="C46:J46" si="4">C27/C8</f>
        <v>1.1681681681681682</v>
      </c>
      <c r="D46" s="143">
        <f t="shared" si="4"/>
        <v>1.2700784460216661</v>
      </c>
      <c r="E46" s="143">
        <f t="shared" si="4"/>
        <v>1.1535968891769282</v>
      </c>
      <c r="F46" s="143">
        <f t="shared" si="4"/>
        <v>1.2185039370078743</v>
      </c>
      <c r="G46" s="143">
        <f t="shared" si="4"/>
        <v>1.1249572064361519</v>
      </c>
      <c r="H46" s="143">
        <f t="shared" si="4"/>
        <v>1.2245614035087722</v>
      </c>
      <c r="I46" s="143">
        <f t="shared" si="4"/>
        <v>1.1110713006091006</v>
      </c>
      <c r="J46" s="162">
        <f t="shared" si="4"/>
        <v>1.1622760800842993</v>
      </c>
    </row>
    <row r="47" spans="1:14" x14ac:dyDescent="0.35">
      <c r="A47" s="144" t="s">
        <v>67</v>
      </c>
      <c r="B47" s="158" t="s">
        <v>71</v>
      </c>
      <c r="C47" s="166">
        <f t="shared" ref="C47:J47" si="5">C28/C9</f>
        <v>1.1681081081081082</v>
      </c>
      <c r="D47" s="143">
        <f t="shared" si="5"/>
        <v>1.270006724949563</v>
      </c>
      <c r="E47" s="143">
        <f t="shared" si="5"/>
        <v>1.1533974919801691</v>
      </c>
      <c r="F47" s="143">
        <f t="shared" si="5"/>
        <v>1.2182849043231752</v>
      </c>
      <c r="G47" s="143">
        <f t="shared" si="5"/>
        <v>1.1247689463955637</v>
      </c>
      <c r="H47" s="143">
        <f t="shared" si="5"/>
        <v>1.2241768155164636</v>
      </c>
      <c r="I47" s="143">
        <f t="shared" si="5"/>
        <v>1.1080296678490809</v>
      </c>
      <c r="J47" s="162">
        <f t="shared" si="5"/>
        <v>1.1621621621621623</v>
      </c>
    </row>
    <row r="48" spans="1:14" x14ac:dyDescent="0.35">
      <c r="A48" s="144" t="s">
        <v>67</v>
      </c>
      <c r="B48" s="158" t="s">
        <v>73</v>
      </c>
      <c r="C48" s="166"/>
      <c r="D48" s="143"/>
      <c r="E48" s="143"/>
      <c r="F48" s="143"/>
      <c r="G48" s="143">
        <f t="shared" ref="G48:H48" si="6">G29/G10</f>
        <v>1.1268561731014002</v>
      </c>
      <c r="H48" s="143">
        <f t="shared" si="6"/>
        <v>1</v>
      </c>
      <c r="I48" s="143"/>
      <c r="J48" s="162"/>
    </row>
    <row r="49" spans="1:10" x14ac:dyDescent="0.35">
      <c r="A49" s="144" t="s">
        <v>70</v>
      </c>
      <c r="B49" s="158" t="s">
        <v>89</v>
      </c>
      <c r="C49" s="166">
        <f t="shared" ref="C49:J49" si="7">C30/C11</f>
        <v>1.118073316283035</v>
      </c>
      <c r="D49" s="143">
        <f t="shared" si="7"/>
        <v>1.1913225300575012</v>
      </c>
      <c r="E49" s="143">
        <f t="shared" si="7"/>
        <v>1.1475256769374416</v>
      </c>
      <c r="F49" s="143">
        <f t="shared" si="7"/>
        <v>1.1971671388101983</v>
      </c>
      <c r="G49" s="143">
        <f t="shared" si="7"/>
        <v>1.1313580246913579</v>
      </c>
      <c r="H49" s="143">
        <f t="shared" si="7"/>
        <v>1.2118193891102258</v>
      </c>
      <c r="I49" s="143">
        <f t="shared" si="7"/>
        <v>1.1505190311418685</v>
      </c>
      <c r="J49" s="162">
        <f t="shared" si="7"/>
        <v>1.1832579185520362</v>
      </c>
    </row>
    <row r="50" spans="1:10" x14ac:dyDescent="0.35">
      <c r="A50" s="144" t="s">
        <v>70</v>
      </c>
      <c r="B50" s="158" t="s">
        <v>68</v>
      </c>
      <c r="C50" s="166">
        <f t="shared" ref="C50:J50" si="8">C31/C12</f>
        <v>1.2348284960422162</v>
      </c>
      <c r="D50" s="143">
        <f t="shared" si="8"/>
        <v>1.2473563218390806</v>
      </c>
      <c r="E50" s="143">
        <f t="shared" si="8"/>
        <v>1.2344322344322343</v>
      </c>
      <c r="F50" s="143">
        <f t="shared" si="8"/>
        <v>1.2345517841601392</v>
      </c>
      <c r="G50" s="143">
        <f t="shared" si="8"/>
        <v>1.2348077718065316</v>
      </c>
      <c r="H50" s="143">
        <f t="shared" si="8"/>
        <v>1.2704826038159371</v>
      </c>
      <c r="I50" s="143">
        <f t="shared" si="8"/>
        <v>1.2344054580896686</v>
      </c>
      <c r="J50" s="162">
        <f t="shared" si="8"/>
        <v>1.2805111821086264</v>
      </c>
    </row>
    <row r="51" spans="1:10" x14ac:dyDescent="0.35">
      <c r="A51" s="144" t="s">
        <v>70</v>
      </c>
      <c r="B51" s="158" t="s">
        <v>69</v>
      </c>
      <c r="C51" s="166">
        <f t="shared" ref="C51:J51" si="9">C32/C13</f>
        <v>1.1489145183175034</v>
      </c>
      <c r="D51" s="143">
        <f t="shared" si="9"/>
        <v>1.2474141497724451</v>
      </c>
      <c r="E51" s="143">
        <f t="shared" si="9"/>
        <v>1.1754578754578753</v>
      </c>
      <c r="F51" s="143">
        <f t="shared" si="9"/>
        <v>1.1112416764590678</v>
      </c>
      <c r="G51" s="143">
        <f t="shared" si="9"/>
        <v>1.1261160714285716</v>
      </c>
      <c r="H51" s="143">
        <f t="shared" si="9"/>
        <v>1.2702020202020203</v>
      </c>
      <c r="I51" s="143">
        <f t="shared" si="9"/>
        <v>1.1850877192982456</v>
      </c>
      <c r="J51" s="162">
        <f t="shared" si="9"/>
        <v>1.2806210465784935</v>
      </c>
    </row>
    <row r="52" spans="1:10" x14ac:dyDescent="0.35">
      <c r="A52" s="144" t="s">
        <v>70</v>
      </c>
      <c r="B52" s="158" t="s">
        <v>71</v>
      </c>
      <c r="C52" s="166">
        <f t="shared" ref="C52:J52" si="10">C33/C14</f>
        <v>1.1486568986568988</v>
      </c>
      <c r="D52" s="143">
        <f t="shared" si="10"/>
        <v>1.2472998137802607</v>
      </c>
      <c r="E52" s="143">
        <f t="shared" si="10"/>
        <v>1.1754038905374218</v>
      </c>
      <c r="F52" s="143">
        <f t="shared" si="10"/>
        <v>1.1092703560098696</v>
      </c>
      <c r="G52" s="143">
        <f t="shared" si="10"/>
        <v>1.1258788081687312</v>
      </c>
      <c r="H52" s="143">
        <f t="shared" si="10"/>
        <v>1.27</v>
      </c>
      <c r="I52" s="143">
        <f t="shared" si="10"/>
        <v>1.1851559415712594</v>
      </c>
      <c r="J52" s="162">
        <f t="shared" si="10"/>
        <v>1.2805383022774326</v>
      </c>
    </row>
    <row r="53" spans="1:10" x14ac:dyDescent="0.35">
      <c r="A53" s="144" t="s">
        <v>70</v>
      </c>
      <c r="B53" s="158" t="s">
        <v>73</v>
      </c>
      <c r="C53" s="166"/>
      <c r="D53" s="143"/>
      <c r="E53" s="143"/>
      <c r="F53" s="143"/>
      <c r="G53" s="143">
        <f t="shared" ref="G53:H53" si="11">G34/G15</f>
        <v>1.1311706629055009</v>
      </c>
      <c r="H53" s="143">
        <f t="shared" si="11"/>
        <v>1.2117572692793932</v>
      </c>
      <c r="I53" s="143"/>
      <c r="J53" s="162"/>
    </row>
    <row r="54" spans="1:10" x14ac:dyDescent="0.35">
      <c r="A54" s="144" t="s">
        <v>72</v>
      </c>
      <c r="B54" s="158" t="s">
        <v>89</v>
      </c>
      <c r="C54" s="166">
        <f t="shared" ref="C54:J54" si="12">C35/C16</f>
        <v>1.1672055427251733</v>
      </c>
      <c r="D54" s="143">
        <f t="shared" si="12"/>
        <v>1.1088688263409454</v>
      </c>
      <c r="E54" s="143">
        <f t="shared" si="12"/>
        <v>1.1729622266401591</v>
      </c>
      <c r="F54" s="143">
        <f t="shared" si="12"/>
        <v>1.0756972111553784</v>
      </c>
      <c r="G54" s="143">
        <f t="shared" si="12"/>
        <v>1.1253968253968254</v>
      </c>
      <c r="H54" s="143">
        <f t="shared" si="12"/>
        <v>1.1467351430667645</v>
      </c>
      <c r="I54" s="143">
        <f t="shared" si="12"/>
        <v>1.1237373737373737</v>
      </c>
      <c r="J54" s="162">
        <f t="shared" si="12"/>
        <v>1.1000000000000001</v>
      </c>
    </row>
    <row r="55" spans="1:10" x14ac:dyDescent="0.35">
      <c r="A55" s="144" t="s">
        <v>72</v>
      </c>
      <c r="B55" s="158" t="s">
        <v>68</v>
      </c>
      <c r="C55" s="166">
        <f t="shared" ref="C55:J55" si="13">C36/C17</f>
        <v>1.2346018046292664</v>
      </c>
      <c r="D55" s="143">
        <f t="shared" si="13"/>
        <v>1.2345191040843215</v>
      </c>
      <c r="E55" s="143">
        <f t="shared" si="13"/>
        <v>1.2341772151898736</v>
      </c>
      <c r="F55" s="143">
        <f t="shared" si="13"/>
        <v>1.2346263008514664</v>
      </c>
      <c r="G55" s="143">
        <f t="shared" si="13"/>
        <v>1.2343681679055531</v>
      </c>
      <c r="H55" s="143">
        <f t="shared" si="13"/>
        <v>1.2408441961514589</v>
      </c>
      <c r="I55" s="143">
        <f t="shared" si="13"/>
        <v>1.2344573234984193</v>
      </c>
      <c r="J55" s="162">
        <f t="shared" si="13"/>
        <v>1.2342465753424658</v>
      </c>
    </row>
    <row r="56" spans="1:10" x14ac:dyDescent="0.35">
      <c r="A56" s="144" t="s">
        <v>72</v>
      </c>
      <c r="B56" s="158" t="s">
        <v>69</v>
      </c>
      <c r="C56" s="166">
        <f t="shared" ref="C56:J56" si="14">C37/C18</f>
        <v>1.1596045197740112</v>
      </c>
      <c r="D56" s="143">
        <f t="shared" si="14"/>
        <v>1.1110671936758894</v>
      </c>
      <c r="E56" s="143">
        <f t="shared" si="14"/>
        <v>1.1785036080516522</v>
      </c>
      <c r="F56" s="143">
        <f t="shared" si="14"/>
        <v>1.1111111111111112</v>
      </c>
      <c r="G56" s="143">
        <f t="shared" si="14"/>
        <v>1.1208185753640298</v>
      </c>
      <c r="H56" s="143">
        <f t="shared" si="14"/>
        <v>1.240782122905028</v>
      </c>
      <c r="I56" s="143">
        <f t="shared" si="14"/>
        <v>1.1683262209578</v>
      </c>
      <c r="J56" s="162">
        <f t="shared" si="14"/>
        <v>1.1750924784217018</v>
      </c>
    </row>
    <row r="57" spans="1:10" x14ac:dyDescent="0.35">
      <c r="A57" s="144" t="s">
        <v>72</v>
      </c>
      <c r="B57" s="158" t="s">
        <v>71</v>
      </c>
      <c r="C57" s="166">
        <f t="shared" ref="C57:J57" si="15">C38/C19</f>
        <v>1.1591992373689228</v>
      </c>
      <c r="D57" s="143">
        <f t="shared" si="15"/>
        <v>1.1085023123443614</v>
      </c>
      <c r="E57" s="143">
        <f t="shared" si="15"/>
        <v>1.1784615384615384</v>
      </c>
      <c r="F57" s="143">
        <f t="shared" si="15"/>
        <v>1.1011494252873562</v>
      </c>
      <c r="G57" s="143">
        <f t="shared" si="15"/>
        <v>1.1207934821112291</v>
      </c>
      <c r="H57" s="143">
        <f t="shared" si="15"/>
        <v>1.2403217697335345</v>
      </c>
      <c r="I57" s="143">
        <f t="shared" si="15"/>
        <v>1.1681604780196331</v>
      </c>
      <c r="J57" s="162">
        <f t="shared" si="15"/>
        <v>1.1748057713651499</v>
      </c>
    </row>
    <row r="58" spans="1:10" x14ac:dyDescent="0.35">
      <c r="A58" s="144" t="s">
        <v>72</v>
      </c>
      <c r="B58" s="158" t="s">
        <v>73</v>
      </c>
      <c r="C58" s="166"/>
      <c r="D58" s="143"/>
      <c r="E58" s="143"/>
      <c r="F58" s="143"/>
      <c r="G58" s="143">
        <f t="shared" ref="G58:H58" si="16">G39/G20</f>
        <v>1.12544080604534</v>
      </c>
      <c r="H58" s="143">
        <f t="shared" si="16"/>
        <v>1.1466480446927376</v>
      </c>
      <c r="I58" s="143"/>
      <c r="J58" s="162"/>
    </row>
    <row r="59" spans="1:10" ht="15" thickBot="1" x14ac:dyDescent="0.4">
      <c r="A59" s="145" t="s">
        <v>120</v>
      </c>
      <c r="B59" s="159" t="s">
        <v>89</v>
      </c>
      <c r="C59" s="167">
        <f t="shared" ref="C59:J59" si="17">C40/C21</f>
        <v>1</v>
      </c>
      <c r="D59" s="163">
        <f t="shared" si="17"/>
        <v>1</v>
      </c>
      <c r="E59" s="163">
        <f t="shared" si="17"/>
        <v>1</v>
      </c>
      <c r="F59" s="163">
        <f t="shared" si="17"/>
        <v>1</v>
      </c>
      <c r="G59" s="163">
        <f t="shared" si="17"/>
        <v>1</v>
      </c>
      <c r="H59" s="163">
        <f t="shared" si="17"/>
        <v>1</v>
      </c>
      <c r="I59" s="163">
        <f t="shared" si="17"/>
        <v>1</v>
      </c>
      <c r="J59" s="164">
        <f t="shared" si="17"/>
        <v>1</v>
      </c>
    </row>
  </sheetData>
  <mergeCells count="1">
    <mergeCell ref="D1:J2"/>
  </mergeCells>
  <pageMargins left="0.25" right="0.25" top="0.5" bottom="0.5" header="0.3" footer="0.3"/>
  <pageSetup scale="62" orientation="landscape" r:id="rId1"/>
  <headerFoot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F24450B-F59D-47F0-B5FB-1150F451E420}">
          <x14:formula1>
            <xm:f>RateAdjust!$AC$5:$AC$32</xm:f>
          </x14:formula1>
          <xm:sqref>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88D70-696E-4344-B93C-D6FC8BF6742F}">
  <sheetPr>
    <pageSetUpPr fitToPage="1"/>
  </sheetPr>
  <dimension ref="A1:AV42"/>
  <sheetViews>
    <sheetView workbookViewId="0">
      <selection activeCell="A43" sqref="A43"/>
    </sheetView>
  </sheetViews>
  <sheetFormatPr defaultColWidth="9.1796875" defaultRowHeight="14.5" x14ac:dyDescent="0.35"/>
  <cols>
    <col min="1" max="1" width="15.26953125" customWidth="1"/>
    <col min="2" max="2" width="14.1796875" bestFit="1" customWidth="1"/>
    <col min="3" max="3" width="15.1796875" customWidth="1"/>
    <col min="4" max="4" width="12.453125" customWidth="1"/>
    <col min="5" max="5" width="14" bestFit="1" customWidth="1"/>
    <col min="6" max="6" width="11.81640625" customWidth="1"/>
    <col min="7" max="7" width="12.453125" customWidth="1"/>
    <col min="8" max="8" width="16.1796875" customWidth="1"/>
    <col min="9" max="9" width="14.81640625" customWidth="1"/>
    <col min="10" max="10" width="14" customWidth="1"/>
    <col min="11" max="11" width="15.7265625" bestFit="1" customWidth="1"/>
    <col min="12" max="12" width="15.26953125" customWidth="1"/>
    <col min="13" max="13" width="16.1796875" customWidth="1"/>
    <col min="14" max="14" width="17.54296875" customWidth="1"/>
    <col min="15" max="15" width="10.26953125" customWidth="1"/>
    <col min="16" max="16" width="11.54296875" customWidth="1"/>
    <col min="17" max="17" width="9.1796875" customWidth="1"/>
    <col min="18" max="18" width="12.453125" bestFit="1" customWidth="1"/>
    <col min="19" max="19" width="12.54296875" customWidth="1"/>
    <col min="20" max="26" width="9.1796875" customWidth="1"/>
    <col min="27" max="27" width="29" customWidth="1"/>
    <col min="28" max="28" width="14" bestFit="1" customWidth="1"/>
    <col min="29" max="35" width="9.1796875" customWidth="1"/>
  </cols>
  <sheetData>
    <row r="1" spans="1:48" ht="15" thickBot="1" x14ac:dyDescent="0.4">
      <c r="A1" s="65" t="s">
        <v>694</v>
      </c>
      <c r="K1" s="1"/>
      <c r="AD1" s="2"/>
    </row>
    <row r="2" spans="1:48" ht="44" thickBot="1" x14ac:dyDescent="0.4">
      <c r="B2" s="176" t="s">
        <v>686</v>
      </c>
      <c r="C2" s="177" t="s">
        <v>687</v>
      </c>
      <c r="D2" s="177" t="s">
        <v>688</v>
      </c>
      <c r="E2" s="177" t="s">
        <v>689</v>
      </c>
      <c r="F2" s="177" t="s">
        <v>690</v>
      </c>
      <c r="G2" s="177" t="s">
        <v>691</v>
      </c>
      <c r="H2" s="177" t="s">
        <v>692</v>
      </c>
      <c r="I2" s="177" t="s">
        <v>19</v>
      </c>
      <c r="J2" s="178" t="s">
        <v>693</v>
      </c>
      <c r="AD2" s="2"/>
    </row>
    <row r="3" spans="1:48" x14ac:dyDescent="0.35">
      <c r="A3" s="7" t="s">
        <v>20</v>
      </c>
      <c r="B3" s="179">
        <v>65104817</v>
      </c>
      <c r="C3" s="180">
        <v>3452416.2361111366</v>
      </c>
      <c r="D3" s="180">
        <v>34090176.092674665</v>
      </c>
      <c r="E3" s="180">
        <v>2024162.5411496025</v>
      </c>
      <c r="F3" s="180">
        <v>2568404.1692612944</v>
      </c>
      <c r="G3" s="180">
        <v>3908603.723878257</v>
      </c>
      <c r="H3" s="180">
        <f>SUM(C3:G3)</f>
        <v>46043762.763074949</v>
      </c>
      <c r="I3" s="180">
        <f>B3-H3</f>
        <v>19061054.236925051</v>
      </c>
      <c r="J3" s="181">
        <f>I3/B3</f>
        <v>0.2927748685158742</v>
      </c>
      <c r="AD3" s="2"/>
    </row>
    <row r="4" spans="1:48" x14ac:dyDescent="0.35">
      <c r="A4" s="8" t="s">
        <v>21</v>
      </c>
      <c r="B4" s="9">
        <v>69941256.920000002</v>
      </c>
      <c r="C4" s="10">
        <v>5005846.3507176582</v>
      </c>
      <c r="D4" s="10">
        <v>34492180.312541023</v>
      </c>
      <c r="E4" s="10">
        <v>2191159.0490670893</v>
      </c>
      <c r="F4" s="10">
        <v>5025428.0286117755</v>
      </c>
      <c r="G4" s="10">
        <v>3510723.5012884466</v>
      </c>
      <c r="H4" s="10">
        <f>SUM(C4:G4)</f>
        <v>50225337.24222599</v>
      </c>
      <c r="I4" s="10">
        <f>B4-H4</f>
        <v>19715919.677774012</v>
      </c>
      <c r="J4" s="11">
        <f>I4/B4</f>
        <v>0.28189255592483015</v>
      </c>
      <c r="AD4" s="2"/>
    </row>
    <row r="5" spans="1:48" ht="15" thickBot="1" x14ac:dyDescent="0.4">
      <c r="A5" s="12" t="s">
        <v>22</v>
      </c>
      <c r="B5" s="13">
        <v>67523036.960000008</v>
      </c>
      <c r="C5" s="14">
        <f>AVERAGE(C3:C4)</f>
        <v>4229131.2934143972</v>
      </c>
      <c r="D5" s="14">
        <f>AVERAGE(D3:D4)</f>
        <v>34291178.20260784</v>
      </c>
      <c r="E5" s="14">
        <f t="shared" ref="E5:G5" si="0">AVERAGE(E3:E4)</f>
        <v>2107660.7951083458</v>
      </c>
      <c r="F5" s="14">
        <f t="shared" si="0"/>
        <v>3796916.098936535</v>
      </c>
      <c r="G5" s="14">
        <f t="shared" si="0"/>
        <v>3709663.6125833518</v>
      </c>
      <c r="H5" s="14">
        <f>AVERAGE(H3:H4)</f>
        <v>48134550.00265047</v>
      </c>
      <c r="I5" s="14">
        <f>AVERAGE(I3:I4)</f>
        <v>19388486.957349531</v>
      </c>
      <c r="J5" s="15">
        <f>I5/B5</f>
        <v>0.28713884668480005</v>
      </c>
      <c r="AD5" s="2"/>
    </row>
    <row r="6" spans="1:48" ht="15" thickBot="1" x14ac:dyDescent="0.4">
      <c r="AD6" s="2"/>
    </row>
    <row r="7" spans="1:48" ht="15" thickBot="1" x14ac:dyDescent="0.4">
      <c r="B7" s="64" t="s">
        <v>23</v>
      </c>
      <c r="C7" s="168">
        <v>0.02</v>
      </c>
      <c r="F7" s="175"/>
      <c r="AD7" s="2"/>
    </row>
    <row r="8" spans="1:48" ht="15" thickBot="1" x14ac:dyDescent="0.4">
      <c r="AD8" s="2"/>
    </row>
    <row r="9" spans="1:48" ht="73" thickBot="1" x14ac:dyDescent="0.4">
      <c r="A9" s="16" t="s">
        <v>24</v>
      </c>
      <c r="B9" s="17" t="s">
        <v>25</v>
      </c>
      <c r="C9" s="3" t="s">
        <v>26</v>
      </c>
      <c r="D9" s="4" t="s">
        <v>27</v>
      </c>
      <c r="E9" s="18" t="s">
        <v>28</v>
      </c>
      <c r="F9" s="3" t="s">
        <v>685</v>
      </c>
      <c r="G9" s="5" t="s">
        <v>29</v>
      </c>
      <c r="H9" s="6" t="s">
        <v>30</v>
      </c>
      <c r="R9" s="62"/>
      <c r="S9" s="61" t="s">
        <v>49</v>
      </c>
      <c r="T9" s="62" t="s">
        <v>50</v>
      </c>
      <c r="U9" s="61" t="s">
        <v>51</v>
      </c>
      <c r="AD9" s="2"/>
      <c r="AE9" s="19" t="s">
        <v>31</v>
      </c>
      <c r="AF9" s="20" t="s">
        <v>32</v>
      </c>
      <c r="AH9" s="21" t="s">
        <v>33</v>
      </c>
      <c r="AL9" t="s">
        <v>34</v>
      </c>
      <c r="AM9" t="s">
        <v>35</v>
      </c>
      <c r="AO9" s="22" t="s">
        <v>36</v>
      </c>
      <c r="AU9" s="23" t="s">
        <v>37</v>
      </c>
    </row>
    <row r="10" spans="1:48" x14ac:dyDescent="0.35">
      <c r="A10" s="24" t="s">
        <v>0</v>
      </c>
      <c r="B10" s="25">
        <v>1</v>
      </c>
      <c r="C10" s="26">
        <v>1495518.1400000001</v>
      </c>
      <c r="D10" s="27">
        <f>ROUND(C10*J$5,0)</f>
        <v>429421</v>
      </c>
      <c r="E10" s="169">
        <f t="shared" ref="E10:E37" si="1">ROUND(D10*(1+$C$7),0)</f>
        <v>438009</v>
      </c>
      <c r="F10" s="28">
        <v>2.0541994556740963</v>
      </c>
      <c r="G10" s="29">
        <v>1.9456</v>
      </c>
      <c r="H10" s="173">
        <v>2.0398977223937891</v>
      </c>
      <c r="R10" s="62" t="s">
        <v>45</v>
      </c>
      <c r="S10" s="63">
        <v>1.009834040861483</v>
      </c>
      <c r="T10" s="63">
        <v>1.0816000000000001</v>
      </c>
      <c r="U10" s="63">
        <v>1.1032320000000002</v>
      </c>
      <c r="AD10" s="2"/>
      <c r="AE10">
        <v>2.18890821561296</v>
      </c>
      <c r="AF10" s="30"/>
      <c r="AH10">
        <v>346377</v>
      </c>
      <c r="AI10" s="31">
        <f t="shared" ref="AI10:AI38" si="2">D10/AH10</f>
        <v>1.2397503298429169</v>
      </c>
      <c r="AL10">
        <v>2.1098576249860357</v>
      </c>
      <c r="AM10" s="2" t="e">
        <f t="shared" ref="AM10:AM37" si="3">AU10-AL10</f>
        <v>#REF!</v>
      </c>
      <c r="AO10" s="2" t="e">
        <f>#REF!*(1+C$7)</f>
        <v>#REF!</v>
      </c>
      <c r="AU10" s="32" t="e">
        <f>AVERAGE(#REF!,AE10)</f>
        <v>#REF!</v>
      </c>
      <c r="AV10" s="2" t="e">
        <f>AU10*#REF!</f>
        <v>#REF!</v>
      </c>
    </row>
    <row r="11" spans="1:48" x14ac:dyDescent="0.35">
      <c r="A11" s="33" t="s">
        <v>1</v>
      </c>
      <c r="B11" s="34">
        <v>2</v>
      </c>
      <c r="C11" s="35">
        <v>1226112.4350000001</v>
      </c>
      <c r="D11" s="27">
        <f t="shared" ref="D11:D37" si="4">ROUND(C11*J$5,0)</f>
        <v>352065</v>
      </c>
      <c r="E11" s="170">
        <f t="shared" si="1"/>
        <v>359106</v>
      </c>
      <c r="F11" s="36">
        <v>1.5673132356890658</v>
      </c>
      <c r="G11" s="37">
        <v>1.5424</v>
      </c>
      <c r="H11" s="40">
        <v>1.5859537502014236</v>
      </c>
      <c r="P11" s="2"/>
      <c r="R11" s="62" t="s">
        <v>18</v>
      </c>
      <c r="S11" s="63">
        <v>1.1961933186198381</v>
      </c>
      <c r="T11" s="63">
        <v>1.1392</v>
      </c>
      <c r="U11" s="63">
        <v>1.1910505924961174</v>
      </c>
      <c r="AD11" s="2"/>
      <c r="AE11">
        <v>1.68624491168479</v>
      </c>
      <c r="AF11" s="38"/>
      <c r="AH11">
        <v>293946</v>
      </c>
      <c r="AI11" s="31">
        <f t="shared" si="2"/>
        <v>1.1977199893858055</v>
      </c>
      <c r="AL11">
        <v>1.8534659160073039</v>
      </c>
      <c r="AM11" s="2" t="e">
        <f t="shared" si="3"/>
        <v>#REF!</v>
      </c>
      <c r="AO11" s="2" t="e">
        <f>#REF!*(1+C$7)</f>
        <v>#REF!</v>
      </c>
      <c r="AU11" s="32" t="e">
        <f>AVERAGE(#REF!,AE11)</f>
        <v>#REF!</v>
      </c>
      <c r="AV11" s="2" t="e">
        <f>AU11*#REF!</f>
        <v>#REF!</v>
      </c>
    </row>
    <row r="12" spans="1:48" x14ac:dyDescent="0.35">
      <c r="A12" s="39" t="s">
        <v>2</v>
      </c>
      <c r="B12" s="34">
        <v>3</v>
      </c>
      <c r="C12" s="35">
        <v>786503.66500000004</v>
      </c>
      <c r="D12" s="27">
        <f t="shared" si="4"/>
        <v>225836</v>
      </c>
      <c r="E12" s="170">
        <f t="shared" si="1"/>
        <v>230353</v>
      </c>
      <c r="F12" s="36">
        <v>2.6010836049711457</v>
      </c>
      <c r="G12" s="37">
        <v>2.464</v>
      </c>
      <c r="H12" s="40">
        <v>2.5831926385352841</v>
      </c>
      <c r="R12" s="62" t="s">
        <v>38</v>
      </c>
      <c r="S12" s="63">
        <v>1.2315429335591428</v>
      </c>
      <c r="T12" s="63">
        <v>1.1968000000000001</v>
      </c>
      <c r="U12" s="63">
        <v>1.2384548961151627</v>
      </c>
      <c r="AE12">
        <v>2.6962498993862298</v>
      </c>
      <c r="AF12" s="38"/>
      <c r="AH12">
        <v>194865</v>
      </c>
      <c r="AI12" s="31">
        <f t="shared" si="2"/>
        <v>1.1589356734149283</v>
      </c>
      <c r="AL12">
        <v>2.9344299357039381</v>
      </c>
      <c r="AM12" s="2" t="e">
        <f t="shared" si="3"/>
        <v>#REF!</v>
      </c>
      <c r="AO12" s="2" t="e">
        <f>#REF!*(1+C$7)</f>
        <v>#REF!</v>
      </c>
      <c r="AU12" s="32" t="e">
        <f>AVERAGE(#REF!,AE12)</f>
        <v>#REF!</v>
      </c>
      <c r="AV12" s="2" t="e">
        <f>AU12*#REF!</f>
        <v>#REF!</v>
      </c>
    </row>
    <row r="13" spans="1:48" x14ac:dyDescent="0.35">
      <c r="A13" s="39" t="s">
        <v>3</v>
      </c>
      <c r="B13" s="34">
        <v>4</v>
      </c>
      <c r="C13" s="35">
        <v>6235255.8000000007</v>
      </c>
      <c r="D13" s="27">
        <f t="shared" si="4"/>
        <v>1790384</v>
      </c>
      <c r="E13" s="170">
        <f t="shared" si="1"/>
        <v>1826192</v>
      </c>
      <c r="F13" s="36">
        <v>2.7177020184552823</v>
      </c>
      <c r="G13" s="37">
        <v>2.5216000000000003</v>
      </c>
      <c r="H13" s="40">
        <v>2.6720440294121941</v>
      </c>
      <c r="R13" s="62" t="s">
        <v>14</v>
      </c>
      <c r="S13" s="63">
        <v>1.2472294213577002</v>
      </c>
      <c r="T13" s="63">
        <v>1.2544</v>
      </c>
      <c r="U13" s="63">
        <v>1.279488</v>
      </c>
      <c r="AE13">
        <v>3.0872042824145498</v>
      </c>
      <c r="AF13" s="38"/>
      <c r="AH13">
        <v>1386395</v>
      </c>
      <c r="AI13" s="31">
        <f t="shared" si="2"/>
        <v>1.2913953094175903</v>
      </c>
      <c r="AL13">
        <v>2.6793659920679835</v>
      </c>
      <c r="AM13" s="2" t="e">
        <f t="shared" si="3"/>
        <v>#REF!</v>
      </c>
      <c r="AO13" s="2" t="e">
        <f>#REF!*(1+C$7)</f>
        <v>#REF!</v>
      </c>
      <c r="AU13" s="32" t="e">
        <f>AVERAGE(#REF!,AE13)</f>
        <v>#REF!</v>
      </c>
      <c r="AV13" s="2" t="e">
        <f>AU13*#REF!</f>
        <v>#REF!</v>
      </c>
    </row>
    <row r="14" spans="1:48" x14ac:dyDescent="0.35">
      <c r="A14" s="39" t="s">
        <v>4</v>
      </c>
      <c r="B14" s="34">
        <v>5</v>
      </c>
      <c r="C14" s="35">
        <v>4360405.1449999996</v>
      </c>
      <c r="D14" s="27">
        <f t="shared" si="4"/>
        <v>1252042</v>
      </c>
      <c r="E14" s="170">
        <f t="shared" si="1"/>
        <v>1277083</v>
      </c>
      <c r="F14" s="36">
        <v>2.1119666805032993</v>
      </c>
      <c r="G14" s="37">
        <v>2.0608</v>
      </c>
      <c r="H14" s="40">
        <v>2.1281110070566824</v>
      </c>
      <c r="R14" s="62" t="s">
        <v>44</v>
      </c>
      <c r="S14" s="63">
        <v>1.3122310475279308</v>
      </c>
      <c r="T14" s="63">
        <v>1.3120000000000001</v>
      </c>
      <c r="U14" s="63">
        <v>1.3383578342392448</v>
      </c>
      <c r="AE14">
        <v>2.301543149005</v>
      </c>
      <c r="AF14" s="38"/>
      <c r="AH14">
        <v>1042851</v>
      </c>
      <c r="AI14" s="31">
        <f t="shared" si="2"/>
        <v>1.2005952911777427</v>
      </c>
      <c r="AL14">
        <v>1.9963306480671072</v>
      </c>
      <c r="AM14" s="2" t="e">
        <f t="shared" si="3"/>
        <v>#REF!</v>
      </c>
      <c r="AO14" s="2" t="e">
        <f>#REF!*(1+C$7)</f>
        <v>#REF!</v>
      </c>
      <c r="AU14" s="32" t="e">
        <f>AVERAGE(#REF!,AE14)</f>
        <v>#REF!</v>
      </c>
      <c r="AV14" s="2" t="e">
        <f>AU14*#REF!</f>
        <v>#REF!</v>
      </c>
    </row>
    <row r="15" spans="1:48" x14ac:dyDescent="0.35">
      <c r="A15" s="39" t="s">
        <v>38</v>
      </c>
      <c r="B15" s="34">
        <v>6</v>
      </c>
      <c r="C15" s="35">
        <v>4035671.74</v>
      </c>
      <c r="D15" s="27">
        <f t="shared" si="4"/>
        <v>1158798</v>
      </c>
      <c r="E15" s="170">
        <f t="shared" si="1"/>
        <v>1181974</v>
      </c>
      <c r="F15" s="36">
        <v>1.2315429335591428</v>
      </c>
      <c r="G15" s="37">
        <v>1.1968000000000001</v>
      </c>
      <c r="H15" s="40">
        <v>1.2384548961151627</v>
      </c>
      <c r="R15" s="62" t="s">
        <v>43</v>
      </c>
      <c r="S15" s="63">
        <v>1.3616026774187262</v>
      </c>
      <c r="T15" s="63">
        <v>1.3696000000000002</v>
      </c>
      <c r="U15" s="63">
        <v>1.3969920000000002</v>
      </c>
      <c r="AE15">
        <v>1.3613947020772901</v>
      </c>
      <c r="AF15" s="40"/>
      <c r="AH15">
        <v>958018</v>
      </c>
      <c r="AI15" s="31">
        <f t="shared" si="2"/>
        <v>1.2095785256644447</v>
      </c>
      <c r="AL15">
        <v>1.1662500211868332</v>
      </c>
      <c r="AM15" s="2" t="e">
        <f t="shared" si="3"/>
        <v>#REF!</v>
      </c>
      <c r="AO15" s="2" t="e">
        <f>#REF!*(1+C$7)</f>
        <v>#REF!</v>
      </c>
      <c r="AU15" s="32" t="e">
        <f>AVERAGE(#REF!,AE15)</f>
        <v>#REF!</v>
      </c>
      <c r="AV15" s="2" t="e">
        <f>AU15*#REF!</f>
        <v>#REF!</v>
      </c>
    </row>
    <row r="16" spans="1:48" x14ac:dyDescent="0.35">
      <c r="A16" s="39" t="s">
        <v>39</v>
      </c>
      <c r="B16" s="34">
        <v>7</v>
      </c>
      <c r="C16" s="35">
        <v>898748.625</v>
      </c>
      <c r="D16" s="27">
        <f t="shared" si="4"/>
        <v>258066</v>
      </c>
      <c r="E16" s="170">
        <f t="shared" si="1"/>
        <v>263227</v>
      </c>
      <c r="F16" s="36">
        <v>1.723771432389922</v>
      </c>
      <c r="G16" s="37">
        <v>1.7728000000000002</v>
      </c>
      <c r="H16" s="40">
        <v>1.8082560000000001</v>
      </c>
      <c r="R16" s="62" t="s">
        <v>46</v>
      </c>
      <c r="S16" s="63">
        <v>1.4064279443115577</v>
      </c>
      <c r="T16" s="63">
        <v>1.4272</v>
      </c>
      <c r="U16" s="63">
        <v>1.4557440000000001</v>
      </c>
      <c r="AE16">
        <v>1.7062908829029999</v>
      </c>
      <c r="AF16" s="38"/>
      <c r="AH16">
        <v>217698</v>
      </c>
      <c r="AI16" s="31">
        <f t="shared" si="2"/>
        <v>1.1854311936719677</v>
      </c>
      <c r="AL16">
        <v>2.2475634309517805</v>
      </c>
      <c r="AM16" s="2" t="e">
        <f t="shared" si="3"/>
        <v>#REF!</v>
      </c>
      <c r="AO16" s="2" t="e">
        <f>#REF!*(1+C$7)</f>
        <v>#REF!</v>
      </c>
      <c r="AU16" s="32" t="e">
        <f>AVERAGE(#REF!,AE16)</f>
        <v>#REF!</v>
      </c>
      <c r="AV16" s="2" t="e">
        <f>AU16*#REF!</f>
        <v>#REF!</v>
      </c>
    </row>
    <row r="17" spans="1:48" x14ac:dyDescent="0.35">
      <c r="A17" s="39" t="s">
        <v>5</v>
      </c>
      <c r="B17" s="34">
        <v>8</v>
      </c>
      <c r="C17" s="35">
        <v>2106043</v>
      </c>
      <c r="D17" s="27">
        <f t="shared" si="4"/>
        <v>604727</v>
      </c>
      <c r="E17" s="170">
        <f t="shared" si="1"/>
        <v>616822</v>
      </c>
      <c r="F17" s="36">
        <v>2.1095478267578525</v>
      </c>
      <c r="G17" s="37">
        <v>2.0032000000000001</v>
      </c>
      <c r="H17" s="40">
        <v>2.0975013916465044</v>
      </c>
      <c r="R17" s="62" t="s">
        <v>16</v>
      </c>
      <c r="S17" s="63">
        <v>1.4448239297937588</v>
      </c>
      <c r="T17" s="63">
        <v>1.4847999999999999</v>
      </c>
      <c r="U17" s="63">
        <v>1.5144959999999998</v>
      </c>
      <c r="AE17">
        <v>2.18555023009064</v>
      </c>
      <c r="AF17" s="38"/>
      <c r="AH17">
        <v>616346</v>
      </c>
      <c r="AI17" s="31">
        <f t="shared" si="2"/>
        <v>0.98114857563770996</v>
      </c>
      <c r="AL17">
        <v>2.4201766510339811</v>
      </c>
      <c r="AM17" s="2" t="e">
        <f t="shared" si="3"/>
        <v>#REF!</v>
      </c>
      <c r="AO17" s="2" t="e">
        <f>#REF!*(1+C$7)</f>
        <v>#REF!</v>
      </c>
      <c r="AU17" s="32" t="e">
        <f>AVERAGE(#REF!,AE17)</f>
        <v>#REF!</v>
      </c>
      <c r="AV17" s="2" t="e">
        <f>AU17*#REF!</f>
        <v>#REF!</v>
      </c>
    </row>
    <row r="18" spans="1:48" x14ac:dyDescent="0.35">
      <c r="A18" s="39" t="s">
        <v>40</v>
      </c>
      <c r="B18" s="34">
        <v>9</v>
      </c>
      <c r="C18" s="35">
        <v>1124417.99</v>
      </c>
      <c r="D18" s="27">
        <f t="shared" si="4"/>
        <v>322864</v>
      </c>
      <c r="E18" s="170">
        <f t="shared" si="1"/>
        <v>329321</v>
      </c>
      <c r="F18" s="36">
        <v>1.9298085428778828</v>
      </c>
      <c r="G18" s="37">
        <v>1.8879999999999999</v>
      </c>
      <c r="H18" s="40">
        <v>1.94708235686772</v>
      </c>
      <c r="R18" s="62" t="s">
        <v>1</v>
      </c>
      <c r="S18" s="63">
        <v>1.5673132356890658</v>
      </c>
      <c r="T18" s="63">
        <v>1.5424</v>
      </c>
      <c r="U18" s="63">
        <v>1.5859537502014236</v>
      </c>
      <c r="AE18">
        <v>2.0629041406192998</v>
      </c>
      <c r="AF18" s="38"/>
      <c r="AH18">
        <v>280095</v>
      </c>
      <c r="AI18" s="31">
        <f t="shared" si="2"/>
        <v>1.1526946214677163</v>
      </c>
      <c r="AL18">
        <v>2.3701753007898545</v>
      </c>
      <c r="AM18" s="2" t="e">
        <f t="shared" si="3"/>
        <v>#REF!</v>
      </c>
      <c r="AO18" s="2" t="e">
        <f>#REF!*(1+C$7)</f>
        <v>#REF!</v>
      </c>
      <c r="AU18" s="32" t="e">
        <f>AVERAGE(#REF!,AE18)</f>
        <v>#REF!</v>
      </c>
      <c r="AV18" s="2" t="e">
        <f>AU18*#REF!</f>
        <v>#REF!</v>
      </c>
    </row>
    <row r="19" spans="1:48" x14ac:dyDescent="0.35">
      <c r="A19" s="39" t="s">
        <v>6</v>
      </c>
      <c r="B19" s="34">
        <v>10</v>
      </c>
      <c r="C19" s="35">
        <v>2886850.8499999996</v>
      </c>
      <c r="D19" s="27">
        <f t="shared" si="4"/>
        <v>828927</v>
      </c>
      <c r="E19" s="170">
        <f t="shared" si="1"/>
        <v>845506</v>
      </c>
      <c r="F19" s="36">
        <v>1.6837512920315378</v>
      </c>
      <c r="G19" s="37">
        <v>1.7152000000000001</v>
      </c>
      <c r="H19" s="40">
        <v>1.7495040000000002</v>
      </c>
      <c r="R19" s="62" t="s">
        <v>42</v>
      </c>
      <c r="S19" s="63">
        <v>1.5822230279711331</v>
      </c>
      <c r="T19" s="63">
        <v>1.6</v>
      </c>
      <c r="U19" s="63">
        <v>1.6320000000000001</v>
      </c>
      <c r="AE19">
        <v>1.8481959926759099</v>
      </c>
      <c r="AF19" s="40"/>
      <c r="AH19">
        <v>668565</v>
      </c>
      <c r="AI19" s="31">
        <f t="shared" si="2"/>
        <v>1.2398599986538332</v>
      </c>
      <c r="AL19">
        <v>1.5138221968988839</v>
      </c>
      <c r="AM19" s="2" t="e">
        <f t="shared" si="3"/>
        <v>#REF!</v>
      </c>
      <c r="AO19" s="2" t="e">
        <f>#REF!*(1+C$7)</f>
        <v>#REF!</v>
      </c>
      <c r="AU19" s="32" t="e">
        <f>AVERAGE(#REF!,AE19)</f>
        <v>#REF!</v>
      </c>
      <c r="AV19" s="2" t="e">
        <f>AU19*#REF!</f>
        <v>#REF!</v>
      </c>
    </row>
    <row r="20" spans="1:48" x14ac:dyDescent="0.35">
      <c r="A20" s="39" t="s">
        <v>7</v>
      </c>
      <c r="B20" s="34">
        <v>11</v>
      </c>
      <c r="C20" s="35">
        <v>1332895.345</v>
      </c>
      <c r="D20" s="27">
        <f t="shared" si="4"/>
        <v>382726</v>
      </c>
      <c r="E20" s="170">
        <f t="shared" si="1"/>
        <v>390381</v>
      </c>
      <c r="F20" s="36">
        <v>2.4557330757454543</v>
      </c>
      <c r="G20" s="37">
        <v>2.4064000000000001</v>
      </c>
      <c r="H20" s="40">
        <v>2.4796878686301818</v>
      </c>
      <c r="R20" s="62" t="s">
        <v>9</v>
      </c>
      <c r="S20" s="63">
        <v>1.6598246301069839</v>
      </c>
      <c r="T20" s="63">
        <v>1.6576</v>
      </c>
      <c r="U20" s="63">
        <v>1.6918865613545617</v>
      </c>
      <c r="AE20">
        <v>2.7207785366389601</v>
      </c>
      <c r="AF20" s="38"/>
      <c r="AH20">
        <v>309036</v>
      </c>
      <c r="AI20" s="31">
        <f t="shared" si="2"/>
        <v>1.2384511836808656</v>
      </c>
      <c r="AL20">
        <v>1.8966836790107366</v>
      </c>
      <c r="AM20" s="2" t="e">
        <f t="shared" si="3"/>
        <v>#REF!</v>
      </c>
      <c r="AO20" s="2" t="e">
        <f>#REF!*(1+C$7)</f>
        <v>#REF!</v>
      </c>
      <c r="AU20" s="32" t="e">
        <f>AVERAGE(#REF!,AE20)</f>
        <v>#REF!</v>
      </c>
      <c r="AV20" s="2" t="e">
        <f>AU20*#REF!</f>
        <v>#REF!</v>
      </c>
    </row>
    <row r="21" spans="1:48" x14ac:dyDescent="0.35">
      <c r="A21" s="39" t="s">
        <v>8</v>
      </c>
      <c r="B21" s="34">
        <v>12</v>
      </c>
      <c r="C21" s="35">
        <v>529357.05000000005</v>
      </c>
      <c r="D21" s="27">
        <f t="shared" si="4"/>
        <v>151999</v>
      </c>
      <c r="E21" s="170">
        <f t="shared" si="1"/>
        <v>155039</v>
      </c>
      <c r="F21" s="36">
        <v>2.1770975356203719</v>
      </c>
      <c r="G21" s="37">
        <v>2.2336</v>
      </c>
      <c r="H21" s="40">
        <v>2.2782719999999999</v>
      </c>
      <c r="R21" s="62" t="s">
        <v>6</v>
      </c>
      <c r="S21" s="63">
        <v>1.6837512920315378</v>
      </c>
      <c r="T21" s="63">
        <v>1.7152000000000001</v>
      </c>
      <c r="U21" s="63">
        <v>1.7495040000000002</v>
      </c>
      <c r="AE21">
        <v>2.2987835560210601</v>
      </c>
      <c r="AF21" s="38"/>
      <c r="AH21">
        <v>137078</v>
      </c>
      <c r="AI21" s="31">
        <f t="shared" si="2"/>
        <v>1.1088504355184639</v>
      </c>
      <c r="AL21">
        <v>2.3800780167597764</v>
      </c>
      <c r="AM21" s="2" t="e">
        <f t="shared" si="3"/>
        <v>#REF!</v>
      </c>
      <c r="AO21" s="2" t="e">
        <f>#REF!*(1+C$7)</f>
        <v>#REF!</v>
      </c>
      <c r="AU21" s="32" t="e">
        <f>AVERAGE(#REF!,AE21)</f>
        <v>#REF!</v>
      </c>
      <c r="AV21" s="2" t="e">
        <f>AU21*#REF!</f>
        <v>#REF!</v>
      </c>
    </row>
    <row r="22" spans="1:48" x14ac:dyDescent="0.35">
      <c r="A22" s="39" t="s">
        <v>9</v>
      </c>
      <c r="B22" s="34">
        <v>13</v>
      </c>
      <c r="C22" s="35">
        <v>1350302.4750000001</v>
      </c>
      <c r="D22" s="27">
        <f t="shared" si="4"/>
        <v>387724</v>
      </c>
      <c r="E22" s="170">
        <f t="shared" si="1"/>
        <v>395478</v>
      </c>
      <c r="F22" s="36">
        <v>1.6598246301069839</v>
      </c>
      <c r="G22" s="37">
        <v>1.6576</v>
      </c>
      <c r="H22" s="40">
        <v>1.6918865613545617</v>
      </c>
      <c r="R22" s="62" t="s">
        <v>39</v>
      </c>
      <c r="S22" s="63">
        <v>1.723771432389922</v>
      </c>
      <c r="T22" s="63">
        <v>1.7728000000000002</v>
      </c>
      <c r="U22" s="63">
        <v>1.8082560000000001</v>
      </c>
      <c r="AE22">
        <v>1.77413402331729</v>
      </c>
      <c r="AF22" s="38"/>
      <c r="AH22">
        <v>311205</v>
      </c>
      <c r="AI22" s="31">
        <f t="shared" si="2"/>
        <v>1.2458797255828151</v>
      </c>
      <c r="AL22">
        <v>2.3131922564567398</v>
      </c>
      <c r="AM22" s="2" t="e">
        <f t="shared" si="3"/>
        <v>#REF!</v>
      </c>
      <c r="AO22" s="2" t="e">
        <f>#REF!*(1+C$7)</f>
        <v>#REF!</v>
      </c>
      <c r="AU22" s="32" t="e">
        <f>AVERAGE(#REF!,AE22)</f>
        <v>#REF!</v>
      </c>
      <c r="AV22" s="2" t="e">
        <f>AU22*#REF!</f>
        <v>#REF!</v>
      </c>
    </row>
    <row r="23" spans="1:48" x14ac:dyDescent="0.35">
      <c r="A23" s="39" t="s">
        <v>10</v>
      </c>
      <c r="B23" s="34">
        <v>14</v>
      </c>
      <c r="C23" s="35">
        <v>3720709.79</v>
      </c>
      <c r="D23" s="27">
        <f t="shared" si="4"/>
        <v>1068360</v>
      </c>
      <c r="E23" s="170">
        <f t="shared" si="1"/>
        <v>1089727</v>
      </c>
      <c r="F23" s="36">
        <v>3.6890976045351889</v>
      </c>
      <c r="G23" s="37">
        <v>2.6368</v>
      </c>
      <c r="H23" s="40">
        <v>3.2262077783129466</v>
      </c>
      <c r="R23" s="62" t="s">
        <v>41</v>
      </c>
      <c r="S23" s="63">
        <v>1.8126770361742792</v>
      </c>
      <c r="T23" s="63">
        <v>1.8304</v>
      </c>
      <c r="U23" s="63">
        <v>1.867008</v>
      </c>
      <c r="AE23">
        <v>3.6862504701682899</v>
      </c>
      <c r="AF23" s="38"/>
      <c r="AH23">
        <v>880717</v>
      </c>
      <c r="AI23" s="31">
        <f t="shared" si="2"/>
        <v>1.2130570887129464</v>
      </c>
      <c r="AL23">
        <v>3.6823648829534927</v>
      </c>
      <c r="AM23" s="2" t="e">
        <f t="shared" si="3"/>
        <v>#REF!</v>
      </c>
      <c r="AO23" s="2" t="e">
        <f>#REF!*(1+C$7)</f>
        <v>#REF!</v>
      </c>
      <c r="AU23" s="32" t="e">
        <f>AVERAGE(#REF!,AE23)</f>
        <v>#REF!</v>
      </c>
      <c r="AV23" s="2" t="e">
        <f>AU23*#REF!</f>
        <v>#REF!</v>
      </c>
    </row>
    <row r="24" spans="1:48" x14ac:dyDescent="0.35">
      <c r="A24" s="39" t="s">
        <v>11</v>
      </c>
      <c r="B24" s="34">
        <v>15</v>
      </c>
      <c r="C24" s="35">
        <v>3402920.75</v>
      </c>
      <c r="D24" s="27">
        <f t="shared" si="4"/>
        <v>977111</v>
      </c>
      <c r="E24" s="170">
        <f t="shared" si="1"/>
        <v>996653</v>
      </c>
      <c r="F24" s="36">
        <v>2.1954415119083994</v>
      </c>
      <c r="G24" s="37">
        <v>2.2911999999999999</v>
      </c>
      <c r="H24" s="40">
        <v>2.337024</v>
      </c>
      <c r="R24" s="62" t="s">
        <v>40</v>
      </c>
      <c r="S24" s="63">
        <v>1.9298085428778828</v>
      </c>
      <c r="T24" s="63">
        <v>1.8879999999999999</v>
      </c>
      <c r="U24" s="63">
        <v>1.94708235686772</v>
      </c>
      <c r="AE24">
        <v>2.5611344872548401</v>
      </c>
      <c r="AF24" s="38"/>
      <c r="AH24">
        <v>757150</v>
      </c>
      <c r="AI24" s="31">
        <f t="shared" si="2"/>
        <v>1.290511787624645</v>
      </c>
      <c r="AL24">
        <v>4.3706311070910511</v>
      </c>
      <c r="AM24" s="2" t="e">
        <f t="shared" si="3"/>
        <v>#REF!</v>
      </c>
      <c r="AO24" s="2" t="e">
        <f>#REF!*(1+C$7)</f>
        <v>#REF!</v>
      </c>
      <c r="AU24" s="32" t="e">
        <f>#REF!</f>
        <v>#REF!</v>
      </c>
      <c r="AV24" s="2" t="e">
        <f>AU24*#REF!</f>
        <v>#REF!</v>
      </c>
    </row>
    <row r="25" spans="1:48" x14ac:dyDescent="0.35">
      <c r="A25" s="39" t="s">
        <v>12</v>
      </c>
      <c r="B25" s="34">
        <v>16</v>
      </c>
      <c r="C25" s="35">
        <v>1298258.5249999999</v>
      </c>
      <c r="D25" s="27">
        <f t="shared" si="4"/>
        <v>372780</v>
      </c>
      <c r="E25" s="170">
        <f t="shared" si="1"/>
        <v>380236</v>
      </c>
      <c r="F25" s="36">
        <v>3.4175313980138768</v>
      </c>
      <c r="G25" s="37">
        <v>2.5792000000000002</v>
      </c>
      <c r="H25" s="40">
        <v>3.0583330129870769</v>
      </c>
      <c r="R25" s="62" t="s">
        <v>0</v>
      </c>
      <c r="S25" s="63">
        <v>2.0541994556740963</v>
      </c>
      <c r="T25" s="63">
        <v>1.9456</v>
      </c>
      <c r="U25" s="63">
        <v>2.0398977223937891</v>
      </c>
      <c r="AE25">
        <v>3.5400500411559799</v>
      </c>
      <c r="AF25" s="38"/>
      <c r="AH25">
        <v>293137</v>
      </c>
      <c r="AI25" s="31">
        <f t="shared" si="2"/>
        <v>1.2716920757188619</v>
      </c>
      <c r="AL25">
        <v>3.3001763540338471</v>
      </c>
      <c r="AM25" s="2" t="e">
        <f t="shared" si="3"/>
        <v>#REF!</v>
      </c>
      <c r="AO25" s="2" t="e">
        <f>#REF!*(1+C$7)</f>
        <v>#REF!</v>
      </c>
      <c r="AU25" s="32" t="e">
        <f>AVERAGE(#REF!,AE25)</f>
        <v>#REF!</v>
      </c>
      <c r="AV25" s="2" t="e">
        <f>AU25*#REF!</f>
        <v>#REF!</v>
      </c>
    </row>
    <row r="26" spans="1:48" x14ac:dyDescent="0.35">
      <c r="A26" s="39" t="s">
        <v>41</v>
      </c>
      <c r="B26" s="34">
        <v>17</v>
      </c>
      <c r="C26" s="35">
        <v>1114726.4449999998</v>
      </c>
      <c r="D26" s="27">
        <f t="shared" si="4"/>
        <v>320081</v>
      </c>
      <c r="E26" s="170">
        <f t="shared" si="1"/>
        <v>326483</v>
      </c>
      <c r="F26" s="36">
        <v>1.8126770361742792</v>
      </c>
      <c r="G26" s="37">
        <v>1.8304</v>
      </c>
      <c r="H26" s="40">
        <v>1.867008</v>
      </c>
      <c r="R26" s="62" t="s">
        <v>5</v>
      </c>
      <c r="S26" s="63">
        <v>2.1095478267578525</v>
      </c>
      <c r="T26" s="63">
        <v>2.0032000000000001</v>
      </c>
      <c r="U26" s="63">
        <v>2.0975013916465044</v>
      </c>
      <c r="AE26">
        <v>1.84239969065308</v>
      </c>
      <c r="AF26" s="38"/>
      <c r="AH26">
        <v>295558</v>
      </c>
      <c r="AI26" s="31">
        <f t="shared" si="2"/>
        <v>1.0829718701574649</v>
      </c>
      <c r="AL26">
        <v>2.0894268768410158</v>
      </c>
      <c r="AM26" s="2" t="e">
        <f t="shared" si="3"/>
        <v>#REF!</v>
      </c>
      <c r="AO26" s="2" t="e">
        <f>#REF!*(1+C$7)</f>
        <v>#REF!</v>
      </c>
      <c r="AU26" s="32" t="e">
        <f>AVERAGE(#REF!,AE26)</f>
        <v>#REF!</v>
      </c>
      <c r="AV26" s="2" t="e">
        <f>AU26*#REF!</f>
        <v>#REF!</v>
      </c>
    </row>
    <row r="27" spans="1:48" x14ac:dyDescent="0.35">
      <c r="A27" s="39" t="s">
        <v>42</v>
      </c>
      <c r="B27" s="34">
        <v>18</v>
      </c>
      <c r="C27" s="35">
        <v>1228508.69</v>
      </c>
      <c r="D27" s="27">
        <f t="shared" si="4"/>
        <v>352753</v>
      </c>
      <c r="E27" s="170">
        <f t="shared" si="1"/>
        <v>359808</v>
      </c>
      <c r="F27" s="36">
        <v>1.5822230279711331</v>
      </c>
      <c r="G27" s="37">
        <v>1.6</v>
      </c>
      <c r="H27" s="40">
        <v>1.6320000000000001</v>
      </c>
      <c r="R27" s="62" t="s">
        <v>4</v>
      </c>
      <c r="S27" s="63">
        <v>2.1119666805032993</v>
      </c>
      <c r="T27" s="63">
        <v>2.0608</v>
      </c>
      <c r="U27" s="63">
        <v>2.1281110070566824</v>
      </c>
      <c r="AE27">
        <v>1.49122297619672</v>
      </c>
      <c r="AF27" s="38"/>
      <c r="AH27">
        <v>293695</v>
      </c>
      <c r="AI27" s="31">
        <f t="shared" si="2"/>
        <v>1.2010861608130885</v>
      </c>
      <c r="AL27">
        <v>2.179379284245913</v>
      </c>
      <c r="AM27" s="2" t="e">
        <f t="shared" si="3"/>
        <v>#REF!</v>
      </c>
      <c r="AO27" s="2" t="e">
        <f>#REF!*(1+C$7)</f>
        <v>#REF!</v>
      </c>
      <c r="AU27" s="32" t="e">
        <f>AVERAGE(#REF!,AE27)</f>
        <v>#REF!</v>
      </c>
      <c r="AV27" s="2" t="e">
        <f>AU27*#REF!</f>
        <v>#REF!</v>
      </c>
    </row>
    <row r="28" spans="1:48" x14ac:dyDescent="0.35">
      <c r="A28" s="39" t="s">
        <v>13</v>
      </c>
      <c r="B28" s="34">
        <v>19</v>
      </c>
      <c r="C28" s="35">
        <v>673411.96</v>
      </c>
      <c r="D28" s="27">
        <f t="shared" si="4"/>
        <v>193363</v>
      </c>
      <c r="E28" s="170">
        <f t="shared" si="1"/>
        <v>197230</v>
      </c>
      <c r="F28" s="36">
        <v>2.4273935740618078</v>
      </c>
      <c r="G28" s="37">
        <v>2.3487999999999998</v>
      </c>
      <c r="H28" s="40">
        <v>2.4358587227715218</v>
      </c>
      <c r="R28" s="62" t="s">
        <v>17</v>
      </c>
      <c r="S28" s="63">
        <v>2.1172704938363678</v>
      </c>
      <c r="T28" s="63">
        <v>2.1184000000000003</v>
      </c>
      <c r="U28" s="63">
        <v>2.1607680000000005</v>
      </c>
      <c r="AE28">
        <v>2.5887188359295199</v>
      </c>
      <c r="AF28" s="38"/>
      <c r="AH28">
        <v>161580</v>
      </c>
      <c r="AI28" s="31">
        <f t="shared" si="2"/>
        <v>1.1967013244213394</v>
      </c>
      <c r="AL28">
        <v>2.1038490686976847</v>
      </c>
      <c r="AM28" s="2" t="e">
        <f t="shared" si="3"/>
        <v>#REF!</v>
      </c>
      <c r="AO28" s="2" t="e">
        <f>#REF!*(1+C$7)</f>
        <v>#REF!</v>
      </c>
      <c r="AU28" s="32" t="e">
        <f>AVERAGE(#REF!,AE28)</f>
        <v>#REF!</v>
      </c>
      <c r="AV28" s="2" t="e">
        <f>AU28*#REF!</f>
        <v>#REF!</v>
      </c>
    </row>
    <row r="29" spans="1:48" x14ac:dyDescent="0.35">
      <c r="A29" s="39" t="s">
        <v>43</v>
      </c>
      <c r="B29" s="34">
        <v>20</v>
      </c>
      <c r="C29" s="35">
        <v>5495539.0599999996</v>
      </c>
      <c r="D29" s="27">
        <f t="shared" si="4"/>
        <v>1577983</v>
      </c>
      <c r="E29" s="170">
        <f t="shared" si="1"/>
        <v>1609543</v>
      </c>
      <c r="F29" s="36">
        <v>1.3616026774187262</v>
      </c>
      <c r="G29" s="37">
        <v>1.3696000000000002</v>
      </c>
      <c r="H29" s="40">
        <v>1.3969920000000002</v>
      </c>
      <c r="R29" s="62" t="s">
        <v>15</v>
      </c>
      <c r="S29" s="63">
        <v>2.1667327605097735</v>
      </c>
      <c r="T29" s="63">
        <v>2.1760000000000002</v>
      </c>
      <c r="U29" s="63">
        <v>2.2195200000000002</v>
      </c>
      <c r="AE29">
        <v>1.15070669892319</v>
      </c>
      <c r="AF29" s="38"/>
      <c r="AH29">
        <v>1313418</v>
      </c>
      <c r="AI29" s="31">
        <f t="shared" si="2"/>
        <v>1.2014324457255801</v>
      </c>
      <c r="AL29">
        <v>2.1953628296024679</v>
      </c>
      <c r="AM29" s="2" t="e">
        <f t="shared" si="3"/>
        <v>#REF!</v>
      </c>
      <c r="AO29" s="2" t="e">
        <f>#REF!*(1+C$7)</f>
        <v>#REF!</v>
      </c>
      <c r="AU29" s="32" t="e">
        <f>AVERAGE(#REF!,AE29)</f>
        <v>#REF!</v>
      </c>
      <c r="AV29" s="2" t="e">
        <f>AU29*#REF!</f>
        <v>#REF!</v>
      </c>
    </row>
    <row r="30" spans="1:48" x14ac:dyDescent="0.35">
      <c r="A30" s="39" t="s">
        <v>14</v>
      </c>
      <c r="B30" s="34">
        <v>21</v>
      </c>
      <c r="C30" s="35">
        <v>1239978.5100000002</v>
      </c>
      <c r="D30" s="27">
        <f t="shared" si="4"/>
        <v>356046</v>
      </c>
      <c r="E30" s="170">
        <f t="shared" si="1"/>
        <v>363167</v>
      </c>
      <c r="F30" s="36">
        <v>1.2472294213577002</v>
      </c>
      <c r="G30" s="37">
        <v>1.2544</v>
      </c>
      <c r="H30" s="40">
        <v>1.279488</v>
      </c>
      <c r="R30" s="62" t="s">
        <v>8</v>
      </c>
      <c r="S30" s="63">
        <v>2.1770975356203719</v>
      </c>
      <c r="T30" s="63">
        <v>2.2336</v>
      </c>
      <c r="U30" s="63">
        <v>2.2782719999999999</v>
      </c>
      <c r="AE30">
        <v>1.4726319775343399</v>
      </c>
      <c r="AF30" s="38"/>
      <c r="AH30">
        <v>290060</v>
      </c>
      <c r="AI30" s="31">
        <f t="shared" si="2"/>
        <v>1.2274908639591808</v>
      </c>
      <c r="AL30">
        <v>1.7965785875994453</v>
      </c>
      <c r="AM30" s="2" t="e">
        <f t="shared" si="3"/>
        <v>#REF!</v>
      </c>
      <c r="AO30" s="2" t="e">
        <f>#REF!*(1+C$7)</f>
        <v>#REF!</v>
      </c>
      <c r="AU30" s="32" t="e">
        <f>AVERAGE(#REF!,AE30)</f>
        <v>#REF!</v>
      </c>
      <c r="AV30" s="2" t="e">
        <f>AU30*#REF!</f>
        <v>#REF!</v>
      </c>
    </row>
    <row r="31" spans="1:48" x14ac:dyDescent="0.35">
      <c r="A31" s="39" t="s">
        <v>15</v>
      </c>
      <c r="B31" s="34">
        <v>22</v>
      </c>
      <c r="C31" s="35">
        <v>1777034.74</v>
      </c>
      <c r="D31" s="27">
        <f t="shared" si="4"/>
        <v>510256</v>
      </c>
      <c r="E31" s="170">
        <f t="shared" si="1"/>
        <v>520461</v>
      </c>
      <c r="F31" s="36">
        <v>2.1667327605097735</v>
      </c>
      <c r="G31" s="37">
        <v>2.1760000000000002</v>
      </c>
      <c r="H31" s="40">
        <v>2.2195200000000002</v>
      </c>
      <c r="R31" s="62" t="s">
        <v>11</v>
      </c>
      <c r="S31" s="63">
        <v>2.1954415119083994</v>
      </c>
      <c r="T31" s="63">
        <v>2.2911999999999999</v>
      </c>
      <c r="U31" s="63">
        <v>2.337024</v>
      </c>
      <c r="AE31">
        <v>2.2730151039760398</v>
      </c>
      <c r="AF31" s="38"/>
      <c r="AH31">
        <v>392711</v>
      </c>
      <c r="AI31" s="31">
        <f t="shared" si="2"/>
        <v>1.2993168003952016</v>
      </c>
      <c r="AL31">
        <v>2.0273863041777473</v>
      </c>
      <c r="AM31" s="2" t="e">
        <f t="shared" si="3"/>
        <v>#REF!</v>
      </c>
      <c r="AO31" s="2" t="e">
        <f>#REF!*(1+C$7)</f>
        <v>#REF!</v>
      </c>
      <c r="AU31" s="32" t="e">
        <f>AVERAGE(#REF!,AE31)</f>
        <v>#REF!</v>
      </c>
      <c r="AV31" s="2" t="e">
        <f>AU31*#REF!</f>
        <v>#REF!</v>
      </c>
    </row>
    <row r="32" spans="1:48" x14ac:dyDescent="0.35">
      <c r="A32" s="39" t="s">
        <v>44</v>
      </c>
      <c r="B32" s="34">
        <v>23</v>
      </c>
      <c r="C32" s="35">
        <v>3305314.7600000002</v>
      </c>
      <c r="D32" s="27">
        <f t="shared" si="4"/>
        <v>949084</v>
      </c>
      <c r="E32" s="170">
        <f t="shared" si="1"/>
        <v>968066</v>
      </c>
      <c r="F32" s="36">
        <v>1.3122310475279308</v>
      </c>
      <c r="G32" s="37">
        <v>1.3120000000000001</v>
      </c>
      <c r="H32" s="40">
        <v>1.3383578342392448</v>
      </c>
      <c r="R32" s="62" t="s">
        <v>13</v>
      </c>
      <c r="S32" s="63">
        <v>2.4273935740618078</v>
      </c>
      <c r="T32" s="63">
        <v>2.3487999999999998</v>
      </c>
      <c r="U32" s="63">
        <v>2.4358587227715218</v>
      </c>
      <c r="AE32">
        <v>1.3840273167545001</v>
      </c>
      <c r="AF32" s="40"/>
      <c r="AH32">
        <v>793322</v>
      </c>
      <c r="AI32" s="31">
        <f t="shared" si="2"/>
        <v>1.1963414603401898</v>
      </c>
      <c r="AL32">
        <v>1.2274858864683951</v>
      </c>
      <c r="AM32" s="2" t="e">
        <f t="shared" si="3"/>
        <v>#REF!</v>
      </c>
      <c r="AO32" s="2" t="e">
        <f>#REF!*(1+C$7)</f>
        <v>#REF!</v>
      </c>
      <c r="AU32" s="32" t="e">
        <f>AVERAGE(#REF!,AE32)</f>
        <v>#REF!</v>
      </c>
      <c r="AV32" s="2" t="e">
        <f>AU32*#REF!</f>
        <v>#REF!</v>
      </c>
    </row>
    <row r="33" spans="1:48" x14ac:dyDescent="0.35">
      <c r="A33" s="39" t="s">
        <v>45</v>
      </c>
      <c r="B33" s="34">
        <v>24</v>
      </c>
      <c r="C33" s="35">
        <v>1692855.42</v>
      </c>
      <c r="D33" s="27">
        <f t="shared" si="4"/>
        <v>486085</v>
      </c>
      <c r="E33" s="170">
        <f t="shared" si="1"/>
        <v>495807</v>
      </c>
      <c r="F33" s="36">
        <v>1.009834040861483</v>
      </c>
      <c r="G33" s="37">
        <v>1.0816000000000001</v>
      </c>
      <c r="H33" s="40">
        <v>1.1032320000000002</v>
      </c>
      <c r="R33" s="62" t="s">
        <v>7</v>
      </c>
      <c r="S33" s="63">
        <v>2.4557330757454543</v>
      </c>
      <c r="T33" s="63">
        <v>2.4064000000000001</v>
      </c>
      <c r="U33" s="63">
        <v>2.4796878686301818</v>
      </c>
      <c r="AE33">
        <v>1.0344419108807199</v>
      </c>
      <c r="AF33" s="40"/>
      <c r="AH33">
        <v>405689</v>
      </c>
      <c r="AI33" s="31">
        <f t="shared" si="2"/>
        <v>1.1981715057593378</v>
      </c>
      <c r="AL33">
        <v>1.3339018409823797</v>
      </c>
      <c r="AM33" s="2" t="e">
        <f t="shared" si="3"/>
        <v>#REF!</v>
      </c>
      <c r="AO33" s="2" t="e">
        <f>#REF!*(1+C$7)</f>
        <v>#REF!</v>
      </c>
      <c r="AU33" s="32" t="e">
        <f>AVERAGE(#REF!,AE33)</f>
        <v>#REF!</v>
      </c>
      <c r="AV33" s="2" t="e">
        <f>AU33*#REF!</f>
        <v>#REF!</v>
      </c>
    </row>
    <row r="34" spans="1:48" x14ac:dyDescent="0.35">
      <c r="A34" s="39" t="s">
        <v>16</v>
      </c>
      <c r="B34" s="34">
        <v>25</v>
      </c>
      <c r="C34" s="35">
        <v>459327.94999999995</v>
      </c>
      <c r="D34" s="27">
        <f t="shared" si="4"/>
        <v>131891</v>
      </c>
      <c r="E34" s="170">
        <f t="shared" si="1"/>
        <v>134529</v>
      </c>
      <c r="F34" s="36">
        <v>1.4448239297937588</v>
      </c>
      <c r="G34" s="37">
        <v>1.4847999999999999</v>
      </c>
      <c r="H34" s="40">
        <v>1.5144959999999998</v>
      </c>
      <c r="R34" s="62" t="s">
        <v>2</v>
      </c>
      <c r="S34" s="63">
        <v>2.6010836049711457</v>
      </c>
      <c r="T34" s="63">
        <v>2.464</v>
      </c>
      <c r="U34" s="63">
        <v>2.5831926385352841</v>
      </c>
      <c r="AE34">
        <v>1.2095116189931401</v>
      </c>
      <c r="AF34" s="38"/>
      <c r="AH34">
        <v>110625</v>
      </c>
      <c r="AI34" s="31">
        <f t="shared" si="2"/>
        <v>1.1922350282485876</v>
      </c>
      <c r="AL34">
        <v>2.3385311141794141</v>
      </c>
      <c r="AM34" s="2" t="e">
        <f t="shared" si="3"/>
        <v>#REF!</v>
      </c>
      <c r="AO34" s="2" t="e">
        <f>#REF!*(1+C$7)</f>
        <v>#REF!</v>
      </c>
      <c r="AU34" s="32" t="e">
        <f>AVERAGE(#REF!,AE34)</f>
        <v>#REF!</v>
      </c>
      <c r="AV34" s="2" t="e">
        <f>AU34*#REF!</f>
        <v>#REF!</v>
      </c>
    </row>
    <row r="35" spans="1:48" x14ac:dyDescent="0.35">
      <c r="A35" s="39" t="s">
        <v>17</v>
      </c>
      <c r="B35" s="34">
        <v>26</v>
      </c>
      <c r="C35" s="35">
        <v>2041136.1</v>
      </c>
      <c r="D35" s="27">
        <f t="shared" si="4"/>
        <v>586089</v>
      </c>
      <c r="E35" s="170">
        <f t="shared" si="1"/>
        <v>597811</v>
      </c>
      <c r="F35" s="36">
        <v>2.1172704938363678</v>
      </c>
      <c r="G35" s="37">
        <v>2.1184000000000003</v>
      </c>
      <c r="H35" s="40">
        <v>2.1607680000000005</v>
      </c>
      <c r="R35" s="62" t="s">
        <v>3</v>
      </c>
      <c r="S35" s="63">
        <v>2.7177020184552823</v>
      </c>
      <c r="T35" s="63">
        <v>2.5216000000000003</v>
      </c>
      <c r="U35" s="63">
        <v>2.6720440294121941</v>
      </c>
      <c r="AE35">
        <v>2.1849883631826401</v>
      </c>
      <c r="AF35" s="38"/>
      <c r="AH35">
        <v>505205</v>
      </c>
      <c r="AI35" s="31">
        <f t="shared" si="2"/>
        <v>1.1601013449985649</v>
      </c>
      <c r="AL35">
        <v>2.9081894389805711</v>
      </c>
      <c r="AM35" s="2" t="e">
        <f t="shared" si="3"/>
        <v>#REF!</v>
      </c>
      <c r="AO35" s="2" t="e">
        <f>#REF!*(1+C$7)</f>
        <v>#REF!</v>
      </c>
      <c r="AU35" s="32" t="e">
        <f>AVERAGE(#REF!,AE35)</f>
        <v>#REF!</v>
      </c>
      <c r="AV35" s="2" t="e">
        <f>AU35*#REF!</f>
        <v>#REF!</v>
      </c>
    </row>
    <row r="36" spans="1:48" x14ac:dyDescent="0.35">
      <c r="A36" s="39" t="s">
        <v>46</v>
      </c>
      <c r="B36" s="34">
        <v>27</v>
      </c>
      <c r="C36" s="35">
        <v>745321.86499999999</v>
      </c>
      <c r="D36" s="27">
        <f t="shared" si="4"/>
        <v>214011</v>
      </c>
      <c r="E36" s="170">
        <f t="shared" si="1"/>
        <v>218291</v>
      </c>
      <c r="F36" s="36">
        <v>1.4064279443115577</v>
      </c>
      <c r="G36" s="37">
        <v>1.4272</v>
      </c>
      <c r="H36" s="40">
        <v>1.4557440000000001</v>
      </c>
      <c r="R36" s="62" t="s">
        <v>12</v>
      </c>
      <c r="S36" s="63">
        <v>3.4175313980138768</v>
      </c>
      <c r="T36" s="63">
        <v>2.5792000000000002</v>
      </c>
      <c r="U36" s="63">
        <v>3.0583330129870769</v>
      </c>
      <c r="AE36">
        <v>1.3627663411125499</v>
      </c>
      <c r="AF36" s="38"/>
      <c r="AH36">
        <v>221117</v>
      </c>
      <c r="AI36" s="31">
        <f t="shared" si="2"/>
        <v>0.96786316746337908</v>
      </c>
      <c r="AL36">
        <v>2.2722393641115843</v>
      </c>
      <c r="AM36" s="2" t="e">
        <f t="shared" si="3"/>
        <v>#REF!</v>
      </c>
      <c r="AO36" s="2" t="e">
        <f>#REF!*(1+C$7)</f>
        <v>#REF!</v>
      </c>
      <c r="AU36" s="32" t="e">
        <f>AVERAGE(#REF!,AE36)</f>
        <v>#REF!</v>
      </c>
      <c r="AV36" s="2" t="e">
        <f>AU36*#REF!</f>
        <v>#REF!</v>
      </c>
    </row>
    <row r="37" spans="1:48" ht="15" thickBot="1" x14ac:dyDescent="0.4">
      <c r="A37" s="41" t="s">
        <v>18</v>
      </c>
      <c r="B37" s="42">
        <v>28</v>
      </c>
      <c r="C37" s="43">
        <v>10959910.135</v>
      </c>
      <c r="D37" s="44">
        <f t="shared" si="4"/>
        <v>3147016</v>
      </c>
      <c r="E37" s="171">
        <f t="shared" si="1"/>
        <v>3209956</v>
      </c>
      <c r="F37" s="45">
        <v>1.1961933186198381</v>
      </c>
      <c r="G37" s="46">
        <v>1.1392</v>
      </c>
      <c r="H37" s="47">
        <v>1.1910505924961174</v>
      </c>
      <c r="R37" s="62" t="s">
        <v>10</v>
      </c>
      <c r="S37" s="63">
        <v>3.6890976045351889</v>
      </c>
      <c r="T37" s="63">
        <v>2.6368</v>
      </c>
      <c r="U37" s="63">
        <v>3.2262077783129466</v>
      </c>
      <c r="AE37">
        <v>1.40892430051061</v>
      </c>
      <c r="AF37" s="47"/>
      <c r="AH37">
        <v>2432550</v>
      </c>
      <c r="AI37" s="31">
        <f t="shared" si="2"/>
        <v>1.293710715093215</v>
      </c>
      <c r="AL37">
        <v>1.4206213612840268</v>
      </c>
      <c r="AM37" s="2" t="e">
        <f t="shared" si="3"/>
        <v>#REF!</v>
      </c>
      <c r="AO37" s="2" t="e">
        <f>#REF!*(1+C$7)</f>
        <v>#REF!</v>
      </c>
      <c r="AU37" s="32" t="e">
        <f>AVERAGE(#REF!,AE37)</f>
        <v>#REF!</v>
      </c>
      <c r="AV37" s="2" t="e">
        <f>AU37*#REF!</f>
        <v>#REF!</v>
      </c>
    </row>
    <row r="38" spans="1:48" ht="15" thickBot="1" x14ac:dyDescent="0.4">
      <c r="A38" s="48" t="s">
        <v>47</v>
      </c>
      <c r="B38" s="49">
        <v>99</v>
      </c>
      <c r="C38" s="50">
        <v>67523036.960000008</v>
      </c>
      <c r="D38" s="51">
        <f>SUM(D10:D37)</f>
        <v>19388488</v>
      </c>
      <c r="E38" s="172">
        <f>SUM(E10:E37)</f>
        <v>19776259</v>
      </c>
      <c r="F38" s="52">
        <v>1.6241467409479411</v>
      </c>
      <c r="G38" s="53">
        <v>1.59</v>
      </c>
      <c r="H38" s="182">
        <v>1.6575060703478135</v>
      </c>
      <c r="R38" s="56"/>
      <c r="AF38" s="54" t="e">
        <f>SUMPRODUCT(AF10:AF37,#REF!)/#REF!</f>
        <v>#REF!</v>
      </c>
      <c r="AH38">
        <v>15909009</v>
      </c>
      <c r="AI38" s="31">
        <f t="shared" si="2"/>
        <v>1.2187112346218423</v>
      </c>
      <c r="AO38" s="54" t="e">
        <f>SUMPRODUCT(AO10:AO37,#REF!)/#REF!</f>
        <v>#REF!</v>
      </c>
      <c r="AU38" s="2" t="e">
        <f>AV38/#REF!</f>
        <v>#REF!</v>
      </c>
      <c r="AV38" s="2" t="e">
        <f>SUM(AV10:AV37)</f>
        <v>#REF!</v>
      </c>
    </row>
    <row r="40" spans="1:48" x14ac:dyDescent="0.35">
      <c r="A40" s="55" t="s">
        <v>695</v>
      </c>
      <c r="M40" s="59"/>
      <c r="N40" s="59"/>
    </row>
    <row r="41" spans="1:48" x14ac:dyDescent="0.35">
      <c r="A41" s="55" t="s">
        <v>48</v>
      </c>
    </row>
    <row r="42" spans="1:48" x14ac:dyDescent="0.35">
      <c r="A42" s="60" t="s">
        <v>704</v>
      </c>
    </row>
  </sheetData>
  <sheetProtection algorithmName="SHA-512" hashValue="+7lWt0Yqz86hFeOCMqCcOVzN6PyWHhdJ+B2kuNkK+k68Op4iQ+pG/Tt03HNG2mQOgdI0sKaWztXgD8AWiIA/lg==" saltValue="eTYNKcBdPPVmOa5S3Wyy+w==" spinCount="100000" sheet="1" objects="1" scenarios="1"/>
  <pageMargins left="0.25" right="0.25" top="0.5" bottom="0.5" header="0.3" footer="0.3"/>
  <pageSetup scale="62" orientation="landscape" r:id="rId1"/>
  <headerFoot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95B3-7483-46E0-9FA2-05BCABDA5B55}">
  <dimension ref="A1:Y39"/>
  <sheetViews>
    <sheetView view="pageBreakPreview" zoomScale="90" zoomScaleNormal="100" zoomScaleSheetLayoutView="90" workbookViewId="0">
      <pane xSplit="2" ySplit="1" topLeftCell="C2" activePane="bottomRight" state="frozen"/>
      <selection sqref="A1:O42"/>
      <selection pane="topRight" sqref="A1:O42"/>
      <selection pane="bottomLeft" sqref="A1:O42"/>
      <selection pane="bottomRight" activeCell="V15" sqref="V15"/>
    </sheetView>
  </sheetViews>
  <sheetFormatPr defaultColWidth="9" defaultRowHeight="14.5" x14ac:dyDescent="0.35"/>
  <cols>
    <col min="1" max="1" width="15.7265625" style="67" customWidth="1"/>
    <col min="2" max="2" width="3" style="67" bestFit="1" customWidth="1"/>
    <col min="3" max="3" width="13.1796875" style="67" bestFit="1" customWidth="1"/>
    <col min="4" max="4" width="11.453125" style="67" bestFit="1" customWidth="1"/>
    <col min="5" max="5" width="13.1796875" style="67" bestFit="1" customWidth="1"/>
    <col min="6" max="6" width="12.1796875" style="67" bestFit="1" customWidth="1"/>
    <col min="7" max="7" width="13.1796875" style="67" bestFit="1" customWidth="1"/>
    <col min="8" max="8" width="12" style="67" bestFit="1" customWidth="1"/>
    <col min="9" max="9" width="12.26953125" style="67" bestFit="1" customWidth="1"/>
    <col min="10" max="10" width="13.54296875" style="67" customWidth="1"/>
    <col min="11" max="11" width="12.26953125" style="67" customWidth="1"/>
    <col min="12" max="12" width="11.7265625" style="67" bestFit="1" customWidth="1"/>
    <col min="13" max="13" width="10.81640625" style="67" bestFit="1" customWidth="1"/>
    <col min="14" max="14" width="13.54296875" style="67" bestFit="1" customWidth="1"/>
    <col min="15" max="15" width="13.1796875" style="67" bestFit="1" customWidth="1"/>
    <col min="16" max="16" width="12.26953125" style="67" customWidth="1"/>
    <col min="17" max="17" width="13.7265625" style="67" bestFit="1" customWidth="1"/>
    <col min="18" max="18" width="13.81640625" style="67" bestFit="1" customWidth="1"/>
    <col min="19" max="20" width="14" style="66" customWidth="1"/>
    <col min="21" max="21" width="12.81640625" style="66" customWidth="1"/>
    <col min="22" max="22" width="11.453125" style="66" customWidth="1"/>
    <col min="23" max="23" width="15.1796875" style="67" customWidth="1"/>
    <col min="24" max="24" width="15" style="67" bestFit="1" customWidth="1"/>
    <col min="25" max="25" width="14" style="67" bestFit="1" customWidth="1"/>
    <col min="26" max="16384" width="9" style="67"/>
  </cols>
  <sheetData>
    <row r="1" spans="1:25" x14ac:dyDescent="0.35">
      <c r="A1" s="105" t="s">
        <v>683</v>
      </c>
      <c r="B1" s="105"/>
      <c r="C1" s="105"/>
      <c r="D1" s="105"/>
      <c r="E1" s="105"/>
      <c r="F1" s="105"/>
      <c r="G1" s="105"/>
      <c r="H1" s="105"/>
      <c r="I1" s="105"/>
      <c r="J1" s="105"/>
      <c r="K1" s="105"/>
    </row>
    <row r="2" spans="1:25" ht="15" thickBot="1" x14ac:dyDescent="0.4">
      <c r="A2" s="106" t="s">
        <v>682</v>
      </c>
    </row>
    <row r="3" spans="1:25" x14ac:dyDescent="0.35">
      <c r="S3" s="203" t="s">
        <v>74</v>
      </c>
      <c r="T3" s="204"/>
      <c r="U3" s="204"/>
      <c r="V3" s="205"/>
    </row>
    <row r="4" spans="1:25" ht="15" thickBot="1" x14ac:dyDescent="0.4">
      <c r="A4" s="106"/>
      <c r="C4" s="66">
        <v>1</v>
      </c>
      <c r="D4" s="66">
        <v>2</v>
      </c>
      <c r="E4" s="66">
        <v>3</v>
      </c>
      <c r="F4" s="66">
        <v>4</v>
      </c>
      <c r="G4" s="66">
        <v>5</v>
      </c>
      <c r="H4" s="66">
        <v>6</v>
      </c>
      <c r="I4" s="66">
        <v>7</v>
      </c>
      <c r="J4" s="66">
        <v>8</v>
      </c>
      <c r="K4" s="66">
        <v>9</v>
      </c>
      <c r="L4" s="66">
        <v>10</v>
      </c>
      <c r="M4" s="66">
        <v>11</v>
      </c>
      <c r="N4" s="66">
        <v>12</v>
      </c>
      <c r="O4" s="66">
        <v>13</v>
      </c>
      <c r="P4" s="66">
        <v>14</v>
      </c>
      <c r="Q4" s="66">
        <v>15</v>
      </c>
      <c r="R4" s="66">
        <v>16</v>
      </c>
      <c r="S4" s="107">
        <v>17</v>
      </c>
      <c r="T4" s="108">
        <v>18</v>
      </c>
      <c r="U4" s="108">
        <v>19</v>
      </c>
      <c r="V4" s="109">
        <v>20</v>
      </c>
    </row>
    <row r="5" spans="1:25" ht="58.5" thickBot="1" x14ac:dyDescent="0.4">
      <c r="A5" s="183" t="s">
        <v>24</v>
      </c>
      <c r="B5" s="184" t="s">
        <v>25</v>
      </c>
      <c r="C5" s="68" t="s">
        <v>52</v>
      </c>
      <c r="D5" s="185" t="s">
        <v>53</v>
      </c>
      <c r="E5" s="185" t="s">
        <v>54</v>
      </c>
      <c r="F5" s="185" t="s">
        <v>55</v>
      </c>
      <c r="G5" s="186" t="s">
        <v>56</v>
      </c>
      <c r="H5" s="185" t="s">
        <v>57</v>
      </c>
      <c r="I5" s="185" t="s">
        <v>64</v>
      </c>
      <c r="J5" s="185" t="s">
        <v>65</v>
      </c>
      <c r="K5" s="185" t="s">
        <v>58</v>
      </c>
      <c r="L5" s="185" t="s">
        <v>66</v>
      </c>
      <c r="M5" s="185" t="s">
        <v>59</v>
      </c>
      <c r="N5" s="185" t="s">
        <v>60</v>
      </c>
      <c r="O5" s="185" t="s">
        <v>61</v>
      </c>
      <c r="P5" s="185" t="s">
        <v>62</v>
      </c>
      <c r="Q5" s="69" t="s">
        <v>698</v>
      </c>
      <c r="R5" s="186" t="s">
        <v>684</v>
      </c>
      <c r="S5" s="187" t="s">
        <v>699</v>
      </c>
      <c r="T5" s="110" t="s">
        <v>696</v>
      </c>
      <c r="U5" s="111" t="s">
        <v>75</v>
      </c>
      <c r="V5" s="188" t="s">
        <v>76</v>
      </c>
      <c r="W5" s="189" t="s">
        <v>697</v>
      </c>
    </row>
    <row r="6" spans="1:25" x14ac:dyDescent="0.35">
      <c r="A6" s="70" t="s">
        <v>0</v>
      </c>
      <c r="B6" s="71">
        <v>1</v>
      </c>
      <c r="C6" s="72">
        <v>11554394</v>
      </c>
      <c r="D6" s="73">
        <v>231088</v>
      </c>
      <c r="E6" s="73">
        <v>11323306</v>
      </c>
      <c r="F6" s="73">
        <v>438009</v>
      </c>
      <c r="G6" s="74">
        <v>10885297</v>
      </c>
      <c r="H6" s="75">
        <v>2.0398977223937891</v>
      </c>
      <c r="I6" s="75">
        <v>21.129806560694281</v>
      </c>
      <c r="J6" s="76">
        <v>20.790614448018829</v>
      </c>
      <c r="K6" s="77">
        <v>3.9216166583127716</v>
      </c>
      <c r="L6" s="75">
        <v>16.868997789706057</v>
      </c>
      <c r="M6" s="78">
        <v>137</v>
      </c>
      <c r="N6" s="73">
        <v>831653.36553716322</v>
      </c>
      <c r="O6" s="73">
        <v>10053643.634462837</v>
      </c>
      <c r="P6" s="78">
        <v>2029</v>
      </c>
      <c r="Q6" s="79">
        <v>2166</v>
      </c>
      <c r="R6" s="75">
        <v>20.81</v>
      </c>
      <c r="S6" s="112">
        <v>948428.72537152655</v>
      </c>
      <c r="T6" s="113">
        <v>8.2083813774355155E-2</v>
      </c>
      <c r="U6" s="114">
        <v>-180</v>
      </c>
      <c r="V6" s="115">
        <v>-8.8235294117647065E-2</v>
      </c>
      <c r="W6" s="190">
        <v>1591216.2198099911</v>
      </c>
      <c r="X6" s="174"/>
    </row>
    <row r="7" spans="1:25" x14ac:dyDescent="0.35">
      <c r="A7" s="80" t="s">
        <v>1</v>
      </c>
      <c r="B7" s="81">
        <v>2</v>
      </c>
      <c r="C7" s="82">
        <v>11184239</v>
      </c>
      <c r="D7" s="83">
        <v>223685</v>
      </c>
      <c r="E7" s="84">
        <v>10960554</v>
      </c>
      <c r="F7" s="84">
        <v>359106</v>
      </c>
      <c r="G7" s="85">
        <v>10601448</v>
      </c>
      <c r="H7" s="86">
        <v>1.5859537502014236</v>
      </c>
      <c r="I7" s="86">
        <v>19.993273126120677</v>
      </c>
      <c r="J7" s="87">
        <v>19.543618136157303</v>
      </c>
      <c r="K7" s="77">
        <v>3.2744187727132856</v>
      </c>
      <c r="L7" s="86">
        <v>16.269199363444017</v>
      </c>
      <c r="M7" s="88">
        <v>215</v>
      </c>
      <c r="N7" s="84">
        <v>1215557.8499432239</v>
      </c>
      <c r="O7" s="84">
        <v>9385890.1500567757</v>
      </c>
      <c r="P7" s="88">
        <v>2006</v>
      </c>
      <c r="Q7" s="89">
        <v>2221</v>
      </c>
      <c r="R7" s="86">
        <v>19.59</v>
      </c>
      <c r="S7" s="116">
        <v>1201803.5253614055</v>
      </c>
      <c r="T7" s="117">
        <v>0.1074551004642699</v>
      </c>
      <c r="U7" s="118">
        <v>-239</v>
      </c>
      <c r="V7" s="119">
        <v>-0.11095636025998143</v>
      </c>
      <c r="W7" s="191">
        <v>1278453.2558705113</v>
      </c>
      <c r="X7" s="174"/>
    </row>
    <row r="8" spans="1:25" x14ac:dyDescent="0.35">
      <c r="A8" s="80" t="s">
        <v>2</v>
      </c>
      <c r="B8" s="81">
        <v>3</v>
      </c>
      <c r="C8" s="82">
        <v>5121865</v>
      </c>
      <c r="D8" s="83">
        <v>102438</v>
      </c>
      <c r="E8" s="84">
        <v>5019427</v>
      </c>
      <c r="F8" s="84">
        <v>230353</v>
      </c>
      <c r="G8" s="85">
        <v>4789074</v>
      </c>
      <c r="H8" s="86">
        <v>2.5831926385352841</v>
      </c>
      <c r="I8" s="86">
        <v>19.486016107161042</v>
      </c>
      <c r="J8" s="87">
        <v>19.061312256302529</v>
      </c>
      <c r="K8" s="77">
        <v>4.1176097390398008</v>
      </c>
      <c r="L8" s="86">
        <v>14.943702517262729</v>
      </c>
      <c r="M8" s="88">
        <v>156</v>
      </c>
      <c r="N8" s="84">
        <v>902012.69985410024</v>
      </c>
      <c r="O8" s="84">
        <v>3887061.3001458999</v>
      </c>
      <c r="P8" s="88">
        <v>846</v>
      </c>
      <c r="Q8" s="89">
        <v>1002</v>
      </c>
      <c r="R8" s="86">
        <v>19.13</v>
      </c>
      <c r="S8" s="116">
        <v>331158.71091920545</v>
      </c>
      <c r="T8" s="117">
        <v>6.4655884315421325E-2</v>
      </c>
      <c r="U8" s="118">
        <v>-64</v>
      </c>
      <c r="V8" s="119">
        <v>-6.6390041493775934E-2</v>
      </c>
      <c r="W8" s="191">
        <v>905914.70521502453</v>
      </c>
      <c r="X8" s="174"/>
    </row>
    <row r="9" spans="1:25" x14ac:dyDescent="0.35">
      <c r="A9" s="80" t="s">
        <v>3</v>
      </c>
      <c r="B9" s="81">
        <v>4</v>
      </c>
      <c r="C9" s="82">
        <v>52314223</v>
      </c>
      <c r="D9" s="83">
        <v>1046284.4600000001</v>
      </c>
      <c r="E9" s="84">
        <v>51267938.539999999</v>
      </c>
      <c r="F9" s="84">
        <v>1826192</v>
      </c>
      <c r="G9" s="85">
        <v>49441746.539999999</v>
      </c>
      <c r="H9" s="86">
        <v>2.6720440294121941</v>
      </c>
      <c r="I9" s="86">
        <v>26.355314440538052</v>
      </c>
      <c r="J9" s="87">
        <v>25.672922777175639</v>
      </c>
      <c r="K9" s="77">
        <v>4.8539201918130104</v>
      </c>
      <c r="L9" s="86">
        <v>20.819002585362629</v>
      </c>
      <c r="M9" s="88">
        <v>971</v>
      </c>
      <c r="N9" s="84">
        <v>7384618.0494722826</v>
      </c>
      <c r="O9" s="84">
        <v>42057128.490527719</v>
      </c>
      <c r="P9" s="88">
        <v>6833</v>
      </c>
      <c r="Q9" s="89">
        <v>7804</v>
      </c>
      <c r="R9" s="86">
        <v>25.76</v>
      </c>
      <c r="S9" s="116">
        <v>1096425.300725054</v>
      </c>
      <c r="T9" s="117">
        <v>2.0958455231669101E-2</v>
      </c>
      <c r="U9" s="118">
        <v>-157</v>
      </c>
      <c r="V9" s="119">
        <v>-2.1670117322291235E-2</v>
      </c>
      <c r="W9" s="191">
        <v>7268728.849044051</v>
      </c>
      <c r="X9" s="174"/>
      <c r="Y9" s="174"/>
    </row>
    <row r="10" spans="1:25" x14ac:dyDescent="0.35">
      <c r="A10" s="80" t="s">
        <v>4</v>
      </c>
      <c r="B10" s="81">
        <v>5</v>
      </c>
      <c r="C10" s="82">
        <v>49570639</v>
      </c>
      <c r="D10" s="83">
        <v>991413</v>
      </c>
      <c r="E10" s="84">
        <v>48579226</v>
      </c>
      <c r="F10" s="84">
        <v>1277083</v>
      </c>
      <c r="G10" s="85">
        <v>47302143</v>
      </c>
      <c r="H10" s="86">
        <v>2.1281110070566824</v>
      </c>
      <c r="I10" s="86">
        <v>29.130010891839582</v>
      </c>
      <c r="J10" s="87">
        <v>27.526511522177227</v>
      </c>
      <c r="K10" s="77">
        <v>4.7669845727156588</v>
      </c>
      <c r="L10" s="86">
        <v>22.759526949461566</v>
      </c>
      <c r="M10" s="88">
        <v>1383</v>
      </c>
      <c r="N10" s="84">
        <v>11326255.437577466</v>
      </c>
      <c r="O10" s="84">
        <v>35975887.562422536</v>
      </c>
      <c r="P10" s="88">
        <v>5517</v>
      </c>
      <c r="Q10" s="89">
        <v>6900</v>
      </c>
      <c r="R10" s="86">
        <v>27.85</v>
      </c>
      <c r="S10" s="116">
        <v>4123879.1716452036</v>
      </c>
      <c r="T10" s="117">
        <v>8.3191971191761388E-2</v>
      </c>
      <c r="U10" s="118">
        <v>-527</v>
      </c>
      <c r="V10" s="119">
        <v>-8.2228116710875335E-2</v>
      </c>
      <c r="W10" s="191">
        <v>5109598.1126083797</v>
      </c>
      <c r="X10" s="174"/>
    </row>
    <row r="11" spans="1:25" x14ac:dyDescent="0.35">
      <c r="A11" s="80" t="s">
        <v>38</v>
      </c>
      <c r="B11" s="81">
        <v>6</v>
      </c>
      <c r="C11" s="82">
        <v>91004946</v>
      </c>
      <c r="D11" s="83">
        <v>1820098.92</v>
      </c>
      <c r="E11" s="84">
        <v>89184847.079999998</v>
      </c>
      <c r="F11" s="84">
        <v>1181974</v>
      </c>
      <c r="G11" s="85">
        <v>88002873.079999998</v>
      </c>
      <c r="H11" s="86">
        <v>1.2384548961151627</v>
      </c>
      <c r="I11" s="86">
        <v>25.601517325066471</v>
      </c>
      <c r="J11" s="87">
        <v>24.177402820848616</v>
      </c>
      <c r="K11" s="77">
        <v>4.3161632748605578</v>
      </c>
      <c r="L11" s="86">
        <v>19.86123954598806</v>
      </c>
      <c r="M11" s="88">
        <v>2609</v>
      </c>
      <c r="N11" s="84">
        <v>18346677.731566474</v>
      </c>
      <c r="O11" s="84">
        <v>69656195.348433524</v>
      </c>
      <c r="P11" s="88">
        <v>12600</v>
      </c>
      <c r="Q11" s="89">
        <v>15209</v>
      </c>
      <c r="R11" s="86">
        <v>24.46</v>
      </c>
      <c r="S11" s="116">
        <v>8892227.6969946548</v>
      </c>
      <c r="T11" s="117">
        <v>9.771147709921893E-2</v>
      </c>
      <c r="U11" s="118">
        <v>-1373</v>
      </c>
      <c r="V11" s="119">
        <v>-9.9978154809582762E-2</v>
      </c>
      <c r="W11" s="191">
        <v>6098081.394419048</v>
      </c>
      <c r="X11" s="174"/>
    </row>
    <row r="12" spans="1:25" x14ac:dyDescent="0.35">
      <c r="A12" s="80" t="s">
        <v>39</v>
      </c>
      <c r="B12" s="81">
        <v>7</v>
      </c>
      <c r="C12" s="82">
        <v>7586522</v>
      </c>
      <c r="D12" s="83">
        <v>151731</v>
      </c>
      <c r="E12" s="84">
        <v>7434791</v>
      </c>
      <c r="F12" s="84">
        <v>263227</v>
      </c>
      <c r="G12" s="85">
        <v>7171564</v>
      </c>
      <c r="H12" s="86">
        <v>1.8082560000000001</v>
      </c>
      <c r="I12" s="86">
        <v>19.7139404246354</v>
      </c>
      <c r="J12" s="87">
        <v>18.809960913670366</v>
      </c>
      <c r="K12" s="77">
        <v>2.9703474137757073</v>
      </c>
      <c r="L12" s="86">
        <v>15.839613499894659</v>
      </c>
      <c r="M12" s="88">
        <v>125</v>
      </c>
      <c r="N12" s="84">
        <v>704851.93290680938</v>
      </c>
      <c r="O12" s="84">
        <v>6466712.0670931907</v>
      </c>
      <c r="P12" s="88">
        <v>1399</v>
      </c>
      <c r="Q12" s="89">
        <v>1524</v>
      </c>
      <c r="R12" s="86">
        <v>18.88</v>
      </c>
      <c r="S12" s="116">
        <v>284287.37995657744</v>
      </c>
      <c r="T12" s="117">
        <v>3.7472689060491414E-2</v>
      </c>
      <c r="U12" s="118">
        <v>-57</v>
      </c>
      <c r="V12" s="119">
        <v>-3.9748953974895397E-2</v>
      </c>
      <c r="W12" s="191">
        <v>982486.13958400011</v>
      </c>
      <c r="X12" s="174"/>
    </row>
    <row r="13" spans="1:25" x14ac:dyDescent="0.35">
      <c r="A13" s="80" t="s">
        <v>5</v>
      </c>
      <c r="B13" s="81">
        <v>8</v>
      </c>
      <c r="C13" s="82">
        <v>21111992</v>
      </c>
      <c r="D13" s="83">
        <v>422240</v>
      </c>
      <c r="E13" s="84">
        <v>20689752</v>
      </c>
      <c r="F13" s="84">
        <v>616822</v>
      </c>
      <c r="G13" s="85">
        <v>20072930</v>
      </c>
      <c r="H13" s="86">
        <v>2.0975013916465044</v>
      </c>
      <c r="I13" s="86">
        <v>20.595216452257617</v>
      </c>
      <c r="J13" s="87">
        <v>20.169158045379497</v>
      </c>
      <c r="K13" s="77">
        <v>3.901130277816609</v>
      </c>
      <c r="L13" s="86">
        <v>16.268027767562888</v>
      </c>
      <c r="M13" s="88">
        <v>417</v>
      </c>
      <c r="N13" s="84">
        <v>2479270.1953179007</v>
      </c>
      <c r="O13" s="84">
        <v>17593659.804682098</v>
      </c>
      <c r="P13" s="88">
        <v>3656</v>
      </c>
      <c r="Q13" s="89">
        <v>4073</v>
      </c>
      <c r="R13" s="86">
        <v>20.21</v>
      </c>
      <c r="S13" s="116">
        <v>259123.4036993566</v>
      </c>
      <c r="T13" s="117">
        <v>1.2273754352472121E-2</v>
      </c>
      <c r="U13" s="118">
        <v>-52</v>
      </c>
      <c r="V13" s="119">
        <v>-1.3651877133105802E-2</v>
      </c>
      <c r="W13" s="191">
        <v>2846577.1468939916</v>
      </c>
      <c r="X13" s="174"/>
    </row>
    <row r="14" spans="1:25" x14ac:dyDescent="0.35">
      <c r="A14" s="80" t="s">
        <v>40</v>
      </c>
      <c r="B14" s="81">
        <v>9</v>
      </c>
      <c r="C14" s="82">
        <v>7617013</v>
      </c>
      <c r="D14" s="83">
        <v>152341</v>
      </c>
      <c r="E14" s="84">
        <v>7464672</v>
      </c>
      <c r="F14" s="84">
        <v>329321</v>
      </c>
      <c r="G14" s="85">
        <v>7135351</v>
      </c>
      <c r="H14" s="86">
        <v>1.94708235686772</v>
      </c>
      <c r="I14" s="86">
        <v>18.778740972435081</v>
      </c>
      <c r="J14" s="87">
        <v>18.98699824272661</v>
      </c>
      <c r="K14" s="77">
        <v>3.3895925623670933</v>
      </c>
      <c r="L14" s="86">
        <v>15.597405680359516</v>
      </c>
      <c r="M14" s="88">
        <v>86</v>
      </c>
      <c r="N14" s="84">
        <v>466994.25125585077</v>
      </c>
      <c r="O14" s="84">
        <v>6668356.7487441488</v>
      </c>
      <c r="P14" s="88">
        <v>1451</v>
      </c>
      <c r="Q14" s="89">
        <v>1537</v>
      </c>
      <c r="R14" s="86">
        <v>18.98</v>
      </c>
      <c r="S14" s="116">
        <v>880901.02570603299</v>
      </c>
      <c r="T14" s="117">
        <v>0.1156491430047491</v>
      </c>
      <c r="U14" s="118">
        <v>-183</v>
      </c>
      <c r="V14" s="119">
        <v>-0.12611991729841487</v>
      </c>
      <c r="W14" s="191">
        <v>1110406.7170339839</v>
      </c>
      <c r="X14" s="174"/>
    </row>
    <row r="15" spans="1:25" x14ac:dyDescent="0.35">
      <c r="A15" s="80" t="s">
        <v>63</v>
      </c>
      <c r="B15" s="81">
        <v>10</v>
      </c>
      <c r="C15" s="82">
        <v>27259843</v>
      </c>
      <c r="D15" s="83">
        <v>545197</v>
      </c>
      <c r="E15" s="84">
        <v>26714646</v>
      </c>
      <c r="F15" s="84">
        <v>845506</v>
      </c>
      <c r="G15" s="85">
        <v>25869140</v>
      </c>
      <c r="H15" s="86">
        <v>1.7495040000000002</v>
      </c>
      <c r="I15" s="86">
        <v>18.706697610005904</v>
      </c>
      <c r="J15" s="87">
        <v>18.289910951960515</v>
      </c>
      <c r="K15" s="77">
        <v>3.2469259266273034</v>
      </c>
      <c r="L15" s="86">
        <v>15.042985025333211</v>
      </c>
      <c r="M15" s="88">
        <v>427</v>
      </c>
      <c r="N15" s="84">
        <v>2288517.0989178005</v>
      </c>
      <c r="O15" s="84">
        <v>23580622.901082199</v>
      </c>
      <c r="P15" s="88">
        <v>5360</v>
      </c>
      <c r="Q15" s="89">
        <v>5787</v>
      </c>
      <c r="R15" s="86">
        <v>18.32</v>
      </c>
      <c r="S15" s="116">
        <v>1820114.7000875389</v>
      </c>
      <c r="T15" s="117">
        <v>6.6769082275622019E-2</v>
      </c>
      <c r="U15" s="118">
        <v>-385</v>
      </c>
      <c r="V15" s="119">
        <v>-7.0487001098498717E-2</v>
      </c>
      <c r="W15" s="191">
        <v>3487969.088128</v>
      </c>
      <c r="X15" s="174"/>
    </row>
    <row r="16" spans="1:25" x14ac:dyDescent="0.35">
      <c r="A16" s="80" t="s">
        <v>7</v>
      </c>
      <c r="B16" s="81">
        <v>11</v>
      </c>
      <c r="C16" s="82">
        <v>11281757</v>
      </c>
      <c r="D16" s="83">
        <v>225636</v>
      </c>
      <c r="E16" s="84">
        <v>11056121</v>
      </c>
      <c r="F16" s="84">
        <v>390381</v>
      </c>
      <c r="G16" s="85">
        <v>10665740</v>
      </c>
      <c r="H16" s="86">
        <v>2.4796878686301818</v>
      </c>
      <c r="I16" s="86">
        <v>21.636584559063021</v>
      </c>
      <c r="J16" s="87">
        <v>20.83693031986401</v>
      </c>
      <c r="K16" s="77">
        <v>2.7227199359901033</v>
      </c>
      <c r="L16" s="86">
        <v>18.114210383873907</v>
      </c>
      <c r="M16" s="88">
        <v>60</v>
      </c>
      <c r="N16" s="84">
        <v>379107.80256333714</v>
      </c>
      <c r="O16" s="84">
        <v>10286632.197436662</v>
      </c>
      <c r="P16" s="88">
        <v>1906</v>
      </c>
      <c r="Q16" s="89">
        <v>1966</v>
      </c>
      <c r="R16" s="86">
        <v>20.86</v>
      </c>
      <c r="S16" s="116">
        <v>1896177.3106212043</v>
      </c>
      <c r="T16" s="117">
        <v>0.16807464569758099</v>
      </c>
      <c r="U16" s="118">
        <v>-341</v>
      </c>
      <c r="V16" s="119">
        <v>-0.18023255813953487</v>
      </c>
      <c r="W16" s="191">
        <v>1662773.3172787305</v>
      </c>
      <c r="X16" s="174"/>
    </row>
    <row r="17" spans="1:24" x14ac:dyDescent="0.35">
      <c r="A17" s="80" t="s">
        <v>8</v>
      </c>
      <c r="B17" s="81">
        <v>12</v>
      </c>
      <c r="C17" s="82">
        <v>3227885</v>
      </c>
      <c r="D17" s="83">
        <v>64558</v>
      </c>
      <c r="E17" s="84">
        <v>3163327</v>
      </c>
      <c r="F17" s="84">
        <v>155039</v>
      </c>
      <c r="G17" s="85">
        <v>3008288</v>
      </c>
      <c r="H17" s="86">
        <v>2.2782719999999999</v>
      </c>
      <c r="I17" s="86">
        <v>18.683046863082335</v>
      </c>
      <c r="J17" s="87">
        <v>19.123388807800925</v>
      </c>
      <c r="K17" s="77">
        <v>4.4589379148503827</v>
      </c>
      <c r="L17" s="86">
        <v>14.664450892950542</v>
      </c>
      <c r="M17" s="88">
        <v>102</v>
      </c>
      <c r="N17" s="84">
        <v>560170.28529701231</v>
      </c>
      <c r="O17" s="84">
        <v>2448117.7147029876</v>
      </c>
      <c r="P17" s="88">
        <v>552</v>
      </c>
      <c r="Q17" s="89">
        <v>654</v>
      </c>
      <c r="R17" s="86">
        <v>19.05</v>
      </c>
      <c r="S17" s="116">
        <v>116876.99453832582</v>
      </c>
      <c r="T17" s="117">
        <v>3.6208537335848646E-2</v>
      </c>
      <c r="U17" s="118">
        <v>-24</v>
      </c>
      <c r="V17" s="119">
        <v>-3.8834951456310676E-2</v>
      </c>
      <c r="W17" s="191">
        <v>543926.3607679999</v>
      </c>
      <c r="X17" s="174"/>
    </row>
    <row r="18" spans="1:24" x14ac:dyDescent="0.35">
      <c r="A18" s="80" t="s">
        <v>9</v>
      </c>
      <c r="B18" s="81">
        <v>13</v>
      </c>
      <c r="C18" s="82">
        <v>9705432</v>
      </c>
      <c r="D18" s="83">
        <v>194109</v>
      </c>
      <c r="E18" s="84">
        <v>9511323</v>
      </c>
      <c r="F18" s="84">
        <v>395478</v>
      </c>
      <c r="G18" s="85">
        <v>9115845</v>
      </c>
      <c r="H18" s="86">
        <v>1.6918865613545617</v>
      </c>
      <c r="I18" s="86">
        <v>19.398523953310377</v>
      </c>
      <c r="J18" s="87">
        <v>18.863434125062433</v>
      </c>
      <c r="K18" s="77">
        <v>3.5700296259539028</v>
      </c>
      <c r="L18" s="86">
        <v>15.293404499108529</v>
      </c>
      <c r="M18" s="88">
        <v>238</v>
      </c>
      <c r="N18" s="84">
        <v>1315113.6380524468</v>
      </c>
      <c r="O18" s="84">
        <v>7800731.3619475532</v>
      </c>
      <c r="P18" s="88">
        <v>1753</v>
      </c>
      <c r="Q18" s="89">
        <v>1991</v>
      </c>
      <c r="R18" s="86">
        <v>18.93</v>
      </c>
      <c r="S18" s="116">
        <v>596298.55825746339</v>
      </c>
      <c r="T18" s="117">
        <v>6.1439671954577953E-2</v>
      </c>
      <c r="U18" s="118">
        <v>-122</v>
      </c>
      <c r="V18" s="119">
        <v>-6.4210526315789468E-2</v>
      </c>
      <c r="W18" s="191">
        <v>1274668.5434944592</v>
      </c>
      <c r="X18" s="174"/>
    </row>
    <row r="19" spans="1:24" x14ac:dyDescent="0.35">
      <c r="A19" s="80" t="s">
        <v>10</v>
      </c>
      <c r="B19" s="81">
        <v>14</v>
      </c>
      <c r="C19" s="82">
        <v>24320342</v>
      </c>
      <c r="D19" s="83">
        <v>486407</v>
      </c>
      <c r="E19" s="84">
        <v>23833935</v>
      </c>
      <c r="F19" s="84">
        <v>1089727</v>
      </c>
      <c r="G19" s="85">
        <v>22744208</v>
      </c>
      <c r="H19" s="86">
        <v>3.2262077783129466</v>
      </c>
      <c r="I19" s="86">
        <v>32.86992853114409</v>
      </c>
      <c r="J19" s="87">
        <v>30.717777231645179</v>
      </c>
      <c r="K19" s="77">
        <v>4.2277050940465912</v>
      </c>
      <c r="L19" s="86">
        <v>26.490072137598588</v>
      </c>
      <c r="M19" s="88">
        <v>356</v>
      </c>
      <c r="N19" s="84">
        <v>3366758.8258556766</v>
      </c>
      <c r="O19" s="84">
        <v>19377449.174144324</v>
      </c>
      <c r="P19" s="88">
        <v>2489</v>
      </c>
      <c r="Q19" s="89">
        <v>2845</v>
      </c>
      <c r="R19" s="86">
        <v>30.99</v>
      </c>
      <c r="S19" s="116">
        <v>2051757.8614789359</v>
      </c>
      <c r="T19" s="117">
        <v>8.4363857279594834E-2</v>
      </c>
      <c r="U19" s="118">
        <v>-236</v>
      </c>
      <c r="V19" s="119">
        <v>-9.0490797546012275E-2</v>
      </c>
      <c r="W19" s="191">
        <v>3485331.4547473867</v>
      </c>
      <c r="X19" s="174"/>
    </row>
    <row r="20" spans="1:24" x14ac:dyDescent="0.35">
      <c r="A20" s="80" t="s">
        <v>11</v>
      </c>
      <c r="B20" s="81">
        <v>15</v>
      </c>
      <c r="C20" s="82">
        <v>17461267</v>
      </c>
      <c r="D20" s="83">
        <v>349226</v>
      </c>
      <c r="E20" s="84">
        <v>17112041</v>
      </c>
      <c r="F20" s="84">
        <v>996653</v>
      </c>
      <c r="G20" s="85">
        <v>16115388</v>
      </c>
      <c r="H20" s="86">
        <v>2.337024</v>
      </c>
      <c r="I20" s="86">
        <v>28.182208860500708</v>
      </c>
      <c r="J20" s="87">
        <v>26.526969998502363</v>
      </c>
      <c r="K20" s="77">
        <v>4.8120310800635737</v>
      </c>
      <c r="L20" s="86">
        <v>21.71493891843879</v>
      </c>
      <c r="M20" s="88">
        <v>337</v>
      </c>
      <c r="N20" s="84">
        <v>2694665.1461850498</v>
      </c>
      <c r="O20" s="84">
        <v>13420722.85381495</v>
      </c>
      <c r="P20" s="88">
        <v>2130</v>
      </c>
      <c r="Q20" s="89">
        <v>2467</v>
      </c>
      <c r="R20" s="86">
        <v>26.75</v>
      </c>
      <c r="S20" s="116">
        <v>927373.9231110788</v>
      </c>
      <c r="T20" s="117">
        <v>5.3110345492745674E-2</v>
      </c>
      <c r="U20" s="118">
        <v>-128</v>
      </c>
      <c r="V20" s="119">
        <v>-5.6437389770723101E-2</v>
      </c>
      <c r="W20" s="191">
        <v>2501432.3722879998</v>
      </c>
      <c r="X20" s="174"/>
    </row>
    <row r="21" spans="1:24" x14ac:dyDescent="0.35">
      <c r="A21" s="80" t="s">
        <v>12</v>
      </c>
      <c r="B21" s="81">
        <v>16</v>
      </c>
      <c r="C21" s="82">
        <v>8090836</v>
      </c>
      <c r="D21" s="83">
        <v>161817</v>
      </c>
      <c r="E21" s="84">
        <v>7929019</v>
      </c>
      <c r="F21" s="84">
        <v>380236</v>
      </c>
      <c r="G21" s="85">
        <v>7548783</v>
      </c>
      <c r="H21" s="86">
        <v>3.0583330129870769</v>
      </c>
      <c r="I21" s="86">
        <v>24.445147094605531</v>
      </c>
      <c r="J21" s="87">
        <v>23.956969674373116</v>
      </c>
      <c r="K21" s="77">
        <v>3.1957008996690739</v>
      </c>
      <c r="L21" s="86">
        <v>20.761268774704043</v>
      </c>
      <c r="M21" s="88">
        <v>136</v>
      </c>
      <c r="N21" s="84">
        <v>980004.0031937398</v>
      </c>
      <c r="O21" s="84">
        <v>6568778.9968062602</v>
      </c>
      <c r="P21" s="88">
        <v>1053</v>
      </c>
      <c r="Q21" s="89">
        <v>1189</v>
      </c>
      <c r="R21" s="86">
        <v>24.01</v>
      </c>
      <c r="S21" s="116">
        <v>804001.67254501057</v>
      </c>
      <c r="T21" s="117">
        <v>9.9371890932532875E-2</v>
      </c>
      <c r="U21" s="118">
        <v>-117</v>
      </c>
      <c r="V21" s="119">
        <v>-0.10446428571428572</v>
      </c>
      <c r="W21" s="191">
        <v>1329325.4255872667</v>
      </c>
      <c r="X21" s="174"/>
    </row>
    <row r="22" spans="1:24" x14ac:dyDescent="0.35">
      <c r="A22" s="80" t="s">
        <v>41</v>
      </c>
      <c r="B22" s="81">
        <v>17</v>
      </c>
      <c r="C22" s="82">
        <v>10050037</v>
      </c>
      <c r="D22" s="83">
        <v>201001</v>
      </c>
      <c r="E22" s="84">
        <v>9849036</v>
      </c>
      <c r="F22" s="84">
        <v>326483</v>
      </c>
      <c r="G22" s="85">
        <v>9522553</v>
      </c>
      <c r="H22" s="86">
        <v>1.867008</v>
      </c>
      <c r="I22" s="86">
        <v>19.887055901650434</v>
      </c>
      <c r="J22" s="87">
        <v>18.416247420582597</v>
      </c>
      <c r="K22" s="77">
        <v>2.988740450901</v>
      </c>
      <c r="L22" s="86">
        <v>15.427506969681597</v>
      </c>
      <c r="M22" s="88">
        <v>151</v>
      </c>
      <c r="N22" s="84">
        <v>860634.27607709437</v>
      </c>
      <c r="O22" s="84">
        <v>8661918.7239229064</v>
      </c>
      <c r="P22" s="88">
        <v>1912</v>
      </c>
      <c r="Q22" s="89">
        <v>2063</v>
      </c>
      <c r="R22" s="86">
        <v>18.52</v>
      </c>
      <c r="S22" s="116">
        <v>379797.73114388587</v>
      </c>
      <c r="T22" s="117">
        <v>3.7790679889425867E-2</v>
      </c>
      <c r="U22" s="118">
        <v>-75</v>
      </c>
      <c r="V22" s="119">
        <v>-3.8206826286296486E-2</v>
      </c>
      <c r="W22" s="191">
        <v>1331760.388544</v>
      </c>
      <c r="X22" s="174"/>
    </row>
    <row r="23" spans="1:24" x14ac:dyDescent="0.35">
      <c r="A23" s="80" t="s">
        <v>42</v>
      </c>
      <c r="B23" s="81">
        <v>18</v>
      </c>
      <c r="C23" s="82">
        <v>10021722</v>
      </c>
      <c r="D23" s="83">
        <v>200435</v>
      </c>
      <c r="E23" s="84">
        <v>9821287</v>
      </c>
      <c r="F23" s="84">
        <v>359808</v>
      </c>
      <c r="G23" s="85">
        <v>9461479</v>
      </c>
      <c r="H23" s="86">
        <v>1.6320000000000001</v>
      </c>
      <c r="I23" s="86">
        <v>19.577071195585322</v>
      </c>
      <c r="J23" s="87">
        <v>18.584904885620244</v>
      </c>
      <c r="K23" s="77">
        <v>1.9201357394367693</v>
      </c>
      <c r="L23" s="86">
        <v>16.664769146183474</v>
      </c>
      <c r="M23" s="88">
        <v>147</v>
      </c>
      <c r="N23" s="84">
        <v>816846.16802677326</v>
      </c>
      <c r="O23" s="84">
        <v>8644632.8319732267</v>
      </c>
      <c r="P23" s="88">
        <v>1803</v>
      </c>
      <c r="Q23" s="89">
        <v>1950</v>
      </c>
      <c r="R23" s="86">
        <v>18.66</v>
      </c>
      <c r="S23" s="116">
        <v>1199250.9584851624</v>
      </c>
      <c r="T23" s="117">
        <v>0.11966515918972431</v>
      </c>
      <c r="U23" s="118">
        <v>-234</v>
      </c>
      <c r="V23" s="119">
        <v>-0.12296374146085129</v>
      </c>
      <c r="W23" s="191">
        <v>1190414.3999999999</v>
      </c>
      <c r="X23" s="174"/>
    </row>
    <row r="24" spans="1:24" x14ac:dyDescent="0.35">
      <c r="A24" s="80" t="s">
        <v>13</v>
      </c>
      <c r="B24" s="81">
        <v>19</v>
      </c>
      <c r="C24" s="82">
        <v>4817573</v>
      </c>
      <c r="D24" s="83">
        <v>96352</v>
      </c>
      <c r="E24" s="84">
        <v>4721221</v>
      </c>
      <c r="F24" s="84">
        <v>197230</v>
      </c>
      <c r="G24" s="85">
        <v>4523991</v>
      </c>
      <c r="H24" s="86">
        <v>2.4358587227715218</v>
      </c>
      <c r="I24" s="86">
        <v>20.784436658970826</v>
      </c>
      <c r="J24" s="87">
        <v>19.6112563510376</v>
      </c>
      <c r="K24" s="77">
        <v>3.4236989749839033</v>
      </c>
      <c r="L24" s="86">
        <v>16.187557376053697</v>
      </c>
      <c r="M24" s="88">
        <v>83</v>
      </c>
      <c r="N24" s="84">
        <v>504948.54337136907</v>
      </c>
      <c r="O24" s="84">
        <v>4019042.4566286309</v>
      </c>
      <c r="P24" s="88">
        <v>824</v>
      </c>
      <c r="Q24" s="89">
        <v>907</v>
      </c>
      <c r="R24" s="86">
        <v>19.72</v>
      </c>
      <c r="S24" s="116">
        <v>604827.37780562043</v>
      </c>
      <c r="T24" s="117">
        <v>0.12554607430040404</v>
      </c>
      <c r="U24" s="118">
        <v>-113</v>
      </c>
      <c r="V24" s="119">
        <v>-0.12958715596330275</v>
      </c>
      <c r="W24" s="191">
        <v>773863.52786553407</v>
      </c>
      <c r="X24" s="174"/>
    </row>
    <row r="25" spans="1:24" x14ac:dyDescent="0.35">
      <c r="A25" s="80" t="s">
        <v>43</v>
      </c>
      <c r="B25" s="81">
        <v>20</v>
      </c>
      <c r="C25" s="82">
        <v>62708843</v>
      </c>
      <c r="D25" s="83">
        <v>1254177</v>
      </c>
      <c r="E25" s="84">
        <v>61454666</v>
      </c>
      <c r="F25" s="84">
        <v>1609543</v>
      </c>
      <c r="G25" s="85">
        <v>59845123</v>
      </c>
      <c r="H25" s="86">
        <v>1.3969920000000002</v>
      </c>
      <c r="I25" s="86">
        <v>26.106389079583462</v>
      </c>
      <c r="J25" s="87">
        <v>24.680748916135958</v>
      </c>
      <c r="K25" s="77">
        <v>3.0079043878196288</v>
      </c>
      <c r="L25" s="86">
        <v>21.672844528316329</v>
      </c>
      <c r="M25" s="88">
        <v>1923</v>
      </c>
      <c r="N25" s="84">
        <v>13856918.475802217</v>
      </c>
      <c r="O25" s="84">
        <v>45988204.524197787</v>
      </c>
      <c r="P25" s="88">
        <v>7609</v>
      </c>
      <c r="Q25" s="89">
        <v>9532</v>
      </c>
      <c r="R25" s="86">
        <v>24.97</v>
      </c>
      <c r="S25" s="116">
        <v>4651105.2950882092</v>
      </c>
      <c r="T25" s="117">
        <v>7.4169847067473552E-2</v>
      </c>
      <c r="U25" s="118">
        <v>-652</v>
      </c>
      <c r="V25" s="119">
        <v>-7.1249043820347496E-2</v>
      </c>
      <c r="W25" s="191">
        <v>5085052.3411840014</v>
      </c>
      <c r="X25" s="174"/>
    </row>
    <row r="26" spans="1:24" x14ac:dyDescent="0.35">
      <c r="A26" s="80" t="s">
        <v>14</v>
      </c>
      <c r="B26" s="81">
        <v>21</v>
      </c>
      <c r="C26" s="82">
        <v>13307382</v>
      </c>
      <c r="D26" s="83">
        <v>266148</v>
      </c>
      <c r="E26" s="84">
        <v>13041234</v>
      </c>
      <c r="F26" s="84">
        <v>363167</v>
      </c>
      <c r="G26" s="85">
        <v>12678067</v>
      </c>
      <c r="H26" s="86">
        <v>1.279488</v>
      </c>
      <c r="I26" s="86">
        <v>20.106730223668155</v>
      </c>
      <c r="J26" s="87">
        <v>19.476223746415634</v>
      </c>
      <c r="K26" s="77">
        <v>3.7351365502429505</v>
      </c>
      <c r="L26" s="86">
        <v>15.741087196172684</v>
      </c>
      <c r="M26" s="88">
        <v>132</v>
      </c>
      <c r="N26" s="84">
        <v>739620.9710473395</v>
      </c>
      <c r="O26" s="84">
        <v>11938446.02895266</v>
      </c>
      <c r="P26" s="88">
        <v>2677</v>
      </c>
      <c r="Q26" s="89">
        <v>2809</v>
      </c>
      <c r="R26" s="86">
        <v>19.510000000000002</v>
      </c>
      <c r="S26" s="116">
        <v>830702.21770447912</v>
      </c>
      <c r="T26" s="117">
        <v>6.2424165602556467E-2</v>
      </c>
      <c r="U26" s="118">
        <v>-179</v>
      </c>
      <c r="V26" s="119">
        <v>-6.7369213398569813E-2</v>
      </c>
      <c r="W26" s="191">
        <v>1301222.3477119999</v>
      </c>
      <c r="X26" s="174"/>
    </row>
    <row r="27" spans="1:24" x14ac:dyDescent="0.35">
      <c r="A27" s="80" t="s">
        <v>15</v>
      </c>
      <c r="B27" s="81">
        <v>22</v>
      </c>
      <c r="C27" s="82">
        <v>15567489</v>
      </c>
      <c r="D27" s="83">
        <v>311350</v>
      </c>
      <c r="E27" s="84">
        <v>15256139</v>
      </c>
      <c r="F27" s="84">
        <v>520461</v>
      </c>
      <c r="G27" s="85">
        <v>14735678</v>
      </c>
      <c r="H27" s="86">
        <v>2.2195200000000002</v>
      </c>
      <c r="I27" s="86">
        <v>23.558843001158998</v>
      </c>
      <c r="J27" s="87">
        <v>22.654645906400429</v>
      </c>
      <c r="K27" s="77">
        <v>4.0723979873184328</v>
      </c>
      <c r="L27" s="86">
        <v>18.582247919081997</v>
      </c>
      <c r="M27" s="88">
        <v>261</v>
      </c>
      <c r="N27" s="84">
        <v>1762776.0187452545</v>
      </c>
      <c r="O27" s="84">
        <v>12972901.981254745</v>
      </c>
      <c r="P27" s="88">
        <v>2380</v>
      </c>
      <c r="Q27" s="89">
        <v>2641</v>
      </c>
      <c r="R27" s="86">
        <v>22.74</v>
      </c>
      <c r="S27" s="116">
        <v>1268661.3093899388</v>
      </c>
      <c r="T27" s="117">
        <v>8.1494280123784818E-2</v>
      </c>
      <c r="U27" s="118">
        <v>-212</v>
      </c>
      <c r="V27" s="119">
        <v>-8.436132113012336E-2</v>
      </c>
      <c r="W27" s="191">
        <v>2050378.3555200002</v>
      </c>
      <c r="X27" s="174"/>
    </row>
    <row r="28" spans="1:24" x14ac:dyDescent="0.35">
      <c r="A28" s="80" t="s">
        <v>44</v>
      </c>
      <c r="B28" s="81">
        <v>23</v>
      </c>
      <c r="C28" s="82">
        <v>42495730</v>
      </c>
      <c r="D28" s="83">
        <v>849915</v>
      </c>
      <c r="E28" s="84">
        <v>41645815</v>
      </c>
      <c r="F28" s="84">
        <v>968066</v>
      </c>
      <c r="G28" s="85">
        <v>40677749</v>
      </c>
      <c r="H28" s="86">
        <v>1.3383578342392448</v>
      </c>
      <c r="I28" s="86">
        <v>18.220068121213366</v>
      </c>
      <c r="J28" s="87">
        <v>17.807669063101866</v>
      </c>
      <c r="K28" s="77">
        <v>3.7694108354332045</v>
      </c>
      <c r="L28" s="86">
        <v>14.038258227668662</v>
      </c>
      <c r="M28" s="88">
        <v>468</v>
      </c>
      <c r="N28" s="84">
        <v>2398175.9569537775</v>
      </c>
      <c r="O28" s="84">
        <v>38279573.043046221</v>
      </c>
      <c r="P28" s="88">
        <v>9502</v>
      </c>
      <c r="Q28" s="89">
        <v>9970</v>
      </c>
      <c r="R28" s="86">
        <v>17.829999999999998</v>
      </c>
      <c r="S28" s="116">
        <v>4977852.4275016058</v>
      </c>
      <c r="T28" s="117">
        <v>0.11713770836508999</v>
      </c>
      <c r="U28" s="118">
        <v>-1182</v>
      </c>
      <c r="V28" s="119">
        <v>-0.12494714587737843</v>
      </c>
      <c r="W28" s="191">
        <v>4450700.6055223355</v>
      </c>
      <c r="X28" s="174"/>
    </row>
    <row r="29" spans="1:24" x14ac:dyDescent="0.35">
      <c r="A29" s="80" t="s">
        <v>45</v>
      </c>
      <c r="B29" s="81">
        <v>24</v>
      </c>
      <c r="C29" s="82">
        <v>17694953</v>
      </c>
      <c r="D29" s="83">
        <v>353900</v>
      </c>
      <c r="E29" s="84">
        <v>17341053</v>
      </c>
      <c r="F29" s="84">
        <v>495807</v>
      </c>
      <c r="G29" s="85">
        <v>16845246</v>
      </c>
      <c r="H29" s="86">
        <v>1.1032320000000002</v>
      </c>
      <c r="I29" s="86">
        <v>18.059117684823157</v>
      </c>
      <c r="J29" s="87">
        <v>17.676293922548815</v>
      </c>
      <c r="K29" s="77">
        <v>3.3153991329742341</v>
      </c>
      <c r="L29" s="86">
        <v>14.360894789574582</v>
      </c>
      <c r="M29" s="88">
        <v>312</v>
      </c>
      <c r="N29" s="84">
        <v>1566407.1126361839</v>
      </c>
      <c r="O29" s="84">
        <v>15278838.887363816</v>
      </c>
      <c r="P29" s="88">
        <v>3771</v>
      </c>
      <c r="Q29" s="89">
        <v>4083</v>
      </c>
      <c r="R29" s="86">
        <v>17.71</v>
      </c>
      <c r="S29" s="116">
        <v>2505916.5195242134</v>
      </c>
      <c r="T29" s="117">
        <v>0.14161758550724682</v>
      </c>
      <c r="U29" s="118">
        <v>-577</v>
      </c>
      <c r="V29" s="119">
        <v>-0.14983121267203323</v>
      </c>
      <c r="W29" s="191">
        <v>1671480.5228160003</v>
      </c>
      <c r="X29" s="174"/>
    </row>
    <row r="30" spans="1:24" x14ac:dyDescent="0.35">
      <c r="A30" s="80" t="s">
        <v>16</v>
      </c>
      <c r="B30" s="81">
        <v>25</v>
      </c>
      <c r="C30" s="82">
        <v>4708554</v>
      </c>
      <c r="D30" s="83">
        <v>94172</v>
      </c>
      <c r="E30" s="84">
        <v>4614382</v>
      </c>
      <c r="F30" s="84">
        <v>134529</v>
      </c>
      <c r="G30" s="85">
        <v>4479853</v>
      </c>
      <c r="H30" s="86">
        <v>1.5144959999999998</v>
      </c>
      <c r="I30" s="86">
        <v>21.964271564916441</v>
      </c>
      <c r="J30" s="87">
        <v>21.610062360806133</v>
      </c>
      <c r="K30" s="77">
        <v>3.5314445145938307</v>
      </c>
      <c r="L30" s="86">
        <v>18.078617846212303</v>
      </c>
      <c r="M30" s="88">
        <v>119</v>
      </c>
      <c r="N30" s="84">
        <v>732021.01513896487</v>
      </c>
      <c r="O30" s="84">
        <v>3747831.9848610349</v>
      </c>
      <c r="P30" s="88">
        <v>730</v>
      </c>
      <c r="Q30" s="89">
        <v>849</v>
      </c>
      <c r="R30" s="86">
        <v>21.66</v>
      </c>
      <c r="S30" s="116">
        <v>48256.103108921088</v>
      </c>
      <c r="T30" s="117">
        <v>1.0248603522211084E-2</v>
      </c>
      <c r="U30" s="118">
        <v>-9</v>
      </c>
      <c r="V30" s="119">
        <v>-1.1673151750972763E-2</v>
      </c>
      <c r="W30" s="191">
        <v>470124.65414399991</v>
      </c>
      <c r="X30" s="174"/>
    </row>
    <row r="31" spans="1:24" x14ac:dyDescent="0.35">
      <c r="A31" s="80" t="s">
        <v>17</v>
      </c>
      <c r="B31" s="81">
        <v>26</v>
      </c>
      <c r="C31" s="82">
        <v>12660304</v>
      </c>
      <c r="D31" s="83">
        <v>253207</v>
      </c>
      <c r="E31" s="84">
        <v>12407097</v>
      </c>
      <c r="F31" s="84">
        <v>597811</v>
      </c>
      <c r="G31" s="85">
        <v>11809286</v>
      </c>
      <c r="H31" s="86">
        <v>2.1607680000000005</v>
      </c>
      <c r="I31" s="86">
        <v>20.282093105936681</v>
      </c>
      <c r="J31" s="87">
        <v>19.73037550438378</v>
      </c>
      <c r="K31" s="77">
        <v>4.5069117097098488</v>
      </c>
      <c r="L31" s="86">
        <v>15.223463794673931</v>
      </c>
      <c r="M31" s="88">
        <v>553</v>
      </c>
      <c r="N31" s="84">
        <v>3251656.3741947422</v>
      </c>
      <c r="O31" s="84">
        <v>8557629.6258052588</v>
      </c>
      <c r="P31" s="88">
        <v>1879</v>
      </c>
      <c r="Q31" s="89">
        <v>2432</v>
      </c>
      <c r="R31" s="86">
        <v>19.86</v>
      </c>
      <c r="S31" s="116">
        <v>1946942.4998070044</v>
      </c>
      <c r="T31" s="117">
        <v>0.15378323457375148</v>
      </c>
      <c r="U31" s="118">
        <v>-352</v>
      </c>
      <c r="V31" s="119">
        <v>-0.14985100042571306</v>
      </c>
      <c r="W31" s="191">
        <v>1969362.8095360002</v>
      </c>
      <c r="X31" s="174"/>
    </row>
    <row r="32" spans="1:24" x14ac:dyDescent="0.35">
      <c r="A32" s="80" t="s">
        <v>46</v>
      </c>
      <c r="B32" s="81">
        <v>27</v>
      </c>
      <c r="C32" s="82">
        <v>5988565</v>
      </c>
      <c r="D32" s="83">
        <v>119772</v>
      </c>
      <c r="E32" s="84">
        <v>5868793</v>
      </c>
      <c r="F32" s="84">
        <v>218291</v>
      </c>
      <c r="G32" s="85">
        <v>5650502</v>
      </c>
      <c r="H32" s="86">
        <v>1.4557440000000001</v>
      </c>
      <c r="I32" s="86">
        <v>16.701474106979052</v>
      </c>
      <c r="J32" s="87">
        <v>15.84111529948979</v>
      </c>
      <c r="K32" s="77">
        <v>4.0011297063358136</v>
      </c>
      <c r="L32" s="86">
        <v>11.839985593153976</v>
      </c>
      <c r="M32" s="88">
        <v>105</v>
      </c>
      <c r="N32" s="84">
        <v>499505.07012299367</v>
      </c>
      <c r="O32" s="84">
        <v>5150996.9298770064</v>
      </c>
      <c r="P32" s="88">
        <v>1479</v>
      </c>
      <c r="Q32" s="89">
        <v>1584</v>
      </c>
      <c r="R32" s="86">
        <v>15.9</v>
      </c>
      <c r="S32" s="116">
        <v>170740.82662549848</v>
      </c>
      <c r="T32" s="117">
        <v>2.8511141922229862E-2</v>
      </c>
      <c r="U32" s="118">
        <v>-46</v>
      </c>
      <c r="V32" s="119">
        <v>-3.0343007915567283E-2</v>
      </c>
      <c r="W32" s="191">
        <v>820130.50745600008</v>
      </c>
      <c r="X32" s="174"/>
    </row>
    <row r="33" spans="1:24" ht="15" thickBot="1" x14ac:dyDescent="0.4">
      <c r="A33" s="90" t="s">
        <v>18</v>
      </c>
      <c r="B33" s="91">
        <v>28</v>
      </c>
      <c r="C33" s="92">
        <v>176227521</v>
      </c>
      <c r="D33" s="93">
        <v>3524551</v>
      </c>
      <c r="E33" s="94">
        <v>172702970</v>
      </c>
      <c r="F33" s="94">
        <v>3209956</v>
      </c>
      <c r="G33" s="95">
        <v>169493014</v>
      </c>
      <c r="H33" s="96">
        <v>1.1910505924961174</v>
      </c>
      <c r="I33" s="96">
        <v>26.384725857546737</v>
      </c>
      <c r="J33" s="97">
        <v>25.047616096237345</v>
      </c>
      <c r="K33" s="77">
        <v>4.329108074278782</v>
      </c>
      <c r="L33" s="96">
        <v>20.718508021958563</v>
      </c>
      <c r="M33" s="98">
        <v>3771</v>
      </c>
      <c r="N33" s="94">
        <v>27244922.284195244</v>
      </c>
      <c r="O33" s="94">
        <v>142248091.71580476</v>
      </c>
      <c r="P33" s="98">
        <v>24781</v>
      </c>
      <c r="Q33" s="99">
        <v>28552</v>
      </c>
      <c r="R33" s="96">
        <v>25.22</v>
      </c>
      <c r="S33" s="120">
        <v>11255022.870096005</v>
      </c>
      <c r="T33" s="121">
        <v>6.3866431339609009E-2</v>
      </c>
      <c r="U33" s="122">
        <v>-1773</v>
      </c>
      <c r="V33" s="123">
        <v>-6.6317561249298676E-2</v>
      </c>
      <c r="W33" s="192">
        <v>12085750.770923726</v>
      </c>
      <c r="X33" s="174"/>
    </row>
    <row r="34" spans="1:24" ht="15" thickBot="1" x14ac:dyDescent="0.4">
      <c r="A34" s="193" t="s">
        <v>47</v>
      </c>
      <c r="B34" s="194">
        <v>99</v>
      </c>
      <c r="C34" s="100">
        <v>734661868</v>
      </c>
      <c r="D34" s="195">
        <v>14693249.379999999</v>
      </c>
      <c r="E34" s="196">
        <v>719968618.62</v>
      </c>
      <c r="F34" s="196">
        <v>19776259</v>
      </c>
      <c r="G34" s="197">
        <v>700192359.62</v>
      </c>
      <c r="H34" s="101">
        <v>1.6601148005290161</v>
      </c>
      <c r="I34" s="101">
        <v>24.826230474892728</v>
      </c>
      <c r="J34" s="198">
        <v>22.61107930519179</v>
      </c>
      <c r="K34" s="198">
        <v>3.9465989821944478</v>
      </c>
      <c r="L34" s="198">
        <v>18.664480322997345</v>
      </c>
      <c r="M34" s="102">
        <v>15780</v>
      </c>
      <c r="N34" s="196">
        <v>109476660.57980829</v>
      </c>
      <c r="O34" s="196">
        <v>590715699.04019177</v>
      </c>
      <c r="P34" s="102">
        <v>110927</v>
      </c>
      <c r="Q34" s="103">
        <v>126707</v>
      </c>
      <c r="R34" s="101">
        <v>23.06</v>
      </c>
      <c r="S34" s="199">
        <v>56069912.097299129</v>
      </c>
      <c r="T34" s="124">
        <v>7.6320705537556405E-2</v>
      </c>
      <c r="U34" s="125">
        <v>-9589</v>
      </c>
      <c r="V34" s="200">
        <v>-8.0682889068389871E-2</v>
      </c>
      <c r="W34" s="201">
        <v>74677130.333994418</v>
      </c>
      <c r="X34" s="174"/>
    </row>
    <row r="35" spans="1:24" x14ac:dyDescent="0.35">
      <c r="A35" s="60" t="s">
        <v>700</v>
      </c>
      <c r="B35" s="126"/>
      <c r="C35" s="127"/>
      <c r="D35" s="128"/>
      <c r="E35" s="127"/>
      <c r="F35" s="127"/>
      <c r="G35" s="127"/>
      <c r="H35" s="129"/>
      <c r="I35" s="129"/>
      <c r="J35" s="129"/>
      <c r="K35" s="129"/>
      <c r="L35" s="129"/>
      <c r="M35" s="130"/>
      <c r="N35" s="127"/>
      <c r="O35" s="127"/>
      <c r="P35" s="130"/>
      <c r="Q35" s="130"/>
      <c r="R35" s="129"/>
      <c r="S35" s="131"/>
      <c r="T35" s="132"/>
      <c r="U35" s="130"/>
      <c r="V35" s="133"/>
    </row>
    <row r="36" spans="1:24" x14ac:dyDescent="0.35">
      <c r="A36" s="126"/>
      <c r="B36" s="126"/>
      <c r="C36" s="127"/>
      <c r="D36" s="128"/>
      <c r="E36" s="127"/>
      <c r="F36" s="127"/>
      <c r="G36" s="127"/>
      <c r="H36" s="129"/>
      <c r="I36" s="129"/>
      <c r="J36" s="129"/>
      <c r="K36" s="129"/>
      <c r="L36" s="129"/>
      <c r="M36" s="130"/>
      <c r="N36" s="127"/>
      <c r="O36" s="127"/>
      <c r="P36" s="130"/>
      <c r="Q36" s="134"/>
      <c r="R36" s="129"/>
      <c r="S36" s="134"/>
      <c r="T36" s="132"/>
      <c r="U36" s="130"/>
      <c r="V36" s="133"/>
    </row>
    <row r="37" spans="1:24" x14ac:dyDescent="0.35">
      <c r="C37" s="127"/>
      <c r="D37" s="128"/>
      <c r="E37" s="127"/>
      <c r="F37" s="127"/>
      <c r="G37" s="127"/>
      <c r="H37" s="129"/>
      <c r="I37" s="129"/>
      <c r="J37" s="129"/>
      <c r="K37" s="129"/>
      <c r="L37" s="129"/>
      <c r="M37" s="130"/>
      <c r="N37" s="127"/>
      <c r="O37" s="127"/>
      <c r="P37" s="130"/>
      <c r="Q37" s="134"/>
      <c r="R37" s="129"/>
      <c r="S37" s="131"/>
      <c r="T37" s="132"/>
      <c r="U37" s="130"/>
      <c r="V37" s="133"/>
    </row>
    <row r="38" spans="1:24" x14ac:dyDescent="0.35">
      <c r="G38" s="104"/>
    </row>
    <row r="39" spans="1:24" x14ac:dyDescent="0.35">
      <c r="G39" s="104"/>
    </row>
  </sheetData>
  <mergeCells count="1">
    <mergeCell ref="S3:V3"/>
  </mergeCells>
  <conditionalFormatting sqref="I6:J34">
    <cfRule type="expression" dxfId="1" priority="2">
      <formula>AD6=1</formula>
    </cfRule>
  </conditionalFormatting>
  <conditionalFormatting sqref="A6:A33">
    <cfRule type="expression" dxfId="0" priority="1">
      <formula>AG6&gt;0</formula>
    </cfRule>
  </conditionalFormatting>
  <pageMargins left="0.25" right="0.25" top="0.5" bottom="0.5" header="0.3" footer="0.3"/>
  <pageSetup scale="46" fitToHeight="4" orientation="landscape" r:id="rId1"/>
  <headerFoot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CA44A8C0450B4EBB59DEB3D2EAB856" ma:contentTypeVersion="10" ma:contentTypeDescription="Create a new document." ma:contentTypeScope="" ma:versionID="d94c8c05ba59889c76f77f4193933041">
  <xsd:schema xmlns:xsd="http://www.w3.org/2001/XMLSchema" xmlns:xs="http://www.w3.org/2001/XMLSchema" xmlns:p="http://schemas.microsoft.com/office/2006/metadata/properties" xmlns:ns3="59b5326b-8e51-4463-9ab6-b4a9ab75b448" xmlns:ns4="d787cd04-ef22-41ad-a731-3af2466952be" targetNamespace="http://schemas.microsoft.com/office/2006/metadata/properties" ma:root="true" ma:fieldsID="945a934970387c27b0978c44b704c7bf" ns3:_="" ns4:_="">
    <xsd:import namespace="59b5326b-8e51-4463-9ab6-b4a9ab75b448"/>
    <xsd:import namespace="d787cd04-ef22-41ad-a731-3af2466952be"/>
    <xsd:element name="properties">
      <xsd:complexType>
        <xsd:sequence>
          <xsd:element name="documentManagement">
            <xsd:complexType>
              <xsd:all>
                <xsd:element ref="ns3:SharedWithUsers" minOccurs="0"/>
                <xsd:element ref="ns4:MediaServiceMetadata" minOccurs="0"/>
                <xsd:element ref="ns4:MediaServiceFastMetadata" minOccurs="0"/>
                <xsd:element ref="ns3:SharedWithDetails" minOccurs="0"/>
                <xsd:element ref="ns3:SharingHintHash"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b5326b-8e51-4463-9ab6-b4a9ab75b44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87cd04-ef22-41ad-a731-3af2466952b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3684C5-9253-435A-9B2B-870D49461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b5326b-8e51-4463-9ab6-b4a9ab75b448"/>
    <ds:schemaRef ds:uri="d787cd04-ef22-41ad-a731-3af2466952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165A2F-291C-4DC0-978B-87DA2BBA3A3B}">
  <ds:schemaRefs>
    <ds:schemaRef ds:uri="http://schemas.microsoft.com/sharepoint/v3/contenttype/forms"/>
  </ds:schemaRefs>
</ds:datastoreItem>
</file>

<file path=customXml/itemProps3.xml><?xml version="1.0" encoding="utf-8"?>
<ds:datastoreItem xmlns:ds="http://schemas.openxmlformats.org/officeDocument/2006/customXml" ds:itemID="{4897E8AA-F955-443A-B778-E169C40D125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787cd04-ef22-41ad-a731-3af2466952be"/>
    <ds:schemaRef ds:uri="59b5326b-8e51-4463-9ab6-b4a9ab75b44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RateAdjust</vt:lpstr>
      <vt:lpstr>2019 vs 2020 Rates - APPROVED</vt:lpstr>
      <vt:lpstr>Ad-Ops Model - APPROVED</vt:lpstr>
      <vt:lpstr>Base Target Model - APPROVED</vt:lpstr>
      <vt:lpstr>'2019 vs 2020 Rates - APPROVED'!Print_Area</vt:lpstr>
      <vt:lpstr>'Ad-Ops Model - APPROVED'!Print_Area</vt:lpstr>
      <vt:lpstr>'Base Target Model - APPROVED'!Print_Area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Leonard,Adam</dc:creator>
  <cp:lastModifiedBy>Leonard,Adam</cp:lastModifiedBy>
  <cp:lastPrinted>2019-09-17T23:44:48Z</cp:lastPrinted>
  <dcterms:created xsi:type="dcterms:W3CDTF">2019-08-26T19:45:41Z</dcterms:created>
  <dcterms:modified xsi:type="dcterms:W3CDTF">2019-09-27T21:50:39Z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0x010100F4CA44A8C0450B4EBB59DEB3D2EAB856</vt:lpwstr>
  </property>
</Properties>
</file>