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752" windowHeight="8832"/>
  </bookViews>
  <sheets>
    <sheet name="Lembar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4" i="1"/>
  <c r="N4" i="1" l="1"/>
  <c r="N5" i="1"/>
  <c r="N6" i="1"/>
  <c r="N7" i="1"/>
  <c r="N8" i="1"/>
  <c r="N9" i="1"/>
  <c r="N10" i="1"/>
  <c r="N11" i="1"/>
  <c r="M11" i="1"/>
  <c r="K66" i="1"/>
  <c r="K69" i="1"/>
  <c r="K70" i="1"/>
  <c r="K71" i="1"/>
  <c r="K72" i="1"/>
  <c r="K73" i="1"/>
  <c r="L3" i="1"/>
  <c r="G4" i="1"/>
  <c r="M5" i="1" l="1"/>
  <c r="M6" i="1"/>
  <c r="M7" i="1"/>
  <c r="M8" i="1"/>
  <c r="M9" i="1"/>
  <c r="M10" i="1"/>
  <c r="M4" i="1"/>
  <c r="L5" i="1"/>
  <c r="L6" i="1"/>
  <c r="L7" i="1"/>
  <c r="L8" i="1"/>
  <c r="L9" i="1"/>
  <c r="L10" i="1"/>
  <c r="L11" i="1"/>
  <c r="L4" i="1"/>
  <c r="J74" i="1"/>
  <c r="B67" i="1"/>
  <c r="B68" i="1"/>
  <c r="B69" i="1"/>
  <c r="B70" i="1"/>
  <c r="B71" i="1"/>
  <c r="B72" i="1"/>
  <c r="B73" i="1"/>
  <c r="B66" i="1"/>
  <c r="B74" i="1" s="1"/>
  <c r="C67" i="1"/>
  <c r="C68" i="1"/>
  <c r="C69" i="1"/>
  <c r="C70" i="1"/>
  <c r="C71" i="1"/>
  <c r="C72" i="1"/>
  <c r="C73" i="1"/>
  <c r="C66" i="1"/>
  <c r="C74" i="1" s="1"/>
  <c r="D68" i="1"/>
  <c r="D74" i="1"/>
  <c r="E74" i="1"/>
  <c r="F74" i="1"/>
  <c r="F67" i="1"/>
  <c r="F68" i="1"/>
  <c r="F69" i="1"/>
  <c r="F70" i="1"/>
  <c r="F71" i="1"/>
  <c r="F72" i="1"/>
  <c r="F73" i="1"/>
  <c r="F66" i="1"/>
  <c r="G74" i="1"/>
  <c r="H74" i="1"/>
  <c r="I74" i="1"/>
  <c r="G72" i="1"/>
  <c r="G67" i="1"/>
  <c r="G68" i="1"/>
  <c r="G69" i="1"/>
  <c r="G70" i="1"/>
  <c r="G71" i="1"/>
  <c r="G73" i="1"/>
  <c r="G66" i="1"/>
  <c r="H67" i="1"/>
  <c r="H68" i="1"/>
  <c r="H69" i="1"/>
  <c r="H70" i="1"/>
  <c r="H71" i="1"/>
  <c r="H72" i="1"/>
  <c r="H73" i="1"/>
  <c r="H66" i="1"/>
  <c r="I67" i="1"/>
  <c r="I68" i="1"/>
  <c r="I69" i="1"/>
  <c r="I70" i="1"/>
  <c r="I71" i="1"/>
  <c r="I72" i="1"/>
  <c r="I73" i="1"/>
  <c r="I66" i="1"/>
  <c r="G61" i="1"/>
  <c r="J28" i="1"/>
  <c r="K28" i="1" s="1"/>
  <c r="K36" i="1" s="1"/>
  <c r="I36" i="1"/>
  <c r="H36" i="1"/>
  <c r="G36" i="1"/>
  <c r="F36" i="1"/>
  <c r="E36" i="1"/>
  <c r="D36" i="1"/>
  <c r="C36" i="1"/>
  <c r="B36" i="1"/>
  <c r="I23" i="1"/>
  <c r="I22" i="1"/>
  <c r="I20" i="1"/>
  <c r="I21" i="1"/>
  <c r="I19" i="1"/>
  <c r="I18" i="1"/>
  <c r="I17" i="1"/>
  <c r="I16" i="1"/>
  <c r="E16" i="1"/>
  <c r="C32" i="1"/>
  <c r="C31" i="1"/>
  <c r="J36" i="1" l="1"/>
  <c r="J73" i="1"/>
  <c r="D73" i="1"/>
  <c r="E73" i="1"/>
  <c r="D59" i="1"/>
  <c r="C55" i="1" l="1"/>
  <c r="C56" i="1"/>
  <c r="C57" i="1"/>
  <c r="C58" i="1"/>
  <c r="C59" i="1"/>
  <c r="C60" i="1"/>
  <c r="C61" i="1"/>
  <c r="C54" i="1"/>
  <c r="D55" i="1"/>
  <c r="D56" i="1"/>
  <c r="D57" i="1"/>
  <c r="D58" i="1"/>
  <c r="D60" i="1"/>
  <c r="D61" i="1"/>
  <c r="D54" i="1"/>
  <c r="E55" i="1"/>
  <c r="E56" i="1"/>
  <c r="E57" i="1"/>
  <c r="E58" i="1"/>
  <c r="E59" i="1"/>
  <c r="E60" i="1"/>
  <c r="E61" i="1"/>
  <c r="E54" i="1"/>
  <c r="F55" i="1"/>
  <c r="F56" i="1"/>
  <c r="F57" i="1"/>
  <c r="F58" i="1"/>
  <c r="F59" i="1"/>
  <c r="F60" i="1"/>
  <c r="F61" i="1"/>
  <c r="F54" i="1"/>
  <c r="G55" i="1"/>
  <c r="G56" i="1"/>
  <c r="G57" i="1"/>
  <c r="G58" i="1"/>
  <c r="G59" i="1"/>
  <c r="G60" i="1"/>
  <c r="G54" i="1"/>
  <c r="H55" i="1"/>
  <c r="H56" i="1"/>
  <c r="H57" i="1"/>
  <c r="H58" i="1"/>
  <c r="H59" i="1"/>
  <c r="H60" i="1"/>
  <c r="H61" i="1"/>
  <c r="H54" i="1"/>
  <c r="I55" i="1"/>
  <c r="I56" i="1"/>
  <c r="I57" i="1"/>
  <c r="I58" i="1"/>
  <c r="I59" i="1"/>
  <c r="I60" i="1"/>
  <c r="I61" i="1"/>
  <c r="I54" i="1"/>
  <c r="B55" i="1" l="1"/>
  <c r="B56" i="1"/>
  <c r="B57" i="1"/>
  <c r="B58" i="1"/>
  <c r="B59" i="1"/>
  <c r="B60" i="1"/>
  <c r="B61" i="1"/>
  <c r="B54" i="1"/>
  <c r="H62" i="1" l="1"/>
  <c r="G62" i="1"/>
  <c r="G49" i="1"/>
  <c r="G48" i="1"/>
  <c r="G47" i="1"/>
  <c r="G46" i="1"/>
  <c r="G45" i="1"/>
  <c r="G44" i="1"/>
  <c r="G43" i="1"/>
  <c r="G42" i="1"/>
  <c r="C62" i="1" l="1"/>
  <c r="D62" i="1"/>
  <c r="D66" i="1" s="1"/>
  <c r="E62" i="1"/>
  <c r="E66" i="1" s="1"/>
  <c r="F62" i="1"/>
  <c r="I62" i="1"/>
  <c r="B62" i="1"/>
  <c r="D67" i="1"/>
  <c r="E67" i="1"/>
  <c r="E68" i="1"/>
  <c r="D69" i="1"/>
  <c r="E69" i="1"/>
  <c r="D70" i="1"/>
  <c r="E70" i="1"/>
  <c r="D71" i="1"/>
  <c r="E71" i="1"/>
  <c r="D72" i="1"/>
  <c r="J72" i="1" s="1"/>
  <c r="E72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F35" i="1"/>
  <c r="F34" i="1"/>
  <c r="F33" i="1"/>
  <c r="F32" i="1"/>
  <c r="F31" i="1"/>
  <c r="F30" i="1"/>
  <c r="F28" i="1"/>
  <c r="F29" i="1"/>
  <c r="E35" i="1"/>
  <c r="E34" i="1"/>
  <c r="E33" i="1"/>
  <c r="E32" i="1"/>
  <c r="E31" i="1"/>
  <c r="E30" i="1"/>
  <c r="E28" i="1"/>
  <c r="E29" i="1"/>
  <c r="D35" i="1"/>
  <c r="D34" i="1"/>
  <c r="D33" i="1"/>
  <c r="D32" i="1"/>
  <c r="D31" i="1"/>
  <c r="D30" i="1"/>
  <c r="D29" i="1"/>
  <c r="D28" i="1"/>
  <c r="C35" i="1"/>
  <c r="C34" i="1"/>
  <c r="C33" i="1"/>
  <c r="C30" i="1"/>
  <c r="C29" i="1"/>
  <c r="C28" i="1"/>
  <c r="D17" i="1"/>
  <c r="D18" i="1"/>
  <c r="D19" i="1"/>
  <c r="C23" i="1"/>
  <c r="D23" i="1"/>
  <c r="D21" i="1"/>
  <c r="D22" i="1"/>
  <c r="D20" i="1"/>
  <c r="D16" i="1"/>
  <c r="B23" i="1"/>
  <c r="E17" i="1"/>
  <c r="E18" i="1"/>
  <c r="E19" i="1"/>
  <c r="E20" i="1"/>
  <c r="E21" i="1"/>
  <c r="E22" i="1"/>
  <c r="E23" i="1"/>
  <c r="C24" i="1"/>
  <c r="D24" i="1"/>
  <c r="E24" i="1"/>
  <c r="F24" i="1"/>
  <c r="G24" i="1"/>
  <c r="H24" i="1"/>
  <c r="I24" i="1"/>
  <c r="I30" i="1" s="1"/>
  <c r="B24" i="1"/>
  <c r="F16" i="1"/>
  <c r="I34" i="1" l="1"/>
  <c r="I31" i="1"/>
  <c r="I28" i="1"/>
  <c r="I33" i="1"/>
  <c r="I32" i="1"/>
  <c r="I29" i="1"/>
  <c r="I35" i="1"/>
  <c r="B28" i="1"/>
  <c r="B34" i="1"/>
  <c r="J34" i="1" s="1"/>
  <c r="K34" i="1" s="1"/>
  <c r="B35" i="1"/>
  <c r="B33" i="1"/>
  <c r="B32" i="1"/>
  <c r="B31" i="1"/>
  <c r="B30" i="1"/>
  <c r="J30" i="1" s="1"/>
  <c r="K30" i="1" s="1"/>
  <c r="B29" i="1"/>
  <c r="J29" i="1" s="1"/>
  <c r="K29" i="1" s="1"/>
  <c r="J71" i="1"/>
  <c r="J70" i="1"/>
  <c r="C21" i="1"/>
  <c r="C22" i="1"/>
  <c r="C20" i="1"/>
  <c r="C19" i="1"/>
  <c r="C18" i="1"/>
  <c r="C17" i="1"/>
  <c r="C16" i="1"/>
  <c r="B21" i="1"/>
  <c r="B22" i="1"/>
  <c r="B20" i="1"/>
  <c r="B17" i="1"/>
  <c r="G9" i="1"/>
  <c r="G11" i="1"/>
  <c r="G10" i="1"/>
  <c r="G6" i="1"/>
  <c r="G5" i="1"/>
  <c r="G8" i="1"/>
  <c r="G7" i="1"/>
  <c r="J31" i="1" l="1"/>
  <c r="K31" i="1" s="1"/>
  <c r="J33" i="1"/>
  <c r="K33" i="1" s="1"/>
  <c r="J35" i="1"/>
  <c r="K35" i="1" s="1"/>
  <c r="J32" i="1"/>
  <c r="K32" i="1" s="1"/>
  <c r="J67" i="1"/>
  <c r="K67" i="1" s="1"/>
  <c r="J66" i="1"/>
  <c r="J68" i="1"/>
  <c r="K68" i="1" s="1"/>
  <c r="J69" i="1"/>
  <c r="K74" i="1" l="1"/>
</calcChain>
</file>

<file path=xl/sharedStrings.xml><?xml version="1.0" encoding="utf-8"?>
<sst xmlns="http://schemas.openxmlformats.org/spreadsheetml/2006/main" count="130" uniqueCount="38">
  <si>
    <t>VALUE</t>
  </si>
  <si>
    <t>Kode Keb.</t>
  </si>
  <si>
    <t>STP</t>
  </si>
  <si>
    <t>TP</t>
  </si>
  <si>
    <t>B</t>
  </si>
  <si>
    <t>P</t>
  </si>
  <si>
    <t>SP</t>
  </si>
  <si>
    <t>Nilai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</si>
  <si>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</si>
  <si>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</si>
  <si>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</si>
  <si>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</si>
  <si>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</si>
  <si>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</si>
  <si>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</si>
  <si>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</si>
  <si>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30 = 1</t>
  </si>
  <si>
    <t>32 = 2</t>
  </si>
  <si>
    <t>33 = 3</t>
  </si>
  <si>
    <t>36 =4</t>
  </si>
  <si>
    <t>38 = 5</t>
  </si>
  <si>
    <t>40 = 6</t>
  </si>
  <si>
    <t>Normalisasi Kolom</t>
  </si>
  <si>
    <t>sum row</t>
  </si>
  <si>
    <t>COST</t>
  </si>
  <si>
    <t>11 = 1</t>
  </si>
  <si>
    <t>12 = 2</t>
  </si>
  <si>
    <t>15 = 3</t>
  </si>
  <si>
    <t>sumrow / 8</t>
  </si>
  <si>
    <t>Kebutuhan</t>
  </si>
  <si>
    <t>Cost</t>
  </si>
  <si>
    <t>Value</t>
  </si>
  <si>
    <t>High Margin</t>
  </si>
  <si>
    <t>Low Margin</t>
  </si>
  <si>
    <t>High if ratio value/cost &gt;= 2.0</t>
  </si>
  <si>
    <t>Medium if ratio falls between 0.5 to 2.0</t>
  </si>
  <si>
    <t>Otherwise, Low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</si>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</sst>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9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D13E025-BC5F-439B-AF0C-D9406A24BF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71D429C-7F7E-4CBB-893E-7528F4FD653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F8F-42B5-8ECF-427AE748483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F4F29B8-A991-4D69-BA9D-B950FD17A5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357387-7803-4CE5-AF9C-83E74E835D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8F-42B5-8ECF-427AE748483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666BD95-60EA-470A-AA23-140A7E221E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406E0B-7C0A-4803-87F3-C3E8D608DC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F8F-42B5-8ECF-427AE748483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9D6EE1-A27D-498F-85E4-D8D5EC16B3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B81821-B047-45ED-B6CD-482A302115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F8F-42B5-8ECF-427AE748483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5805E3E-645D-4EC9-8FFB-6046487A8F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1CEEF6-2A40-4158-A148-E81DDF6D747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F8F-42B5-8ECF-427AE748483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9621B17-7734-432C-8FB3-2E32A76A20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B174DF9-A5BB-4EF9-869F-F5EBEC897D3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8F-42B5-8ECF-427AE748483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4029A58-8395-4BDF-8F55-D34500C218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DC2241F-2C0A-4E46-A538-90215FA7A2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8F-42B5-8ECF-427AE748483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CF39501-D07D-46D7-B25F-0F1025F1A3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BBA55EB-E4B6-425B-8281-72774177D7A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8F-42B5-8ECF-427AE7484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Lembar1!$L$4:$L$11</c:f>
              <c:numCache>
                <c:formatCode>0%</c:formatCode>
                <c:ptCount val="8"/>
                <c:pt idx="0">
                  <c:v>0.15789473684210528</c:v>
                </c:pt>
                <c:pt idx="1">
                  <c:v>0.10526315789473684</c:v>
                </c:pt>
                <c:pt idx="2">
                  <c:v>0.15789473684210528</c:v>
                </c:pt>
                <c:pt idx="3">
                  <c:v>0.15789473684210528</c:v>
                </c:pt>
                <c:pt idx="4">
                  <c:v>0.10526315789473684</c:v>
                </c:pt>
                <c:pt idx="5">
                  <c:v>5.2631578947368418E-2</c:v>
                </c:pt>
                <c:pt idx="6">
                  <c:v>0.15789473684210528</c:v>
                </c:pt>
                <c:pt idx="7">
                  <c:v>0.10526315789473684</c:v>
                </c:pt>
              </c:numCache>
            </c:numRef>
          </c:xVal>
          <c:yVal>
            <c:numRef>
              <c:f>Lembar1!$M$4:$M$11</c:f>
              <c:numCache>
                <c:formatCode>0%</c:formatCode>
                <c:ptCount val="8"/>
                <c:pt idx="0">
                  <c:v>0.13043478260869568</c:v>
                </c:pt>
                <c:pt idx="1">
                  <c:v>8.6956521739130432E-2</c:v>
                </c:pt>
                <c:pt idx="2">
                  <c:v>0.21739130434782614</c:v>
                </c:pt>
                <c:pt idx="3">
                  <c:v>0.26086956521739135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4.3478260869565216E-2</c:v>
                </c:pt>
                <c:pt idx="7">
                  <c:v>0.17391304347826086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Lembar1!$K$4:$K$11</c15:f>
                <c15:dlblRangeCache>
                  <c:ptCount val="8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  <c:pt idx="5">
                    <c:v>Req. 6</c:v>
                  </c:pt>
                  <c:pt idx="6">
                    <c:v>Req. 7</c:v>
                  </c:pt>
                  <c:pt idx="7">
                    <c:v>Req. 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F8F-42B5-8ECF-427AE7484834}"/>
            </c:ext>
          </c:extLst>
        </c:ser>
        <c:ser>
          <c:idx val="1"/>
          <c:order val="1"/>
          <c:tx>
            <c:v>High Margin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Lembar1!$L$3:$L$11</c:f>
              <c:numCache>
                <c:formatCode>0%</c:formatCode>
                <c:ptCount val="9"/>
                <c:pt idx="0" formatCode="General">
                  <c:v>0</c:v>
                </c:pt>
                <c:pt idx="1">
                  <c:v>0.15789473684210528</c:v>
                </c:pt>
                <c:pt idx="2">
                  <c:v>0.10526315789473684</c:v>
                </c:pt>
                <c:pt idx="3">
                  <c:v>0.15789473684210528</c:v>
                </c:pt>
                <c:pt idx="4">
                  <c:v>0.15789473684210528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0.15789473684210528</c:v>
                </c:pt>
                <c:pt idx="8">
                  <c:v>0.10526315789473684</c:v>
                </c:pt>
              </c:numCache>
            </c:numRef>
          </c:xVal>
          <c:yVal>
            <c:numRef>
              <c:f>Lembar1!$N$3:$N$11</c:f>
              <c:numCache>
                <c:formatCode>0%</c:formatCode>
                <c:ptCount val="9"/>
                <c:pt idx="0" formatCode="General">
                  <c:v>0</c:v>
                </c:pt>
                <c:pt idx="1">
                  <c:v>0.31578947368421056</c:v>
                </c:pt>
                <c:pt idx="2">
                  <c:v>0.21052631578947367</c:v>
                </c:pt>
                <c:pt idx="3">
                  <c:v>0.31578947368421056</c:v>
                </c:pt>
                <c:pt idx="4">
                  <c:v>0.31578947368421056</c:v>
                </c:pt>
                <c:pt idx="5">
                  <c:v>0.21052631578947367</c:v>
                </c:pt>
                <c:pt idx="6">
                  <c:v>0.10526315789473684</c:v>
                </c:pt>
                <c:pt idx="7">
                  <c:v>0.31578947368421056</c:v>
                </c:pt>
                <c:pt idx="8">
                  <c:v>0.21052631578947367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8F-42B5-8ECF-427AE7484834}"/>
            </c:ext>
          </c:extLst>
        </c:ser>
        <c:ser>
          <c:idx val="2"/>
          <c:order val="2"/>
          <c:tx>
            <c:v>Low Margin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Lembar1!$L$3:$L$11</c:f>
              <c:numCache>
                <c:formatCode>0%</c:formatCode>
                <c:ptCount val="9"/>
                <c:pt idx="0" formatCode="General">
                  <c:v>0</c:v>
                </c:pt>
                <c:pt idx="1">
                  <c:v>0.15789473684210528</c:v>
                </c:pt>
                <c:pt idx="2">
                  <c:v>0.10526315789473684</c:v>
                </c:pt>
                <c:pt idx="3">
                  <c:v>0.15789473684210528</c:v>
                </c:pt>
                <c:pt idx="4">
                  <c:v>0.15789473684210528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0.15789473684210528</c:v>
                </c:pt>
                <c:pt idx="8">
                  <c:v>0.10526315789473684</c:v>
                </c:pt>
              </c:numCache>
            </c:numRef>
          </c:xVal>
          <c:yVal>
            <c:numRef>
              <c:f>Lembar1!$O$3:$O$11</c:f>
              <c:numCache>
                <c:formatCode>0%</c:formatCode>
                <c:ptCount val="9"/>
                <c:pt idx="0" formatCode="General">
                  <c:v>0</c:v>
                </c:pt>
                <c:pt idx="1">
                  <c:v>7.8947368421052641E-2</c:v>
                </c:pt>
                <c:pt idx="2">
                  <c:v>5.2631578947368418E-2</c:v>
                </c:pt>
                <c:pt idx="3">
                  <c:v>7.8947368421052641E-2</c:v>
                </c:pt>
                <c:pt idx="4">
                  <c:v>7.8947368421052641E-2</c:v>
                </c:pt>
                <c:pt idx="5">
                  <c:v>5.2631578947368418E-2</c:v>
                </c:pt>
                <c:pt idx="6">
                  <c:v>2.6315789473684209E-2</c:v>
                </c:pt>
                <c:pt idx="7">
                  <c:v>7.8947368421052641E-2</c:v>
                </c:pt>
                <c:pt idx="8">
                  <c:v>5.2631578947368418E-2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8F-42B5-8ECF-427AE748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26</xdr:col>
      <xdr:colOff>136605</xdr:colOff>
      <xdr:row>21</xdr:row>
      <xdr:rowOff>47707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75540-FC4B-47A5-8AF4-175495547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fiy/Downloads/Jawaban%20Latihan%20Prioritisasi%20(Sli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/>
      <sheetData sheetId="1">
        <row r="29">
          <cell r="B29">
            <v>0</v>
          </cell>
        </row>
        <row r="30">
          <cell r="A30" t="str">
            <v>Req. 1</v>
          </cell>
        </row>
        <row r="31">
          <cell r="A31" t="str">
            <v>Req. 2</v>
          </cell>
        </row>
        <row r="32">
          <cell r="A32" t="str">
            <v>Req. 3</v>
          </cell>
        </row>
        <row r="33">
          <cell r="A33" t="str">
            <v>Req. 4</v>
          </cell>
        </row>
        <row r="34">
          <cell r="A34" t="str">
            <v>Req. 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H1" zoomScale="93" zoomScaleNormal="74" workbookViewId="0">
      <selection activeCell="Y26" sqref="Y26"/>
    </sheetView>
  </sheetViews>
  <sheetFormatPr defaultRowHeight="14.4" x14ac:dyDescent="0.3"/>
  <cols>
    <col min="2" max="2" width="9.44140625" bestFit="1" customWidth="1"/>
  </cols>
  <sheetData>
    <row r="1" spans="1:15" x14ac:dyDescent="0.3">
      <c r="A1" s="1" t="s">
        <v>0</v>
      </c>
    </row>
    <row r="2" spans="1:15" x14ac:dyDescent="0.3">
      <c r="B2" s="2">
        <v>1</v>
      </c>
      <c r="C2" s="2">
        <v>2</v>
      </c>
      <c r="D2" s="5">
        <v>3</v>
      </c>
      <c r="E2" s="2">
        <v>4</v>
      </c>
      <c r="F2" s="2">
        <v>5</v>
      </c>
      <c r="K2" s="13" t="s">
        <v>29</v>
      </c>
      <c r="L2" s="13" t="s">
        <v>30</v>
      </c>
      <c r="M2" s="13" t="s">
        <v>31</v>
      </c>
      <c r="N2" s="13" t="s">
        <v>32</v>
      </c>
      <c r="O2" s="13" t="s">
        <v>33</v>
      </c>
    </row>
    <row r="3" spans="1:15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K3" s="13"/>
      <c r="L3" s="13">
        <f>0</f>
        <v>0</v>
      </c>
      <c r="M3" s="13"/>
      <c r="N3" s="13">
        <v>0</v>
      </c>
      <c r="O3" s="13">
        <v>0</v>
      </c>
    </row>
    <row r="4" spans="1:15" x14ac:dyDescent="0.3">
      <c r="A4" s="6" t="s">
        <v>8</v>
      </c>
      <c r="B4" s="5">
        <v>0</v>
      </c>
      <c r="C4" s="5">
        <v>0</v>
      </c>
      <c r="D4" s="10">
        <v>0</v>
      </c>
      <c r="E4" s="5">
        <v>2</v>
      </c>
      <c r="F4" s="5">
        <v>5</v>
      </c>
      <c r="G4" s="5">
        <f>B4*$B$2+C4*$C$2+D4*$D$2+E4*E2+F4*$F$2</f>
        <v>33</v>
      </c>
      <c r="K4" s="6" t="s">
        <v>8</v>
      </c>
      <c r="L4" s="11">
        <f>K66</f>
        <v>0.15789473684210528</v>
      </c>
      <c r="M4" s="11">
        <f>K28</f>
        <v>0.13043478260869568</v>
      </c>
      <c r="N4" s="8">
        <f>L4*2</f>
        <v>0.31578947368421056</v>
      </c>
      <c r="O4" s="8">
        <f>L4*0.5</f>
        <v>7.8947368421052641E-2</v>
      </c>
    </row>
    <row r="5" spans="1:15" x14ac:dyDescent="0.3">
      <c r="A5" s="6" t="s">
        <v>9</v>
      </c>
      <c r="B5" s="5">
        <v>0</v>
      </c>
      <c r="C5" s="5">
        <v>0</v>
      </c>
      <c r="D5" s="10">
        <v>1</v>
      </c>
      <c r="E5" s="5">
        <v>2</v>
      </c>
      <c r="F5" s="5">
        <v>4</v>
      </c>
      <c r="G5" s="5">
        <f>B5*$B$2+C5*$C$2+D5*$D$2+E5*E2+F5*$F$2</f>
        <v>31</v>
      </c>
      <c r="K5" s="6" t="s">
        <v>9</v>
      </c>
      <c r="L5" s="11">
        <f t="shared" ref="L5:L11" si="0">K67</f>
        <v>0.10526315789473684</v>
      </c>
      <c r="M5" s="11">
        <f t="shared" ref="M5:M10" si="1">K29</f>
        <v>8.6956521739130432E-2</v>
      </c>
      <c r="N5" s="8">
        <f t="shared" ref="N5:N11" si="2">L5*2</f>
        <v>0.21052631578947367</v>
      </c>
      <c r="O5" s="8">
        <f t="shared" ref="O5:O11" si="3">L5*0.5</f>
        <v>5.2631578947368418E-2</v>
      </c>
    </row>
    <row r="6" spans="1:15" x14ac:dyDescent="0.3">
      <c r="A6" s="6" t="s">
        <v>10</v>
      </c>
      <c r="B6" s="5">
        <v>0</v>
      </c>
      <c r="C6" s="5">
        <v>0</v>
      </c>
      <c r="D6" s="10">
        <v>0</v>
      </c>
      <c r="E6" s="5">
        <v>2</v>
      </c>
      <c r="F6" s="5">
        <v>6</v>
      </c>
      <c r="G6" s="5">
        <f>B6*$B$2+C6*$C$2+D6*$D$2+E6*E2+F6*$F$2</f>
        <v>38</v>
      </c>
      <c r="K6" s="6" t="s">
        <v>10</v>
      </c>
      <c r="L6" s="11">
        <f t="shared" si="0"/>
        <v>0.15789473684210528</v>
      </c>
      <c r="M6" s="11">
        <f t="shared" si="1"/>
        <v>0.21739130434782614</v>
      </c>
      <c r="N6" s="8">
        <f t="shared" si="2"/>
        <v>0.31578947368421056</v>
      </c>
      <c r="O6" s="8">
        <f t="shared" si="3"/>
        <v>7.8947368421052641E-2</v>
      </c>
    </row>
    <row r="7" spans="1:15" x14ac:dyDescent="0.3">
      <c r="A7" s="6" t="s">
        <v>11</v>
      </c>
      <c r="B7" s="5">
        <v>0</v>
      </c>
      <c r="C7" s="5">
        <v>0</v>
      </c>
      <c r="D7" s="10">
        <v>0</v>
      </c>
      <c r="E7" s="5">
        <v>0</v>
      </c>
      <c r="F7" s="5">
        <v>8</v>
      </c>
      <c r="G7" s="5">
        <f>B7*$B$2+C7*$C$2+D7*$D$2+E7*E2+F7*$F$2</f>
        <v>40</v>
      </c>
      <c r="K7" s="6" t="s">
        <v>11</v>
      </c>
      <c r="L7" s="11">
        <f t="shared" si="0"/>
        <v>0.15789473684210528</v>
      </c>
      <c r="M7" s="11">
        <f t="shared" si="1"/>
        <v>0.26086956521739135</v>
      </c>
      <c r="N7" s="8">
        <f t="shared" si="2"/>
        <v>0.31578947368421056</v>
      </c>
      <c r="O7" s="8">
        <f t="shared" si="3"/>
        <v>7.8947368421052641E-2</v>
      </c>
    </row>
    <row r="8" spans="1:15" x14ac:dyDescent="0.3">
      <c r="A8" s="6" t="s">
        <v>12</v>
      </c>
      <c r="B8" s="5">
        <v>0</v>
      </c>
      <c r="C8" s="5">
        <v>1</v>
      </c>
      <c r="D8" s="10">
        <v>2</v>
      </c>
      <c r="E8" s="5">
        <v>3</v>
      </c>
      <c r="F8" s="5">
        <v>2</v>
      </c>
      <c r="G8" s="5">
        <f>B8*$B$2+C8*$C$2+D8*$D$2+E8*E2+F8*$F$2</f>
        <v>30</v>
      </c>
      <c r="K8" s="6" t="s">
        <v>12</v>
      </c>
      <c r="L8" s="11">
        <f t="shared" si="0"/>
        <v>0.10526315789473684</v>
      </c>
      <c r="M8" s="11">
        <f t="shared" si="1"/>
        <v>4.3478260869565216E-2</v>
      </c>
      <c r="N8" s="8">
        <f t="shared" si="2"/>
        <v>0.21052631578947367</v>
      </c>
      <c r="O8" s="8">
        <f t="shared" si="3"/>
        <v>5.2631578947368418E-2</v>
      </c>
    </row>
    <row r="9" spans="1:15" x14ac:dyDescent="0.3">
      <c r="A9" s="6" t="s">
        <v>13</v>
      </c>
      <c r="B9" s="5">
        <v>0</v>
      </c>
      <c r="C9" s="5">
        <v>1</v>
      </c>
      <c r="D9" s="10">
        <v>2</v>
      </c>
      <c r="E9" s="5">
        <v>3</v>
      </c>
      <c r="F9" s="5">
        <v>2</v>
      </c>
      <c r="G9" s="5">
        <f>B9*$B$2+C9*$C$2+D9*$D$2+E9*E2+F9*$F$2</f>
        <v>30</v>
      </c>
      <c r="K9" s="6" t="s">
        <v>13</v>
      </c>
      <c r="L9" s="11">
        <f t="shared" si="0"/>
        <v>5.2631578947368418E-2</v>
      </c>
      <c r="M9" s="11">
        <f t="shared" si="1"/>
        <v>4.3478260869565216E-2</v>
      </c>
      <c r="N9" s="8">
        <f t="shared" si="2"/>
        <v>0.10526315789473684</v>
      </c>
      <c r="O9" s="8">
        <f t="shared" si="3"/>
        <v>2.6315789473684209E-2</v>
      </c>
    </row>
    <row r="10" spans="1:15" x14ac:dyDescent="0.3">
      <c r="A10" s="6" t="s">
        <v>14</v>
      </c>
      <c r="B10" s="5">
        <v>0</v>
      </c>
      <c r="C10" s="5">
        <v>0</v>
      </c>
      <c r="D10" s="10">
        <v>4</v>
      </c>
      <c r="E10" s="5">
        <v>2</v>
      </c>
      <c r="F10" s="5">
        <v>2</v>
      </c>
      <c r="G10" s="5">
        <f>B10*$B$2+C10*$C$2+D10*$D$2+E10*E2+F10*$F$2</f>
        <v>30</v>
      </c>
      <c r="K10" s="6" t="s">
        <v>14</v>
      </c>
      <c r="L10" s="11">
        <f t="shared" si="0"/>
        <v>0.15789473684210528</v>
      </c>
      <c r="M10" s="11">
        <f t="shared" si="1"/>
        <v>4.3478260869565216E-2</v>
      </c>
      <c r="N10" s="8">
        <f t="shared" si="2"/>
        <v>0.31578947368421056</v>
      </c>
      <c r="O10" s="8">
        <f t="shared" si="3"/>
        <v>7.8947368421052641E-2</v>
      </c>
    </row>
    <row r="11" spans="1:15" x14ac:dyDescent="0.3">
      <c r="A11" s="6" t="s">
        <v>15</v>
      </c>
      <c r="B11" s="5">
        <v>0</v>
      </c>
      <c r="C11" s="5">
        <v>1</v>
      </c>
      <c r="D11" s="10">
        <v>2</v>
      </c>
      <c r="E11" s="5">
        <v>2</v>
      </c>
      <c r="F11" s="5">
        <v>4</v>
      </c>
      <c r="G11" s="5">
        <f>B11*$B$2+C11*$C$2+D11*$D$2+E11*E2+F11*$F$2</f>
        <v>36</v>
      </c>
      <c r="K11" s="6" t="s">
        <v>15</v>
      </c>
      <c r="L11" s="11">
        <f t="shared" si="0"/>
        <v>0.10526315789473684</v>
      </c>
      <c r="M11" s="11">
        <f>K35</f>
        <v>0.17391304347826086</v>
      </c>
      <c r="N11" s="8">
        <f t="shared" si="2"/>
        <v>0.21052631578947367</v>
      </c>
      <c r="O11" s="8">
        <f t="shared" si="3"/>
        <v>5.2631578947368418E-2</v>
      </c>
    </row>
    <row r="12" spans="1:15" x14ac:dyDescent="0.3">
      <c r="A12" s="6"/>
      <c r="G12" s="5"/>
    </row>
    <row r="13" spans="1:15" x14ac:dyDescent="0.3"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L13" t="s">
        <v>34</v>
      </c>
    </row>
    <row r="14" spans="1:15" x14ac:dyDescent="0.3">
      <c r="L14" t="s">
        <v>35</v>
      </c>
    </row>
    <row r="15" spans="1:15" x14ac:dyDescent="0.3">
      <c r="A15" s="3" t="s">
        <v>1</v>
      </c>
      <c r="B15" s="4" t="s">
        <v>8</v>
      </c>
      <c r="C15" s="4" t="s">
        <v>9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14</v>
      </c>
      <c r="I15" s="4" t="s">
        <v>15</v>
      </c>
      <c r="L15" t="s">
        <v>36</v>
      </c>
    </row>
    <row r="16" spans="1:15" x14ac:dyDescent="0.3">
      <c r="A16" s="6" t="s">
        <v>8</v>
      </c>
      <c r="B16" s="7">
        <v>1</v>
      </c>
      <c r="C16" s="7">
        <f>3/2</f>
        <v>1.5</v>
      </c>
      <c r="D16" s="5">
        <f>3/5</f>
        <v>0.6</v>
      </c>
      <c r="E16" s="9">
        <f>3/6</f>
        <v>0.5</v>
      </c>
      <c r="F16" s="5">
        <f>3/1</f>
        <v>3</v>
      </c>
      <c r="G16" s="5">
        <v>3</v>
      </c>
      <c r="H16" s="5">
        <v>3</v>
      </c>
      <c r="I16" s="5">
        <f>3/4</f>
        <v>0.75</v>
      </c>
    </row>
    <row r="17" spans="1:27" x14ac:dyDescent="0.3">
      <c r="A17" s="6" t="s">
        <v>9</v>
      </c>
      <c r="B17" s="7">
        <f>2/3</f>
        <v>0.66666666666666663</v>
      </c>
      <c r="C17" s="7">
        <f>2/2</f>
        <v>1</v>
      </c>
      <c r="D17" s="5">
        <f>2/5</f>
        <v>0.4</v>
      </c>
      <c r="E17" s="9">
        <f>2/6</f>
        <v>0.33333333333333331</v>
      </c>
      <c r="F17" s="5">
        <v>2</v>
      </c>
      <c r="G17" s="5">
        <v>2</v>
      </c>
      <c r="H17" s="5">
        <v>2</v>
      </c>
      <c r="I17" s="5">
        <f>2/4</f>
        <v>0.5</v>
      </c>
      <c r="N17">
        <v>1.5</v>
      </c>
    </row>
    <row r="18" spans="1:27" x14ac:dyDescent="0.3">
      <c r="A18" s="6" t="s">
        <v>10</v>
      </c>
      <c r="B18" s="7">
        <v>1.6666666666666667</v>
      </c>
      <c r="C18" s="7">
        <f>5/2</f>
        <v>2.5</v>
      </c>
      <c r="D18" s="5">
        <f>5/5</f>
        <v>1</v>
      </c>
      <c r="E18" s="9">
        <f>5/6</f>
        <v>0.83333333333333337</v>
      </c>
      <c r="F18" s="5">
        <v>5</v>
      </c>
      <c r="G18" s="5">
        <v>5</v>
      </c>
      <c r="H18" s="5">
        <v>5</v>
      </c>
      <c r="I18" s="5">
        <f>5/4</f>
        <v>1.25</v>
      </c>
      <c r="N18">
        <v>0</v>
      </c>
    </row>
    <row r="19" spans="1:27" x14ac:dyDescent="0.3">
      <c r="A19" s="6" t="s">
        <v>11</v>
      </c>
      <c r="B19" s="7">
        <v>2</v>
      </c>
      <c r="C19" s="7">
        <f>6/2</f>
        <v>3</v>
      </c>
      <c r="D19" s="5">
        <f>6/5</f>
        <v>1.2</v>
      </c>
      <c r="E19" s="9">
        <f>6/6</f>
        <v>1</v>
      </c>
      <c r="F19" s="5">
        <v>6</v>
      </c>
      <c r="G19" s="5">
        <v>6</v>
      </c>
      <c r="H19" s="5">
        <v>6</v>
      </c>
      <c r="I19" s="5">
        <f>6/4</f>
        <v>1.5</v>
      </c>
    </row>
    <row r="20" spans="1:27" x14ac:dyDescent="0.3">
      <c r="A20" s="6" t="s">
        <v>12</v>
      </c>
      <c r="B20" s="7">
        <f>1/3</f>
        <v>0.33333333333333331</v>
      </c>
      <c r="C20" s="7">
        <f>1/2</f>
        <v>0.5</v>
      </c>
      <c r="D20" s="5">
        <f>1/5</f>
        <v>0.2</v>
      </c>
      <c r="E20" s="9">
        <f>1/6</f>
        <v>0.16666666666666666</v>
      </c>
      <c r="F20" s="5">
        <v>1</v>
      </c>
      <c r="G20" s="5">
        <v>1</v>
      </c>
      <c r="H20" s="5">
        <v>1</v>
      </c>
      <c r="I20" s="5">
        <f>1/4</f>
        <v>0.25</v>
      </c>
    </row>
    <row r="21" spans="1:27" x14ac:dyDescent="0.3">
      <c r="A21" s="6" t="s">
        <v>13</v>
      </c>
      <c r="B21" s="7">
        <f t="shared" ref="B21:B22" si="4">1/3</f>
        <v>0.33333333333333331</v>
      </c>
      <c r="C21" s="7">
        <f t="shared" ref="C21:C22" si="5">1/2</f>
        <v>0.5</v>
      </c>
      <c r="D21" s="5">
        <f>1/5</f>
        <v>0.2</v>
      </c>
      <c r="E21" s="9">
        <f>1/6</f>
        <v>0.16666666666666666</v>
      </c>
      <c r="F21" s="5">
        <v>1</v>
      </c>
      <c r="G21" s="5">
        <v>1</v>
      </c>
      <c r="H21" s="5">
        <v>1</v>
      </c>
      <c r="I21" s="5">
        <f>1/4</f>
        <v>0.25</v>
      </c>
    </row>
    <row r="22" spans="1:27" x14ac:dyDescent="0.3">
      <c r="A22" s="6" t="s">
        <v>14</v>
      </c>
      <c r="B22" s="7">
        <f t="shared" si="4"/>
        <v>0.33333333333333331</v>
      </c>
      <c r="C22" s="7">
        <f t="shared" si="5"/>
        <v>0.5</v>
      </c>
      <c r="D22" s="5">
        <f>1/5</f>
        <v>0.2</v>
      </c>
      <c r="E22" s="9">
        <f>1/6</f>
        <v>0.16666666666666666</v>
      </c>
      <c r="F22" s="5">
        <v>1</v>
      </c>
      <c r="G22" s="5">
        <v>1</v>
      </c>
      <c r="H22" s="5">
        <v>1</v>
      </c>
      <c r="I22" s="5">
        <f>1/4</f>
        <v>0.25</v>
      </c>
    </row>
    <row r="23" spans="1:27" x14ac:dyDescent="0.3">
      <c r="A23" s="6" t="s">
        <v>15</v>
      </c>
      <c r="B23" s="7">
        <f>4/3</f>
        <v>1.3333333333333333</v>
      </c>
      <c r="C23">
        <f>4/2</f>
        <v>2</v>
      </c>
      <c r="D23" s="5">
        <f>4/5</f>
        <v>0.8</v>
      </c>
      <c r="E23" s="9">
        <f>4/6</f>
        <v>0.66666666666666663</v>
      </c>
      <c r="F23" s="5">
        <v>4</v>
      </c>
      <c r="G23" s="5">
        <v>4</v>
      </c>
      <c r="H23" s="5">
        <v>4</v>
      </c>
      <c r="I23" s="5">
        <f>4/4</f>
        <v>1</v>
      </c>
    </row>
    <row r="24" spans="1:27" x14ac:dyDescent="0.3">
      <c r="B24" s="7">
        <f>SUM(B16:B23)</f>
        <v>7.6666666666666652</v>
      </c>
      <c r="C24" s="7">
        <f t="shared" ref="C24:I24" si="6">SUM(C16:C23)</f>
        <v>11.5</v>
      </c>
      <c r="D24" s="7">
        <f t="shared" si="6"/>
        <v>4.6000000000000005</v>
      </c>
      <c r="E24" s="7">
        <f t="shared" si="6"/>
        <v>3.8333333333333326</v>
      </c>
      <c r="F24" s="7">
        <f t="shared" si="6"/>
        <v>23</v>
      </c>
      <c r="G24" s="7">
        <f t="shared" si="6"/>
        <v>23</v>
      </c>
      <c r="H24" s="7">
        <f t="shared" si="6"/>
        <v>23</v>
      </c>
      <c r="I24" s="7">
        <f t="shared" si="6"/>
        <v>5.75</v>
      </c>
    </row>
    <row r="25" spans="1:27" x14ac:dyDescent="0.3">
      <c r="AA25" t="s">
        <v>37</v>
      </c>
    </row>
    <row r="26" spans="1:27" x14ac:dyDescent="0.3">
      <c r="A26" s="1" t="s">
        <v>22</v>
      </c>
    </row>
    <row r="27" spans="1:27" x14ac:dyDescent="0.3">
      <c r="A27" s="6"/>
      <c r="B27" s="4" t="s">
        <v>8</v>
      </c>
      <c r="C27" s="4" t="s">
        <v>9</v>
      </c>
      <c r="D27" s="4" t="s">
        <v>10</v>
      </c>
      <c r="E27" s="4" t="s">
        <v>11</v>
      </c>
      <c r="F27" s="4" t="s">
        <v>12</v>
      </c>
      <c r="G27" s="4" t="s">
        <v>13</v>
      </c>
      <c r="H27" s="4" t="s">
        <v>14</v>
      </c>
      <c r="I27" s="4" t="s">
        <v>15</v>
      </c>
      <c r="J27" s="4" t="s">
        <v>23</v>
      </c>
      <c r="K27" s="4" t="s">
        <v>28</v>
      </c>
    </row>
    <row r="28" spans="1:27" x14ac:dyDescent="0.3">
      <c r="A28" s="6" t="s">
        <v>8</v>
      </c>
      <c r="B28" s="7">
        <f>B16/B24</f>
        <v>0.13043478260869568</v>
      </c>
      <c r="C28" s="7">
        <f>C16/C24</f>
        <v>0.13043478260869565</v>
      </c>
      <c r="D28" s="7">
        <f>D16/D24</f>
        <v>0.13043478260869562</v>
      </c>
      <c r="E28" s="7">
        <f>E16/E24</f>
        <v>0.13043478260869568</v>
      </c>
      <c r="F28" s="7">
        <f>F16/F24</f>
        <v>0.13043478260869565</v>
      </c>
      <c r="G28" s="7">
        <f t="shared" ref="G28:I28" si="7">G16/G24</f>
        <v>0.13043478260869565</v>
      </c>
      <c r="H28" s="7">
        <f t="shared" si="7"/>
        <v>0.13043478260869565</v>
      </c>
      <c r="I28" s="7">
        <f t="shared" si="7"/>
        <v>0.13043478260869565</v>
      </c>
      <c r="J28" s="7">
        <f>SUM(B28:I28)</f>
        <v>1.0434782608695654</v>
      </c>
      <c r="K28" s="8">
        <f>J28/8</f>
        <v>0.13043478260869568</v>
      </c>
    </row>
    <row r="29" spans="1:27" x14ac:dyDescent="0.3">
      <c r="A29" s="6" t="s">
        <v>9</v>
      </c>
      <c r="B29" s="7">
        <f>B17/B24</f>
        <v>8.6956521739130446E-2</v>
      </c>
      <c r="C29" s="7">
        <f>C17/C24</f>
        <v>8.6956521739130432E-2</v>
      </c>
      <c r="D29" s="7">
        <f>D17/D24</f>
        <v>8.6956521739130432E-2</v>
      </c>
      <c r="E29" s="7">
        <f>E17/E24</f>
        <v>8.6956521739130446E-2</v>
      </c>
      <c r="F29" s="7">
        <f>F17/F24</f>
        <v>8.6956521739130432E-2</v>
      </c>
      <c r="G29" s="7">
        <f t="shared" ref="G29:I29" si="8">G17/G24</f>
        <v>8.6956521739130432E-2</v>
      </c>
      <c r="H29" s="7">
        <f t="shared" si="8"/>
        <v>8.6956521739130432E-2</v>
      </c>
      <c r="I29" s="7">
        <f t="shared" si="8"/>
        <v>8.6956521739130432E-2</v>
      </c>
      <c r="J29" s="7">
        <f t="shared" ref="J29:J35" si="9">SUM(B29:I29)</f>
        <v>0.69565217391304346</v>
      </c>
      <c r="K29" s="8">
        <f t="shared" ref="K29:K35" si="10">J29/8</f>
        <v>8.6956521739130432E-2</v>
      </c>
    </row>
    <row r="30" spans="1:27" x14ac:dyDescent="0.3">
      <c r="A30" s="6" t="s">
        <v>10</v>
      </c>
      <c r="B30" s="7">
        <f>B18/B24</f>
        <v>0.21739130434782614</v>
      </c>
      <c r="C30" s="7">
        <f>C18/C24</f>
        <v>0.21739130434782608</v>
      </c>
      <c r="D30" s="7">
        <f>D18/D24</f>
        <v>0.21739130434782605</v>
      </c>
      <c r="E30" s="7">
        <f>E18/E24</f>
        <v>0.21739130434782614</v>
      </c>
      <c r="F30" s="7">
        <f>F18/F24</f>
        <v>0.21739130434782608</v>
      </c>
      <c r="G30" s="7">
        <f t="shared" ref="G30:I30" si="11">G18/G24</f>
        <v>0.21739130434782608</v>
      </c>
      <c r="H30" s="7">
        <f t="shared" si="11"/>
        <v>0.21739130434782608</v>
      </c>
      <c r="I30" s="7">
        <f t="shared" si="11"/>
        <v>0.21739130434782608</v>
      </c>
      <c r="J30" s="7">
        <f t="shared" si="9"/>
        <v>1.7391304347826091</v>
      </c>
      <c r="K30" s="8">
        <f t="shared" si="10"/>
        <v>0.21739130434782614</v>
      </c>
    </row>
    <row r="31" spans="1:27" x14ac:dyDescent="0.3">
      <c r="A31" s="6" t="s">
        <v>11</v>
      </c>
      <c r="B31" s="7">
        <f>B19/B24</f>
        <v>0.26086956521739135</v>
      </c>
      <c r="C31" s="7">
        <f>C19/C24</f>
        <v>0.2608695652173913</v>
      </c>
      <c r="D31" s="7">
        <f>D19/D24</f>
        <v>0.26086956521739124</v>
      </c>
      <c r="E31" s="7">
        <f>E19/E24</f>
        <v>0.26086956521739135</v>
      </c>
      <c r="F31" s="7">
        <f>F19/F24</f>
        <v>0.2608695652173913</v>
      </c>
      <c r="G31" s="7">
        <f t="shared" ref="G31:I31" si="12">G19/G24</f>
        <v>0.2608695652173913</v>
      </c>
      <c r="H31" s="7">
        <f t="shared" si="12"/>
        <v>0.2608695652173913</v>
      </c>
      <c r="I31" s="7">
        <f t="shared" si="12"/>
        <v>0.2608695652173913</v>
      </c>
      <c r="J31" s="7">
        <f t="shared" si="9"/>
        <v>2.0869565217391308</v>
      </c>
      <c r="K31" s="8">
        <f t="shared" si="10"/>
        <v>0.26086956521739135</v>
      </c>
    </row>
    <row r="32" spans="1:27" x14ac:dyDescent="0.3">
      <c r="A32" s="6" t="s">
        <v>12</v>
      </c>
      <c r="B32" s="7">
        <f>B20/B24</f>
        <v>4.3478260869565223E-2</v>
      </c>
      <c r="C32" s="7">
        <f>C20/C24</f>
        <v>4.3478260869565216E-2</v>
      </c>
      <c r="D32" s="7">
        <f>D20/D24</f>
        <v>4.3478260869565216E-2</v>
      </c>
      <c r="E32" s="7">
        <f>E20/E24</f>
        <v>4.3478260869565223E-2</v>
      </c>
      <c r="F32" s="7">
        <f>F20/F24</f>
        <v>4.3478260869565216E-2</v>
      </c>
      <c r="G32" s="7">
        <f t="shared" ref="G32:H32" si="13">G20/G24</f>
        <v>4.3478260869565216E-2</v>
      </c>
      <c r="H32" s="7">
        <f t="shared" si="13"/>
        <v>4.3478260869565216E-2</v>
      </c>
      <c r="I32" s="7">
        <f>I20/I24</f>
        <v>4.3478260869565216E-2</v>
      </c>
      <c r="J32" s="7">
        <f t="shared" si="9"/>
        <v>0.34782608695652173</v>
      </c>
      <c r="K32" s="8">
        <f t="shared" si="10"/>
        <v>4.3478260869565216E-2</v>
      </c>
    </row>
    <row r="33" spans="1:11" x14ac:dyDescent="0.3">
      <c r="A33" s="6" t="s">
        <v>13</v>
      </c>
      <c r="B33" s="7">
        <f>B21/B24</f>
        <v>4.3478260869565223E-2</v>
      </c>
      <c r="C33" s="7">
        <f>C21/C24</f>
        <v>4.3478260869565216E-2</v>
      </c>
      <c r="D33" s="7">
        <f>D21/D24</f>
        <v>4.3478260869565216E-2</v>
      </c>
      <c r="E33" s="7">
        <f>E21/E24</f>
        <v>4.3478260869565223E-2</v>
      </c>
      <c r="F33" s="7">
        <f>F21/F24</f>
        <v>4.3478260869565216E-2</v>
      </c>
      <c r="G33" s="7">
        <f t="shared" ref="G33:H33" si="14">G21/G24</f>
        <v>4.3478260869565216E-2</v>
      </c>
      <c r="H33" s="7">
        <f t="shared" si="14"/>
        <v>4.3478260869565216E-2</v>
      </c>
      <c r="I33" s="7">
        <f>I21/I24</f>
        <v>4.3478260869565216E-2</v>
      </c>
      <c r="J33" s="7">
        <f t="shared" si="9"/>
        <v>0.34782608695652173</v>
      </c>
      <c r="K33" s="11">
        <f t="shared" si="10"/>
        <v>4.3478260869565216E-2</v>
      </c>
    </row>
    <row r="34" spans="1:11" x14ac:dyDescent="0.3">
      <c r="A34" s="6" t="s">
        <v>14</v>
      </c>
      <c r="B34" s="7">
        <f>B22/B24</f>
        <v>4.3478260869565223E-2</v>
      </c>
      <c r="C34" s="7">
        <f>C22/C24</f>
        <v>4.3478260869565216E-2</v>
      </c>
      <c r="D34" s="7">
        <f>D22/D24</f>
        <v>4.3478260869565216E-2</v>
      </c>
      <c r="E34" s="7">
        <f>E22/E24</f>
        <v>4.3478260869565223E-2</v>
      </c>
      <c r="F34" s="7">
        <f>F22/F24</f>
        <v>4.3478260869565216E-2</v>
      </c>
      <c r="G34" s="7">
        <f t="shared" ref="G34:I34" si="15">G22/G24</f>
        <v>4.3478260869565216E-2</v>
      </c>
      <c r="H34" s="7">
        <f t="shared" si="15"/>
        <v>4.3478260869565216E-2</v>
      </c>
      <c r="I34" s="7">
        <f t="shared" si="15"/>
        <v>4.3478260869565216E-2</v>
      </c>
      <c r="J34" s="7">
        <f t="shared" si="9"/>
        <v>0.34782608695652173</v>
      </c>
      <c r="K34" s="11">
        <f t="shared" si="10"/>
        <v>4.3478260869565216E-2</v>
      </c>
    </row>
    <row r="35" spans="1:11" x14ac:dyDescent="0.3">
      <c r="A35" s="6" t="s">
        <v>15</v>
      </c>
      <c r="B35" s="7">
        <f>B23/B24</f>
        <v>0.17391304347826089</v>
      </c>
      <c r="C35" s="7">
        <f>C23/C24</f>
        <v>0.17391304347826086</v>
      </c>
      <c r="D35" s="7">
        <f>D23/D24</f>
        <v>0.17391304347826086</v>
      </c>
      <c r="E35" s="7">
        <f>E23/E24</f>
        <v>0.17391304347826089</v>
      </c>
      <c r="F35" s="7">
        <f>F23/F24</f>
        <v>0.17391304347826086</v>
      </c>
      <c r="G35" s="7">
        <f t="shared" ref="G35:I35" si="16">G23/G24</f>
        <v>0.17391304347826086</v>
      </c>
      <c r="H35" s="7">
        <f t="shared" si="16"/>
        <v>0.17391304347826086</v>
      </c>
      <c r="I35" s="7">
        <f t="shared" si="16"/>
        <v>0.17391304347826086</v>
      </c>
      <c r="J35" s="7">
        <f t="shared" si="9"/>
        <v>1.3913043478260869</v>
      </c>
      <c r="K35" s="11">
        <f t="shared" si="10"/>
        <v>0.17391304347826086</v>
      </c>
    </row>
    <row r="36" spans="1:11" x14ac:dyDescent="0.3">
      <c r="B36" s="7">
        <f t="shared" ref="B36:K36" si="17">SUM(B28:B35)</f>
        <v>1</v>
      </c>
      <c r="C36" s="7">
        <f t="shared" si="17"/>
        <v>0.99999999999999989</v>
      </c>
      <c r="D36" s="7">
        <f t="shared" si="17"/>
        <v>0.99999999999999978</v>
      </c>
      <c r="E36" s="7">
        <f t="shared" si="17"/>
        <v>1</v>
      </c>
      <c r="F36" s="7">
        <f t="shared" si="17"/>
        <v>0.99999999999999989</v>
      </c>
      <c r="G36" s="7">
        <f t="shared" si="17"/>
        <v>0.99999999999999989</v>
      </c>
      <c r="H36" s="7">
        <f t="shared" si="17"/>
        <v>0.99999999999999989</v>
      </c>
      <c r="I36" s="7">
        <f t="shared" si="17"/>
        <v>0.99999999999999989</v>
      </c>
      <c r="J36" s="7">
        <f t="shared" si="17"/>
        <v>8</v>
      </c>
      <c r="K36" s="11">
        <f t="shared" si="17"/>
        <v>1</v>
      </c>
    </row>
    <row r="38" spans="1:11" x14ac:dyDescent="0.3">
      <c r="A38" t="s">
        <v>24</v>
      </c>
    </row>
    <row r="39" spans="1:11" x14ac:dyDescent="0.3">
      <c r="A39" s="1"/>
    </row>
    <row r="40" spans="1:11" x14ac:dyDescent="0.3">
      <c r="B40" s="2">
        <v>1</v>
      </c>
      <c r="C40" s="2">
        <v>2</v>
      </c>
      <c r="D40" s="5">
        <v>3</v>
      </c>
      <c r="E40" s="2">
        <v>4</v>
      </c>
      <c r="F40" s="2">
        <v>5</v>
      </c>
    </row>
    <row r="41" spans="1:11" x14ac:dyDescent="0.3">
      <c r="A41" s="3" t="s">
        <v>1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  <c r="H41" s="5"/>
    </row>
    <row r="42" spans="1:11" x14ac:dyDescent="0.3">
      <c r="A42" s="6" t="s">
        <v>8</v>
      </c>
      <c r="B42" s="5">
        <v>0</v>
      </c>
      <c r="C42" s="5">
        <v>0</v>
      </c>
      <c r="D42" s="10">
        <v>0</v>
      </c>
      <c r="E42" s="5">
        <v>0</v>
      </c>
      <c r="F42" s="5">
        <v>3</v>
      </c>
      <c r="G42" s="5">
        <f>B42*$B$2+C42*$C$2+D42*$D$2+E42*E40+F42*$F$2</f>
        <v>15</v>
      </c>
      <c r="H42">
        <v>3</v>
      </c>
    </row>
    <row r="43" spans="1:11" x14ac:dyDescent="0.3">
      <c r="A43" s="6" t="s">
        <v>9</v>
      </c>
      <c r="B43" s="5">
        <v>0</v>
      </c>
      <c r="C43" s="5">
        <v>0</v>
      </c>
      <c r="D43" s="10">
        <v>1</v>
      </c>
      <c r="E43" s="5">
        <v>1</v>
      </c>
      <c r="F43" s="5">
        <v>1</v>
      </c>
      <c r="G43" s="5">
        <f>B43*$B$2+C43*$C$2+D43*$D$2+E43*E40+F43*$F$2</f>
        <v>12</v>
      </c>
      <c r="H43">
        <v>2</v>
      </c>
    </row>
    <row r="44" spans="1:11" x14ac:dyDescent="0.3">
      <c r="A44" s="6" t="s">
        <v>10</v>
      </c>
      <c r="B44" s="5">
        <v>0</v>
      </c>
      <c r="C44" s="5">
        <v>0</v>
      </c>
      <c r="D44" s="10">
        <v>0</v>
      </c>
      <c r="E44" s="5">
        <v>0</v>
      </c>
      <c r="F44" s="5">
        <v>3</v>
      </c>
      <c r="G44" s="5">
        <f>B44*$B$2+C44*$C$2+D44*$D$2+E44*E40+F44*$F$2</f>
        <v>15</v>
      </c>
      <c r="H44">
        <v>3</v>
      </c>
    </row>
    <row r="45" spans="1:11" x14ac:dyDescent="0.3">
      <c r="A45" s="6" t="s">
        <v>11</v>
      </c>
      <c r="B45" s="5">
        <v>0</v>
      </c>
      <c r="C45" s="5">
        <v>0</v>
      </c>
      <c r="D45" s="10">
        <v>0</v>
      </c>
      <c r="E45" s="5">
        <v>0</v>
      </c>
      <c r="F45" s="5">
        <v>3</v>
      </c>
      <c r="G45" s="5">
        <f>B45*$B$2+C45*$C$2+D45*$D$2+E45*E40+F45*$F$2</f>
        <v>15</v>
      </c>
      <c r="H45">
        <v>3</v>
      </c>
    </row>
    <row r="46" spans="1:11" x14ac:dyDescent="0.3">
      <c r="A46" s="6" t="s">
        <v>12</v>
      </c>
      <c r="B46" s="5">
        <v>0</v>
      </c>
      <c r="C46" s="5">
        <v>0</v>
      </c>
      <c r="D46" s="10">
        <v>1</v>
      </c>
      <c r="E46" s="5">
        <v>1</v>
      </c>
      <c r="F46" s="5">
        <v>1</v>
      </c>
      <c r="G46" s="5">
        <f>B46*$B$2+C46*$C$2+D46*$D$2+E46*E40+F46*$F$2</f>
        <v>12</v>
      </c>
      <c r="H46">
        <v>2</v>
      </c>
    </row>
    <row r="47" spans="1:11" x14ac:dyDescent="0.3">
      <c r="A47" s="6" t="s">
        <v>13</v>
      </c>
      <c r="B47" s="5">
        <v>0</v>
      </c>
      <c r="C47" s="5">
        <v>1</v>
      </c>
      <c r="D47" s="10">
        <v>0</v>
      </c>
      <c r="E47" s="5">
        <v>1</v>
      </c>
      <c r="F47" s="5">
        <v>1</v>
      </c>
      <c r="G47" s="5">
        <f>B47*$B$2+C47*$C$2+D47*$D$2+E47*E40+F47*$F$2</f>
        <v>11</v>
      </c>
      <c r="H47">
        <v>1</v>
      </c>
    </row>
    <row r="48" spans="1:11" x14ac:dyDescent="0.3">
      <c r="A48" s="6" t="s">
        <v>14</v>
      </c>
      <c r="B48" s="5">
        <v>0</v>
      </c>
      <c r="C48" s="5">
        <v>1</v>
      </c>
      <c r="D48" s="10">
        <v>0</v>
      </c>
      <c r="E48" s="5">
        <v>2</v>
      </c>
      <c r="F48" s="5">
        <v>1</v>
      </c>
      <c r="G48" s="5">
        <f>B48*$B$2+C48*$C$2+D48*$D$2+E48*E40+F48*$F$2</f>
        <v>15</v>
      </c>
      <c r="H48">
        <v>3</v>
      </c>
    </row>
    <row r="49" spans="1:9" x14ac:dyDescent="0.3">
      <c r="A49" s="6" t="s">
        <v>15</v>
      </c>
      <c r="B49" s="5">
        <v>0</v>
      </c>
      <c r="C49" s="5">
        <v>0</v>
      </c>
      <c r="D49" s="10">
        <v>1</v>
      </c>
      <c r="E49" s="5">
        <v>1</v>
      </c>
      <c r="F49" s="5">
        <v>1</v>
      </c>
      <c r="G49" s="5">
        <f>B49*$B$2+C49*$C$2+D49*$D$2+E49*E40+F49*$F$2</f>
        <v>12</v>
      </c>
      <c r="H49">
        <v>2</v>
      </c>
    </row>
    <row r="50" spans="1:9" x14ac:dyDescent="0.3">
      <c r="A50" s="6"/>
      <c r="G50" s="5"/>
    </row>
    <row r="51" spans="1:9" x14ac:dyDescent="0.3">
      <c r="B51" t="s">
        <v>25</v>
      </c>
      <c r="C51" t="s">
        <v>26</v>
      </c>
      <c r="D51" t="s">
        <v>27</v>
      </c>
    </row>
    <row r="53" spans="1:9" x14ac:dyDescent="0.3">
      <c r="A53" s="3" t="s">
        <v>1</v>
      </c>
      <c r="B53" s="4" t="s">
        <v>8</v>
      </c>
      <c r="C53" s="4" t="s">
        <v>9</v>
      </c>
      <c r="D53" s="4" t="s">
        <v>10</v>
      </c>
      <c r="E53" s="4" t="s">
        <v>11</v>
      </c>
      <c r="F53" s="4" t="s">
        <v>12</v>
      </c>
      <c r="G53" s="4" t="s">
        <v>13</v>
      </c>
      <c r="H53" s="4" t="s">
        <v>14</v>
      </c>
      <c r="I53" s="4" t="s">
        <v>15</v>
      </c>
    </row>
    <row r="54" spans="1:9" x14ac:dyDescent="0.3">
      <c r="A54" s="6" t="s">
        <v>8</v>
      </c>
      <c r="B54" s="7">
        <f>H42/$H$42</f>
        <v>1</v>
      </c>
      <c r="C54" s="7">
        <f>H42/$H$43</f>
        <v>1.5</v>
      </c>
      <c r="D54" s="9">
        <f>H42/$H$44</f>
        <v>1</v>
      </c>
      <c r="E54" s="9">
        <f>H42/$H$45</f>
        <v>1</v>
      </c>
      <c r="F54" s="9">
        <f>H42/$H$46</f>
        <v>1.5</v>
      </c>
      <c r="G54" s="9">
        <f>H42/$H$47</f>
        <v>3</v>
      </c>
      <c r="H54" s="9">
        <f>H42/$H$48</f>
        <v>1</v>
      </c>
      <c r="I54" s="9">
        <f>H42/$H$49</f>
        <v>1.5</v>
      </c>
    </row>
    <row r="55" spans="1:9" x14ac:dyDescent="0.3">
      <c r="A55" s="6" t="s">
        <v>9</v>
      </c>
      <c r="B55" s="7">
        <f t="shared" ref="B55:B61" si="18">H43/$H$42</f>
        <v>0.66666666666666663</v>
      </c>
      <c r="C55" s="7">
        <f t="shared" ref="C55:C61" si="19">H43/$H$43</f>
        <v>1</v>
      </c>
      <c r="D55" s="9">
        <f t="shared" ref="D55:D61" si="20">H43/$H$44</f>
        <v>0.66666666666666663</v>
      </c>
      <c r="E55" s="9">
        <f t="shared" ref="E55:E61" si="21">H43/$H$45</f>
        <v>0.66666666666666663</v>
      </c>
      <c r="F55" s="9">
        <f t="shared" ref="F55:F61" si="22">H43/$H$46</f>
        <v>1</v>
      </c>
      <c r="G55" s="9">
        <f t="shared" ref="G55:G60" si="23">H43/$H$47</f>
        <v>2</v>
      </c>
      <c r="H55" s="9">
        <f t="shared" ref="H55:H61" si="24">H43/$H$48</f>
        <v>0.66666666666666663</v>
      </c>
      <c r="I55" s="9">
        <f t="shared" ref="I55:I61" si="25">H43/$H$49</f>
        <v>1</v>
      </c>
    </row>
    <row r="56" spans="1:9" x14ac:dyDescent="0.3">
      <c r="A56" s="6" t="s">
        <v>10</v>
      </c>
      <c r="B56" s="7">
        <f t="shared" si="18"/>
        <v>1</v>
      </c>
      <c r="C56" s="7">
        <f t="shared" si="19"/>
        <v>1.5</v>
      </c>
      <c r="D56" s="9">
        <f t="shared" si="20"/>
        <v>1</v>
      </c>
      <c r="E56" s="9">
        <f t="shared" si="21"/>
        <v>1</v>
      </c>
      <c r="F56" s="9">
        <f t="shared" si="22"/>
        <v>1.5</v>
      </c>
      <c r="G56" s="9">
        <f t="shared" si="23"/>
        <v>3</v>
      </c>
      <c r="H56" s="9">
        <f t="shared" si="24"/>
        <v>1</v>
      </c>
      <c r="I56" s="9">
        <f t="shared" si="25"/>
        <v>1.5</v>
      </c>
    </row>
    <row r="57" spans="1:9" x14ac:dyDescent="0.3">
      <c r="A57" s="6" t="s">
        <v>11</v>
      </c>
      <c r="B57" s="7">
        <f t="shared" si="18"/>
        <v>1</v>
      </c>
      <c r="C57" s="7">
        <f t="shared" si="19"/>
        <v>1.5</v>
      </c>
      <c r="D57" s="9">
        <f t="shared" si="20"/>
        <v>1</v>
      </c>
      <c r="E57" s="9">
        <f t="shared" si="21"/>
        <v>1</v>
      </c>
      <c r="F57" s="9">
        <f t="shared" si="22"/>
        <v>1.5</v>
      </c>
      <c r="G57" s="9">
        <f t="shared" si="23"/>
        <v>3</v>
      </c>
      <c r="H57" s="9">
        <f t="shared" si="24"/>
        <v>1</v>
      </c>
      <c r="I57" s="9">
        <f t="shared" si="25"/>
        <v>1.5</v>
      </c>
    </row>
    <row r="58" spans="1:9" x14ac:dyDescent="0.3">
      <c r="A58" s="6" t="s">
        <v>12</v>
      </c>
      <c r="B58" s="7">
        <f t="shared" si="18"/>
        <v>0.66666666666666663</v>
      </c>
      <c r="C58" s="7">
        <f t="shared" si="19"/>
        <v>1</v>
      </c>
      <c r="D58" s="9">
        <f t="shared" si="20"/>
        <v>0.66666666666666663</v>
      </c>
      <c r="E58" s="9">
        <f t="shared" si="21"/>
        <v>0.66666666666666663</v>
      </c>
      <c r="F58" s="9">
        <f t="shared" si="22"/>
        <v>1</v>
      </c>
      <c r="G58" s="9">
        <f t="shared" si="23"/>
        <v>2</v>
      </c>
      <c r="H58" s="9">
        <f t="shared" si="24"/>
        <v>0.66666666666666663</v>
      </c>
      <c r="I58" s="9">
        <f t="shared" si="25"/>
        <v>1</v>
      </c>
    </row>
    <row r="59" spans="1:9" x14ac:dyDescent="0.3">
      <c r="A59" s="6" t="s">
        <v>13</v>
      </c>
      <c r="B59" s="7">
        <f t="shared" si="18"/>
        <v>0.33333333333333331</v>
      </c>
      <c r="C59" s="7">
        <f t="shared" si="19"/>
        <v>0.5</v>
      </c>
      <c r="D59" s="9">
        <f>H47/$H$44</f>
        <v>0.33333333333333331</v>
      </c>
      <c r="E59" s="9">
        <f t="shared" si="21"/>
        <v>0.33333333333333331</v>
      </c>
      <c r="F59" s="9">
        <f t="shared" si="22"/>
        <v>0.5</v>
      </c>
      <c r="G59" s="9">
        <f t="shared" si="23"/>
        <v>1</v>
      </c>
      <c r="H59" s="9">
        <f t="shared" si="24"/>
        <v>0.33333333333333331</v>
      </c>
      <c r="I59" s="9">
        <f t="shared" si="25"/>
        <v>0.5</v>
      </c>
    </row>
    <row r="60" spans="1:9" x14ac:dyDescent="0.3">
      <c r="A60" s="6" t="s">
        <v>14</v>
      </c>
      <c r="B60" s="7">
        <f t="shared" si="18"/>
        <v>1</v>
      </c>
      <c r="C60" s="7">
        <f t="shared" si="19"/>
        <v>1.5</v>
      </c>
      <c r="D60" s="9">
        <f t="shared" si="20"/>
        <v>1</v>
      </c>
      <c r="E60" s="9">
        <f t="shared" si="21"/>
        <v>1</v>
      </c>
      <c r="F60" s="9">
        <f t="shared" si="22"/>
        <v>1.5</v>
      </c>
      <c r="G60" s="9">
        <f t="shared" si="23"/>
        <v>3</v>
      </c>
      <c r="H60" s="9">
        <f t="shared" si="24"/>
        <v>1</v>
      </c>
      <c r="I60" s="9">
        <f t="shared" si="25"/>
        <v>1.5</v>
      </c>
    </row>
    <row r="61" spans="1:9" x14ac:dyDescent="0.3">
      <c r="A61" s="6" t="s">
        <v>15</v>
      </c>
      <c r="B61" s="7">
        <f t="shared" si="18"/>
        <v>0.66666666666666663</v>
      </c>
      <c r="C61" s="7">
        <f t="shared" si="19"/>
        <v>1</v>
      </c>
      <c r="D61" s="9">
        <f t="shared" si="20"/>
        <v>0.66666666666666663</v>
      </c>
      <c r="E61" s="9">
        <f t="shared" si="21"/>
        <v>0.66666666666666663</v>
      </c>
      <c r="F61" s="9">
        <f t="shared" si="22"/>
        <v>1</v>
      </c>
      <c r="G61" s="9">
        <f>H49/$H$47</f>
        <v>2</v>
      </c>
      <c r="H61" s="9">
        <f t="shared" si="24"/>
        <v>0.66666666666666663</v>
      </c>
      <c r="I61" s="9">
        <f t="shared" si="25"/>
        <v>1</v>
      </c>
    </row>
    <row r="62" spans="1:9" x14ac:dyDescent="0.3">
      <c r="B62" s="7">
        <f>SUM(B54:B61)</f>
        <v>6.333333333333333</v>
      </c>
      <c r="C62" s="7">
        <f t="shared" ref="C62:I62" si="26">SUM(C54:C61)</f>
        <v>9.5</v>
      </c>
      <c r="D62" s="7">
        <f t="shared" si="26"/>
        <v>6.333333333333333</v>
      </c>
      <c r="E62" s="7">
        <f t="shared" si="26"/>
        <v>6.333333333333333</v>
      </c>
      <c r="F62" s="7">
        <f t="shared" si="26"/>
        <v>9.5</v>
      </c>
      <c r="G62" s="7">
        <f t="shared" si="26"/>
        <v>19</v>
      </c>
      <c r="H62" s="7">
        <f t="shared" si="26"/>
        <v>6.333333333333333</v>
      </c>
      <c r="I62" s="7">
        <f t="shared" si="26"/>
        <v>9.5</v>
      </c>
    </row>
    <row r="64" spans="1:9" x14ac:dyDescent="0.3">
      <c r="A64" s="1" t="s">
        <v>22</v>
      </c>
    </row>
    <row r="65" spans="1:11" x14ac:dyDescent="0.3">
      <c r="A65" s="6"/>
      <c r="B65" s="4" t="s">
        <v>8</v>
      </c>
      <c r="C65" s="4" t="s">
        <v>9</v>
      </c>
      <c r="D65" s="4" t="s">
        <v>10</v>
      </c>
      <c r="E65" s="4" t="s">
        <v>11</v>
      </c>
      <c r="F65" s="4" t="s">
        <v>12</v>
      </c>
      <c r="G65" s="4" t="s">
        <v>13</v>
      </c>
      <c r="H65" s="4" t="s">
        <v>14</v>
      </c>
      <c r="I65" s="4" t="s">
        <v>15</v>
      </c>
      <c r="J65" s="4" t="s">
        <v>23</v>
      </c>
      <c r="K65" s="4" t="s">
        <v>28</v>
      </c>
    </row>
    <row r="66" spans="1:11" x14ac:dyDescent="0.3">
      <c r="A66" s="6" t="s">
        <v>8</v>
      </c>
      <c r="B66" s="7">
        <f>B54/$B$62</f>
        <v>0.15789473684210528</v>
      </c>
      <c r="C66" s="7">
        <f>C54/$C$62</f>
        <v>0.15789473684210525</v>
      </c>
      <c r="D66" s="7">
        <f>D54/D62</f>
        <v>0.15789473684210528</v>
      </c>
      <c r="E66" s="7">
        <f>E54/E62</f>
        <v>0.15789473684210528</v>
      </c>
      <c r="F66" s="7">
        <f>F54/$F$62</f>
        <v>0.15789473684210525</v>
      </c>
      <c r="G66" s="7">
        <f>G54/$G$62</f>
        <v>0.15789473684210525</v>
      </c>
      <c r="H66" s="7">
        <f>H54/$H$62</f>
        <v>0.15789473684210528</v>
      </c>
      <c r="I66" s="7">
        <f>I54/$I$62</f>
        <v>0.15789473684210525</v>
      </c>
      <c r="J66" s="7">
        <f t="shared" ref="J66:J73" si="27">SUM(B66:I66)</f>
        <v>1.2631578947368423</v>
      </c>
      <c r="K66" s="12">
        <f t="shared" ref="K66:K73" si="28">J66/8</f>
        <v>0.15789473684210528</v>
      </c>
    </row>
    <row r="67" spans="1:11" x14ac:dyDescent="0.3">
      <c r="A67" s="6" t="s">
        <v>9</v>
      </c>
      <c r="B67" s="7">
        <f t="shared" ref="B67:B73" si="29">B55/$B$62</f>
        <v>0.10526315789473684</v>
      </c>
      <c r="C67" s="7">
        <f t="shared" ref="C67:C73" si="30">C55/$C$62</f>
        <v>0.10526315789473684</v>
      </c>
      <c r="D67" s="7">
        <f>D55/D62</f>
        <v>0.10526315789473684</v>
      </c>
      <c r="E67" s="7">
        <f>E55/E62</f>
        <v>0.10526315789473684</v>
      </c>
      <c r="F67" s="7">
        <f t="shared" ref="F67:F73" si="31">F55/$F$62</f>
        <v>0.10526315789473684</v>
      </c>
      <c r="G67" s="7">
        <f t="shared" ref="G67:G73" si="32">G55/$G$62</f>
        <v>0.10526315789473684</v>
      </c>
      <c r="H67" s="7">
        <f>H55/$H$62</f>
        <v>0.10526315789473684</v>
      </c>
      <c r="I67" s="7">
        <f t="shared" ref="I67:I73" si="33">I55/$I$62</f>
        <v>0.10526315789473684</v>
      </c>
      <c r="J67" s="7">
        <f t="shared" si="27"/>
        <v>0.84210526315789469</v>
      </c>
      <c r="K67" s="12">
        <f t="shared" si="28"/>
        <v>0.10526315789473684</v>
      </c>
    </row>
    <row r="68" spans="1:11" x14ac:dyDescent="0.3">
      <c r="A68" s="6" t="s">
        <v>10</v>
      </c>
      <c r="B68" s="7">
        <f t="shared" si="29"/>
        <v>0.15789473684210528</v>
      </c>
      <c r="C68" s="7">
        <f t="shared" si="30"/>
        <v>0.15789473684210525</v>
      </c>
      <c r="D68" s="7">
        <f>D56/D62</f>
        <v>0.15789473684210528</v>
      </c>
      <c r="E68" s="7">
        <f>E56/E62</f>
        <v>0.15789473684210528</v>
      </c>
      <c r="F68" s="7">
        <f t="shared" si="31"/>
        <v>0.15789473684210525</v>
      </c>
      <c r="G68" s="7">
        <f t="shared" si="32"/>
        <v>0.15789473684210525</v>
      </c>
      <c r="H68" s="7">
        <f t="shared" ref="H68:H73" si="34">H56/$H$62</f>
        <v>0.15789473684210528</v>
      </c>
      <c r="I68" s="7">
        <f t="shared" si="33"/>
        <v>0.15789473684210525</v>
      </c>
      <c r="J68" s="7">
        <f t="shared" si="27"/>
        <v>1.2631578947368423</v>
      </c>
      <c r="K68" s="12">
        <f t="shared" si="28"/>
        <v>0.15789473684210528</v>
      </c>
    </row>
    <row r="69" spans="1:11" x14ac:dyDescent="0.3">
      <c r="A69" s="6" t="s">
        <v>11</v>
      </c>
      <c r="B69" s="7">
        <f t="shared" si="29"/>
        <v>0.15789473684210528</v>
      </c>
      <c r="C69" s="7">
        <f t="shared" si="30"/>
        <v>0.15789473684210525</v>
      </c>
      <c r="D69" s="7">
        <f>D57/D62</f>
        <v>0.15789473684210528</v>
      </c>
      <c r="E69" s="7">
        <f>E57/E62</f>
        <v>0.15789473684210528</v>
      </c>
      <c r="F69" s="7">
        <f t="shared" si="31"/>
        <v>0.15789473684210525</v>
      </c>
      <c r="G69" s="7">
        <f t="shared" si="32"/>
        <v>0.15789473684210525</v>
      </c>
      <c r="H69" s="7">
        <f t="shared" si="34"/>
        <v>0.15789473684210528</v>
      </c>
      <c r="I69" s="7">
        <f t="shared" si="33"/>
        <v>0.15789473684210525</v>
      </c>
      <c r="J69" s="7">
        <f t="shared" si="27"/>
        <v>1.2631578947368423</v>
      </c>
      <c r="K69" s="12">
        <f t="shared" si="28"/>
        <v>0.15789473684210528</v>
      </c>
    </row>
    <row r="70" spans="1:11" x14ac:dyDescent="0.3">
      <c r="A70" s="6" t="s">
        <v>12</v>
      </c>
      <c r="B70" s="7">
        <f t="shared" si="29"/>
        <v>0.10526315789473684</v>
      </c>
      <c r="C70" s="7">
        <f t="shared" si="30"/>
        <v>0.10526315789473684</v>
      </c>
      <c r="D70" s="7">
        <f>D58/D62</f>
        <v>0.10526315789473684</v>
      </c>
      <c r="E70" s="7">
        <f>E58/E62</f>
        <v>0.10526315789473684</v>
      </c>
      <c r="F70" s="7">
        <f t="shared" si="31"/>
        <v>0.10526315789473684</v>
      </c>
      <c r="G70" s="7">
        <f t="shared" si="32"/>
        <v>0.10526315789473684</v>
      </c>
      <c r="H70" s="7">
        <f t="shared" si="34"/>
        <v>0.10526315789473684</v>
      </c>
      <c r="I70" s="7">
        <f t="shared" si="33"/>
        <v>0.10526315789473684</v>
      </c>
      <c r="J70" s="7">
        <f t="shared" si="27"/>
        <v>0.84210526315789469</v>
      </c>
      <c r="K70" s="12">
        <f t="shared" si="28"/>
        <v>0.10526315789473684</v>
      </c>
    </row>
    <row r="71" spans="1:11" x14ac:dyDescent="0.3">
      <c r="A71" s="6" t="s">
        <v>13</v>
      </c>
      <c r="B71" s="7">
        <f t="shared" si="29"/>
        <v>5.2631578947368418E-2</v>
      </c>
      <c r="C71" s="7">
        <f t="shared" si="30"/>
        <v>5.2631578947368418E-2</v>
      </c>
      <c r="D71" s="7">
        <f>D59/D62</f>
        <v>5.2631578947368418E-2</v>
      </c>
      <c r="E71" s="7">
        <f>E59/E62</f>
        <v>5.2631578947368418E-2</v>
      </c>
      <c r="F71" s="7">
        <f t="shared" si="31"/>
        <v>5.2631578947368418E-2</v>
      </c>
      <c r="G71" s="7">
        <f t="shared" si="32"/>
        <v>5.2631578947368418E-2</v>
      </c>
      <c r="H71" s="7">
        <f t="shared" si="34"/>
        <v>5.2631578947368418E-2</v>
      </c>
      <c r="I71" s="7">
        <f t="shared" si="33"/>
        <v>5.2631578947368418E-2</v>
      </c>
      <c r="J71" s="7">
        <f t="shared" si="27"/>
        <v>0.42105263157894735</v>
      </c>
      <c r="K71" s="12">
        <f t="shared" si="28"/>
        <v>5.2631578947368418E-2</v>
      </c>
    </row>
    <row r="72" spans="1:11" x14ac:dyDescent="0.3">
      <c r="A72" s="6" t="s">
        <v>14</v>
      </c>
      <c r="B72" s="7">
        <f t="shared" si="29"/>
        <v>0.15789473684210528</v>
      </c>
      <c r="C72" s="7">
        <f t="shared" si="30"/>
        <v>0.15789473684210525</v>
      </c>
      <c r="D72" s="7">
        <f>D60/D62</f>
        <v>0.15789473684210528</v>
      </c>
      <c r="E72" s="7">
        <f>E60/E62</f>
        <v>0.15789473684210528</v>
      </c>
      <c r="F72" s="7">
        <f t="shared" si="31"/>
        <v>0.15789473684210525</v>
      </c>
      <c r="G72" s="7">
        <f>G60/$G$62</f>
        <v>0.15789473684210525</v>
      </c>
      <c r="H72" s="7">
        <f t="shared" si="34"/>
        <v>0.15789473684210528</v>
      </c>
      <c r="I72" s="7">
        <f t="shared" si="33"/>
        <v>0.15789473684210525</v>
      </c>
      <c r="J72" s="7">
        <f t="shared" si="27"/>
        <v>1.2631578947368423</v>
      </c>
      <c r="K72" s="12">
        <f t="shared" si="28"/>
        <v>0.15789473684210528</v>
      </c>
    </row>
    <row r="73" spans="1:11" x14ac:dyDescent="0.3">
      <c r="A73" s="6" t="s">
        <v>15</v>
      </c>
      <c r="B73" s="7">
        <f t="shared" si="29"/>
        <v>0.10526315789473684</v>
      </c>
      <c r="C73" s="7">
        <f t="shared" si="30"/>
        <v>0.10526315789473684</v>
      </c>
      <c r="D73" s="7">
        <f t="shared" ref="D73:E73" si="35">D61/D62</f>
        <v>0.10526315789473684</v>
      </c>
      <c r="E73" s="7">
        <f t="shared" si="35"/>
        <v>0.10526315789473684</v>
      </c>
      <c r="F73" s="7">
        <f t="shared" si="31"/>
        <v>0.10526315789473684</v>
      </c>
      <c r="G73" s="7">
        <f t="shared" si="32"/>
        <v>0.10526315789473684</v>
      </c>
      <c r="H73" s="7">
        <f t="shared" si="34"/>
        <v>0.10526315789473684</v>
      </c>
      <c r="I73" s="7">
        <f t="shared" si="33"/>
        <v>0.10526315789473684</v>
      </c>
      <c r="J73" s="7">
        <f t="shared" si="27"/>
        <v>0.84210526315789469</v>
      </c>
      <c r="K73" s="12">
        <f t="shared" si="28"/>
        <v>0.10526315789473684</v>
      </c>
    </row>
    <row r="74" spans="1:11" x14ac:dyDescent="0.3">
      <c r="B74" s="7">
        <f t="shared" ref="B74:K74" si="36">SUM(B66:B73)</f>
        <v>1</v>
      </c>
      <c r="C74" s="7">
        <f t="shared" si="36"/>
        <v>1</v>
      </c>
      <c r="D74" s="7">
        <f t="shared" si="36"/>
        <v>1</v>
      </c>
      <c r="E74" s="7">
        <f t="shared" si="36"/>
        <v>1</v>
      </c>
      <c r="F74" s="7">
        <f t="shared" si="36"/>
        <v>1</v>
      </c>
      <c r="G74" s="7">
        <f t="shared" si="36"/>
        <v>1</v>
      </c>
      <c r="H74" s="7">
        <f t="shared" si="36"/>
        <v>1</v>
      </c>
      <c r="I74" s="7">
        <f t="shared" si="36"/>
        <v>1</v>
      </c>
      <c r="J74" s="7">
        <f t="shared" si="36"/>
        <v>8</v>
      </c>
      <c r="K74" s="11">
        <f t="shared" si="36"/>
        <v>1</v>
      </c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481E933A49EA02418D1B44CA2F05499A" ma:contentTypeVersion="4" ma:contentTypeDescription="Buat sebuah dokumen baru." ma:contentTypeScope="" ma:versionID="56a89969a500f8c5be4a64192273e122">
  <xsd:schema xmlns:xsd="http://www.w3.org/2001/XMLSchema" xmlns:xs="http://www.w3.org/2001/XMLSchema" xmlns:p="http://schemas.microsoft.com/office/2006/metadata/properties" xmlns:ns3="b829ebd2-a77f-4c41-8d89-d797125e6165" targetNamespace="http://schemas.microsoft.com/office/2006/metadata/properties" ma:root="true" ma:fieldsID="3a78cc63fb1eaa1883fa37ea26e96a14" ns3:_="">
    <xsd:import namespace="b829ebd2-a77f-4c41-8d89-d797125e6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ebd2-a77f-4c41-8d89-d797125e61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5697A-7522-490F-B691-C00BBC43EF34}">
  <ds:schemaRefs>
    <ds:schemaRef ds:uri="http://purl.org/dc/terms/"/>
    <ds:schemaRef ds:uri="http://schemas.openxmlformats.org/package/2006/metadata/core-properties"/>
    <ds:schemaRef ds:uri="b829ebd2-a77f-4c41-8d89-d797125e616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B3FEAC-B7AA-45F0-A7D4-CA0F3E8B5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134B9A-1877-453C-B6D9-4BD2D18B3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29ebd2-a77f-4c41-8d89-d797125e6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lutfiy</dc:creator>
  <cp:keywords/>
  <dc:description/>
  <cp:lastModifiedBy>USER</cp:lastModifiedBy>
  <cp:revision/>
  <dcterms:created xsi:type="dcterms:W3CDTF">2020-05-09T12:29:08Z</dcterms:created>
  <dcterms:modified xsi:type="dcterms:W3CDTF">2020-05-10T07:16:00Z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0x010100481E933A49EA02418D1B44CA2F05499A</vt:lpwstr>
  </property>
</Properties>
</file>