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240" yWindow="135" windowWidth="20115" windowHeight="7935"/>
  </bookViews>
  <sheets>
    <sheet name="Latihan" sheetId="5" r:id="rId1"/>
    <sheet name="Sheet1" sheetId="1" r:id="rId2"/>
    <sheet name="Copy-cek" sheetId="4" state="hidden" r:id="rId3"/>
    <sheet name="Sheet2" sheetId="2" r:id="rId4"/>
    <sheet name="Sheet3" sheetId="3" r:id="rId5"/>
  </sheets>
  <calcPr calcId="162913"/>
</workbook>
</file>

<file path=xl/calcChain.xml><?xml version="1.0" encoding="utf-8"?>
<calcChain xmlns="http://schemas.openxmlformats.org/spreadsheetml/2006/main">
  <c r="B30" i="1" l="1"/>
  <c r="C29" i="1"/>
  <c r="D29" i="1"/>
  <c r="D30" i="1" s="1"/>
  <c r="E29" i="1"/>
  <c r="F29" i="1"/>
  <c r="F30" i="1" s="1"/>
  <c r="B29" i="1"/>
  <c r="B16" i="1"/>
  <c r="B17" i="1" s="1"/>
  <c r="C15" i="1"/>
  <c r="C33" i="1" s="1"/>
  <c r="C34" i="1" s="1"/>
  <c r="D15" i="1"/>
  <c r="D16" i="1" s="1"/>
  <c r="E15" i="1"/>
  <c r="E33" i="1" s="1"/>
  <c r="E34" i="1" s="1"/>
  <c r="F15" i="1"/>
  <c r="F16" i="1" s="1"/>
  <c r="B15" i="1"/>
  <c r="B33" i="1" s="1"/>
  <c r="B34" i="1" s="1"/>
  <c r="F6" i="4"/>
  <c r="E6" i="4"/>
  <c r="D6" i="4"/>
  <c r="C6" i="4"/>
  <c r="B6" i="4"/>
  <c r="F6" i="1"/>
  <c r="E6" i="1"/>
  <c r="E30" i="1" s="1"/>
  <c r="D6" i="1"/>
  <c r="C6" i="1"/>
  <c r="C30" i="1" s="1"/>
  <c r="B6" i="1"/>
  <c r="B35" i="1" l="1"/>
  <c r="C35" i="1" s="1"/>
  <c r="C17" i="1"/>
  <c r="D17" i="1" s="1"/>
  <c r="G30" i="1"/>
  <c r="E16" i="1"/>
  <c r="C16" i="1"/>
  <c r="G16" i="1"/>
  <c r="G35" i="1" s="1"/>
  <c r="B31" i="1"/>
  <c r="C31" i="1" s="1"/>
  <c r="D31" i="1" s="1"/>
  <c r="E31" i="1" s="1"/>
  <c r="F31" i="1" s="1"/>
  <c r="F33" i="1"/>
  <c r="F34" i="1" s="1"/>
  <c r="G34" i="1" s="1"/>
  <c r="D33" i="1"/>
  <c r="D34" i="1" s="1"/>
  <c r="E17" i="1" l="1"/>
  <c r="F17" i="1" s="1"/>
  <c r="D35" i="1"/>
  <c r="E35" i="1" s="1"/>
  <c r="F35" i="1" l="1"/>
  <c r="B36" i="1" s="1"/>
  <c r="B37" i="1"/>
</calcChain>
</file>

<file path=xl/comments1.xml><?xml version="1.0" encoding="utf-8"?>
<comments xmlns="http://schemas.openxmlformats.org/spreadsheetml/2006/main">
  <authors>
    <author>NURFIT</author>
  </authors>
  <commentList>
    <comment ref="E35" authorId="0" shapeId="0">
      <text>
        <r>
          <rPr>
            <b/>
            <sz val="9"/>
            <color indexed="81"/>
            <rFont val="Tahoma"/>
            <family val="2"/>
          </rPr>
          <t>NURFIT:</t>
        </r>
        <r>
          <rPr>
            <sz val="9"/>
            <color indexed="81"/>
            <rFont val="Tahoma"/>
            <family val="2"/>
          </rPr>
          <t xml:space="preserve">
nilai cumulative benefit-cost sudah positive</t>
        </r>
      </text>
    </comment>
  </commentList>
</comments>
</file>

<file path=xl/comments2.xml><?xml version="1.0" encoding="utf-8"?>
<comments xmlns="http://schemas.openxmlformats.org/spreadsheetml/2006/main">
  <authors>
    <author>NURFIT</author>
  </authors>
  <commentList>
    <comment ref="E35" authorId="0" shapeId="0">
      <text>
        <r>
          <rPr>
            <b/>
            <sz val="9"/>
            <color indexed="81"/>
            <rFont val="Tahoma"/>
            <family val="2"/>
          </rPr>
          <t>NURFIT:</t>
        </r>
        <r>
          <rPr>
            <sz val="9"/>
            <color indexed="81"/>
            <rFont val="Tahoma"/>
            <family val="2"/>
          </rPr>
          <t xml:space="preserve">
nilai cumulative benefit-cost sudah positive</t>
        </r>
      </text>
    </comment>
  </commentList>
</comments>
</file>

<file path=xl/sharedStrings.xml><?xml version="1.0" encoding="utf-8"?>
<sst xmlns="http://schemas.openxmlformats.org/spreadsheetml/2006/main" count="137" uniqueCount="47">
  <si>
    <t>Improved customer satisfaction</t>
  </si>
  <si>
    <t>Increased sales</t>
  </si>
  <si>
    <t>TOTAL</t>
  </si>
  <si>
    <t>Printer</t>
  </si>
  <si>
    <t>Software</t>
  </si>
  <si>
    <t>Hardware</t>
  </si>
  <si>
    <t>(629,421/2,575,331)</t>
  </si>
  <si>
    <t>years</t>
  </si>
  <si>
    <t xml:space="preserve">Reduction in customer complaint calls </t>
  </si>
  <si>
    <t>Complaint Management Systems Development Project</t>
  </si>
  <si>
    <t>Reduced inventory costs</t>
  </si>
  <si>
    <t>TOTAL BENEFITS</t>
  </si>
  <si>
    <t>PV OF BENEFITS</t>
  </si>
  <si>
    <t>PV OF ALL BENEFITS</t>
  </si>
  <si>
    <t>2 Servers @125000</t>
  </si>
  <si>
    <t>Software Licenses</t>
  </si>
  <si>
    <t>Server software</t>
  </si>
  <si>
    <t>Development labor</t>
  </si>
  <si>
    <t>TOTAL DEVELOPMENT COST</t>
  </si>
  <si>
    <t>Operational Labor</t>
  </si>
  <si>
    <t>TOTAL OPERATIONAL COSTS</t>
  </si>
  <si>
    <t>TOTAL COSTS</t>
  </si>
  <si>
    <t>PV OF ALL COST</t>
  </si>
  <si>
    <t>PV OF COSTS</t>
  </si>
  <si>
    <t>YEARLY NPV</t>
  </si>
  <si>
    <t>CUMULATIVE NPV</t>
  </si>
  <si>
    <t>ROI</t>
  </si>
  <si>
    <t>BREAK-EVEN POINT</t>
  </si>
  <si>
    <t>INTANGIBLE BENEFIT</t>
  </si>
  <si>
    <t xml:space="preserve">This service is currently provided by competitors </t>
  </si>
  <si>
    <t>COST ANALYSIS</t>
  </si>
  <si>
    <t>BENEFIT ANALYSIS</t>
  </si>
  <si>
    <t>Item</t>
  </si>
  <si>
    <t>[break-even occurs in year 4; (450,019 - 166,026)/450,019 = 0.63)</t>
  </si>
  <si>
    <t>COST BENEFIT ANALYSIS</t>
  </si>
  <si>
    <t>Discount rate (%) (between 3-10%)</t>
  </si>
  <si>
    <t>Discount factor (1/(1+discount rate)^n</t>
  </si>
  <si>
    <t>Year 1</t>
  </si>
  <si>
    <t>Year 2</t>
  </si>
  <si>
    <t>Year 3</t>
  </si>
  <si>
    <t>Year 4</t>
  </si>
  <si>
    <t>Year 5</t>
  </si>
  <si>
    <t>Discount factor (1/(1+discount rate)^n)</t>
  </si>
  <si>
    <t>Discount rate (%) (usually between 3-10%)</t>
  </si>
  <si>
    <t>TOTAL (Benefit-Cost)</t>
  </si>
  <si>
    <t>(629,420/2,575,331)</t>
  </si>
  <si>
    <t>ROI ((total benefit-total cost)/total 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</si>
</sst>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0" fontId="2" fillId="0" borderId="0" xfId="0" applyFont="1" applyAlignment="1"/>
    <xf numFmtId="0" fontId="0" fillId="2" borderId="0" xfId="0" applyFill="1" applyAlignment="1"/>
    <xf numFmtId="3" fontId="0" fillId="2" borderId="0" xfId="0" applyNumberFormat="1" applyFill="1"/>
    <xf numFmtId="0" fontId="0" fillId="2" borderId="0" xfId="0" applyFill="1"/>
    <xf numFmtId="0" fontId="1" fillId="3" borderId="0" xfId="0" applyFont="1" applyFill="1" applyAlignment="1"/>
    <xf numFmtId="0" fontId="3" fillId="0" borderId="0" xfId="0" applyFont="1"/>
    <xf numFmtId="0" fontId="1" fillId="3" borderId="0" xfId="0" applyFont="1" applyFill="1"/>
    <xf numFmtId="0" fontId="0" fillId="4" borderId="0" xfId="0" applyFill="1" applyAlignment="1"/>
    <xf numFmtId="3" fontId="0" fillId="4" borderId="0" xfId="0" applyNumberFormat="1" applyFill="1"/>
    <xf numFmtId="0" fontId="0" fillId="4" borderId="0" xfId="0" applyFill="1"/>
    <xf numFmtId="0" fontId="2" fillId="4" borderId="0" xfId="0" applyFont="1" applyFill="1" applyAlignment="1"/>
    <xf numFmtId="3" fontId="2" fillId="4" borderId="0" xfId="0" applyNumberFormat="1" applyFont="1" applyFill="1"/>
    <xf numFmtId="0" fontId="2" fillId="4" borderId="0" xfId="0" applyFont="1" applyFill="1"/>
    <xf numFmtId="0" fontId="2" fillId="5" borderId="0" xfId="0" applyFont="1" applyFill="1" applyAlignment="1"/>
    <xf numFmtId="3" fontId="2" fillId="5" borderId="0" xfId="0" applyNumberFormat="1" applyFont="1" applyFill="1"/>
    <xf numFmtId="0" fontId="2" fillId="5" borderId="0" xfId="0" applyFont="1" applyFill="1"/>
    <xf numFmtId="0" fontId="2" fillId="6" borderId="0" xfId="0" applyFont="1" applyFill="1" applyAlignment="1"/>
    <xf numFmtId="3" fontId="2" fillId="6" borderId="0" xfId="0" applyNumberFormat="1" applyFont="1" applyFill="1"/>
    <xf numFmtId="0" fontId="2" fillId="6" borderId="0" xfId="0" applyFont="1" applyFill="1"/>
    <xf numFmtId="0" fontId="1" fillId="3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0" fillId="8" borderId="0" xfId="0" applyFill="1"/>
    <xf numFmtId="0" fontId="2" fillId="8" borderId="0" xfId="0" applyFont="1" applyFill="1" applyAlignment="1"/>
    <xf numFmtId="9" fontId="0" fillId="8" borderId="0" xfId="0" applyNumberFormat="1" applyFont="1" applyFill="1"/>
    <xf numFmtId="0" fontId="0" fillId="8" borderId="0" xfId="0" applyFont="1" applyFill="1"/>
    <xf numFmtId="0" fontId="3" fillId="9" borderId="0" xfId="0" applyFont="1" applyFill="1" applyAlignment="1"/>
    <xf numFmtId="0" fontId="1" fillId="9" borderId="0" xfId="0" applyFont="1" applyFill="1"/>
    <xf numFmtId="0" fontId="3" fillId="9" borderId="0" xfId="0" applyFont="1" applyFill="1"/>
    <xf numFmtId="0" fontId="1" fillId="9" borderId="0" xfId="0" applyFont="1" applyFill="1" applyAlignment="1">
      <alignment horizontal="right"/>
    </xf>
    <xf numFmtId="0" fontId="2" fillId="10" borderId="0" xfId="0" applyFont="1" applyFill="1" applyAlignment="1"/>
    <xf numFmtId="3" fontId="0" fillId="10" borderId="0" xfId="0" applyNumberFormat="1" applyFill="1"/>
    <xf numFmtId="0" fontId="0" fillId="10" borderId="0" xfId="0" applyFill="1"/>
    <xf numFmtId="3" fontId="2" fillId="10" borderId="0" xfId="0" applyNumberFormat="1" applyFont="1" applyFill="1"/>
    <xf numFmtId="3" fontId="1" fillId="11" borderId="0" xfId="0" applyNumberFormat="1" applyFont="1" applyFill="1"/>
    <xf numFmtId="164" fontId="0" fillId="0" borderId="0" xfId="0" applyNumberFormat="1"/>
    <xf numFmtId="0" fontId="4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0" fontId="3" fillId="12" borderId="0" xfId="0" applyNumberFormat="1" applyFont="1" applyFill="1"/>
    <xf numFmtId="0" fontId="3" fillId="12" borderId="0" xfId="0" applyFont="1" applyFill="1"/>
    <xf numFmtId="3" fontId="2" fillId="13" borderId="0" xfId="0" applyNumberFormat="1" applyFont="1" applyFill="1"/>
    <xf numFmtId="3" fontId="2" fillId="1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F34" sqref="F34"/>
    </sheetView>
  </sheetViews>
  <sheetFormatPr defaultRowHeight="15" x14ac:dyDescent="0.25"/>
  <cols>
    <col min="1" max="1" width="38" style="3" customWidth="1"/>
    <col min="2" max="2" width="12.5703125" bestFit="1" customWidth="1"/>
    <col min="3" max="3" width="10.7109375" customWidth="1"/>
    <col min="6" max="6" width="9.7109375" customWidth="1"/>
  </cols>
  <sheetData>
    <row r="1" spans="1:7" ht="18.75" x14ac:dyDescent="0.3">
      <c r="A1" s="39" t="s">
        <v>34</v>
      </c>
      <c r="B1" s="39"/>
      <c r="C1" s="39"/>
      <c r="D1" s="39"/>
      <c r="E1" s="39"/>
      <c r="F1" s="39"/>
      <c r="G1" s="39"/>
    </row>
    <row r="2" spans="1:7" ht="14.25" customHeight="1" x14ac:dyDescent="0.3">
      <c r="A2" s="24"/>
      <c r="B2" s="24"/>
      <c r="C2" s="24"/>
      <c r="D2" s="24"/>
      <c r="E2" s="24"/>
      <c r="F2" s="24"/>
    </row>
    <row r="3" spans="1:7" x14ac:dyDescent="0.25">
      <c r="A3" s="29"/>
      <c r="B3" s="30">
        <v>2011</v>
      </c>
      <c r="C3" s="30">
        <v>2012</v>
      </c>
      <c r="D3" s="30">
        <v>2013</v>
      </c>
      <c r="E3" s="30">
        <v>2014</v>
      </c>
      <c r="F3" s="30">
        <v>2015</v>
      </c>
      <c r="G3" s="31"/>
    </row>
    <row r="4" spans="1:7" x14ac:dyDescent="0.25">
      <c r="A4" s="29"/>
      <c r="B4" s="32" t="s">
        <v>37</v>
      </c>
      <c r="C4" s="32" t="s">
        <v>38</v>
      </c>
      <c r="D4" s="32" t="s">
        <v>39</v>
      </c>
      <c r="E4" s="32" t="s">
        <v>40</v>
      </c>
      <c r="F4" s="32" t="s">
        <v>41</v>
      </c>
      <c r="G4" s="31"/>
    </row>
    <row r="5" spans="1:7" x14ac:dyDescent="0.25">
      <c r="A5" s="26" t="s">
        <v>43</v>
      </c>
      <c r="B5" s="27">
        <v>0.03</v>
      </c>
      <c r="C5" s="25"/>
      <c r="D5" s="25"/>
      <c r="E5" s="25"/>
      <c r="F5" s="25"/>
      <c r="G5" s="25"/>
    </row>
    <row r="6" spans="1:7" x14ac:dyDescent="0.25">
      <c r="A6" s="26" t="s">
        <v>42</v>
      </c>
      <c r="B6" s="28"/>
      <c r="C6" s="28"/>
      <c r="D6" s="28"/>
      <c r="E6" s="28"/>
      <c r="F6" s="28"/>
      <c r="G6" s="25"/>
    </row>
    <row r="8" spans="1:7" x14ac:dyDescent="0.25">
      <c r="A8" s="4" t="s">
        <v>9</v>
      </c>
    </row>
    <row r="9" spans="1:7" s="9" customFormat="1" x14ac:dyDescent="0.25">
      <c r="A9" s="8" t="s">
        <v>32</v>
      </c>
      <c r="B9" s="10">
        <v>2011</v>
      </c>
      <c r="C9" s="10">
        <v>2012</v>
      </c>
      <c r="D9" s="10">
        <v>2013</v>
      </c>
      <c r="E9" s="10">
        <v>2014</v>
      </c>
      <c r="F9" s="10">
        <v>2015</v>
      </c>
      <c r="G9" s="10"/>
    </row>
    <row r="10" spans="1:7" s="9" customFormat="1" x14ac:dyDescent="0.25">
      <c r="A10" s="8"/>
      <c r="B10" s="23" t="s">
        <v>37</v>
      </c>
      <c r="C10" s="23" t="s">
        <v>38</v>
      </c>
      <c r="D10" s="23" t="s">
        <v>39</v>
      </c>
      <c r="E10" s="23" t="s">
        <v>40</v>
      </c>
      <c r="F10" s="23" t="s">
        <v>41</v>
      </c>
      <c r="G10" s="10"/>
    </row>
    <row r="11" spans="1:7" x14ac:dyDescent="0.25">
      <c r="A11" s="40" t="s">
        <v>31</v>
      </c>
      <c r="B11" s="40"/>
      <c r="C11" s="40"/>
      <c r="D11" s="40"/>
      <c r="E11" s="40"/>
      <c r="F11" s="40"/>
      <c r="G11" s="40"/>
    </row>
    <row r="12" spans="1:7" x14ac:dyDescent="0.25">
      <c r="A12" s="5" t="s">
        <v>1</v>
      </c>
      <c r="B12" s="6">
        <v>500000</v>
      </c>
      <c r="C12" s="6">
        <v>530000</v>
      </c>
      <c r="D12" s="6">
        <v>561800</v>
      </c>
      <c r="E12" s="6">
        <v>595508</v>
      </c>
      <c r="F12" s="6">
        <v>631238</v>
      </c>
      <c r="G12" s="7"/>
    </row>
    <row r="13" spans="1:7" x14ac:dyDescent="0.25">
      <c r="A13" s="5" t="s">
        <v>8</v>
      </c>
      <c r="B13" s="6">
        <v>70000</v>
      </c>
      <c r="C13" s="6">
        <v>70000</v>
      </c>
      <c r="D13" s="6">
        <v>70000</v>
      </c>
      <c r="E13" s="6">
        <v>70000</v>
      </c>
      <c r="F13" s="6">
        <v>70000</v>
      </c>
      <c r="G13" s="7"/>
    </row>
    <row r="14" spans="1:7" x14ac:dyDescent="0.25">
      <c r="A14" s="5" t="s">
        <v>10</v>
      </c>
      <c r="B14" s="6">
        <v>68000</v>
      </c>
      <c r="C14" s="6">
        <v>68000</v>
      </c>
      <c r="D14" s="6">
        <v>68000</v>
      </c>
      <c r="E14" s="6">
        <v>68000</v>
      </c>
      <c r="F14" s="6">
        <v>68000</v>
      </c>
      <c r="G14" s="7"/>
    </row>
    <row r="15" spans="1:7" x14ac:dyDescent="0.25">
      <c r="A15" s="20" t="s">
        <v>11</v>
      </c>
      <c r="B15" s="21"/>
      <c r="C15" s="21"/>
      <c r="D15" s="21"/>
      <c r="E15" s="21"/>
      <c r="F15" s="21"/>
      <c r="G15" s="22"/>
    </row>
    <row r="16" spans="1:7" x14ac:dyDescent="0.25">
      <c r="A16" s="20" t="s">
        <v>12</v>
      </c>
      <c r="B16" s="21"/>
      <c r="C16" s="21"/>
      <c r="D16" s="21"/>
      <c r="E16" s="21"/>
      <c r="F16" s="21"/>
      <c r="G16" s="44"/>
    </row>
    <row r="17" spans="1:9" x14ac:dyDescent="0.25">
      <c r="A17" s="20" t="s">
        <v>13</v>
      </c>
      <c r="B17" s="21"/>
      <c r="C17" s="21"/>
      <c r="D17" s="21"/>
      <c r="E17" s="21"/>
      <c r="F17" s="21"/>
      <c r="G17" s="22"/>
    </row>
    <row r="18" spans="1:9" x14ac:dyDescent="0.25">
      <c r="A18" s="41" t="s">
        <v>30</v>
      </c>
      <c r="B18" s="41"/>
      <c r="C18" s="41"/>
      <c r="D18" s="41"/>
      <c r="E18" s="41"/>
      <c r="F18" s="41"/>
      <c r="G18" s="41"/>
    </row>
    <row r="19" spans="1:9" x14ac:dyDescent="0.25">
      <c r="A19" s="11" t="s">
        <v>14</v>
      </c>
      <c r="B19" s="12">
        <v>250000</v>
      </c>
      <c r="C19" s="13">
        <v>0</v>
      </c>
      <c r="D19" s="13">
        <v>0</v>
      </c>
      <c r="E19" s="13">
        <v>0</v>
      </c>
      <c r="F19" s="13">
        <v>0</v>
      </c>
      <c r="G19" s="13"/>
    </row>
    <row r="20" spans="1:9" x14ac:dyDescent="0.25">
      <c r="A20" s="11" t="s">
        <v>3</v>
      </c>
      <c r="B20" s="12">
        <v>100000</v>
      </c>
      <c r="C20" s="13">
        <v>0</v>
      </c>
      <c r="D20" s="13">
        <v>0</v>
      </c>
      <c r="E20" s="13">
        <v>0</v>
      </c>
      <c r="F20" s="13">
        <v>0</v>
      </c>
      <c r="G20" s="13"/>
    </row>
    <row r="21" spans="1:9" x14ac:dyDescent="0.25">
      <c r="A21" s="11" t="s">
        <v>15</v>
      </c>
      <c r="B21" s="12">
        <v>34825</v>
      </c>
      <c r="C21" s="13">
        <v>0</v>
      </c>
      <c r="D21" s="13">
        <v>0</v>
      </c>
      <c r="E21" s="13">
        <v>0</v>
      </c>
      <c r="F21" s="13">
        <v>0</v>
      </c>
      <c r="G21" s="13"/>
    </row>
    <row r="22" spans="1:9" x14ac:dyDescent="0.25">
      <c r="A22" s="11" t="s">
        <v>16</v>
      </c>
      <c r="B22" s="12">
        <v>10945</v>
      </c>
      <c r="C22" s="13">
        <v>0</v>
      </c>
      <c r="D22" s="13">
        <v>0</v>
      </c>
      <c r="E22" s="13">
        <v>0</v>
      </c>
      <c r="F22" s="13">
        <v>0</v>
      </c>
      <c r="G22" s="13"/>
    </row>
    <row r="23" spans="1:9" x14ac:dyDescent="0.25">
      <c r="A23" s="11" t="s">
        <v>17</v>
      </c>
      <c r="B23" s="12">
        <v>1236525</v>
      </c>
      <c r="C23" s="13">
        <v>0</v>
      </c>
      <c r="D23" s="13">
        <v>0</v>
      </c>
      <c r="E23" s="13">
        <v>0</v>
      </c>
      <c r="F23" s="13">
        <v>0</v>
      </c>
      <c r="G23" s="13"/>
      <c r="I23" s="38"/>
    </row>
    <row r="24" spans="1:9" x14ac:dyDescent="0.25">
      <c r="A24" s="14" t="s">
        <v>18</v>
      </c>
      <c r="B24" s="15"/>
      <c r="C24" s="16"/>
      <c r="D24" s="16"/>
      <c r="E24" s="16"/>
      <c r="F24" s="16"/>
      <c r="G24" s="16"/>
    </row>
    <row r="25" spans="1:9" x14ac:dyDescent="0.25">
      <c r="A25" s="11" t="s">
        <v>5</v>
      </c>
      <c r="B25" s="12">
        <v>54000</v>
      </c>
      <c r="C25" s="12">
        <v>81261</v>
      </c>
      <c r="D25" s="12">
        <v>81261</v>
      </c>
      <c r="E25" s="12">
        <v>81261</v>
      </c>
      <c r="F25" s="12">
        <v>81261</v>
      </c>
      <c r="G25" s="13"/>
    </row>
    <row r="26" spans="1:9" x14ac:dyDescent="0.25">
      <c r="A26" s="11" t="s">
        <v>4</v>
      </c>
      <c r="B26" s="12">
        <v>20000</v>
      </c>
      <c r="C26" s="12">
        <v>20000</v>
      </c>
      <c r="D26" s="12">
        <v>20000</v>
      </c>
      <c r="E26" s="12">
        <v>20000</v>
      </c>
      <c r="F26" s="12">
        <v>20000</v>
      </c>
      <c r="G26" s="13"/>
    </row>
    <row r="27" spans="1:9" x14ac:dyDescent="0.25">
      <c r="A27" s="11" t="s">
        <v>19</v>
      </c>
      <c r="B27" s="12">
        <v>111788</v>
      </c>
      <c r="C27" s="12">
        <v>116260</v>
      </c>
      <c r="D27" s="12">
        <v>120910</v>
      </c>
      <c r="E27" s="12">
        <v>125746</v>
      </c>
      <c r="F27" s="12">
        <v>130776</v>
      </c>
      <c r="G27" s="13"/>
    </row>
    <row r="28" spans="1:9" x14ac:dyDescent="0.25">
      <c r="A28" s="14" t="s">
        <v>20</v>
      </c>
      <c r="B28" s="15"/>
      <c r="C28" s="15"/>
      <c r="D28" s="15"/>
      <c r="E28" s="15"/>
      <c r="F28" s="15"/>
      <c r="G28" s="16"/>
    </row>
    <row r="29" spans="1:9" x14ac:dyDescent="0.25">
      <c r="A29" s="17" t="s">
        <v>21</v>
      </c>
      <c r="B29" s="18"/>
      <c r="C29" s="18"/>
      <c r="D29" s="18"/>
      <c r="E29" s="18"/>
      <c r="F29" s="18"/>
      <c r="G29" s="19"/>
    </row>
    <row r="30" spans="1:9" x14ac:dyDescent="0.25">
      <c r="A30" s="17" t="s">
        <v>23</v>
      </c>
      <c r="B30" s="18"/>
      <c r="C30" s="18"/>
      <c r="D30" s="18"/>
      <c r="E30" s="18"/>
      <c r="F30" s="18"/>
      <c r="G30" s="45"/>
    </row>
    <row r="31" spans="1:9" x14ac:dyDescent="0.25">
      <c r="A31" s="17" t="s">
        <v>22</v>
      </c>
      <c r="B31" s="18"/>
      <c r="C31" s="18"/>
      <c r="D31" s="18"/>
      <c r="E31" s="18"/>
      <c r="F31" s="18"/>
      <c r="G31" s="19"/>
    </row>
    <row r="32" spans="1:9" x14ac:dyDescent="0.25">
      <c r="B32" s="1"/>
      <c r="C32" s="1"/>
      <c r="D32" s="1"/>
      <c r="E32" s="1"/>
      <c r="F32" s="1"/>
    </row>
    <row r="33" spans="1:7" x14ac:dyDescent="0.25">
      <c r="A33" s="33" t="s">
        <v>44</v>
      </c>
      <c r="B33" s="34"/>
      <c r="C33" s="34"/>
      <c r="D33" s="34"/>
      <c r="E33" s="34"/>
      <c r="F33" s="34"/>
      <c r="G33" s="35"/>
    </row>
    <row r="34" spans="1:7" x14ac:dyDescent="0.25">
      <c r="A34" s="33" t="s">
        <v>24</v>
      </c>
      <c r="B34" s="34"/>
      <c r="C34" s="34"/>
      <c r="D34" s="34"/>
      <c r="E34" s="34"/>
      <c r="F34" s="34"/>
      <c r="G34" s="36"/>
    </row>
    <row r="35" spans="1:7" x14ac:dyDescent="0.25">
      <c r="A35" s="33" t="s">
        <v>25</v>
      </c>
      <c r="B35" s="34"/>
      <c r="C35" s="34"/>
      <c r="D35" s="34"/>
      <c r="E35" s="34"/>
      <c r="F35" s="36"/>
      <c r="G35" s="37"/>
    </row>
    <row r="36" spans="1:7" x14ac:dyDescent="0.25">
      <c r="A36" s="4" t="s">
        <v>46</v>
      </c>
      <c r="B36" s="42"/>
    </row>
    <row r="37" spans="1:7" x14ac:dyDescent="0.25">
      <c r="A37" s="4" t="s">
        <v>27</v>
      </c>
      <c r="B37" s="43"/>
      <c r="C37" t="s">
        <v>7</v>
      </c>
    </row>
    <row r="38" spans="1:7" x14ac:dyDescent="0.25">
      <c r="A38" s="4" t="s">
        <v>28</v>
      </c>
    </row>
  </sheetData>
  <mergeCells count="3">
    <mergeCell ref="A1:G1"/>
    <mergeCell ref="A11:G11"/>
    <mergeCell ref="A18:G1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9"/>
  <sheetViews>
    <sheetView topLeftCell="A25" workbookViewId="0">
      <selection activeCell="H25" sqref="H25"/>
    </sheetView>
  </sheetViews>
  <sheetFormatPr defaultRowHeight="15" x14ac:dyDescent="0.25"/>
  <cols>
    <col min="1" max="1" width="38" style="3" customWidth="1"/>
    <col min="2" max="2" width="12.5703125" bestFit="1" customWidth="1"/>
    <col min="3" max="3" width="10.7109375" customWidth="1"/>
    <col min="6" max="6" width="9.7109375" customWidth="1"/>
  </cols>
  <sheetData>
    <row r="1" spans="1:7" ht="18.75" x14ac:dyDescent="0.3">
      <c r="A1" s="39" t="s">
        <v>34</v>
      </c>
      <c r="B1" s="39"/>
      <c r="C1" s="39"/>
      <c r="D1" s="39"/>
      <c r="E1" s="39"/>
      <c r="F1" s="39"/>
      <c r="G1" s="39"/>
    </row>
    <row r="2" spans="1:7" ht="14.25" customHeight="1" x14ac:dyDescent="0.3">
      <c r="A2" s="24"/>
      <c r="B2" s="24"/>
      <c r="C2" s="24"/>
      <c r="D2" s="24"/>
      <c r="E2" s="24"/>
      <c r="F2" s="24"/>
    </row>
    <row r="3" spans="1:7" x14ac:dyDescent="0.25">
      <c r="A3" s="29"/>
      <c r="B3" s="30">
        <v>2011</v>
      </c>
      <c r="C3" s="30">
        <v>2012</v>
      </c>
      <c r="D3" s="30">
        <v>2013</v>
      </c>
      <c r="E3" s="30">
        <v>2014</v>
      </c>
      <c r="F3" s="30">
        <v>2015</v>
      </c>
      <c r="G3" s="31"/>
    </row>
    <row r="4" spans="1:7" x14ac:dyDescent="0.25">
      <c r="A4" s="29"/>
      <c r="B4" s="32" t="s">
        <v>37</v>
      </c>
      <c r="C4" s="32" t="s">
        <v>38</v>
      </c>
      <c r="D4" s="32" t="s">
        <v>39</v>
      </c>
      <c r="E4" s="32" t="s">
        <v>40</v>
      </c>
      <c r="F4" s="32" t="s">
        <v>41</v>
      </c>
      <c r="G4" s="31"/>
    </row>
    <row r="5" spans="1:7" x14ac:dyDescent="0.25">
      <c r="A5" s="26" t="s">
        <v>43</v>
      </c>
      <c r="B5" s="27">
        <v>0.03</v>
      </c>
      <c r="C5" s="25"/>
      <c r="D5" s="25"/>
      <c r="E5" s="25"/>
      <c r="F5" s="25"/>
      <c r="G5" s="25"/>
    </row>
    <row r="6" spans="1:7" x14ac:dyDescent="0.25">
      <c r="A6" s="26" t="s">
        <v>42</v>
      </c>
      <c r="B6" s="28">
        <f>1/(1+$B5)</f>
        <v>0.970873786407767</v>
      </c>
      <c r="C6" s="28">
        <f>1/((1+$B5)^2)</f>
        <v>0.94259590913375435</v>
      </c>
      <c r="D6" s="28">
        <f>1/((1+$B5)^3)</f>
        <v>0.91514165935315961</v>
      </c>
      <c r="E6" s="28">
        <f>1/((1+$B5)^4)</f>
        <v>0.888487047915689</v>
      </c>
      <c r="F6" s="28">
        <f>1/((1+$B5)^5)</f>
        <v>0.86260878438416411</v>
      </c>
      <c r="G6" s="25"/>
    </row>
    <row r="8" spans="1:7" x14ac:dyDescent="0.25">
      <c r="A8" s="4" t="s">
        <v>9</v>
      </c>
    </row>
    <row r="9" spans="1:7" s="9" customFormat="1" x14ac:dyDescent="0.25">
      <c r="A9" s="8" t="s">
        <v>32</v>
      </c>
      <c r="B9" s="10">
        <v>2011</v>
      </c>
      <c r="C9" s="10">
        <v>2012</v>
      </c>
      <c r="D9" s="10">
        <v>2013</v>
      </c>
      <c r="E9" s="10">
        <v>2014</v>
      </c>
      <c r="F9" s="10">
        <v>2015</v>
      </c>
      <c r="G9" s="10"/>
    </row>
    <row r="10" spans="1:7" s="9" customFormat="1" x14ac:dyDescent="0.25">
      <c r="A10" s="8"/>
      <c r="B10" s="23" t="s">
        <v>37</v>
      </c>
      <c r="C10" s="23" t="s">
        <v>38</v>
      </c>
      <c r="D10" s="23" t="s">
        <v>39</v>
      </c>
      <c r="E10" s="23" t="s">
        <v>40</v>
      </c>
      <c r="F10" s="23" t="s">
        <v>41</v>
      </c>
      <c r="G10" s="10"/>
    </row>
    <row r="11" spans="1:7" x14ac:dyDescent="0.25">
      <c r="A11" s="40" t="s">
        <v>31</v>
      </c>
      <c r="B11" s="40"/>
      <c r="C11" s="40"/>
      <c r="D11" s="40"/>
      <c r="E11" s="40"/>
      <c r="F11" s="40"/>
      <c r="G11" s="40"/>
    </row>
    <row r="12" spans="1:7" x14ac:dyDescent="0.25">
      <c r="A12" s="5" t="s">
        <v>1</v>
      </c>
      <c r="B12" s="6">
        <v>500000</v>
      </c>
      <c r="C12" s="6">
        <v>530000</v>
      </c>
      <c r="D12" s="6">
        <v>561800</v>
      </c>
      <c r="E12" s="6">
        <v>595508</v>
      </c>
      <c r="F12" s="6">
        <v>631238</v>
      </c>
      <c r="G12" s="7"/>
    </row>
    <row r="13" spans="1:7" x14ac:dyDescent="0.25">
      <c r="A13" s="5" t="s">
        <v>8</v>
      </c>
      <c r="B13" s="6">
        <v>70000</v>
      </c>
      <c r="C13" s="6">
        <v>70000</v>
      </c>
      <c r="D13" s="6">
        <v>70000</v>
      </c>
      <c r="E13" s="6">
        <v>70000</v>
      </c>
      <c r="F13" s="6">
        <v>70000</v>
      </c>
      <c r="G13" s="7"/>
    </row>
    <row r="14" spans="1:7" x14ac:dyDescent="0.25">
      <c r="A14" s="5" t="s">
        <v>10</v>
      </c>
      <c r="B14" s="6">
        <v>68000</v>
      </c>
      <c r="C14" s="6">
        <v>68000</v>
      </c>
      <c r="D14" s="6">
        <v>68000</v>
      </c>
      <c r="E14" s="6">
        <v>68000</v>
      </c>
      <c r="F14" s="6">
        <v>68000</v>
      </c>
      <c r="G14" s="7"/>
    </row>
    <row r="15" spans="1:7" x14ac:dyDescent="0.25">
      <c r="A15" s="20" t="s">
        <v>11</v>
      </c>
      <c r="B15" s="21">
        <f>SUM(B12:B14)</f>
        <v>638000</v>
      </c>
      <c r="C15" s="21">
        <f t="shared" ref="C15:F15" si="0">SUM(C12:C14)</f>
        <v>668000</v>
      </c>
      <c r="D15" s="21">
        <f t="shared" si="0"/>
        <v>699800</v>
      </c>
      <c r="E15" s="21">
        <f t="shared" si="0"/>
        <v>733508</v>
      </c>
      <c r="F15" s="21">
        <f t="shared" si="0"/>
        <v>769238</v>
      </c>
      <c r="G15" s="22"/>
    </row>
    <row r="16" spans="1:7" x14ac:dyDescent="0.25">
      <c r="A16" s="20" t="s">
        <v>12</v>
      </c>
      <c r="B16" s="21">
        <f>B15*B6</f>
        <v>619417.47572815535</v>
      </c>
      <c r="C16" s="21">
        <f t="shared" ref="C16:F16" si="1">C15*C6</f>
        <v>629654.06730134785</v>
      </c>
      <c r="D16" s="21">
        <f t="shared" si="1"/>
        <v>640416.13321534113</v>
      </c>
      <c r="E16" s="21">
        <f t="shared" si="1"/>
        <v>651712.35754254123</v>
      </c>
      <c r="F16" s="21">
        <f t="shared" si="1"/>
        <v>663551.45608210564</v>
      </c>
      <c r="G16" s="21">
        <f>SUM(B16:F16)</f>
        <v>3204751.4898694912</v>
      </c>
    </row>
    <row r="17" spans="1:9" x14ac:dyDescent="0.25">
      <c r="A17" s="20" t="s">
        <v>13</v>
      </c>
      <c r="B17" s="21">
        <f>B16</f>
        <v>619417.47572815535</v>
      </c>
      <c r="C17" s="21">
        <f>B17+C16</f>
        <v>1249071.5430295032</v>
      </c>
      <c r="D17" s="21">
        <f t="shared" ref="D17:E17" si="2">C17+D16</f>
        <v>1889487.6762448442</v>
      </c>
      <c r="E17" s="21">
        <f t="shared" si="2"/>
        <v>2541200.0337873856</v>
      </c>
      <c r="F17" s="21">
        <f>E17+F16</f>
        <v>3204751.4898694912</v>
      </c>
      <c r="G17" s="22"/>
    </row>
    <row r="18" spans="1:9" x14ac:dyDescent="0.25">
      <c r="A18" s="41" t="s">
        <v>30</v>
      </c>
      <c r="B18" s="41"/>
      <c r="C18" s="41"/>
      <c r="D18" s="41"/>
      <c r="E18" s="41"/>
      <c r="F18" s="41"/>
      <c r="G18" s="41"/>
    </row>
    <row r="19" spans="1:9" x14ac:dyDescent="0.25">
      <c r="A19" s="11" t="s">
        <v>14</v>
      </c>
      <c r="B19" s="12">
        <v>250000</v>
      </c>
      <c r="C19" s="13">
        <v>0</v>
      </c>
      <c r="D19" s="13">
        <v>0</v>
      </c>
      <c r="E19" s="13">
        <v>0</v>
      </c>
      <c r="F19" s="13">
        <v>0</v>
      </c>
      <c r="G19" s="13"/>
    </row>
    <row r="20" spans="1:9" x14ac:dyDescent="0.25">
      <c r="A20" s="11" t="s">
        <v>3</v>
      </c>
      <c r="B20" s="12">
        <v>100000</v>
      </c>
      <c r="C20" s="13">
        <v>0</v>
      </c>
      <c r="D20" s="13">
        <v>0</v>
      </c>
      <c r="E20" s="13">
        <v>0</v>
      </c>
      <c r="F20" s="13">
        <v>0</v>
      </c>
      <c r="G20" s="13"/>
    </row>
    <row r="21" spans="1:9" x14ac:dyDescent="0.25">
      <c r="A21" s="11" t="s">
        <v>15</v>
      </c>
      <c r="B21" s="12">
        <v>34825</v>
      </c>
      <c r="C21" s="13">
        <v>0</v>
      </c>
      <c r="D21" s="13">
        <v>0</v>
      </c>
      <c r="E21" s="13">
        <v>0</v>
      </c>
      <c r="F21" s="13">
        <v>0</v>
      </c>
      <c r="G21" s="13"/>
    </row>
    <row r="22" spans="1:9" x14ac:dyDescent="0.25">
      <c r="A22" s="11" t="s">
        <v>16</v>
      </c>
      <c r="B22" s="12">
        <v>10945</v>
      </c>
      <c r="C22" s="13">
        <v>0</v>
      </c>
      <c r="D22" s="13">
        <v>0</v>
      </c>
      <c r="E22" s="13">
        <v>0</v>
      </c>
      <c r="F22" s="13">
        <v>0</v>
      </c>
      <c r="G22" s="13"/>
    </row>
    <row r="23" spans="1:9" x14ac:dyDescent="0.25">
      <c r="A23" s="11" t="s">
        <v>17</v>
      </c>
      <c r="B23" s="12">
        <v>1236525</v>
      </c>
      <c r="C23" s="13">
        <v>0</v>
      </c>
      <c r="D23" s="13">
        <v>0</v>
      </c>
      <c r="E23" s="13">
        <v>0</v>
      </c>
      <c r="F23" s="13">
        <v>0</v>
      </c>
      <c r="G23" s="13"/>
      <c r="I23" s="38"/>
    </row>
    <row r="24" spans="1:9" x14ac:dyDescent="0.25">
      <c r="A24" s="14" t="s">
        <v>18</v>
      </c>
      <c r="B24" s="15">
        <v>1632295</v>
      </c>
      <c r="C24" s="16">
        <v>0</v>
      </c>
      <c r="D24" s="16">
        <v>0</v>
      </c>
      <c r="E24" s="16">
        <v>0</v>
      </c>
      <c r="F24" s="16">
        <v>0</v>
      </c>
      <c r="G24" s="16"/>
    </row>
    <row r="25" spans="1:9" x14ac:dyDescent="0.25">
      <c r="A25" s="11" t="s">
        <v>5</v>
      </c>
      <c r="B25" s="12">
        <v>54000</v>
      </c>
      <c r="C25" s="12">
        <v>81261</v>
      </c>
      <c r="D25" s="12">
        <v>81261</v>
      </c>
      <c r="E25" s="12">
        <v>81261</v>
      </c>
      <c r="F25" s="12">
        <v>81261</v>
      </c>
      <c r="G25" s="13"/>
    </row>
    <row r="26" spans="1:9" x14ac:dyDescent="0.25">
      <c r="A26" s="11" t="s">
        <v>4</v>
      </c>
      <c r="B26" s="12">
        <v>20000</v>
      </c>
      <c r="C26" s="12">
        <v>20000</v>
      </c>
      <c r="D26" s="12">
        <v>20000</v>
      </c>
      <c r="E26" s="12">
        <v>20000</v>
      </c>
      <c r="F26" s="12">
        <v>20000</v>
      </c>
      <c r="G26" s="13"/>
    </row>
    <row r="27" spans="1:9" x14ac:dyDescent="0.25">
      <c r="A27" s="11" t="s">
        <v>19</v>
      </c>
      <c r="B27" s="12">
        <v>111788</v>
      </c>
      <c r="C27" s="12">
        <v>116260</v>
      </c>
      <c r="D27" s="12">
        <v>120910</v>
      </c>
      <c r="E27" s="12">
        <v>125746</v>
      </c>
      <c r="F27" s="12">
        <v>130776</v>
      </c>
      <c r="G27" s="13"/>
    </row>
    <row r="28" spans="1:9" x14ac:dyDescent="0.25">
      <c r="A28" s="14" t="s">
        <v>20</v>
      </c>
      <c r="B28" s="15">
        <v>185788</v>
      </c>
      <c r="C28" s="15">
        <v>217521</v>
      </c>
      <c r="D28" s="15">
        <v>222171</v>
      </c>
      <c r="E28" s="15">
        <v>227007</v>
      </c>
      <c r="F28" s="15">
        <v>232037</v>
      </c>
      <c r="G28" s="16"/>
    </row>
    <row r="29" spans="1:9" x14ac:dyDescent="0.25">
      <c r="A29" s="17" t="s">
        <v>21</v>
      </c>
      <c r="B29" s="18">
        <f>B24+B28</f>
        <v>1818083</v>
      </c>
      <c r="C29" s="18">
        <f t="shared" ref="C29:F29" si="3">C24+C28</f>
        <v>217521</v>
      </c>
      <c r="D29" s="18">
        <f t="shared" si="3"/>
        <v>222171</v>
      </c>
      <c r="E29" s="18">
        <f t="shared" si="3"/>
        <v>227007</v>
      </c>
      <c r="F29" s="18">
        <f t="shared" si="3"/>
        <v>232037</v>
      </c>
      <c r="G29" s="19"/>
    </row>
    <row r="30" spans="1:9" x14ac:dyDescent="0.25">
      <c r="A30" s="17" t="s">
        <v>23</v>
      </c>
      <c r="B30" s="18">
        <f>B29*B6</f>
        <v>1765129.1262135922</v>
      </c>
      <c r="C30" s="18">
        <f t="shared" ref="C30:F30" si="4">C29*C6</f>
        <v>205034.40475068337</v>
      </c>
      <c r="D30" s="18">
        <f t="shared" si="4"/>
        <v>203317.93760015082</v>
      </c>
      <c r="E30" s="18">
        <f t="shared" si="4"/>
        <v>201692.7792861968</v>
      </c>
      <c r="F30" s="18">
        <f t="shared" si="4"/>
        <v>200157.15450214827</v>
      </c>
      <c r="G30" s="18">
        <f>SUM(B30:F30)</f>
        <v>2575331.4023527717</v>
      </c>
    </row>
    <row r="31" spans="1:9" x14ac:dyDescent="0.25">
      <c r="A31" s="17" t="s">
        <v>22</v>
      </c>
      <c r="B31" s="18">
        <f>B30</f>
        <v>1765129.1262135922</v>
      </c>
      <c r="C31" s="18">
        <f>B31+C30</f>
        <v>1970163.5309642756</v>
      </c>
      <c r="D31" s="18">
        <f t="shared" ref="D31:F31" si="5">C31+D30</f>
        <v>2173481.4685644265</v>
      </c>
      <c r="E31" s="18">
        <f t="shared" si="5"/>
        <v>2375174.2478506234</v>
      </c>
      <c r="F31" s="18">
        <f t="shared" si="5"/>
        <v>2575331.4023527717</v>
      </c>
      <c r="G31" s="19"/>
    </row>
    <row r="32" spans="1:9" x14ac:dyDescent="0.25">
      <c r="B32" s="1"/>
      <c r="C32" s="1"/>
      <c r="D32" s="1"/>
      <c r="E32" s="1"/>
      <c r="F32" s="1"/>
    </row>
    <row r="33" spans="1:7" x14ac:dyDescent="0.25">
      <c r="A33" s="33" t="s">
        <v>44</v>
      </c>
      <c r="B33" s="34">
        <f>B15-B29</f>
        <v>-1180083</v>
      </c>
      <c r="C33" s="34">
        <f t="shared" ref="C33:F33" si="6">C15-C29</f>
        <v>450479</v>
      </c>
      <c r="D33" s="34">
        <f t="shared" si="6"/>
        <v>477629</v>
      </c>
      <c r="E33" s="34">
        <f t="shared" si="6"/>
        <v>506501</v>
      </c>
      <c r="F33" s="34">
        <f t="shared" si="6"/>
        <v>537201</v>
      </c>
      <c r="G33" s="35"/>
    </row>
    <row r="34" spans="1:7" x14ac:dyDescent="0.25">
      <c r="A34" s="33" t="s">
        <v>24</v>
      </c>
      <c r="B34" s="34">
        <f>B33*B6</f>
        <v>-1145711.6504854369</v>
      </c>
      <c r="C34" s="34">
        <f t="shared" ref="C34:F34" si="7">C33*C6</f>
        <v>424619.66255066451</v>
      </c>
      <c r="D34" s="34">
        <f t="shared" si="7"/>
        <v>437098.19561519026</v>
      </c>
      <c r="E34" s="34">
        <f t="shared" si="7"/>
        <v>450019.57825634442</v>
      </c>
      <c r="F34" s="34">
        <f t="shared" si="7"/>
        <v>463394.30157995736</v>
      </c>
      <c r="G34" s="36">
        <f>SUM(B34:F34)</f>
        <v>629420.08751671971</v>
      </c>
    </row>
    <row r="35" spans="1:7" x14ac:dyDescent="0.25">
      <c r="A35" s="33" t="s">
        <v>25</v>
      </c>
      <c r="B35" s="34">
        <f>B34</f>
        <v>-1145711.6504854369</v>
      </c>
      <c r="C35" s="34">
        <f>B35+C34</f>
        <v>-721091.98793477239</v>
      </c>
      <c r="D35" s="34">
        <f t="shared" ref="D35:F35" si="8">C35+D34</f>
        <v>-283993.79231958213</v>
      </c>
      <c r="E35" s="34">
        <f t="shared" si="8"/>
        <v>166025.78593676229</v>
      </c>
      <c r="F35" s="36">
        <f t="shared" si="8"/>
        <v>629420.08751671971</v>
      </c>
      <c r="G35" s="37">
        <f>G16-G30</f>
        <v>629420.08751671948</v>
      </c>
    </row>
    <row r="36" spans="1:7" x14ac:dyDescent="0.25">
      <c r="A36" s="4" t="s">
        <v>46</v>
      </c>
      <c r="B36" s="2">
        <f>F35/F31</f>
        <v>0.24440353072295629</v>
      </c>
      <c r="C36" t="s">
        <v>45</v>
      </c>
    </row>
    <row r="37" spans="1:7" x14ac:dyDescent="0.25">
      <c r="A37" s="4" t="s">
        <v>27</v>
      </c>
      <c r="B37">
        <f>3+((E34-E35)/E34)</f>
        <v>3.6310698601601969</v>
      </c>
      <c r="C37" t="s">
        <v>7</v>
      </c>
      <c r="D37" t="s">
        <v>33</v>
      </c>
    </row>
    <row r="38" spans="1:7" x14ac:dyDescent="0.25">
      <c r="A38" s="4" t="s">
        <v>28</v>
      </c>
      <c r="B38" t="s">
        <v>29</v>
      </c>
    </row>
    <row r="39" spans="1:7" x14ac:dyDescent="0.25">
      <c r="B39" t="s">
        <v>0</v>
      </c>
    </row>
  </sheetData>
  <mergeCells count="3">
    <mergeCell ref="A18:G18"/>
    <mergeCell ref="A11:G11"/>
    <mergeCell ref="A1:G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C14" sqref="C14"/>
    </sheetView>
  </sheetViews>
  <sheetFormatPr defaultRowHeight="15" x14ac:dyDescent="0.25"/>
  <cols>
    <col min="1" max="1" width="38" style="3" customWidth="1"/>
    <col min="2" max="2" width="12.5703125" bestFit="1" customWidth="1"/>
    <col min="3" max="3" width="10.7109375" customWidth="1"/>
  </cols>
  <sheetData>
    <row r="1" spans="1:7" ht="18.75" x14ac:dyDescent="0.3">
      <c r="A1" s="39" t="s">
        <v>34</v>
      </c>
      <c r="B1" s="39"/>
      <c r="C1" s="39"/>
      <c r="D1" s="39"/>
      <c r="E1" s="39"/>
      <c r="F1" s="39"/>
      <c r="G1" s="39"/>
    </row>
    <row r="2" spans="1:7" ht="14.25" customHeight="1" x14ac:dyDescent="0.3">
      <c r="A2" s="24"/>
      <c r="B2" s="24"/>
      <c r="C2" s="24"/>
      <c r="D2" s="24"/>
      <c r="E2" s="24"/>
      <c r="F2" s="24"/>
    </row>
    <row r="3" spans="1:7" x14ac:dyDescent="0.25">
      <c r="A3" s="29"/>
      <c r="B3" s="30">
        <v>2011</v>
      </c>
      <c r="C3" s="30">
        <v>2012</v>
      </c>
      <c r="D3" s="30">
        <v>2013</v>
      </c>
      <c r="E3" s="30">
        <v>2014</v>
      </c>
      <c r="F3" s="30">
        <v>2015</v>
      </c>
      <c r="G3" s="31"/>
    </row>
    <row r="4" spans="1:7" x14ac:dyDescent="0.25">
      <c r="A4" s="29"/>
      <c r="B4" s="32" t="s">
        <v>37</v>
      </c>
      <c r="C4" s="32" t="s">
        <v>38</v>
      </c>
      <c r="D4" s="32" t="s">
        <v>39</v>
      </c>
      <c r="E4" s="32" t="s">
        <v>40</v>
      </c>
      <c r="F4" s="32" t="s">
        <v>41</v>
      </c>
      <c r="G4" s="31"/>
    </row>
    <row r="5" spans="1:7" x14ac:dyDescent="0.25">
      <c r="A5" s="26" t="s">
        <v>35</v>
      </c>
      <c r="B5" s="27">
        <v>0.03</v>
      </c>
      <c r="C5" s="25"/>
      <c r="D5" s="25"/>
      <c r="E5" s="25"/>
      <c r="F5" s="25"/>
      <c r="G5" s="25"/>
    </row>
    <row r="6" spans="1:7" x14ac:dyDescent="0.25">
      <c r="A6" s="26" t="s">
        <v>36</v>
      </c>
      <c r="B6" s="28">
        <f>1/(1+$B5)</f>
        <v>0.970873786407767</v>
      </c>
      <c r="C6" s="28">
        <f>1/((1+$B5)^2)</f>
        <v>0.94259590913375435</v>
      </c>
      <c r="D6" s="28">
        <f>1/((1+$B5)^3)</f>
        <v>0.91514165935315961</v>
      </c>
      <c r="E6" s="28">
        <f>1/((1+$B5)^4)</f>
        <v>0.888487047915689</v>
      </c>
      <c r="F6" s="28">
        <f>1/((1+$B5)^5)</f>
        <v>0.86260878438416411</v>
      </c>
      <c r="G6" s="25"/>
    </row>
    <row r="8" spans="1:7" x14ac:dyDescent="0.25">
      <c r="A8" s="4" t="s">
        <v>9</v>
      </c>
    </row>
    <row r="9" spans="1:7" s="9" customFormat="1" x14ac:dyDescent="0.25">
      <c r="A9" s="8" t="s">
        <v>32</v>
      </c>
      <c r="B9" s="10">
        <v>2011</v>
      </c>
      <c r="C9" s="10">
        <v>2012</v>
      </c>
      <c r="D9" s="10">
        <v>2013</v>
      </c>
      <c r="E9" s="10">
        <v>2014</v>
      </c>
      <c r="F9" s="10">
        <v>2015</v>
      </c>
      <c r="G9" s="10"/>
    </row>
    <row r="10" spans="1:7" s="9" customFormat="1" x14ac:dyDescent="0.25">
      <c r="A10" s="8"/>
      <c r="B10" s="23" t="s">
        <v>37</v>
      </c>
      <c r="C10" s="23" t="s">
        <v>38</v>
      </c>
      <c r="D10" s="23" t="s">
        <v>39</v>
      </c>
      <c r="E10" s="23" t="s">
        <v>40</v>
      </c>
      <c r="F10" s="23" t="s">
        <v>41</v>
      </c>
      <c r="G10" s="10"/>
    </row>
    <row r="11" spans="1:7" x14ac:dyDescent="0.25">
      <c r="A11" s="40" t="s">
        <v>31</v>
      </c>
      <c r="B11" s="40"/>
      <c r="C11" s="40"/>
      <c r="D11" s="40"/>
      <c r="E11" s="40"/>
      <c r="F11" s="40"/>
      <c r="G11" s="40"/>
    </row>
    <row r="12" spans="1:7" x14ac:dyDescent="0.25">
      <c r="A12" s="5" t="s">
        <v>1</v>
      </c>
      <c r="B12" s="6">
        <v>500000</v>
      </c>
      <c r="C12" s="6">
        <v>530000</v>
      </c>
      <c r="D12" s="6">
        <v>561800</v>
      </c>
      <c r="E12" s="6">
        <v>595508</v>
      </c>
      <c r="F12" s="6">
        <v>631238</v>
      </c>
      <c r="G12" s="7"/>
    </row>
    <row r="13" spans="1:7" x14ac:dyDescent="0.25">
      <c r="A13" s="5" t="s">
        <v>8</v>
      </c>
      <c r="B13" s="6">
        <v>70000</v>
      </c>
      <c r="C13" s="6">
        <v>70000</v>
      </c>
      <c r="D13" s="6">
        <v>70000</v>
      </c>
      <c r="E13" s="6">
        <v>70000</v>
      </c>
      <c r="F13" s="6">
        <v>70000</v>
      </c>
      <c r="G13" s="7"/>
    </row>
    <row r="14" spans="1:7" x14ac:dyDescent="0.25">
      <c r="A14" s="5" t="s">
        <v>10</v>
      </c>
      <c r="B14" s="6">
        <v>68000</v>
      </c>
      <c r="C14" s="6">
        <v>68000</v>
      </c>
      <c r="D14" s="6">
        <v>68000</v>
      </c>
      <c r="E14" s="6">
        <v>68000</v>
      </c>
      <c r="F14" s="6">
        <v>68000</v>
      </c>
      <c r="G14" s="7"/>
    </row>
    <row r="15" spans="1:7" x14ac:dyDescent="0.25">
      <c r="A15" s="20" t="s">
        <v>11</v>
      </c>
      <c r="B15" s="21">
        <v>638000</v>
      </c>
      <c r="C15" s="21">
        <v>668000</v>
      </c>
      <c r="D15" s="21">
        <v>699800</v>
      </c>
      <c r="E15" s="21">
        <v>733508</v>
      </c>
      <c r="F15" s="21">
        <v>769238</v>
      </c>
      <c r="G15" s="22"/>
    </row>
    <row r="16" spans="1:7" x14ac:dyDescent="0.25">
      <c r="A16" s="20" t="s">
        <v>12</v>
      </c>
      <c r="B16" s="21">
        <v>619417</v>
      </c>
      <c r="C16" s="21">
        <v>629654</v>
      </c>
      <c r="D16" s="21">
        <v>640416</v>
      </c>
      <c r="E16" s="21">
        <v>651712</v>
      </c>
      <c r="F16" s="21">
        <v>663552</v>
      </c>
      <c r="G16" s="21">
        <v>3204752</v>
      </c>
    </row>
    <row r="17" spans="1:7" x14ac:dyDescent="0.25">
      <c r="A17" s="20" t="s">
        <v>13</v>
      </c>
      <c r="B17" s="21">
        <v>619417</v>
      </c>
      <c r="C17" s="21">
        <v>1249072</v>
      </c>
      <c r="D17" s="21">
        <v>1889488</v>
      </c>
      <c r="E17" s="21">
        <v>2541200</v>
      </c>
      <c r="F17" s="21">
        <v>3204752</v>
      </c>
      <c r="G17" s="22"/>
    </row>
    <row r="18" spans="1:7" x14ac:dyDescent="0.25">
      <c r="A18" s="41" t="s">
        <v>30</v>
      </c>
      <c r="B18" s="41"/>
      <c r="C18" s="41"/>
      <c r="D18" s="41"/>
      <c r="E18" s="41"/>
      <c r="F18" s="41"/>
      <c r="G18" s="41"/>
    </row>
    <row r="19" spans="1:7" x14ac:dyDescent="0.25">
      <c r="A19" s="11" t="s">
        <v>14</v>
      </c>
      <c r="B19" s="12">
        <v>250000</v>
      </c>
      <c r="C19" s="13">
        <v>0</v>
      </c>
      <c r="D19" s="13">
        <v>0</v>
      </c>
      <c r="E19" s="13">
        <v>0</v>
      </c>
      <c r="F19" s="13">
        <v>0</v>
      </c>
      <c r="G19" s="13"/>
    </row>
    <row r="20" spans="1:7" x14ac:dyDescent="0.25">
      <c r="A20" s="11" t="s">
        <v>3</v>
      </c>
      <c r="B20" s="12">
        <v>100000</v>
      </c>
      <c r="C20" s="13">
        <v>0</v>
      </c>
      <c r="D20" s="13">
        <v>0</v>
      </c>
      <c r="E20" s="13">
        <v>0</v>
      </c>
      <c r="F20" s="13">
        <v>0</v>
      </c>
      <c r="G20" s="13"/>
    </row>
    <row r="21" spans="1:7" x14ac:dyDescent="0.25">
      <c r="A21" s="11" t="s">
        <v>15</v>
      </c>
      <c r="B21" s="12">
        <v>34825</v>
      </c>
      <c r="C21" s="13">
        <v>0</v>
      </c>
      <c r="D21" s="13">
        <v>0</v>
      </c>
      <c r="E21" s="13">
        <v>0</v>
      </c>
      <c r="F21" s="13">
        <v>0</v>
      </c>
      <c r="G21" s="13"/>
    </row>
    <row r="22" spans="1:7" x14ac:dyDescent="0.25">
      <c r="A22" s="11" t="s">
        <v>16</v>
      </c>
      <c r="B22" s="12">
        <v>10945</v>
      </c>
      <c r="C22" s="13">
        <v>0</v>
      </c>
      <c r="D22" s="13">
        <v>0</v>
      </c>
      <c r="E22" s="13">
        <v>0</v>
      </c>
      <c r="F22" s="13">
        <v>0</v>
      </c>
      <c r="G22" s="13"/>
    </row>
    <row r="23" spans="1:7" x14ac:dyDescent="0.25">
      <c r="A23" s="11" t="s">
        <v>17</v>
      </c>
      <c r="B23" s="12">
        <v>1236525</v>
      </c>
      <c r="C23" s="13">
        <v>0</v>
      </c>
      <c r="D23" s="13">
        <v>0</v>
      </c>
      <c r="E23" s="13">
        <v>0</v>
      </c>
      <c r="F23" s="13">
        <v>0</v>
      </c>
      <c r="G23" s="13"/>
    </row>
    <row r="24" spans="1:7" x14ac:dyDescent="0.25">
      <c r="A24" s="14" t="s">
        <v>18</v>
      </c>
      <c r="B24" s="15">
        <v>1632295</v>
      </c>
      <c r="C24" s="16">
        <v>0</v>
      </c>
      <c r="D24" s="16">
        <v>0</v>
      </c>
      <c r="E24" s="16">
        <v>0</v>
      </c>
      <c r="F24" s="16">
        <v>0</v>
      </c>
      <c r="G24" s="16"/>
    </row>
    <row r="25" spans="1:7" x14ac:dyDescent="0.25">
      <c r="A25" s="11" t="s">
        <v>5</v>
      </c>
      <c r="B25" s="12">
        <v>54000</v>
      </c>
      <c r="C25" s="12">
        <v>81261</v>
      </c>
      <c r="D25" s="12">
        <v>81261</v>
      </c>
      <c r="E25" s="12">
        <v>81261</v>
      </c>
      <c r="F25" s="12">
        <v>81261</v>
      </c>
      <c r="G25" s="13"/>
    </row>
    <row r="26" spans="1:7" x14ac:dyDescent="0.25">
      <c r="A26" s="11" t="s">
        <v>4</v>
      </c>
      <c r="B26" s="12">
        <v>20000</v>
      </c>
      <c r="C26" s="12">
        <v>20000</v>
      </c>
      <c r="D26" s="12">
        <v>20000</v>
      </c>
      <c r="E26" s="12">
        <v>20000</v>
      </c>
      <c r="F26" s="12">
        <v>20000</v>
      </c>
      <c r="G26" s="13"/>
    </row>
    <row r="27" spans="1:7" x14ac:dyDescent="0.25">
      <c r="A27" s="11" t="s">
        <v>19</v>
      </c>
      <c r="B27" s="12">
        <v>111788</v>
      </c>
      <c r="C27" s="12">
        <v>116260</v>
      </c>
      <c r="D27" s="12">
        <v>120910</v>
      </c>
      <c r="E27" s="12">
        <v>125746</v>
      </c>
      <c r="F27" s="12">
        <v>130776</v>
      </c>
      <c r="G27" s="13"/>
    </row>
    <row r="28" spans="1:7" x14ac:dyDescent="0.25">
      <c r="A28" s="14" t="s">
        <v>20</v>
      </c>
      <c r="B28" s="15">
        <v>185788</v>
      </c>
      <c r="C28" s="15">
        <v>217521</v>
      </c>
      <c r="D28" s="15">
        <v>222171</v>
      </c>
      <c r="E28" s="15">
        <v>227007</v>
      </c>
      <c r="F28" s="15">
        <v>232037</v>
      </c>
      <c r="G28" s="16"/>
    </row>
    <row r="29" spans="1:7" x14ac:dyDescent="0.25">
      <c r="A29" s="17" t="s">
        <v>21</v>
      </c>
      <c r="B29" s="18">
        <v>1818083</v>
      </c>
      <c r="C29" s="18">
        <v>217521</v>
      </c>
      <c r="D29" s="18">
        <v>222171</v>
      </c>
      <c r="E29" s="18">
        <v>227007</v>
      </c>
      <c r="F29" s="18">
        <v>232037</v>
      </c>
      <c r="G29" s="19"/>
    </row>
    <row r="30" spans="1:7" x14ac:dyDescent="0.25">
      <c r="A30" s="17" t="s">
        <v>23</v>
      </c>
      <c r="B30" s="18">
        <v>1765129</v>
      </c>
      <c r="C30" s="18">
        <v>205034</v>
      </c>
      <c r="D30" s="18">
        <v>203318</v>
      </c>
      <c r="E30" s="18">
        <v>201693</v>
      </c>
      <c r="F30" s="18">
        <v>200157</v>
      </c>
      <c r="G30" s="18">
        <v>2575331</v>
      </c>
    </row>
    <row r="31" spans="1:7" x14ac:dyDescent="0.25">
      <c r="A31" s="17" t="s">
        <v>22</v>
      </c>
      <c r="B31" s="18">
        <v>1765129</v>
      </c>
      <c r="C31" s="18">
        <v>1970163</v>
      </c>
      <c r="D31" s="18">
        <v>2173481</v>
      </c>
      <c r="E31" s="18">
        <v>2375174</v>
      </c>
      <c r="F31" s="18">
        <v>2575331</v>
      </c>
      <c r="G31" s="19"/>
    </row>
    <row r="32" spans="1:7" x14ac:dyDescent="0.25">
      <c r="B32" s="1"/>
      <c r="C32" s="1"/>
      <c r="D32" s="1"/>
      <c r="E32" s="1"/>
      <c r="F32" s="1"/>
    </row>
    <row r="33" spans="1:7" x14ac:dyDescent="0.25">
      <c r="A33" s="4" t="s">
        <v>2</v>
      </c>
      <c r="B33" s="1">
        <v>-1180083</v>
      </c>
      <c r="C33" s="1">
        <v>450479</v>
      </c>
      <c r="D33" s="1">
        <v>477629</v>
      </c>
      <c r="E33" s="1">
        <v>506501</v>
      </c>
      <c r="F33" s="1">
        <v>537201</v>
      </c>
    </row>
    <row r="34" spans="1:7" x14ac:dyDescent="0.25">
      <c r="A34" s="4" t="s">
        <v>24</v>
      </c>
      <c r="B34" s="1">
        <v>-1145712</v>
      </c>
      <c r="C34" s="1">
        <v>424620</v>
      </c>
      <c r="D34" s="1">
        <v>437098</v>
      </c>
      <c r="E34" s="1">
        <v>450019</v>
      </c>
      <c r="F34" s="1">
        <v>463395</v>
      </c>
      <c r="G34" s="1">
        <v>629421</v>
      </c>
    </row>
    <row r="35" spans="1:7" x14ac:dyDescent="0.25">
      <c r="A35" s="4" t="s">
        <v>25</v>
      </c>
      <c r="B35" s="1">
        <v>-1145712</v>
      </c>
      <c r="C35" s="1">
        <v>-721091</v>
      </c>
      <c r="D35" s="1">
        <v>-283993</v>
      </c>
      <c r="E35" s="1">
        <v>166026</v>
      </c>
      <c r="F35" s="1">
        <v>629421</v>
      </c>
    </row>
    <row r="36" spans="1:7" x14ac:dyDescent="0.25">
      <c r="A36" s="4" t="s">
        <v>26</v>
      </c>
      <c r="B36" s="2">
        <v>0.24440000000000001</v>
      </c>
      <c r="C36" t="s">
        <v>6</v>
      </c>
    </row>
    <row r="37" spans="1:7" x14ac:dyDescent="0.25">
      <c r="A37" s="4" t="s">
        <v>27</v>
      </c>
      <c r="B37">
        <v>3.63</v>
      </c>
      <c r="C37" t="s">
        <v>7</v>
      </c>
      <c r="D37" t="s">
        <v>33</v>
      </c>
    </row>
    <row r="38" spans="1:7" x14ac:dyDescent="0.25">
      <c r="A38" s="4" t="s">
        <v>28</v>
      </c>
      <c r="B38" t="s">
        <v>29</v>
      </c>
    </row>
    <row r="39" spans="1:7" x14ac:dyDescent="0.25">
      <c r="B39" t="s">
        <v>0</v>
      </c>
    </row>
  </sheetData>
  <mergeCells count="3">
    <mergeCell ref="A1:G1"/>
    <mergeCell ref="A11:G11"/>
    <mergeCell ref="A18:G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Latihan</vt:lpstr>
      <vt:lpstr>Sheet1</vt:lpstr>
      <vt:lpstr>Copy-cek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NURFIT</dc:creator>
  <cp:lastModifiedBy>NUR</cp:lastModifiedBy>
  <dcterms:created xsi:type="dcterms:W3CDTF">2016-09-06T23:31:21Z</dcterms:created>
  <dcterms:modified xsi:type="dcterms:W3CDTF">2016-09-08T05:39:43Z</dcterms:modified>
</cp:coreProperties>
</file>