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<sst xmlns="http://schemas.openxmlformats.org/spreadsheetml/2006/main" count="181" uniqueCount="60">
  <si>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</si>
  <si>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</si>
  <si>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</si>
  <si>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</si>
  <si>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9-2021</t>
  </si>
  <si>
    <t>Legend:</t>
  </si>
  <si>
    <t>On track</t>
  </si>
  <si>
    <t>Low risk</t>
  </si>
  <si>
    <t>Med risk</t>
  </si>
  <si>
    <t>High risk</t>
  </si>
  <si>
    <t>Unassigned</t>
  </si>
  <si>
    <t>Project lead</t>
  </si>
  <si>
    <t>Wade</t>
  </si>
  <si>
    <t>Walker</t>
  </si>
  <si>
    <t>Luke</t>
  </si>
  <si>
    <t>Project Start Date:</t>
  </si>
  <si>
    <t>Scrolling Increment:</t>
  </si>
  <si>
    <t>Milestone description</t>
  </si>
  <si>
    <t>Category</t>
  </si>
  <si>
    <t>Assigned to</t>
  </si>
  <si>
    <t>Progress</t>
  </si>
  <si>
    <t>Start</t>
  </si>
  <si>
    <t>Days</t>
  </si>
  <si>
    <t>Iteration 01</t>
  </si>
  <si>
    <t>Iteration planning and meeting</t>
  </si>
  <si>
    <t>Goal</t>
  </si>
  <si>
    <t>Complete stakegholder register</t>
  </si>
  <si>
    <t>Milestone</t>
  </si>
  <si>
    <t xml:space="preserve">Design persona </t>
  </si>
  <si>
    <t>Low Risk</t>
  </si>
  <si>
    <t>Review and test persona</t>
  </si>
  <si>
    <t>Chi Minming</t>
  </si>
  <si>
    <t>Complete progress report</t>
  </si>
  <si>
    <t>Iteration 02</t>
  </si>
  <si>
    <t>Start creating git branch</t>
  </si>
  <si>
    <t>High Risk</t>
  </si>
  <si>
    <t>Websits Planning</t>
  </si>
  <si>
    <t>Med Risk</t>
  </si>
  <si>
    <t xml:space="preserve">scheduling </t>
  </si>
  <si>
    <t>Continue project development</t>
  </si>
  <si>
    <t>Iteration 03</t>
  </si>
  <si>
    <t>Create and write HTML;txt; files</t>
  </si>
  <si>
    <t>Connection between pull file and GitHub remote database</t>
  </si>
  <si>
    <t>Check the pulling process</t>
  </si>
  <si>
    <t>On Track</t>
  </si>
  <si>
    <t>Test the operation of the website and find problems,</t>
  </si>
  <si>
    <t>Final</t>
  </si>
  <si>
    <t>Successfully developed and run the website</t>
  </si>
  <si>
    <t>To add more data, Insert new rows ABOVE this one</t>
  </si>
  <si>
    <t>Company name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</si>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</sst>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44" formatCode="_ &quot;￥&quot;* #,##0.00_ ;_ &quot;￥&quot;* \-#,##0.00_ ;_ &quot;￥&quot;* &quot;-&quot;??_ ;_ @_ "/>
    <numFmt numFmtId="176" formatCode="d"/>
    <numFmt numFmtId="42" formatCode="_ &quot;￥&quot;* #,##0_ ;_ &quot;￥&quot;* \-#,##0_ ;_ &quot;￥&quot;* &quot;-&quot;_ ;_ @_ "/>
    <numFmt numFmtId="177" formatCode="_(* #,##0.00_);_(* \(#,##0.00\);_(* &quot;-&quot;??_);_(@_)"/>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u/>
      <sz val="11"/>
      <color indexed="12"/>
      <name val="Arial"/>
      <charset val="134"/>
    </font>
    <font>
      <sz val="11"/>
      <color rgb="FF9C0006"/>
      <name val="宋体"/>
      <charset val="0"/>
      <scheme val="minor"/>
    </font>
    <font>
      <u/>
      <sz val="11"/>
      <color rgb="FF800080"/>
      <name val="宋体"/>
      <charset val="0"/>
      <scheme val="minor"/>
    </font>
    <font>
      <b/>
      <sz val="22"/>
      <color theme="1" tint="0.349986266670736"/>
      <name val="宋体"/>
      <charset val="134"/>
      <scheme val="major"/>
    </font>
    <font>
      <b/>
      <sz val="11"/>
      <color theme="3"/>
      <name val="宋体"/>
      <charset val="134"/>
      <scheme val="minor"/>
    </font>
    <font>
      <sz val="11"/>
      <color rgb="FFFF0000"/>
      <name val="宋体"/>
      <charset val="0"/>
      <scheme val="minor"/>
    </font>
    <font>
      <i/>
      <sz val="11"/>
      <color rgb="FF7F7F7F"/>
      <name val="宋体"/>
      <charset val="0"/>
      <scheme val="minor"/>
    </font>
    <font>
      <sz val="14"/>
      <color theme="1"/>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0" fillId="0" borderId="0" applyFont="0" applyFill="0" applyBorder="0" applyAlignment="0" applyProtection="0">
      <alignment vertical="center"/>
    </xf>
    <xf numFmtId="0" fontId="30" fillId="17" borderId="0" applyNumberFormat="0" applyBorder="0" applyAlignment="0" applyProtection="0">
      <alignment vertical="center"/>
    </xf>
    <xf numFmtId="0" fontId="33" fillId="18"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1" borderId="0" applyNumberFormat="0" applyBorder="0" applyAlignment="0" applyProtection="0">
      <alignment vertical="center"/>
    </xf>
    <xf numFmtId="0" fontId="35" fillId="22" borderId="0" applyNumberFormat="0" applyBorder="0" applyAlignment="0" applyProtection="0">
      <alignment vertical="center"/>
    </xf>
    <xf numFmtId="177" fontId="0" fillId="0" borderId="8" applyFont="0" applyFill="0" applyAlignment="0" applyProtection="0"/>
    <xf numFmtId="0" fontId="31" fillId="16" borderId="0" applyNumberFormat="0" applyBorder="0" applyAlignment="0" applyProtection="0">
      <alignment vertical="center"/>
    </xf>
    <xf numFmtId="0" fontId="34"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6" fillId="0" borderId="0" applyNumberFormat="0" applyFill="0" applyBorder="0" applyAlignment="0" applyProtection="0">
      <alignment vertical="center"/>
    </xf>
    <xf numFmtId="0" fontId="0" fillId="23" borderId="23" applyNumberFormat="0" applyFont="0" applyAlignment="0" applyProtection="0">
      <alignment vertical="center"/>
    </xf>
    <xf numFmtId="0" fontId="1" fillId="0" borderId="0"/>
    <xf numFmtId="0" fontId="31" fillId="25"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7" fillId="0" borderId="0" applyNumberFormat="0" applyFill="0" applyBorder="0" applyAlignment="0" applyProtection="0"/>
    <xf numFmtId="0" fontId="40" fillId="0" borderId="0" applyNumberFormat="0" applyFill="0" applyBorder="0" applyAlignment="0" applyProtection="0">
      <alignment vertical="center"/>
    </xf>
    <xf numFmtId="0" fontId="41" fillId="0" borderId="0" applyNumberFormat="0" applyFill="0" applyAlignment="0" applyProtection="0"/>
    <xf numFmtId="0" fontId="41" fillId="0" borderId="0" applyNumberFormat="0" applyFill="0" applyProtection="0">
      <alignment vertical="top"/>
    </xf>
    <xf numFmtId="0" fontId="31" fillId="26" borderId="0" applyNumberFormat="0" applyBorder="0" applyAlignment="0" applyProtection="0">
      <alignment vertical="center"/>
    </xf>
    <xf numFmtId="0" fontId="0" fillId="0" borderId="0" applyNumberFormat="0" applyFill="0" applyProtection="0">
      <alignment horizontal="right" vertical="center" indent="1"/>
    </xf>
    <xf numFmtId="0" fontId="31" fillId="29" borderId="0" applyNumberFormat="0" applyBorder="0" applyAlignment="0" applyProtection="0">
      <alignment vertical="center"/>
    </xf>
    <xf numFmtId="0" fontId="43" fillId="30" borderId="25" applyNumberFormat="0" applyAlignment="0" applyProtection="0">
      <alignment vertical="center"/>
    </xf>
    <xf numFmtId="0" fontId="45" fillId="30" borderId="22" applyNumberFormat="0" applyAlignment="0" applyProtection="0">
      <alignment vertical="center"/>
    </xf>
    <xf numFmtId="0" fontId="44" fillId="31" borderId="26" applyNumberFormat="0" applyAlignment="0" applyProtection="0">
      <alignment vertical="center"/>
    </xf>
    <xf numFmtId="0" fontId="30" fillId="15" borderId="0" applyNumberFormat="0" applyBorder="0" applyAlignment="0" applyProtection="0">
      <alignment vertical="center"/>
    </xf>
    <xf numFmtId="0" fontId="31" fillId="6" borderId="0" applyNumberFormat="0" applyBorder="0" applyAlignment="0" applyProtection="0">
      <alignment vertical="center"/>
    </xf>
    <xf numFmtId="0" fontId="42" fillId="0" borderId="24" applyNumberFormat="0" applyFill="0" applyAlignment="0" applyProtection="0">
      <alignment vertical="center"/>
    </xf>
    <xf numFmtId="0" fontId="32" fillId="0" borderId="21" applyNumberFormat="0" applyFill="0" applyAlignment="0" applyProtection="0">
      <alignment vertical="center"/>
    </xf>
    <xf numFmtId="0" fontId="46" fillId="33" borderId="0" applyNumberFormat="0" applyBorder="0" applyAlignment="0" applyProtection="0">
      <alignment vertical="center"/>
    </xf>
    <xf numFmtId="0" fontId="47" fillId="35" borderId="0" applyNumberFormat="0" applyBorder="0" applyAlignment="0" applyProtection="0">
      <alignment vertical="center"/>
    </xf>
    <xf numFmtId="0" fontId="30" fillId="39" borderId="0" applyNumberFormat="0" applyBorder="0" applyAlignment="0" applyProtection="0">
      <alignment vertical="center"/>
    </xf>
    <xf numFmtId="0" fontId="31" fillId="34" borderId="0" applyNumberFormat="0" applyBorder="0" applyAlignment="0" applyProtection="0">
      <alignment vertical="center"/>
    </xf>
    <xf numFmtId="0" fontId="30" fillId="40" borderId="0" applyNumberFormat="0" applyBorder="0" applyAlignment="0" applyProtection="0">
      <alignment vertical="center"/>
    </xf>
    <xf numFmtId="0" fontId="30" fillId="32" borderId="0" applyNumberFormat="0" applyBorder="0" applyAlignment="0" applyProtection="0">
      <alignment vertical="center"/>
    </xf>
    <xf numFmtId="0" fontId="30" fillId="28" borderId="0" applyNumberFormat="0" applyBorder="0" applyAlignment="0" applyProtection="0">
      <alignment vertical="center"/>
    </xf>
    <xf numFmtId="0" fontId="30" fillId="27" borderId="0" applyNumberFormat="0" applyBorder="0" applyAlignment="0" applyProtection="0">
      <alignment vertical="center"/>
    </xf>
    <xf numFmtId="0" fontId="1" fillId="3" borderId="0" applyNumberFormat="0" applyBorder="0" applyAlignment="0" applyProtection="0"/>
    <xf numFmtId="0" fontId="31" fillId="20" borderId="0" applyNumberFormat="0" applyBorder="0" applyAlignment="0" applyProtection="0">
      <alignment vertical="center"/>
    </xf>
    <xf numFmtId="0" fontId="30" fillId="41" borderId="0" applyNumberFormat="0" applyBorder="0" applyAlignment="0" applyProtection="0">
      <alignment vertical="center"/>
    </xf>
    <xf numFmtId="0" fontId="30" fillId="14" borderId="0" applyNumberFormat="0" applyBorder="0" applyAlignment="0" applyProtection="0">
      <alignment vertical="center"/>
    </xf>
    <xf numFmtId="0" fontId="31" fillId="38" borderId="0" applyNumberFormat="0" applyBorder="0" applyAlignment="0" applyProtection="0">
      <alignment vertical="center"/>
    </xf>
    <xf numFmtId="0" fontId="30" fillId="19" borderId="0" applyNumberFormat="0" applyBorder="0" applyAlignment="0" applyProtection="0">
      <alignment vertical="center"/>
    </xf>
    <xf numFmtId="0" fontId="31" fillId="37" borderId="0" applyNumberFormat="0" applyBorder="0" applyAlignment="0" applyProtection="0">
      <alignment vertical="center"/>
    </xf>
    <xf numFmtId="0" fontId="31" fillId="4" borderId="0" applyNumberFormat="0" applyBorder="0" applyAlignment="0" applyProtection="0">
      <alignment vertical="center"/>
    </xf>
    <xf numFmtId="0" fontId="30" fillId="24" borderId="0" applyNumberFormat="0" applyBorder="0" applyAlignment="0" applyProtection="0">
      <alignment vertical="center"/>
    </xf>
    <xf numFmtId="0" fontId="31" fillId="36"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14" fontId="5" fillId="0" borderId="0" xfId="50" applyNumberFormat="1" applyFont="1" applyFill="1" applyBorder="1">
      <alignment horizontal="center" vertical="center"/>
    </xf>
    <xf numFmtId="0" fontId="10" fillId="0" borderId="0" xfId="11" applyNumberFormat="1" applyFont="1" applyFill="1" applyBorder="1" applyAlignment="1" applyProtection="1">
      <alignment horizontal="center" vertical="center"/>
    </xf>
    <xf numFmtId="0" fontId="0" fillId="0" borderId="0" xfId="0" applyAlignment="1">
      <alignment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1" totalsRowShown="0">
  <autoFilter ref="B9:G31">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C4" sqref="C4:E4"/>
    </sheetView>
  </sheetViews>
  <sheetFormatPr defaultColWidth="9.13888888888889" defaultRowHeight="12"/>
  <cols>
    <col min="1" max="1" width="4.71296296296296" style="151" customWidth="1"/>
    <col min="2" max="2" width="2.71296296296296" style="151" customWidth="1"/>
    <col min="3" max="5" width="40.712962962963" style="152" customWidth="1"/>
    <col min="6" max="6" width="2.71296296296296" style="152" customWidth="1"/>
    <col min="7" max="16384" width="9.13888888888889" style="152"/>
  </cols>
  <sheetData>
    <row r="1" s="150" customFormat="1" ht="28.8"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4.4"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3"/>
  <sheetViews>
    <sheetView showGridLines="0" tabSelected="1" zoomScale="69" zoomScaleNormal="69" zoomScalePageLayoutView="70" showRuler="0" topLeftCell="A8" workbookViewId="0">
      <selection activeCell="E12" sqref="E12"/>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7"/>
      <c r="J2" s="147"/>
      <c r="K2" s="147"/>
      <c r="L2" s="147"/>
      <c r="M2" s="147"/>
      <c r="N2" s="147"/>
      <c r="O2" s="148"/>
      <c r="P2" s="148"/>
      <c r="Q2" s="148"/>
      <c r="R2" s="148"/>
      <c r="S2" s="148"/>
      <c r="T2" s="148"/>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43" t="s">
        <v>14</v>
      </c>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IFERROR(IF(MIN(Milestones4352[Start])=0,TODAY(),B11(Milestones4352[Start])),TODAY())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1</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17</v>
      </c>
      <c r="C9" s="142" t="s">
        <v>18</v>
      </c>
      <c r="D9" s="142" t="s">
        <v>19</v>
      </c>
      <c r="E9" s="142" t="s">
        <v>20</v>
      </c>
      <c r="F9" s="142" t="s">
        <v>21</v>
      </c>
      <c r="G9" s="142" t="s">
        <v>22</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23</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24</v>
      </c>
      <c r="C12" s="36" t="s">
        <v>25</v>
      </c>
      <c r="D12" s="36" t="s">
        <v>13</v>
      </c>
      <c r="E12" s="143">
        <v>1</v>
      </c>
      <c r="F12" s="144">
        <f ca="1">TODAY()</f>
        <v>44513</v>
      </c>
      <c r="G12" s="39">
        <v>1</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26</v>
      </c>
      <c r="C13" s="36" t="s">
        <v>27</v>
      </c>
      <c r="D13" s="36" t="s">
        <v>12</v>
      </c>
      <c r="E13" s="145">
        <v>80</v>
      </c>
      <c r="F13" s="144">
        <f ca="1">TODAY()+3</f>
        <v>44516</v>
      </c>
      <c r="G13" s="39">
        <v>2</v>
      </c>
      <c r="H13" s="40"/>
      <c r="I13" s="66" t="str">
        <f ca="1" t="shared" ref="I13:X28" si="8">IF(AND($C13="Goal",I$7&gt;=$F13,I$7&lt;=$F13+$G13-1),2,IF(AND($C13="Milestone",I$7&gt;=$F13,I$7&lt;=$F13+$G13-1),1,""))</f>
        <v/>
      </c>
      <c r="J13" s="66" t="str">
        <f ca="1" t="shared" si="4"/>
        <v/>
      </c>
      <c r="K13" s="66">
        <f ca="1" t="shared" si="4"/>
        <v>1</v>
      </c>
      <c r="L13" s="66">
        <f ca="1" t="shared" si="4"/>
        <v>1</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28</v>
      </c>
      <c r="C14" s="36" t="s">
        <v>29</v>
      </c>
      <c r="D14" s="36" t="s">
        <v>14</v>
      </c>
      <c r="E14" s="143">
        <v>1</v>
      </c>
      <c r="F14" s="38">
        <f ca="1">F12+5</f>
        <v>44518</v>
      </c>
      <c r="G14" s="39">
        <v>3</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30</v>
      </c>
      <c r="C15" s="36" t="s">
        <v>27</v>
      </c>
      <c r="D15" s="36" t="s">
        <v>31</v>
      </c>
      <c r="E15" s="143">
        <v>1</v>
      </c>
      <c r="F15" s="38">
        <f ca="1">F12+15</f>
        <v>44528</v>
      </c>
      <c r="G15" s="39">
        <v>4</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f ca="1" t="shared" si="4"/>
        <v>1</v>
      </c>
      <c r="X15" s="66">
        <f ca="1" t="shared" si="4"/>
        <v>1</v>
      </c>
      <c r="Y15" s="66">
        <f ca="1" t="shared" si="5"/>
        <v>1</v>
      </c>
      <c r="Z15" s="66">
        <f ca="1" t="shared" si="5"/>
        <v>1</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32</v>
      </c>
      <c r="C16" s="36" t="s">
        <v>27</v>
      </c>
      <c r="D16" s="36" t="s">
        <v>13</v>
      </c>
      <c r="E16" s="143">
        <v>1</v>
      </c>
      <c r="F16" s="38">
        <f ca="1">F12+20</f>
        <v>44533</v>
      </c>
      <c r="G16" s="39">
        <v>2</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f ca="1" t="shared" si="5"/>
        <v>1</v>
      </c>
      <c r="AC16" s="66">
        <f ca="1" t="shared" si="5"/>
        <v>1</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33</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34</v>
      </c>
      <c r="C18" s="36" t="s">
        <v>35</v>
      </c>
      <c r="D18" s="36"/>
      <c r="E18" s="143">
        <v>1</v>
      </c>
      <c r="F18" s="38">
        <f ca="1">F12+6</f>
        <v>44519</v>
      </c>
      <c r="G18" s="39">
        <v>1</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36</v>
      </c>
      <c r="C19" s="36" t="s">
        <v>37</v>
      </c>
      <c r="D19" s="36"/>
      <c r="E19" s="143">
        <v>1</v>
      </c>
      <c r="F19" s="38">
        <f ca="1">F18+2</f>
        <v>44521</v>
      </c>
      <c r="G19" s="39">
        <v>3</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38</v>
      </c>
      <c r="C20" s="36" t="s">
        <v>27</v>
      </c>
      <c r="D20" s="36"/>
      <c r="E20" s="143">
        <v>1</v>
      </c>
      <c r="F20" s="38">
        <f ca="1">F19+5</f>
        <v>44526</v>
      </c>
      <c r="G20" s="39">
        <v>4</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f ca="1" t="shared" si="4"/>
        <v>1</v>
      </c>
      <c r="V20" s="66">
        <f ca="1" t="shared" si="4"/>
        <v>1</v>
      </c>
      <c r="W20" s="66">
        <f ca="1" t="shared" si="4"/>
        <v>1</v>
      </c>
      <c r="X20" s="66">
        <f ca="1" t="shared" si="4"/>
        <v>1</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39</v>
      </c>
      <c r="C21" s="36" t="s">
        <v>35</v>
      </c>
      <c r="D21" s="36"/>
      <c r="E21" s="143">
        <v>1</v>
      </c>
      <c r="F21" s="38">
        <f ca="1">F20+2</f>
        <v>44528</v>
      </c>
      <c r="G21" s="39">
        <v>11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32</v>
      </c>
      <c r="C22" s="36" t="s">
        <v>27</v>
      </c>
      <c r="D22" s="36"/>
      <c r="E22" s="143">
        <v>1</v>
      </c>
      <c r="F22" s="38">
        <f ca="1">F21+1</f>
        <v>44529</v>
      </c>
      <c r="G22" s="39">
        <v>2</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f ca="1" t="shared" si="4"/>
        <v>1</v>
      </c>
      <c r="Y22" s="66">
        <f ca="1" t="shared" si="5"/>
        <v>1</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40</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41</v>
      </c>
      <c r="C24" s="36" t="s">
        <v>29</v>
      </c>
      <c r="D24" s="36"/>
      <c r="E24" s="143">
        <v>1</v>
      </c>
      <c r="F24" s="38">
        <f ca="1">F12+15</f>
        <v>44528</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42</v>
      </c>
      <c r="C25" s="36" t="s">
        <v>35</v>
      </c>
      <c r="D25" s="36"/>
      <c r="E25" s="143">
        <v>1</v>
      </c>
      <c r="F25" s="38">
        <f ca="1">F24+3</f>
        <v>44531</v>
      </c>
      <c r="G25" s="39">
        <v>10</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43</v>
      </c>
      <c r="C26" s="36" t="s">
        <v>44</v>
      </c>
      <c r="D26" s="36"/>
      <c r="E26" s="143">
        <v>1</v>
      </c>
      <c r="F26" s="38">
        <f ca="1">F25+15</f>
        <v>44546</v>
      </c>
      <c r="G26" s="39">
        <v>1</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146" t="s">
        <v>45</v>
      </c>
      <c r="C27" s="36" t="s">
        <v>27</v>
      </c>
      <c r="D27" s="36"/>
      <c r="E27" s="143">
        <v>1</v>
      </c>
      <c r="F27" s="38">
        <f ca="1">F21+22</f>
        <v>44550</v>
      </c>
      <c r="G27" s="39">
        <v>10</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f ca="1" t="shared" si="9"/>
        <v>1</v>
      </c>
      <c r="AT27" s="66">
        <f ca="1" t="shared" si="9"/>
        <v>1</v>
      </c>
      <c r="AU27" s="66">
        <f ca="1" t="shared" si="9"/>
        <v>1</v>
      </c>
      <c r="AV27" s="66">
        <f ca="1" t="shared" si="9"/>
        <v>1</v>
      </c>
      <c r="AW27" s="66">
        <f ca="1" t="shared" si="9"/>
        <v>1</v>
      </c>
      <c r="AX27" s="66">
        <f ca="1" t="shared" si="9"/>
        <v>1</v>
      </c>
      <c r="AY27" s="66">
        <f ca="1" t="shared" si="9"/>
        <v>1</v>
      </c>
      <c r="AZ27" s="66">
        <f ca="1" t="shared" si="9"/>
        <v>1</v>
      </c>
      <c r="BA27" s="66">
        <f ca="1" t="shared" si="9"/>
        <v>1</v>
      </c>
      <c r="BB27" s="66">
        <f ca="1" t="shared" si="9"/>
        <v>1</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32</v>
      </c>
      <c r="C28" s="36" t="s">
        <v>29</v>
      </c>
      <c r="D28" s="36"/>
      <c r="E28" s="143">
        <v>1</v>
      </c>
      <c r="F28" s="38">
        <f ca="1">F16</f>
        <v>44533</v>
      </c>
      <c r="G28" s="39">
        <v>2</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47</v>
      </c>
      <c r="C30" s="36" t="s">
        <v>25</v>
      </c>
      <c r="D30" s="36"/>
      <c r="E30" s="143">
        <v>1</v>
      </c>
      <c r="F30" s="38">
        <f ca="1">F27+3</f>
        <v>44553</v>
      </c>
      <c r="G30" s="39">
        <v>1</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f ca="1" t="shared" si="9"/>
        <v>2</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4"/>
      <c r="B31" s="42" t="s">
        <v>48</v>
      </c>
      <c r="C31" s="43"/>
      <c r="D31" s="43"/>
      <c r="E31" s="13"/>
      <c r="F31" s="44"/>
      <c r="G31" s="45"/>
      <c r="H31" s="40"/>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53"/>
    </row>
    <row r="32" customHeight="1" spans="4:8">
      <c r="D32" s="46"/>
      <c r="G32" s="47"/>
      <c r="H32" s="48"/>
    </row>
    <row r="33" customHeight="1" spans="4:4">
      <c r="D33"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1:BL31">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1">
    <cfRule type="dataBar" priority="5">
      <dataBar>
        <cfvo type="num" val="0"/>
        <cfvo type="num" val="1"/>
        <color theme="6"/>
      </dataBar>
      <extLst>
        <ext xmlns:x14="http://schemas.microsoft.com/office/spreadsheetml/2009/9/main" uri="{B025F937-C7B1-47D3-B67F-A62EFF666E3E}">
          <x14:id>{bc174bb7-e534-4a02-b80f-c6163855f89d}</x14:id>
        </ext>
      </extLst>
    </cfRule>
  </conditionalFormatting>
  <conditionalFormatting sqref="I7:BL31">
    <cfRule type="expression" dxfId="13" priority="1">
      <formula>AND(TODAY()&gt;=I$7,TODAY()&lt;J$7)</formula>
    </cfRule>
  </conditionalFormatting>
  <conditionalFormatting sqref="I10:BL30">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2">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6 C27 C12:C15 C17:C26 C28:C30">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row marks the end of the Gantt milestone data. DO NOT enter anything in this row. &#10;To add more items, insert new rows above this one.&#10;" sqref="A31"/>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5ce98e7b-a9cc-4eaa-aabd-449843d50fdd}">
            <x14:iconSet iconSet="3Stars" custom="1" showValue="0">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dataBar" id="{bc174bb7-e534-4a02-b80f-c6163855f89d}">
            <x14:dataBar minLength="0" maxLength="100" gradient="0">
              <x14:cfvo type="num">
                <xm:f>0</xm:f>
              </x14:cfvo>
              <x14:cfvo type="num">
                <xm:f>1</xm:f>
              </x14:cfvo>
              <x14:negativeFillColor rgb="FFFF0000"/>
              <x14:axisColor rgb="FF000000"/>
            </x14:dataBar>
          </x14:cfRule>
          <xm:sqref>E9:E31</xm:sqref>
        </x14:conditionalFormatting>
        <x14:conditionalFormatting xmlns:xm="http://schemas.microsoft.com/office/excel/2006/main">
          <x14:cfRule type="iconSet" priority="6" id="{54c9c554-ce57-4d3d-9c6a-1c200f6c1fb2}">
            <x14:iconSet iconSet="3Stars" custom="1" showValue="0">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49</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15</v>
      </c>
      <c r="C6" s="100">
        <f ca="1" t="array" ref="C6">IFERROR(IF(MIN(Milestones435[Start])=0,TODAY(),B11(Milestones435[Start])),TODAY())</f>
        <v>44513</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16</v>
      </c>
      <c r="C7" s="103">
        <v>1</v>
      </c>
      <c r="D7" s="94"/>
      <c r="E7" s="90"/>
      <c r="F7" s="98"/>
      <c r="G7" s="98"/>
      <c r="H7" s="98"/>
      <c r="I7" s="124">
        <f ca="1">IFERROR(Project_Start+Scrolling_Increment,TODAY())</f>
        <v>44514</v>
      </c>
      <c r="J7" s="125">
        <f ca="1">I7+1</f>
        <v>44515</v>
      </c>
      <c r="K7" s="125">
        <f ca="1" t="shared" ref="K7:AZ7" si="0">J7+1</f>
        <v>44516</v>
      </c>
      <c r="L7" s="125">
        <f ca="1" t="shared" si="0"/>
        <v>44517</v>
      </c>
      <c r="M7" s="125">
        <f ca="1" t="shared" si="0"/>
        <v>44518</v>
      </c>
      <c r="N7" s="125">
        <f ca="1" t="shared" si="0"/>
        <v>44519</v>
      </c>
      <c r="O7" s="126">
        <f ca="1" t="shared" si="0"/>
        <v>44520</v>
      </c>
      <c r="P7" s="125">
        <f ca="1" t="shared" si="0"/>
        <v>44521</v>
      </c>
      <c r="Q7" s="125">
        <f ca="1" t="shared" si="0"/>
        <v>44522</v>
      </c>
      <c r="R7" s="125">
        <f ca="1" t="shared" si="0"/>
        <v>44523</v>
      </c>
      <c r="S7" s="125">
        <f ca="1" t="shared" si="0"/>
        <v>44524</v>
      </c>
      <c r="T7" s="125">
        <f ca="1" t="shared" si="0"/>
        <v>44525</v>
      </c>
      <c r="U7" s="125">
        <f ca="1" t="shared" si="0"/>
        <v>44526</v>
      </c>
      <c r="V7" s="126">
        <f ca="1" t="shared" si="0"/>
        <v>44527</v>
      </c>
      <c r="W7" s="125">
        <f ca="1" t="shared" si="0"/>
        <v>44528</v>
      </c>
      <c r="X7" s="125">
        <f ca="1" t="shared" si="0"/>
        <v>44529</v>
      </c>
      <c r="Y7" s="125">
        <f ca="1" t="shared" si="0"/>
        <v>44530</v>
      </c>
      <c r="Z7" s="125">
        <f ca="1" t="shared" si="0"/>
        <v>44531</v>
      </c>
      <c r="AA7" s="125">
        <f ca="1" t="shared" si="0"/>
        <v>44532</v>
      </c>
      <c r="AB7" s="125">
        <f ca="1" t="shared" si="0"/>
        <v>44533</v>
      </c>
      <c r="AC7" s="126">
        <f ca="1" t="shared" si="0"/>
        <v>44534</v>
      </c>
      <c r="AD7" s="125">
        <f ca="1" t="shared" si="0"/>
        <v>44535</v>
      </c>
      <c r="AE7" s="125">
        <f ca="1" t="shared" si="0"/>
        <v>44536</v>
      </c>
      <c r="AF7" s="125">
        <f ca="1" t="shared" si="0"/>
        <v>44537</v>
      </c>
      <c r="AG7" s="125">
        <f ca="1" t="shared" si="0"/>
        <v>44538</v>
      </c>
      <c r="AH7" s="125">
        <f ca="1" t="shared" si="0"/>
        <v>44539</v>
      </c>
      <c r="AI7" s="125">
        <f ca="1" t="shared" si="0"/>
        <v>44540</v>
      </c>
      <c r="AJ7" s="126">
        <f ca="1" t="shared" si="0"/>
        <v>44541</v>
      </c>
      <c r="AK7" s="125">
        <f ca="1" t="shared" si="0"/>
        <v>44542</v>
      </c>
      <c r="AL7" s="125">
        <f ca="1" t="shared" si="0"/>
        <v>44543</v>
      </c>
      <c r="AM7" s="125">
        <f ca="1" t="shared" si="0"/>
        <v>44544</v>
      </c>
      <c r="AN7" s="125">
        <f ca="1" t="shared" si="0"/>
        <v>44545</v>
      </c>
      <c r="AO7" s="125">
        <f ca="1" t="shared" si="0"/>
        <v>44546</v>
      </c>
      <c r="AP7" s="125">
        <f ca="1" t="shared" si="0"/>
        <v>44547</v>
      </c>
      <c r="AQ7" s="126">
        <f ca="1" t="shared" si="0"/>
        <v>44548</v>
      </c>
      <c r="AR7" s="125">
        <f ca="1" t="shared" si="0"/>
        <v>44549</v>
      </c>
      <c r="AS7" s="125">
        <f ca="1" t="shared" si="0"/>
        <v>44550</v>
      </c>
      <c r="AT7" s="125">
        <f ca="1" t="shared" si="0"/>
        <v>44551</v>
      </c>
      <c r="AU7" s="125">
        <f ca="1" t="shared" si="0"/>
        <v>44552</v>
      </c>
      <c r="AV7" s="125">
        <f ca="1" t="shared" si="0"/>
        <v>44553</v>
      </c>
      <c r="AW7" s="125">
        <f ca="1" t="shared" si="0"/>
        <v>44554</v>
      </c>
      <c r="AX7" s="126">
        <f ca="1" t="shared" si="0"/>
        <v>44555</v>
      </c>
      <c r="AY7" s="125">
        <f ca="1" t="shared" si="0"/>
        <v>44556</v>
      </c>
      <c r="AZ7" s="125">
        <f ca="1" t="shared" si="0"/>
        <v>44557</v>
      </c>
      <c r="BA7" s="125">
        <f ca="1" t="shared" ref="BA7:BG7" si="1">AZ7+1</f>
        <v>44558</v>
      </c>
      <c r="BB7" s="125">
        <f ca="1" t="shared" si="1"/>
        <v>44559</v>
      </c>
      <c r="BC7" s="125">
        <f ca="1" t="shared" si="1"/>
        <v>44560</v>
      </c>
      <c r="BD7" s="125">
        <f ca="1" t="shared" si="1"/>
        <v>44561</v>
      </c>
      <c r="BE7" s="126">
        <f ca="1" t="shared" si="1"/>
        <v>44562</v>
      </c>
      <c r="BF7" s="125">
        <f ca="1" t="shared" si="1"/>
        <v>44563</v>
      </c>
      <c r="BG7" s="125">
        <f ca="1" t="shared" si="1"/>
        <v>44564</v>
      </c>
      <c r="BH7" s="125">
        <f ca="1" t="shared" ref="BH7:BL7" si="2">BG7+1</f>
        <v>44565</v>
      </c>
      <c r="BI7" s="125">
        <f ca="1" t="shared" si="2"/>
        <v>44566</v>
      </c>
      <c r="BJ7" s="125">
        <f ca="1" t="shared" si="2"/>
        <v>44567</v>
      </c>
      <c r="BK7" s="125">
        <f ca="1" t="shared" si="2"/>
        <v>44568</v>
      </c>
      <c r="BL7" s="136">
        <f ca="1" t="shared" si="2"/>
        <v>44569</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17</v>
      </c>
      <c r="C9" s="106" t="s">
        <v>18</v>
      </c>
      <c r="D9" s="106" t="s">
        <v>19</v>
      </c>
      <c r="E9" s="106" t="s">
        <v>20</v>
      </c>
      <c r="F9" s="106" t="s">
        <v>21</v>
      </c>
      <c r="G9" s="106" t="s">
        <v>22</v>
      </c>
      <c r="H9" s="107"/>
      <c r="I9" s="129" t="str">
        <f ca="1" t="shared" ref="I9:BL9" si="3">LEFT(TEXT(I7,"ddd"),1)</f>
        <v>S</v>
      </c>
      <c r="J9" s="129" t="str">
        <f ca="1" t="shared" si="3"/>
        <v>M</v>
      </c>
      <c r="K9" s="129" t="str">
        <f ca="1" t="shared" si="3"/>
        <v>T</v>
      </c>
      <c r="L9" s="129" t="str">
        <f ca="1" t="shared" si="3"/>
        <v>W</v>
      </c>
      <c r="M9" s="129" t="str">
        <f ca="1" t="shared" si="3"/>
        <v>T</v>
      </c>
      <c r="N9" s="129" t="str">
        <f ca="1" t="shared" si="3"/>
        <v>F</v>
      </c>
      <c r="O9" s="129" t="str">
        <f ca="1" t="shared" si="3"/>
        <v>S</v>
      </c>
      <c r="P9" s="129" t="str">
        <f ca="1" t="shared" si="3"/>
        <v>S</v>
      </c>
      <c r="Q9" s="129" t="str">
        <f ca="1" t="shared" si="3"/>
        <v>M</v>
      </c>
      <c r="R9" s="129" t="str">
        <f ca="1" t="shared" si="3"/>
        <v>T</v>
      </c>
      <c r="S9" s="129" t="str">
        <f ca="1" t="shared" si="3"/>
        <v>W</v>
      </c>
      <c r="T9" s="129" t="str">
        <f ca="1" t="shared" si="3"/>
        <v>T</v>
      </c>
      <c r="U9" s="129" t="str">
        <f ca="1" t="shared" si="3"/>
        <v>F</v>
      </c>
      <c r="V9" s="129" t="str">
        <f ca="1" t="shared" si="3"/>
        <v>S</v>
      </c>
      <c r="W9" s="129" t="str">
        <f ca="1" t="shared" si="3"/>
        <v>S</v>
      </c>
      <c r="X9" s="129" t="str">
        <f ca="1" t="shared" si="3"/>
        <v>M</v>
      </c>
      <c r="Y9" s="129" t="str">
        <f ca="1" t="shared" si="3"/>
        <v>T</v>
      </c>
      <c r="Z9" s="129" t="str">
        <f ca="1" t="shared" si="3"/>
        <v>W</v>
      </c>
      <c r="AA9" s="129" t="str">
        <f ca="1" t="shared" si="3"/>
        <v>T</v>
      </c>
      <c r="AB9" s="129" t="str">
        <f ca="1" t="shared" si="3"/>
        <v>F</v>
      </c>
      <c r="AC9" s="129" t="str">
        <f ca="1" t="shared" si="3"/>
        <v>S</v>
      </c>
      <c r="AD9" s="129" t="str">
        <f ca="1" t="shared" si="3"/>
        <v>S</v>
      </c>
      <c r="AE9" s="129" t="str">
        <f ca="1" t="shared" si="3"/>
        <v>M</v>
      </c>
      <c r="AF9" s="129" t="str">
        <f ca="1" t="shared" si="3"/>
        <v>T</v>
      </c>
      <c r="AG9" s="129" t="str">
        <f ca="1" t="shared" si="3"/>
        <v>W</v>
      </c>
      <c r="AH9" s="129" t="str">
        <f ca="1" t="shared" si="3"/>
        <v>T</v>
      </c>
      <c r="AI9" s="129" t="str">
        <f ca="1" t="shared" si="3"/>
        <v>F</v>
      </c>
      <c r="AJ9" s="129" t="str">
        <f ca="1" t="shared" si="3"/>
        <v>S</v>
      </c>
      <c r="AK9" s="129" t="str">
        <f ca="1" t="shared" si="3"/>
        <v>S</v>
      </c>
      <c r="AL9" s="129" t="str">
        <f ca="1" t="shared" si="3"/>
        <v>M</v>
      </c>
      <c r="AM9" s="129" t="str">
        <f ca="1" t="shared" si="3"/>
        <v>T</v>
      </c>
      <c r="AN9" s="129" t="str">
        <f ca="1" t="shared" si="3"/>
        <v>W</v>
      </c>
      <c r="AO9" s="129" t="str">
        <f ca="1" t="shared" si="3"/>
        <v>T</v>
      </c>
      <c r="AP9" s="129" t="str">
        <f ca="1" t="shared" si="3"/>
        <v>F</v>
      </c>
      <c r="AQ9" s="129" t="str">
        <f ca="1" t="shared" si="3"/>
        <v>S</v>
      </c>
      <c r="AR9" s="129" t="str">
        <f ca="1" t="shared" si="3"/>
        <v>S</v>
      </c>
      <c r="AS9" s="129" t="str">
        <f ca="1" t="shared" si="3"/>
        <v>M</v>
      </c>
      <c r="AT9" s="129" t="str">
        <f ca="1" t="shared" si="3"/>
        <v>T</v>
      </c>
      <c r="AU9" s="129" t="str">
        <f ca="1" t="shared" si="3"/>
        <v>W</v>
      </c>
      <c r="AV9" s="129" t="str">
        <f ca="1" t="shared" si="3"/>
        <v>T</v>
      </c>
      <c r="AW9" s="129" t="str">
        <f ca="1" t="shared" si="3"/>
        <v>F</v>
      </c>
      <c r="AX9" s="129" t="str">
        <f ca="1" t="shared" si="3"/>
        <v>S</v>
      </c>
      <c r="AY9" s="129" t="str">
        <f ca="1" t="shared" si="3"/>
        <v>S</v>
      </c>
      <c r="AZ9" s="129" t="str">
        <f ca="1" t="shared" si="3"/>
        <v>M</v>
      </c>
      <c r="BA9" s="129" t="str">
        <f ca="1" t="shared" si="3"/>
        <v>T</v>
      </c>
      <c r="BB9" s="129" t="str">
        <f ca="1" t="shared" si="3"/>
        <v>W</v>
      </c>
      <c r="BC9" s="129" t="str">
        <f ca="1" t="shared" si="3"/>
        <v>T</v>
      </c>
      <c r="BD9" s="129" t="str">
        <f ca="1" t="shared" si="3"/>
        <v>F</v>
      </c>
      <c r="BE9" s="129" t="str">
        <f ca="1" t="shared" si="3"/>
        <v>S</v>
      </c>
      <c r="BF9" s="129" t="str">
        <f ca="1" t="shared" si="3"/>
        <v>S</v>
      </c>
      <c r="BG9" s="129" t="str">
        <f ca="1" t="shared" si="3"/>
        <v>M</v>
      </c>
      <c r="BH9" s="129" t="str">
        <f ca="1" t="shared" si="3"/>
        <v>T</v>
      </c>
      <c r="BI9" s="129" t="str">
        <f ca="1" t="shared" si="3"/>
        <v>W</v>
      </c>
      <c r="BJ9" s="129" t="str">
        <f ca="1" t="shared" si="3"/>
        <v>T</v>
      </c>
      <c r="BK9" s="129" t="str">
        <f ca="1" t="shared" si="3"/>
        <v>F</v>
      </c>
      <c r="BL9" s="129" t="str">
        <f ca="1" t="shared" si="3"/>
        <v>S</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50</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51</v>
      </c>
      <c r="C12" s="109" t="s">
        <v>25</v>
      </c>
      <c r="D12" s="109" t="s">
        <v>52</v>
      </c>
      <c r="E12" s="110">
        <v>0.25</v>
      </c>
      <c r="F12" s="111">
        <f ca="1">TODAY()</f>
        <v>44513</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53</v>
      </c>
      <c r="C13" s="109" t="s">
        <v>27</v>
      </c>
      <c r="D13" s="109"/>
      <c r="E13" s="110"/>
      <c r="F13" s="111">
        <f ca="1">TODAY()+5</f>
        <v>44518</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54</v>
      </c>
      <c r="C14" s="109" t="s">
        <v>29</v>
      </c>
      <c r="D14" s="109"/>
      <c r="E14" s="110">
        <v>0.5</v>
      </c>
      <c r="F14" s="111">
        <f ca="1">F12-3</f>
        <v>44510</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55</v>
      </c>
      <c r="C15" s="109" t="s">
        <v>27</v>
      </c>
      <c r="D15" s="109"/>
      <c r="E15" s="110"/>
      <c r="F15" s="111">
        <f ca="1">F12+20</f>
        <v>44533</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56</v>
      </c>
      <c r="C16" s="109" t="s">
        <v>37</v>
      </c>
      <c r="D16" s="109"/>
      <c r="E16" s="110">
        <v>0.1</v>
      </c>
      <c r="F16" s="111">
        <f ca="1">F12+6</f>
        <v>44519</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57</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51</v>
      </c>
      <c r="C18" s="109" t="s">
        <v>35</v>
      </c>
      <c r="D18" s="109"/>
      <c r="E18" s="110">
        <v>0.6</v>
      </c>
      <c r="F18" s="111">
        <f ca="1">F12+6</f>
        <v>44519</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53</v>
      </c>
      <c r="C19" s="109" t="s">
        <v>44</v>
      </c>
      <c r="D19" s="109"/>
      <c r="E19" s="110">
        <v>0.5</v>
      </c>
      <c r="F19" s="111">
        <f ca="1">F18+2</f>
        <v>44521</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54</v>
      </c>
      <c r="C20" s="109" t="s">
        <v>29</v>
      </c>
      <c r="D20" s="109"/>
      <c r="E20" s="110">
        <v>0.33</v>
      </c>
      <c r="F20" s="111">
        <f ca="1">F19+5</f>
        <v>44526</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55</v>
      </c>
      <c r="C21" s="109" t="s">
        <v>27</v>
      </c>
      <c r="D21" s="109"/>
      <c r="E21" s="110"/>
      <c r="F21" s="111">
        <f ca="1">F20+2</f>
        <v>44528</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56</v>
      </c>
      <c r="C22" s="109"/>
      <c r="D22" s="109"/>
      <c r="E22" s="110"/>
      <c r="F22" s="111">
        <f ca="1">F21+1</f>
        <v>44529</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51</v>
      </c>
      <c r="C24" s="109" t="s">
        <v>44</v>
      </c>
      <c r="D24" s="109"/>
      <c r="E24" s="110"/>
      <c r="F24" s="111">
        <f ca="1">F12+15</f>
        <v>44528</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53</v>
      </c>
      <c r="C25" s="109" t="s">
        <v>37</v>
      </c>
      <c r="D25" s="109"/>
      <c r="E25" s="110"/>
      <c r="F25" s="111">
        <f ca="1">F24+3</f>
        <v>44531</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54</v>
      </c>
      <c r="C26" s="109" t="s">
        <v>44</v>
      </c>
      <c r="D26" s="109"/>
      <c r="E26" s="110"/>
      <c r="F26" s="111">
        <f ca="1">F25+15</f>
        <v>44546</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55</v>
      </c>
      <c r="C27" s="109" t="s">
        <v>25</v>
      </c>
      <c r="D27" s="109"/>
      <c r="E27" s="110"/>
      <c r="F27" s="111">
        <f ca="1">F21+22</f>
        <v>44550</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56</v>
      </c>
      <c r="C28" s="109" t="s">
        <v>29</v>
      </c>
      <c r="D28" s="109"/>
      <c r="E28" s="110"/>
      <c r="F28" s="111">
        <f ca="1">F16</f>
        <v>44519</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59</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51</v>
      </c>
      <c r="C30" s="109"/>
      <c r="D30" s="109"/>
      <c r="E30" s="110"/>
      <c r="F30" s="111">
        <f ca="1">F27+3</f>
        <v>44553</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53</v>
      </c>
      <c r="C31" s="109"/>
      <c r="D31" s="109"/>
      <c r="E31" s="110"/>
      <c r="F31" s="111">
        <f ca="1">F30+14</f>
        <v>44567</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54</v>
      </c>
      <c r="C32" s="109" t="s">
        <v>27</v>
      </c>
      <c r="D32" s="109"/>
      <c r="E32" s="110"/>
      <c r="F32" s="111">
        <f ca="1">F31+42</f>
        <v>44609</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55</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56</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48</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{fb1e47d2-afbf-451f-98aa-d4264ddc1892}</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0cf0dab0-88c2-49cf-9130-d97cf354ca5d}">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fb1e47d2-afbf-451f-98aa-d4264ddc1892}">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80c4af41-73b0-4726-8c9c-7cec0036520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49</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IFERROR(IF(MIN(Milestones43524[Start])=0,TODAY(),B11(Milestones43524[Start])),TODAY())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5</v>
      </c>
      <c r="D7" s="12"/>
      <c r="E7" s="13"/>
      <c r="F7" s="17"/>
      <c r="G7" s="17"/>
      <c r="H7" s="23"/>
      <c r="I7" s="58">
        <f ca="1">IFERROR(Project_Start+Scrolling_Increment,TODAY())</f>
        <v>44518</v>
      </c>
      <c r="J7" s="59">
        <f ca="1">I7+1</f>
        <v>44519</v>
      </c>
      <c r="K7" s="59">
        <f ca="1" t="shared" ref="K7:AZ7" si="0">J7+1</f>
        <v>44520</v>
      </c>
      <c r="L7" s="59">
        <f ca="1" t="shared" si="0"/>
        <v>44521</v>
      </c>
      <c r="M7" s="59">
        <f ca="1" t="shared" si="0"/>
        <v>44522</v>
      </c>
      <c r="N7" s="59">
        <f ca="1" t="shared" si="0"/>
        <v>44523</v>
      </c>
      <c r="O7" s="60">
        <f ca="1" t="shared" si="0"/>
        <v>44524</v>
      </c>
      <c r="P7" s="59">
        <f ca="1" t="shared" si="0"/>
        <v>44525</v>
      </c>
      <c r="Q7" s="59">
        <f ca="1" t="shared" si="0"/>
        <v>44526</v>
      </c>
      <c r="R7" s="59">
        <f ca="1" t="shared" si="0"/>
        <v>44527</v>
      </c>
      <c r="S7" s="59">
        <f ca="1" t="shared" si="0"/>
        <v>44528</v>
      </c>
      <c r="T7" s="59">
        <f ca="1" t="shared" si="0"/>
        <v>44529</v>
      </c>
      <c r="U7" s="59">
        <f ca="1" t="shared" si="0"/>
        <v>44530</v>
      </c>
      <c r="V7" s="60">
        <f ca="1" t="shared" si="0"/>
        <v>44531</v>
      </c>
      <c r="W7" s="59">
        <f ca="1" t="shared" si="0"/>
        <v>44532</v>
      </c>
      <c r="X7" s="59">
        <f ca="1" t="shared" si="0"/>
        <v>44533</v>
      </c>
      <c r="Y7" s="59">
        <f ca="1" t="shared" si="0"/>
        <v>44534</v>
      </c>
      <c r="Z7" s="59">
        <f ca="1" t="shared" si="0"/>
        <v>44535</v>
      </c>
      <c r="AA7" s="59">
        <f ca="1" t="shared" si="0"/>
        <v>44536</v>
      </c>
      <c r="AB7" s="59">
        <f ca="1" t="shared" si="0"/>
        <v>44537</v>
      </c>
      <c r="AC7" s="60">
        <f ca="1" t="shared" si="0"/>
        <v>44538</v>
      </c>
      <c r="AD7" s="59">
        <f ca="1" t="shared" si="0"/>
        <v>44539</v>
      </c>
      <c r="AE7" s="59">
        <f ca="1" t="shared" si="0"/>
        <v>44540</v>
      </c>
      <c r="AF7" s="59">
        <f ca="1" t="shared" si="0"/>
        <v>44541</v>
      </c>
      <c r="AG7" s="59">
        <f ca="1" t="shared" si="0"/>
        <v>44542</v>
      </c>
      <c r="AH7" s="59">
        <f ca="1" t="shared" si="0"/>
        <v>44543</v>
      </c>
      <c r="AI7" s="59">
        <f ca="1" t="shared" si="0"/>
        <v>44544</v>
      </c>
      <c r="AJ7" s="60">
        <f ca="1" t="shared" si="0"/>
        <v>44545</v>
      </c>
      <c r="AK7" s="59">
        <f ca="1" t="shared" si="0"/>
        <v>44546</v>
      </c>
      <c r="AL7" s="59">
        <f ca="1" t="shared" si="0"/>
        <v>44547</v>
      </c>
      <c r="AM7" s="59">
        <f ca="1" t="shared" si="0"/>
        <v>44548</v>
      </c>
      <c r="AN7" s="59">
        <f ca="1" t="shared" si="0"/>
        <v>44549</v>
      </c>
      <c r="AO7" s="59">
        <f ca="1" t="shared" si="0"/>
        <v>44550</v>
      </c>
      <c r="AP7" s="59">
        <f ca="1" t="shared" si="0"/>
        <v>44551</v>
      </c>
      <c r="AQ7" s="60">
        <f ca="1" t="shared" si="0"/>
        <v>44552</v>
      </c>
      <c r="AR7" s="59">
        <f ca="1" t="shared" si="0"/>
        <v>44553</v>
      </c>
      <c r="AS7" s="59">
        <f ca="1" t="shared" si="0"/>
        <v>44554</v>
      </c>
      <c r="AT7" s="59">
        <f ca="1" t="shared" si="0"/>
        <v>44555</v>
      </c>
      <c r="AU7" s="59">
        <f ca="1" t="shared" si="0"/>
        <v>44556</v>
      </c>
      <c r="AV7" s="59">
        <f ca="1" t="shared" si="0"/>
        <v>44557</v>
      </c>
      <c r="AW7" s="59">
        <f ca="1" t="shared" si="0"/>
        <v>44558</v>
      </c>
      <c r="AX7" s="60">
        <f ca="1" t="shared" si="0"/>
        <v>44559</v>
      </c>
      <c r="AY7" s="59">
        <f ca="1" t="shared" si="0"/>
        <v>44560</v>
      </c>
      <c r="AZ7" s="59">
        <f ca="1" t="shared" si="0"/>
        <v>44561</v>
      </c>
      <c r="BA7" s="59">
        <f ca="1" t="shared" ref="BA7:BG7" si="1">AZ7+1</f>
        <v>44562</v>
      </c>
      <c r="BB7" s="59">
        <f ca="1" t="shared" si="1"/>
        <v>44563</v>
      </c>
      <c r="BC7" s="59">
        <f ca="1" t="shared" si="1"/>
        <v>44564</v>
      </c>
      <c r="BD7" s="59">
        <f ca="1" t="shared" si="1"/>
        <v>44565</v>
      </c>
      <c r="BE7" s="60">
        <f ca="1" t="shared" si="1"/>
        <v>44566</v>
      </c>
      <c r="BF7" s="59">
        <f ca="1" t="shared" si="1"/>
        <v>44567</v>
      </c>
      <c r="BG7" s="59">
        <f ca="1" t="shared" si="1"/>
        <v>44568</v>
      </c>
      <c r="BH7" s="59">
        <f ca="1" t="shared" ref="BH7:BL7" si="2">BG7+1</f>
        <v>44569</v>
      </c>
      <c r="BI7" s="59">
        <f ca="1" t="shared" si="2"/>
        <v>44570</v>
      </c>
      <c r="BJ7" s="59">
        <f ca="1" t="shared" si="2"/>
        <v>44571</v>
      </c>
      <c r="BK7" s="59">
        <f ca="1" t="shared" si="2"/>
        <v>44572</v>
      </c>
      <c r="BL7" s="60">
        <f ca="1" t="shared" si="2"/>
        <v>44573</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17</v>
      </c>
      <c r="C9" s="26" t="s">
        <v>18</v>
      </c>
      <c r="D9" s="26" t="s">
        <v>19</v>
      </c>
      <c r="E9" s="26" t="s">
        <v>20</v>
      </c>
      <c r="F9" s="26" t="s">
        <v>21</v>
      </c>
      <c r="G9" s="26" t="s">
        <v>22</v>
      </c>
      <c r="H9" s="27"/>
      <c r="I9" s="64" t="str">
        <f ca="1" t="shared" ref="I9:BL9" si="3">LEFT(TEXT(I7,"ddd"),1)</f>
        <v>T</v>
      </c>
      <c r="J9" s="64" t="str">
        <f ca="1" t="shared" si="3"/>
        <v>F</v>
      </c>
      <c r="K9" s="64" t="str">
        <f ca="1" t="shared" si="3"/>
        <v>S</v>
      </c>
      <c r="L9" s="64" t="str">
        <f ca="1" t="shared" si="3"/>
        <v>S</v>
      </c>
      <c r="M9" s="64" t="str">
        <f ca="1" t="shared" si="3"/>
        <v>M</v>
      </c>
      <c r="N9" s="64" t="str">
        <f ca="1" t="shared" si="3"/>
        <v>T</v>
      </c>
      <c r="O9" s="64" t="str">
        <f ca="1" t="shared" si="3"/>
        <v>W</v>
      </c>
      <c r="P9" s="64" t="str">
        <f ca="1" t="shared" si="3"/>
        <v>T</v>
      </c>
      <c r="Q9" s="64" t="str">
        <f ca="1" t="shared" si="3"/>
        <v>F</v>
      </c>
      <c r="R9" s="64" t="str">
        <f ca="1" t="shared" si="3"/>
        <v>S</v>
      </c>
      <c r="S9" s="64" t="str">
        <f ca="1" t="shared" si="3"/>
        <v>S</v>
      </c>
      <c r="T9" s="64" t="str">
        <f ca="1" t="shared" si="3"/>
        <v>M</v>
      </c>
      <c r="U9" s="64" t="str">
        <f ca="1" t="shared" si="3"/>
        <v>T</v>
      </c>
      <c r="V9" s="64" t="str">
        <f ca="1" t="shared" si="3"/>
        <v>W</v>
      </c>
      <c r="W9" s="64" t="str">
        <f ca="1" t="shared" si="3"/>
        <v>T</v>
      </c>
      <c r="X9" s="64" t="str">
        <f ca="1" t="shared" si="3"/>
        <v>F</v>
      </c>
      <c r="Y9" s="64" t="str">
        <f ca="1" t="shared" si="3"/>
        <v>S</v>
      </c>
      <c r="Z9" s="64" t="str">
        <f ca="1" t="shared" si="3"/>
        <v>S</v>
      </c>
      <c r="AA9" s="64" t="str">
        <f ca="1" t="shared" si="3"/>
        <v>M</v>
      </c>
      <c r="AB9" s="64" t="str">
        <f ca="1" t="shared" si="3"/>
        <v>T</v>
      </c>
      <c r="AC9" s="64" t="str">
        <f ca="1" t="shared" si="3"/>
        <v>W</v>
      </c>
      <c r="AD9" s="64" t="str">
        <f ca="1" t="shared" si="3"/>
        <v>T</v>
      </c>
      <c r="AE9" s="64" t="str">
        <f ca="1" t="shared" si="3"/>
        <v>F</v>
      </c>
      <c r="AF9" s="64" t="str">
        <f ca="1" t="shared" si="3"/>
        <v>S</v>
      </c>
      <c r="AG9" s="64" t="str">
        <f ca="1" t="shared" si="3"/>
        <v>S</v>
      </c>
      <c r="AH9" s="64" t="str">
        <f ca="1" t="shared" si="3"/>
        <v>M</v>
      </c>
      <c r="AI9" s="64" t="str">
        <f ca="1" t="shared" si="3"/>
        <v>T</v>
      </c>
      <c r="AJ9" s="64" t="str">
        <f ca="1" t="shared" si="3"/>
        <v>W</v>
      </c>
      <c r="AK9" s="64" t="str">
        <f ca="1" t="shared" si="3"/>
        <v>T</v>
      </c>
      <c r="AL9" s="64" t="str">
        <f ca="1" t="shared" si="3"/>
        <v>F</v>
      </c>
      <c r="AM9" s="64" t="str">
        <f ca="1" t="shared" si="3"/>
        <v>S</v>
      </c>
      <c r="AN9" s="64" t="str">
        <f ca="1" t="shared" si="3"/>
        <v>S</v>
      </c>
      <c r="AO9" s="64" t="str">
        <f ca="1" t="shared" si="3"/>
        <v>M</v>
      </c>
      <c r="AP9" s="64" t="str">
        <f ca="1" t="shared" si="3"/>
        <v>T</v>
      </c>
      <c r="AQ9" s="64" t="str">
        <f ca="1" t="shared" si="3"/>
        <v>W</v>
      </c>
      <c r="AR9" s="64" t="str">
        <f ca="1" t="shared" si="3"/>
        <v>T</v>
      </c>
      <c r="AS9" s="64" t="str">
        <f ca="1" t="shared" si="3"/>
        <v>F</v>
      </c>
      <c r="AT9" s="64" t="str">
        <f ca="1" t="shared" si="3"/>
        <v>S</v>
      </c>
      <c r="AU9" s="64" t="str">
        <f ca="1" t="shared" si="3"/>
        <v>S</v>
      </c>
      <c r="AV9" s="64" t="str">
        <f ca="1" t="shared" si="3"/>
        <v>M</v>
      </c>
      <c r="AW9" s="64" t="str">
        <f ca="1" t="shared" si="3"/>
        <v>T</v>
      </c>
      <c r="AX9" s="64" t="str">
        <f ca="1" t="shared" si="3"/>
        <v>W</v>
      </c>
      <c r="AY9" s="64" t="str">
        <f ca="1" t="shared" si="3"/>
        <v>T</v>
      </c>
      <c r="AZ9" s="64" t="str">
        <f ca="1" t="shared" si="3"/>
        <v>F</v>
      </c>
      <c r="BA9" s="64" t="str">
        <f ca="1" t="shared" si="3"/>
        <v>S</v>
      </c>
      <c r="BB9" s="64" t="str">
        <f ca="1" t="shared" si="3"/>
        <v>S</v>
      </c>
      <c r="BC9" s="64" t="str">
        <f ca="1" t="shared" si="3"/>
        <v>M</v>
      </c>
      <c r="BD9" s="64" t="str">
        <f ca="1" t="shared" si="3"/>
        <v>T</v>
      </c>
      <c r="BE9" s="64" t="str">
        <f ca="1" t="shared" si="3"/>
        <v>W</v>
      </c>
      <c r="BF9" s="64" t="str">
        <f ca="1" t="shared" si="3"/>
        <v>T</v>
      </c>
      <c r="BG9" s="64" t="str">
        <f ca="1" t="shared" si="3"/>
        <v>F</v>
      </c>
      <c r="BH9" s="64" t="str">
        <f ca="1" t="shared" si="3"/>
        <v>S</v>
      </c>
      <c r="BI9" s="64" t="str">
        <f ca="1" t="shared" si="3"/>
        <v>S</v>
      </c>
      <c r="BJ9" s="64" t="str">
        <f ca="1" t="shared" si="3"/>
        <v>M</v>
      </c>
      <c r="BK9" s="64" t="str">
        <f ca="1" t="shared" si="3"/>
        <v>T</v>
      </c>
      <c r="BL9" s="64" t="str">
        <f ca="1" t="shared" si="3"/>
        <v>W</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51</v>
      </c>
      <c r="C12" s="36" t="s">
        <v>25</v>
      </c>
      <c r="D12" s="36" t="s">
        <v>52</v>
      </c>
      <c r="E12" s="37">
        <v>0.25</v>
      </c>
      <c r="F12" s="38">
        <f ca="1">TODAY()</f>
        <v>44513</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53</v>
      </c>
      <c r="C13" s="36" t="s">
        <v>27</v>
      </c>
      <c r="D13" s="36"/>
      <c r="E13" s="37"/>
      <c r="F13" s="38">
        <f ca="1">TODAY()+5</f>
        <v>44518</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54</v>
      </c>
      <c r="C14" s="36" t="s">
        <v>29</v>
      </c>
      <c r="D14" s="36"/>
      <c r="E14" s="37">
        <v>0.5</v>
      </c>
      <c r="F14" s="38">
        <f ca="1">F12-3</f>
        <v>44510</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55</v>
      </c>
      <c r="C15" s="36" t="s">
        <v>27</v>
      </c>
      <c r="D15" s="36"/>
      <c r="E15" s="37"/>
      <c r="F15" s="38">
        <f ca="1">F12+20</f>
        <v>44533</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56</v>
      </c>
      <c r="C16" s="36" t="s">
        <v>37</v>
      </c>
      <c r="D16" s="36"/>
      <c r="E16" s="37">
        <v>0.1</v>
      </c>
      <c r="F16" s="38">
        <f ca="1">F12+6</f>
        <v>44519</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51</v>
      </c>
      <c r="C18" s="36" t="s">
        <v>35</v>
      </c>
      <c r="D18" s="36"/>
      <c r="E18" s="37">
        <v>0.6</v>
      </c>
      <c r="F18" s="38">
        <f ca="1">F12+6</f>
        <v>44519</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53</v>
      </c>
      <c r="C19" s="36" t="s">
        <v>44</v>
      </c>
      <c r="D19" s="36"/>
      <c r="E19" s="37">
        <v>0.5</v>
      </c>
      <c r="F19" s="38">
        <f ca="1">F18+2</f>
        <v>44521</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54</v>
      </c>
      <c r="C20" s="36" t="s">
        <v>29</v>
      </c>
      <c r="D20" s="36"/>
      <c r="E20" s="37">
        <v>0.33</v>
      </c>
      <c r="F20" s="38">
        <f ca="1">F19+5</f>
        <v>44526</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55</v>
      </c>
      <c r="C21" s="36" t="s">
        <v>27</v>
      </c>
      <c r="D21" s="36"/>
      <c r="E21" s="37"/>
      <c r="F21" s="38">
        <f ca="1">F20+2</f>
        <v>44528</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56</v>
      </c>
      <c r="C22" s="36"/>
      <c r="D22" s="36"/>
      <c r="E22" s="37"/>
      <c r="F22" s="38">
        <f ca="1">F21+1</f>
        <v>44529</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51</v>
      </c>
      <c r="C24" s="36" t="s">
        <v>44</v>
      </c>
      <c r="D24" s="36"/>
      <c r="E24" s="37"/>
      <c r="F24" s="38">
        <f ca="1">F12+15</f>
        <v>44528</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53</v>
      </c>
      <c r="C25" s="36" t="s">
        <v>37</v>
      </c>
      <c r="D25" s="36"/>
      <c r="E25" s="37"/>
      <c r="F25" s="38">
        <f ca="1">F24+3</f>
        <v>44531</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54</v>
      </c>
      <c r="C26" s="36" t="s">
        <v>44</v>
      </c>
      <c r="D26" s="36"/>
      <c r="E26" s="37"/>
      <c r="F26" s="38">
        <f ca="1">F25+15</f>
        <v>44546</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55</v>
      </c>
      <c r="C27" s="36" t="s">
        <v>25</v>
      </c>
      <c r="D27" s="36"/>
      <c r="E27" s="37"/>
      <c r="F27" s="38">
        <f ca="1">F21+22</f>
        <v>44550</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56</v>
      </c>
      <c r="C28" s="36" t="s">
        <v>29</v>
      </c>
      <c r="D28" s="36"/>
      <c r="E28" s="37"/>
      <c r="F28" s="38">
        <f ca="1">F16</f>
        <v>44519</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51</v>
      </c>
      <c r="C30" s="36"/>
      <c r="D30" s="36"/>
      <c r="E30" s="37"/>
      <c r="F30" s="38">
        <f ca="1">F27+3</f>
        <v>44553</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53</v>
      </c>
      <c r="C31" s="36"/>
      <c r="D31" s="36"/>
      <c r="E31" s="37"/>
      <c r="F31" s="38">
        <f ca="1">F30+14</f>
        <v>44567</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54</v>
      </c>
      <c r="C32" s="36" t="s">
        <v>27</v>
      </c>
      <c r="D32" s="36"/>
      <c r="E32" s="37"/>
      <c r="F32" s="38">
        <f ca="1">F31+42</f>
        <v>44609</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55</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56</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48</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{005f99a8-2bf7-4992-a143-72d7a5df296b}</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bd7ae026-c2de-4bb9-814a-9e6913029c6a}">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005f99a8-2bf7-4992-a143-72d7a5df296b}">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bcd8c20-f0fb-4237-9f51-49ab628ee01d}">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蛋皮卷蛋</cp:lastModifiedBy>
  <dcterms:created xsi:type="dcterms:W3CDTF">2021-02-17T05:31:00Z</dcterms:created>
  <dcterms:modified xsi:type="dcterms:W3CDTF">2021-11-13T12:58:35Z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292904DD41684DDFAE04971FDEFDE015</vt:lpwstr>
  </property>
</Properties>
</file>