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F7F966A7-1ED5-4415-84CE-3FDC3AD8B9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MULADOR DE INVESTIMENTO" sheetId="1" r:id="rId1"/>
    <sheet name="Regras" sheetId="2" r:id="rId2"/>
  </sheets>
  <definedNames>
    <definedName name="Aporte">'SIMULADOR DE INVESTIMENTO'!$E$25:$E$25</definedName>
    <definedName name="Patrimonio">'SIMULADOR DE INVESTIMENTO'!$E$28:$E$28</definedName>
    <definedName name="Perfis">'SIMULADOR DE INVESTIMENTO'!$D$42:$D$42</definedName>
    <definedName name="Qtd_Anos">'SIMULADOR DE INVESTIMENTO'!$E$26:$E$26</definedName>
    <definedName name="Rendimento_Carteira">'SIMULADOR DE INVESTIMENTO'!$E$19:$E$19</definedName>
    <definedName name="Salario">'SIMULADOR DE INVESTIMENTO'!$E$18:$E$18</definedName>
    <definedName name="Sugestao_Investimento">'SIMULADOR DE INVESTIMENTO'!$E$20:$E$20</definedName>
    <definedName name="Taxa_Mensal">'SIMULADOR DE INVESTIMENTO'!$E$27:$E$27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 a="1"/>
  <c r="E48" i="1"/>
  <c r="E49" i="1" a="1"/>
  <c r="E49" i="1"/>
  <c r="E50" i="1" a="1"/>
  <c r="E50" i="1"/>
  <c r="E51" i="1" a="1"/>
  <c r="E51" i="1"/>
  <c r="E52" i="1" a="1"/>
  <c r="E52" i="1"/>
  <c r="E47" i="1" a="1"/>
  <c r="E47" i="1"/>
  <c r="D43" i="1" a="1"/>
  <c r="D43" i="1"/>
  <c r="H6" i="2"/>
  <c r="D48" i="1"/>
  <c r="D49" i="1"/>
  <c r="D50" i="1"/>
  <c r="D51" i="1"/>
  <c r="D52" i="1"/>
  <c r="D47" i="1"/>
  <c r="E53" i="1" s="1"/>
  <c r="E20" i="1" a="1"/>
  <c r="E20" i="1"/>
  <c r="D35" i="1" a="1"/>
  <c r="D35" i="1"/>
  <c r="E35" i="1" s="1" a="1"/>
  <c r="E35" i="1" s="1"/>
  <c r="D36" i="1" a="1"/>
  <c r="D36" i="1"/>
  <c r="D37" i="1" a="1"/>
  <c r="D37" i="1"/>
  <c r="D38" i="1" a="1"/>
  <c r="D38" i="1"/>
  <c r="D34" i="1" a="1"/>
  <c r="D34" i="1"/>
  <c r="E28" i="1" a="1"/>
  <c r="E28" i="1" s="1"/>
  <c r="E29" i="1" s="1" a="1"/>
  <c r="E29" i="1" s="1"/>
  <c r="E38" i="1" a="1"/>
  <c r="E38" i="1" s="1"/>
  <c r="E37" i="1" a="1"/>
  <c r="E37" i="1" s="1"/>
  <c r="E36" i="1" a="1"/>
  <c r="E36" i="1" s="1"/>
  <c r="E34" i="1" a="1"/>
  <c r="E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<sst xmlns="http://schemas.openxmlformats.org/spreadsheetml/2006/main" count="90" uniqueCount="54">
  <si>
    <t>CONFIGURAÇÕES</t>
  </si>
  <si>
    <t>Salário</t>
  </si>
  <si>
    <t>Rendimento da carteira</t>
  </si>
  <si>
    <t>Sugestão de investimento (30%)</t>
  </si>
  <si>
    <t>INVESTIMENTO MENSAL</t>
  </si>
  <si>
    <t>Quanto investir por mês?</t>
  </si>
  <si>
    <t>Quantos anos?</t>
  </si>
  <si>
    <t>Taxa de rendimento mensal?</t>
  </si>
  <si>
    <t>Total do patrimônio acumulado?</t>
  </si>
  <si>
    <t>Quantos dividendos mensais?</t>
  </si>
  <si>
    <t>CENÁRIOS</t>
  </si>
  <si>
    <t>DIVIDENDOS</t>
  </si>
  <si>
    <t>Patrimonio acumulado em 2 anos?</t>
  </si>
  <si>
    <t>Patrimonio acumulado em 5 anos?</t>
  </si>
  <si>
    <t>Patrimonio acumulado em 10 anos?</t>
  </si>
  <si>
    <t>Patrimonio acumulado em 20 anos?</t>
  </si>
  <si>
    <t>Patrimonio acumulado em 50 anos?</t>
  </si>
  <si>
    <t xml:space="preserve">PERFIS </t>
  </si>
  <si>
    <t>Conservador</t>
  </si>
  <si>
    <t>VALOR INVESTIDO POR MÊS</t>
  </si>
  <si>
    <t>TIPOS DE FII</t>
  </si>
  <si>
    <t>Percentual Sugerido</t>
  </si>
  <si>
    <t>Valores</t>
  </si>
  <si>
    <t>PAPEL</t>
  </si>
  <si>
    <t>TIJOLO</t>
  </si>
  <si>
    <t>HIBRÍDOS</t>
  </si>
  <si>
    <t>FOFs</t>
  </si>
  <si>
    <t>DESENVOLVIMENTO</t>
  </si>
  <si>
    <t>HOTELARIAS</t>
  </si>
  <si>
    <t xml:space="preserve">CHAVES COMPOSTA </t>
  </si>
  <si>
    <t>Perfil</t>
  </si>
  <si>
    <t>TIPO DE FII</t>
  </si>
  <si>
    <t>%</t>
  </si>
  <si>
    <t>Conservador-PAPEL</t>
  </si>
  <si>
    <t>Conservador-TIJOLO</t>
  </si>
  <si>
    <t>Conservador-HIBRÍDOS</t>
  </si>
  <si>
    <t>Conservador-FOFs</t>
  </si>
  <si>
    <t>TESTE PROCV</t>
  </si>
  <si>
    <t>Agressivo-HIBRÍDOS</t>
  </si>
  <si>
    <t>Conservador-DESENVOLVIMENTO</t>
  </si>
  <si>
    <t>Conservador-HOTELARIAS</t>
  </si>
  <si>
    <t>Moderado-PAPEL</t>
  </si>
  <si>
    <t>Moderado</t>
  </si>
  <si>
    <t>Moderado-TIJOLO</t>
  </si>
  <si>
    <t>Moderado-HIBRÍDOS</t>
  </si>
  <si>
    <t>Moderado-FOFs</t>
  </si>
  <si>
    <t>Moderado-DESENVOLVIMENTO</t>
  </si>
  <si>
    <t>Moderado-HOTELARIAS</t>
  </si>
  <si>
    <t>Agressivo-PAPEL</t>
  </si>
  <si>
    <t>Agressivo</t>
  </si>
  <si>
    <t>Agressivo-TIJOLO</t>
  </si>
  <si>
    <t>Agressivo-FOFs</t>
  </si>
  <si>
    <t>Agressivo-DESENVOLVIMENTO</t>
  </si>
  <si>
    <t>Agressivo-HOTELARIAS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</si>
</sst>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0">
    <font>
      <sz val="11"/>
      <color theme="1"/>
      <name val="Calibri"/>
      <family val="2"/>
      <scheme val="minor"/>
    </font>
    <font>
      <b/>
      <sz val="20"/>
      <color theme="0"/>
      <name val="Aptos"/>
    </font>
    <font>
      <sz val="11"/>
      <color theme="0"/>
      <name val="Aptos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ptos"/>
    </font>
    <font>
      <sz val="10"/>
      <color theme="0"/>
      <name val="Aptos"/>
    </font>
    <font>
      <b/>
      <sz val="11"/>
      <color theme="1" tint="0.34998626667073579"/>
      <name val="Aptos"/>
    </font>
    <font>
      <b/>
      <sz val="14"/>
      <color theme="1" tint="0.34998626667073579"/>
      <name val="Aptos"/>
    </font>
    <font>
      <b/>
      <sz val="12"/>
      <color theme="1" tint="0.34998626667073579"/>
      <name val="Aptos"/>
    </font>
  </fonts>
  <fills count="10">
    <fill>
      <patternFill patternType="none"/>
    </fill>
    <fill>
      <patternFill patternType="gray125"/>
    </fill>
    <fill>
      <patternFill patternType="solid">
        <fgColor rgb="FF122C4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rgb="FF122C45"/>
      </left>
      <right/>
      <top style="medium">
        <color rgb="FF122C45"/>
      </top>
      <bottom/>
      <diagonal/>
    </border>
    <border>
      <left style="medium">
        <color rgb="FF122C45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122C45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rgb="FF122C45"/>
      </left>
      <right style="thin">
        <color theme="0" tint="-4.9989318521683403E-2"/>
      </right>
      <top style="thin">
        <color theme="0" tint="-4.9989318521683403E-2"/>
      </top>
      <bottom style="medium">
        <color rgb="FF122C45"/>
      </bottom>
      <diagonal/>
    </border>
    <border>
      <left style="thin">
        <color theme="0" tint="-4.9989318521683403E-2"/>
      </left>
      <right style="medium">
        <color rgb="FF122C45"/>
      </right>
      <top style="thin">
        <color theme="0" tint="-4.9989318521683403E-2"/>
      </top>
      <bottom style="medium">
        <color rgb="FF122C45"/>
      </bottom>
      <diagonal/>
    </border>
    <border>
      <left/>
      <right/>
      <top style="medium">
        <color rgb="FF122C45"/>
      </top>
      <bottom/>
      <diagonal/>
    </border>
    <border>
      <left style="thin">
        <color theme="0" tint="-4.9989318521683403E-2"/>
      </left>
      <right style="medium">
        <color rgb="FF122C45"/>
      </right>
      <top/>
      <bottom style="thin">
        <color theme="0" tint="-4.9989318521683403E-2"/>
      </bottom>
      <diagonal/>
    </border>
    <border>
      <left style="medium">
        <color rgb="FF122C45"/>
      </left>
      <right style="medium">
        <color rgb="FF122C45"/>
      </right>
      <top style="medium">
        <color rgb="FF122C45"/>
      </top>
      <bottom/>
      <diagonal/>
    </border>
    <border>
      <left style="medium">
        <color rgb="FF122C45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rgb="FF122C45"/>
      </left>
      <right/>
      <top style="thin">
        <color theme="0" tint="-4.9989318521683403E-2"/>
      </top>
      <bottom style="medium">
        <color rgb="FF122C45"/>
      </bottom>
      <diagonal/>
    </border>
    <border>
      <left style="medium">
        <color rgb="FF122C45"/>
      </left>
      <right style="thin">
        <color theme="0" tint="-4.9989318521683403E-2"/>
      </right>
      <top style="medium">
        <color rgb="FF122C45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122C45"/>
      </right>
      <top style="medium">
        <color rgb="FF122C45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rgb="FF122C45"/>
      </bottom>
      <diagonal/>
    </border>
    <border>
      <left/>
      <right style="medium">
        <color rgb="FF122C45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medium">
        <color rgb="FF122C45"/>
      </right>
      <top style="thin">
        <color theme="0" tint="-4.9989318521683403E-2"/>
      </top>
      <bottom style="medium">
        <color rgb="FF122C45"/>
      </bottom>
      <diagonal/>
    </border>
    <border>
      <left style="medium">
        <color rgb="FF122C45"/>
      </left>
      <right/>
      <top style="medium">
        <color rgb="FF122C45"/>
      </top>
      <bottom style="medium">
        <color rgb="FF122C45"/>
      </bottom>
      <diagonal/>
    </border>
    <border>
      <left/>
      <right style="medium">
        <color rgb="FF122C45"/>
      </right>
      <top style="medium">
        <color rgb="FF122C45"/>
      </top>
      <bottom style="medium">
        <color rgb="FF122C45"/>
      </bottom>
      <diagonal/>
    </border>
    <border>
      <left/>
      <right style="medium">
        <color rgb="FF122C45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medium">
        <color rgb="FF122C45"/>
      </left>
      <right/>
      <top style="medium">
        <color rgb="FF122C45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medium">
        <color rgb="FF122C45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medium">
        <color rgb="FF122C45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medium">
        <color rgb="FF122C45"/>
      </bottom>
      <diagonal/>
    </border>
    <border>
      <left/>
      <right/>
      <top/>
      <bottom style="double">
        <color theme="0" tint="-4.9989318521683403E-2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122C45"/>
      </right>
      <top style="medium">
        <color rgb="FF122C45"/>
      </top>
      <bottom/>
      <diagonal/>
    </border>
    <border>
      <left style="medium">
        <color rgb="FF122C45"/>
      </left>
      <right/>
      <top/>
      <bottom style="medium">
        <color rgb="FF122C45"/>
      </bottom>
      <diagonal/>
    </border>
    <border>
      <left/>
      <right/>
      <top/>
      <bottom style="medium">
        <color rgb="FF122C45"/>
      </bottom>
      <diagonal/>
    </border>
    <border>
      <left/>
      <right style="medium">
        <color rgb="FF122C45"/>
      </right>
      <top/>
      <bottom style="medium">
        <color rgb="FF122C45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4" fillId="0" borderId="0" xfId="0" applyFont="1"/>
    <xf numFmtId="0" fontId="0" fillId="3" borderId="3" xfId="0" applyFont="1" applyFill="1" applyBorder="1"/>
    <xf numFmtId="8" fontId="0" fillId="3" borderId="4" xfId="0" applyNumberFormat="1" applyFont="1" applyFill="1" applyBorder="1" applyAlignment="1">
      <alignment horizontal="center"/>
    </xf>
    <xf numFmtId="0" fontId="0" fillId="3" borderId="5" xfId="0" applyFont="1" applyFill="1" applyBorder="1"/>
    <xf numFmtId="8" fontId="0" fillId="3" borderId="6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10" fontId="0" fillId="0" borderId="4" xfId="0" applyNumberFormat="1" applyBorder="1" applyAlignment="1"/>
    <xf numFmtId="0" fontId="0" fillId="0" borderId="15" xfId="0" applyBorder="1" applyAlignment="1"/>
    <xf numFmtId="8" fontId="3" fillId="3" borderId="15" xfId="0" applyNumberFormat="1" applyFont="1" applyFill="1" applyBorder="1" applyAlignment="1"/>
    <xf numFmtId="8" fontId="3" fillId="3" borderId="16" xfId="0" applyNumberFormat="1" applyFont="1" applyFill="1" applyBorder="1" applyAlignment="1"/>
    <xf numFmtId="0" fontId="1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164" fontId="0" fillId="0" borderId="19" xfId="0" applyNumberFormat="1" applyBorder="1" applyAlignment="1"/>
    <xf numFmtId="164" fontId="0" fillId="3" borderId="20" xfId="0" applyNumberFormat="1" applyFont="1" applyFill="1" applyBorder="1" applyAlignment="1">
      <alignment horizontal="center"/>
    </xf>
    <xf numFmtId="164" fontId="0" fillId="0" borderId="8" xfId="0" applyNumberFormat="1" applyBorder="1" applyAlignment="1"/>
    <xf numFmtId="164" fontId="0" fillId="0" borderId="6" xfId="0" applyNumberFormat="1" applyBorder="1" applyAlignment="1"/>
    <xf numFmtId="0" fontId="0" fillId="3" borderId="12" xfId="0" applyFont="1" applyFill="1" applyBorder="1"/>
    <xf numFmtId="164" fontId="0" fillId="3" borderId="23" xfId="0" applyNumberFormat="1" applyFont="1" applyFill="1" applyBorder="1" applyAlignment="1">
      <alignment horizontal="center"/>
    </xf>
    <xf numFmtId="164" fontId="0" fillId="3" borderId="13" xfId="0" applyNumberFormat="1" applyFont="1" applyFill="1" applyBorder="1" applyAlignment="1">
      <alignment horizontal="center"/>
    </xf>
    <xf numFmtId="164" fontId="0" fillId="3" borderId="24" xfId="0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left"/>
    </xf>
    <xf numFmtId="8" fontId="3" fillId="4" borderId="0" xfId="0" applyNumberFormat="1" applyFont="1" applyFill="1" applyBorder="1" applyAlignment="1"/>
    <xf numFmtId="0" fontId="0" fillId="0" borderId="25" xfId="0" applyBorder="1"/>
    <xf numFmtId="0" fontId="3" fillId="7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26" xfId="0" applyBorder="1"/>
    <xf numFmtId="0" fontId="0" fillId="0" borderId="26" xfId="0" applyBorder="1" applyAlignment="1">
      <alignment horizontal="center"/>
    </xf>
    <xf numFmtId="9" fontId="0" fillId="0" borderId="26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Border="1" applyAlignment="1">
      <alignment horizontal="center"/>
    </xf>
    <xf numFmtId="0" fontId="3" fillId="8" borderId="0" xfId="0" applyFont="1" applyFill="1"/>
    <xf numFmtId="0" fontId="3" fillId="8" borderId="0" xfId="0" applyFont="1" applyFill="1" applyAlignment="1">
      <alignment horizontal="center"/>
    </xf>
    <xf numFmtId="0" fontId="8" fillId="5" borderId="2" xfId="0" applyFont="1" applyFill="1" applyBorder="1"/>
    <xf numFmtId="0" fontId="9" fillId="5" borderId="7" xfId="0" applyFont="1" applyFill="1" applyBorder="1" applyAlignment="1">
      <alignment horizontal="center"/>
    </xf>
    <xf numFmtId="0" fontId="7" fillId="5" borderId="27" xfId="0" applyFont="1" applyFill="1" applyBorder="1"/>
    <xf numFmtId="0" fontId="3" fillId="6" borderId="28" xfId="0" applyFont="1" applyFill="1" applyBorder="1"/>
    <xf numFmtId="164" fontId="3" fillId="6" borderId="29" xfId="0" applyNumberFormat="1" applyFont="1" applyFill="1" applyBorder="1" applyAlignment="1">
      <alignment horizontal="center"/>
    </xf>
    <xf numFmtId="0" fontId="3" fillId="6" borderId="30" xfId="0" applyFont="1" applyFill="1" applyBorder="1"/>
    <xf numFmtId="10" fontId="3" fillId="3" borderId="15" xfId="0" applyNumberFormat="1" applyFont="1" applyFill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3" borderId="0" xfId="0" applyNumberFormat="1" applyFont="1" applyFill="1" applyAlignment="1">
      <alignment horizontal="center"/>
    </xf>
    <xf numFmtId="0" fontId="0" fillId="4" borderId="0" xfId="0" applyFill="1"/>
    <xf numFmtId="0" fontId="3" fillId="3" borderId="10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9" borderId="0" xfId="0" applyFill="1"/>
    <xf numFmtId="0" fontId="0" fillId="9" borderId="0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122C45"/>
      <color rgb="FFA9A9A9"/>
      <color rgb="FF007DB7"/>
      <color rgb="FF00A1D5"/>
      <color rgb="FF63C7DE"/>
      <color rgb="FFF4D078"/>
      <color rgb="FFC39648"/>
      <color rgb="FF3E7E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14</xdr:row>
      <xdr:rowOff>76200</xdr:rowOff>
    </xdr:from>
    <xdr:to>
      <xdr:col>2</xdr:col>
      <xdr:colOff>276225</xdr:colOff>
      <xdr:row>15</xdr:row>
      <xdr:rowOff>152400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5635DF9-1A38-4CD3-725A-C80EF15394BD}"/>
            </a:ext>
            <a:ext uri="{147F2762-F138-4A5C-976F-8EAC2B608ADB}">
              <a16:predDERef xmlns:a16="http://schemas.microsoft.com/office/drawing/2014/main" pred="{E6C25002-D4CA-0091-F0D7-A3DA4C500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2466975"/>
          <a:ext cx="266700" cy="2667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21</xdr:row>
      <xdr:rowOff>66675</xdr:rowOff>
    </xdr:from>
    <xdr:to>
      <xdr:col>2</xdr:col>
      <xdr:colOff>342900</xdr:colOff>
      <xdr:row>22</xdr:row>
      <xdr:rowOff>161925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3888522D-D500-2185-BDC0-5EDCA5CBCD32}"/>
            </a:ext>
            <a:ext uri="{147F2762-F138-4A5C-976F-8EAC2B608ADB}">
              <a16:predDERef xmlns:a16="http://schemas.microsoft.com/office/drawing/2014/main" pred="{A5635DF9-1A38-4CD3-725A-C80EF1539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3933825"/>
          <a:ext cx="333375" cy="2857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30</xdr:row>
      <xdr:rowOff>38100</xdr:rowOff>
    </xdr:from>
    <xdr:to>
      <xdr:col>2</xdr:col>
      <xdr:colOff>352425</xdr:colOff>
      <xdr:row>31</xdr:row>
      <xdr:rowOff>152400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106D48D-68B5-BC13-01EE-70AC394645F6}"/>
            </a:ext>
            <a:ext uri="{147F2762-F138-4A5C-976F-8EAC2B608ADB}">
              <a16:predDERef xmlns:a16="http://schemas.microsoft.com/office/drawing/2014/main" pred="{3888522D-D500-2185-BDC0-5EDCA5CBC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5762625"/>
          <a:ext cx="333375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685800</xdr:colOff>
      <xdr:row>1</xdr:row>
      <xdr:rowOff>38100</xdr:rowOff>
    </xdr:from>
    <xdr:to>
      <xdr:col>4</xdr:col>
      <xdr:colOff>409575</xdr:colOff>
      <xdr:row>15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18EFFF-D077-4F11-9067-E71A0E95278D}"/>
            </a:ext>
            <a:ext uri="{147F2762-F138-4A5C-976F-8EAC2B608ADB}">
              <a16:predDERef xmlns:a16="http://schemas.microsoft.com/office/drawing/2014/main" pred="{A106D48D-68B5-BC13-01EE-70AC39464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22292" t="24468" r="20833" b="24468"/>
        <a:stretch>
          <a:fillRect/>
        </a:stretch>
      </xdr:blipFill>
      <xdr:spPr>
        <a:xfrm>
          <a:off x="885825" y="228600"/>
          <a:ext cx="4600575" cy="242887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H79"/>
  <sheetViews>
    <sheetView showGridLines="0" showRowColHeaders="0" tabSelected="1" topLeftCell="A14" workbookViewId="0">
      <selection activeCell="E26" sqref="E2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40625" defaultRowHeight="15" customHeight="1" zeroHeight="1"/>
  <cols>
    <col min="1" max="1" width="2.28515625" style="58" customWidth="1"/>
    <col min="2" max="2" width="3" customWidth="1"/>
    <col min="3" max="3" width="43.85546875" bestFit="1" customWidth="1"/>
    <col min="4" max="4" width="29.28515625" customWidth="1"/>
    <col min="5" max="5" width="15" bestFit="1" customWidth="1"/>
    <col min="6" max="6" width="2.85546875" customWidth="1"/>
    <col min="7" max="7" width="2.28515625" customWidth="1"/>
  </cols>
  <sheetData>
    <row r="1" spans="2:7">
      <c r="B1" s="58"/>
      <c r="C1" s="58"/>
      <c r="D1" s="58"/>
      <c r="E1" s="58"/>
      <c r="F1" s="58"/>
      <c r="G1" s="58"/>
    </row>
    <row r="2" spans="2:7">
      <c r="G2" s="58"/>
    </row>
    <row r="3" spans="2:7">
      <c r="G3" s="58"/>
    </row>
    <row r="4" spans="2:7">
      <c r="G4" s="58"/>
    </row>
    <row r="5" spans="2:7">
      <c r="G5" s="58"/>
    </row>
    <row r="6" spans="2:7">
      <c r="G6" s="58"/>
    </row>
    <row r="7" spans="2:7">
      <c r="G7" s="58"/>
    </row>
    <row r="8" spans="2:7" ht="6" customHeight="1">
      <c r="G8" s="58"/>
    </row>
    <row r="9" spans="2:7" ht="4.5" customHeight="1">
      <c r="G9" s="58"/>
    </row>
    <row r="10" spans="2:7" ht="1.5" customHeight="1">
      <c r="G10" s="58"/>
    </row>
    <row r="11" spans="2:7" hidden="1">
      <c r="G11" s="58"/>
    </row>
    <row r="12" spans="2:7" ht="41.25" customHeight="1">
      <c r="G12" s="58"/>
    </row>
    <row r="13" spans="2:7">
      <c r="G13" s="58"/>
    </row>
    <row r="14" spans="2:7">
      <c r="G14" s="58"/>
    </row>
    <row r="15" spans="2:7">
      <c r="G15" s="58"/>
    </row>
    <row r="16" spans="2:7">
      <c r="G16" s="58"/>
    </row>
    <row r="17" spans="2:8" ht="26.25">
      <c r="C17" s="14" t="s">
        <v>0</v>
      </c>
      <c r="D17" s="15"/>
      <c r="E17" s="15"/>
      <c r="G17" s="58"/>
    </row>
    <row r="18" spans="2:8">
      <c r="C18" s="52" t="s">
        <v>1</v>
      </c>
      <c r="D18" s="53"/>
      <c r="E18" s="18">
        <v>1000</v>
      </c>
      <c r="G18" s="58"/>
    </row>
    <row r="19" spans="2:8">
      <c r="C19" s="54" t="s">
        <v>2</v>
      </c>
      <c r="D19" s="55"/>
      <c r="E19" s="10">
        <v>8.0000000000000002E-3</v>
      </c>
      <c r="F19" s="8"/>
      <c r="G19" s="59"/>
      <c r="H19" s="2"/>
    </row>
    <row r="20" spans="2:8">
      <c r="B20" s="3"/>
      <c r="C20" s="56" t="s">
        <v>3</v>
      </c>
      <c r="D20" s="57"/>
      <c r="E20" s="19" cm="1">
        <f t="array" ref="E20">Salario*30%</f>
        <v>300</v>
      </c>
      <c r="G20" s="58"/>
    </row>
    <row r="21" spans="2:8">
      <c r="B21" s="3"/>
      <c r="G21" s="58"/>
    </row>
    <row r="22" spans="2:8">
      <c r="B22" s="3"/>
      <c r="G22" s="58"/>
    </row>
    <row r="23" spans="2:8">
      <c r="B23" s="3"/>
      <c r="G23" s="58"/>
    </row>
    <row r="24" spans="2:8" ht="26.25">
      <c r="B24" s="3"/>
      <c r="C24" s="14" t="s">
        <v>4</v>
      </c>
      <c r="D24" s="15"/>
      <c r="E24" s="15"/>
      <c r="G24" s="58"/>
    </row>
    <row r="25" spans="2:8">
      <c r="B25" s="3"/>
      <c r="C25" s="52" t="s">
        <v>5</v>
      </c>
      <c r="D25" s="53"/>
      <c r="E25" s="16">
        <v>300</v>
      </c>
      <c r="G25" s="58"/>
    </row>
    <row r="26" spans="2:8">
      <c r="C26" s="54" t="s">
        <v>6</v>
      </c>
      <c r="D26" s="55"/>
      <c r="E26" s="11">
        <v>2</v>
      </c>
      <c r="G26" s="58"/>
    </row>
    <row r="27" spans="2:8">
      <c r="C27" s="46" t="s">
        <v>7</v>
      </c>
      <c r="D27" s="47"/>
      <c r="E27" s="43">
        <v>1.0789999999999999E-2</v>
      </c>
      <c r="G27" s="58"/>
    </row>
    <row r="28" spans="2:8">
      <c r="C28" s="46" t="s">
        <v>8</v>
      </c>
      <c r="D28" s="47"/>
      <c r="E28" s="12" cm="1">
        <f t="array" ref="E28">FV(Taxa_Mensal,Qtd_Anos*12,Aporte*-1)</f>
        <v>8168.2881892935648</v>
      </c>
      <c r="G28" s="58"/>
    </row>
    <row r="29" spans="2:8">
      <c r="C29" s="48" t="s">
        <v>9</v>
      </c>
      <c r="D29" s="49"/>
      <c r="E29" s="13" cm="1">
        <f t="array" ref="E29">Patrimonio*Rendimento_Carteira</f>
        <v>65.346305514348515</v>
      </c>
      <c r="G29" s="58"/>
    </row>
    <row r="30" spans="2:8">
      <c r="C30" s="24"/>
      <c r="D30" s="24"/>
      <c r="E30" s="25"/>
      <c r="G30" s="58"/>
    </row>
    <row r="31" spans="2:8">
      <c r="C31" s="24"/>
      <c r="D31" s="24"/>
      <c r="E31" s="25"/>
      <c r="G31" s="58"/>
    </row>
    <row r="32" spans="2:8">
      <c r="G32" s="58"/>
    </row>
    <row r="33" spans="2:7" ht="26.25">
      <c r="C33" s="50" t="s">
        <v>10</v>
      </c>
      <c r="D33" s="51"/>
      <c r="E33" s="9" t="s">
        <v>11</v>
      </c>
      <c r="G33" s="58"/>
    </row>
    <row r="34" spans="2:7">
      <c r="B34" s="3">
        <v>2</v>
      </c>
      <c r="C34" s="20" t="s">
        <v>12</v>
      </c>
      <c r="D34" s="21" cm="1">
        <f t="array" ref="D34">FV(Taxa_Mensal,$B34*12,Aporte*-1)</f>
        <v>8168.2881892935648</v>
      </c>
      <c r="E34" s="22" cm="1">
        <f t="array" ref="E34">D34*Rendimento_Carteira</f>
        <v>65.346305514348515</v>
      </c>
      <c r="G34" s="58"/>
    </row>
    <row r="35" spans="2:7">
      <c r="B35" s="3">
        <v>5</v>
      </c>
      <c r="C35" s="4" t="s">
        <v>13</v>
      </c>
      <c r="D35" s="17" cm="1">
        <f t="array" ref="D35">FV(Taxa_Mensal,$B35*12,Aporte*-1)</f>
        <v>25133.074199546292</v>
      </c>
      <c r="E35" s="5" cm="1">
        <f t="array" ref="E35">D35*Rendimento_Carteira</f>
        <v>201.06459359637034</v>
      </c>
      <c r="G35" s="58"/>
    </row>
    <row r="36" spans="2:7">
      <c r="B36" s="3">
        <v>10</v>
      </c>
      <c r="C36" s="4" t="s">
        <v>14</v>
      </c>
      <c r="D36" s="17" cm="1">
        <f t="array" ref="D36">FV(Taxa_Mensal,$B36*12,Aporte*-1)</f>
        <v>72985.263759051653</v>
      </c>
      <c r="E36" s="5" cm="1">
        <f t="array" ref="E36">D36*Rendimento_Carteira</f>
        <v>583.88211007241318</v>
      </c>
      <c r="G36" s="58"/>
    </row>
    <row r="37" spans="2:7">
      <c r="B37" s="3">
        <v>20</v>
      </c>
      <c r="C37" s="4" t="s">
        <v>15</v>
      </c>
      <c r="D37" s="17" cm="1">
        <f t="array" ref="D37">FV(Taxa_Mensal,$B37*12,Aporte*-1)</f>
        <v>337559.52002912416</v>
      </c>
      <c r="E37" s="5" cm="1">
        <f t="array" ref="E37">D37*Rendimento_Carteira</f>
        <v>2700.4761602329932</v>
      </c>
      <c r="G37" s="58"/>
    </row>
    <row r="38" spans="2:7">
      <c r="B38" s="3">
        <v>50</v>
      </c>
      <c r="C38" s="6" t="s">
        <v>16</v>
      </c>
      <c r="D38" s="23" cm="1">
        <f t="array" ref="D38">FV(Taxa_Mensal,$B38*12,Aporte*-1)</f>
        <v>17376707.275048897</v>
      </c>
      <c r="E38" s="7" cm="1">
        <f t="array" ref="E38">D38*Rendimento_Carteira</f>
        <v>139013.65820039119</v>
      </c>
      <c r="G38" s="58"/>
    </row>
    <row r="39" spans="2:7">
      <c r="G39" s="58"/>
    </row>
    <row r="40" spans="2:7">
      <c r="C40" s="26"/>
      <c r="D40" s="26"/>
      <c r="E40" s="26"/>
      <c r="G40" s="58"/>
    </row>
    <row r="41" spans="2:7">
      <c r="C41" s="2"/>
      <c r="D41" s="2"/>
      <c r="E41" s="2"/>
      <c r="G41" s="58"/>
    </row>
    <row r="42" spans="2:7" ht="18.75">
      <c r="C42" s="37" t="s">
        <v>17</v>
      </c>
      <c r="D42" s="38" t="s">
        <v>18</v>
      </c>
      <c r="E42" s="39"/>
      <c r="G42" s="58"/>
    </row>
    <row r="43" spans="2:7">
      <c r="C43" s="40" t="s">
        <v>19</v>
      </c>
      <c r="D43" s="41" cm="1">
        <f t="array" ref="D43">Aporte</f>
        <v>300</v>
      </c>
      <c r="E43" s="42"/>
      <c r="G43" s="58"/>
    </row>
    <row r="44" spans="2:7">
      <c r="G44" s="58"/>
    </row>
    <row r="45" spans="2:7">
      <c r="G45" s="58"/>
    </row>
    <row r="46" spans="2:7">
      <c r="C46" s="27" t="s">
        <v>20</v>
      </c>
      <c r="D46" s="27" t="s">
        <v>21</v>
      </c>
      <c r="E46" s="27" t="s">
        <v>22</v>
      </c>
      <c r="G46" s="58"/>
    </row>
    <row r="47" spans="2:7">
      <c r="C47" s="1" t="s">
        <v>23</v>
      </c>
      <c r="D47" s="28">
        <f>VLOOKUP($D$42&amp;"-"&amp;C47,Regras!A:D,4,FALSE)</f>
        <v>0.3</v>
      </c>
      <c r="E47" s="29" cm="1">
        <f t="array" ref="E47">D47*Aporte</f>
        <v>90</v>
      </c>
      <c r="G47" s="58"/>
    </row>
    <row r="48" spans="2:7">
      <c r="C48" s="1" t="s">
        <v>24</v>
      </c>
      <c r="D48" s="28">
        <f>VLOOKUP($D$42&amp;"-"&amp;C48,Regras!A:D,4,FALSE)</f>
        <v>0.5</v>
      </c>
      <c r="E48" s="29" cm="1">
        <f t="array" ref="E48">D48*Aporte</f>
        <v>150</v>
      </c>
      <c r="G48" s="58"/>
    </row>
    <row r="49" spans="2:7">
      <c r="C49" s="1" t="s">
        <v>25</v>
      </c>
      <c r="D49" s="28">
        <f>VLOOKUP($D$42&amp;"-"&amp;C49,Regras!A:D,4,FALSE)</f>
        <v>0.1</v>
      </c>
      <c r="E49" s="29" cm="1">
        <f t="array" ref="E49">D49*Aporte</f>
        <v>30</v>
      </c>
      <c r="G49" s="58"/>
    </row>
    <row r="50" spans="2:7">
      <c r="C50" s="1" t="s">
        <v>26</v>
      </c>
      <c r="D50" s="28">
        <f>VLOOKUP($D$42&amp;"-"&amp;C50,Regras!A:D,4,FALSE)</f>
        <v>0.1</v>
      </c>
      <c r="E50" s="29" cm="1">
        <f t="array" ref="E50">D50*Aporte</f>
        <v>30</v>
      </c>
      <c r="G50" s="58"/>
    </row>
    <row r="51" spans="2:7">
      <c r="C51" s="1" t="s">
        <v>27</v>
      </c>
      <c r="D51" s="28">
        <f>VLOOKUP($D$42&amp;"-"&amp;C51,Regras!A:D,4,FALSE)</f>
        <v>0</v>
      </c>
      <c r="E51" s="29" cm="1">
        <f t="array" ref="E51">D51*Aporte</f>
        <v>0</v>
      </c>
      <c r="G51" s="58"/>
    </row>
    <row r="52" spans="2:7">
      <c r="C52" s="1" t="s">
        <v>28</v>
      </c>
      <c r="D52" s="28">
        <f>VLOOKUP($D$42&amp;"-"&amp;C52,Regras!A:D,4,FALSE)</f>
        <v>0</v>
      </c>
      <c r="E52" s="29" cm="1">
        <f t="array" ref="E52">D52*Aporte</f>
        <v>0</v>
      </c>
      <c r="G52" s="58"/>
    </row>
    <row r="53" spans="2:7">
      <c r="C53" s="45"/>
      <c r="D53" s="45"/>
      <c r="E53" s="44">
        <f>SUM(E47:E52)</f>
        <v>300</v>
      </c>
      <c r="G53" s="58"/>
    </row>
    <row r="54" spans="2:7">
      <c r="G54" s="58"/>
    </row>
    <row r="55" spans="2:7">
      <c r="G55" s="58"/>
    </row>
    <row r="56" spans="2:7">
      <c r="B56" s="58"/>
      <c r="C56" s="58"/>
      <c r="D56" s="58"/>
      <c r="E56" s="58"/>
      <c r="F56" s="58"/>
      <c r="G56" s="58"/>
    </row>
    <row r="57" spans="2:7" hidden="1">
      <c r="G57" s="58"/>
    </row>
    <row r="58" spans="2:7" hidden="1">
      <c r="G58" s="58"/>
    </row>
    <row r="59" spans="2:7" hidden="1">
      <c r="G59" s="58"/>
    </row>
    <row r="60" spans="2:7" hidden="1">
      <c r="G60" s="58"/>
    </row>
    <row r="61" spans="2:7" hidden="1">
      <c r="G61" s="58"/>
    </row>
    <row r="62" spans="2:7" hidden="1">
      <c r="G62" s="58"/>
    </row>
    <row r="63" spans="2:7" hidden="1">
      <c r="G63" s="58"/>
    </row>
    <row r="64" spans="2:7" hidden="1">
      <c r="G64" s="58"/>
    </row>
    <row r="65" spans="7:7" hidden="1">
      <c r="G65" s="58"/>
    </row>
    <row r="66" spans="7:7" hidden="1">
      <c r="G66" s="58"/>
    </row>
    <row r="67" spans="7:7" hidden="1">
      <c r="G67" s="58"/>
    </row>
    <row r="68" spans="7:7" hidden="1">
      <c r="G68" s="58"/>
    </row>
    <row r="69" spans="7:7" hidden="1">
      <c r="G69" s="58"/>
    </row>
    <row r="70" spans="7:7" hidden="1">
      <c r="G70" s="58"/>
    </row>
    <row r="71" spans="7:7" hidden="1">
      <c r="G71" s="58"/>
    </row>
    <row r="72" spans="7:7" hidden="1">
      <c r="G72" s="58"/>
    </row>
    <row r="73" spans="7:7" hidden="1">
      <c r="G73" s="58"/>
    </row>
    <row r="74" spans="7:7" hidden="1">
      <c r="G74" s="58"/>
    </row>
    <row r="75" spans="7:7" hidden="1">
      <c r="G75" s="58"/>
    </row>
    <row r="76" spans="7:7" hidden="1">
      <c r="G76" s="58"/>
    </row>
    <row r="77" spans="7:7" hidden="1">
      <c r="G77" s="58"/>
    </row>
    <row r="78" spans="7:7" hidden="1">
      <c r="G78" s="58"/>
    </row>
    <row r="79" spans="7:7" hidden="1">
      <c r="G79" s="58"/>
    </row>
  </sheetData>
  <sheetProtection sheet="1" objects="1" scenarios="1"/>
  <mergeCells count="9">
    <mergeCell ref="C28:D28"/>
    <mergeCell ref="C29:D29"/>
    <mergeCell ref="C33:D33"/>
    <mergeCell ref="C18:D18"/>
    <mergeCell ref="C19:D19"/>
    <mergeCell ref="C20:D20"/>
    <mergeCell ref="C25:D25"/>
    <mergeCell ref="C26:D26"/>
    <mergeCell ref="C27:D27"/>
  </mergeCells>
  <dataValidations count="1">
    <dataValidation type="list" allowBlank="1" showInputMessage="1" showErrorMessage="1" sqref="D42" xr:uid="{7DC7F7BC-8A42-4E97-8426-E64641560E61}">
      <formula1>"Conservador, Moderado, Agressivo"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3B23-28BA-4B27-8E55-78FFF12E5B66}">
  <dimension ref="A2:H20"/>
  <sheetViews>
    <sheetView workbookViewId="0">
      <selection activeCell="H6" sqref="H6"/>
    </sheetView>
  </sheetViews>
  <sheetFormatPr defaultRowHeight="15"/>
  <cols>
    <col min="1" max="1" width="30.28515625" bestFit="1" customWidth="1"/>
    <col min="2" max="2" width="11.85546875" bestFit="1" customWidth="1"/>
    <col min="3" max="3" width="18.7109375" bestFit="1" customWidth="1"/>
    <col min="4" max="4" width="9.42578125" style="1" bestFit="1" customWidth="1"/>
    <col min="5" max="5" width="9.42578125" style="1" customWidth="1"/>
    <col min="6" max="6" width="20.7109375" customWidth="1"/>
    <col min="7" max="7" width="18.28515625" bestFit="1" customWidth="1"/>
  </cols>
  <sheetData>
    <row r="2" spans="1:8">
      <c r="A2" t="s">
        <v>29</v>
      </c>
      <c r="B2" t="s">
        <v>30</v>
      </c>
      <c r="C2" s="1" t="s">
        <v>31</v>
      </c>
      <c r="D2" s="1" t="s">
        <v>32</v>
      </c>
    </row>
    <row r="3" spans="1:8">
      <c r="A3" t="s">
        <v>33</v>
      </c>
      <c r="B3" t="s">
        <v>18</v>
      </c>
      <c r="C3" s="1" t="s">
        <v>23</v>
      </c>
      <c r="D3" s="28">
        <v>0.3</v>
      </c>
      <c r="E3" s="28"/>
    </row>
    <row r="4" spans="1:8">
      <c r="A4" t="s">
        <v>34</v>
      </c>
      <c r="B4" t="s">
        <v>18</v>
      </c>
      <c r="C4" s="1" t="s">
        <v>24</v>
      </c>
      <c r="D4" s="28">
        <v>0.5</v>
      </c>
      <c r="E4" s="28"/>
    </row>
    <row r="5" spans="1:8">
      <c r="A5" t="s">
        <v>35</v>
      </c>
      <c r="B5" t="s">
        <v>18</v>
      </c>
      <c r="C5" s="1" t="s">
        <v>25</v>
      </c>
      <c r="D5" s="28">
        <v>0.1</v>
      </c>
      <c r="E5" s="28"/>
      <c r="H5" s="33" t="s">
        <v>32</v>
      </c>
    </row>
    <row r="6" spans="1:8">
      <c r="A6" t="s">
        <v>36</v>
      </c>
      <c r="B6" t="s">
        <v>18</v>
      </c>
      <c r="C6" s="1" t="s">
        <v>26</v>
      </c>
      <c r="D6" s="28">
        <v>0.1</v>
      </c>
      <c r="E6" s="28"/>
      <c r="F6" s="36" t="s">
        <v>37</v>
      </c>
      <c r="G6" s="35" t="s">
        <v>38</v>
      </c>
      <c r="H6" s="36">
        <f>VLOOKUP(G6,$A:$D,4,FALSE)</f>
        <v>0.15</v>
      </c>
    </row>
    <row r="7" spans="1:8">
      <c r="A7" t="s">
        <v>39</v>
      </c>
      <c r="B7" t="s">
        <v>18</v>
      </c>
      <c r="C7" s="1" t="s">
        <v>27</v>
      </c>
      <c r="D7" s="28">
        <v>0</v>
      </c>
      <c r="E7" s="28"/>
    </row>
    <row r="8" spans="1:8">
      <c r="A8" s="30" t="s">
        <v>40</v>
      </c>
      <c r="B8" s="30" t="s">
        <v>18</v>
      </c>
      <c r="C8" s="31" t="s">
        <v>28</v>
      </c>
      <c r="D8" s="32">
        <v>0</v>
      </c>
      <c r="E8" s="34"/>
    </row>
    <row r="9" spans="1:8">
      <c r="A9" t="s">
        <v>41</v>
      </c>
      <c r="B9" t="s">
        <v>42</v>
      </c>
      <c r="C9" s="1" t="s">
        <v>23</v>
      </c>
      <c r="D9" s="28">
        <v>0.3</v>
      </c>
      <c r="E9" s="28"/>
    </row>
    <row r="10" spans="1:8">
      <c r="A10" t="s">
        <v>43</v>
      </c>
      <c r="B10" t="s">
        <v>42</v>
      </c>
      <c r="C10" s="1" t="s">
        <v>24</v>
      </c>
      <c r="D10" s="28">
        <v>0.2</v>
      </c>
      <c r="E10" s="28"/>
    </row>
    <row r="11" spans="1:8">
      <c r="A11" t="s">
        <v>44</v>
      </c>
      <c r="B11" t="s">
        <v>42</v>
      </c>
      <c r="C11" s="1" t="s">
        <v>25</v>
      </c>
      <c r="D11" s="28">
        <v>0.2</v>
      </c>
      <c r="E11" s="28"/>
    </row>
    <row r="12" spans="1:8">
      <c r="A12" t="s">
        <v>45</v>
      </c>
      <c r="B12" t="s">
        <v>42</v>
      </c>
      <c r="C12" s="1" t="s">
        <v>26</v>
      </c>
      <c r="D12" s="28">
        <v>0.12</v>
      </c>
      <c r="E12" s="28"/>
    </row>
    <row r="13" spans="1:8">
      <c r="A13" t="s">
        <v>46</v>
      </c>
      <c r="B13" t="s">
        <v>42</v>
      </c>
      <c r="C13" s="1" t="s">
        <v>27</v>
      </c>
      <c r="D13" s="28">
        <v>0.08</v>
      </c>
      <c r="E13" s="28"/>
    </row>
    <row r="14" spans="1:8">
      <c r="A14" s="30" t="s">
        <v>47</v>
      </c>
      <c r="B14" s="30" t="s">
        <v>42</v>
      </c>
      <c r="C14" s="31" t="s">
        <v>28</v>
      </c>
      <c r="D14" s="32">
        <v>0.1</v>
      </c>
      <c r="E14" s="34"/>
    </row>
    <row r="15" spans="1:8">
      <c r="A15" t="s">
        <v>48</v>
      </c>
      <c r="B15" t="s">
        <v>49</v>
      </c>
      <c r="C15" s="1" t="s">
        <v>23</v>
      </c>
      <c r="D15" s="28">
        <v>0.5</v>
      </c>
      <c r="E15" s="28"/>
    </row>
    <row r="16" spans="1:8">
      <c r="A16" t="s">
        <v>50</v>
      </c>
      <c r="B16" t="s">
        <v>49</v>
      </c>
      <c r="C16" s="1" t="s">
        <v>24</v>
      </c>
      <c r="D16" s="28">
        <v>0.1</v>
      </c>
      <c r="E16" s="28"/>
    </row>
    <row r="17" spans="1:5">
      <c r="A17" t="s">
        <v>38</v>
      </c>
      <c r="B17" t="s">
        <v>49</v>
      </c>
      <c r="C17" s="1" t="s">
        <v>25</v>
      </c>
      <c r="D17" s="28">
        <v>0.15</v>
      </c>
      <c r="E17" s="28"/>
    </row>
    <row r="18" spans="1:5">
      <c r="A18" t="s">
        <v>51</v>
      </c>
      <c r="B18" t="s">
        <v>49</v>
      </c>
      <c r="C18" s="1" t="s">
        <v>26</v>
      </c>
      <c r="D18" s="28">
        <v>0.05</v>
      </c>
      <c r="E18" s="28"/>
    </row>
    <row r="19" spans="1:5">
      <c r="A19" t="s">
        <v>52</v>
      </c>
      <c r="B19" t="s">
        <v>49</v>
      </c>
      <c r="C19" s="1" t="s">
        <v>27</v>
      </c>
      <c r="D19" s="28">
        <v>0.1</v>
      </c>
      <c r="E19" s="28"/>
    </row>
    <row r="20" spans="1:5">
      <c r="A20" t="s">
        <v>53</v>
      </c>
      <c r="B20" t="s">
        <v>49</v>
      </c>
      <c r="C20" s="1" t="s">
        <v>28</v>
      </c>
      <c r="D20" s="28">
        <v>0.1</v>
      </c>
      <c r="E20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2026-01-17T14:00:35Z</dcterms:created>
  <dcterms:modified xsi:type="dcterms:W3CDTF">2026-01-17T18:41:37Z</dcterms:modified>
  <cp:category/>
  <cp:contentStatus/>
</cp:coreProperties>
</file>