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730" documentId="14_{36CB20EE-E6F5-4308-AA86-D680FEB8C88E}" xr6:coauthVersionLast="47" xr6:coauthVersionMax="47" xr10:uidLastSave="{3FF6724A-8550-44F4-877F-F6597DC54A26}"/>
  <bookViews>
    <workbookView xWindow="-120" yWindow="-120" windowWidth="29040" windowHeight="15720" xr2:uid="{9C799078-5C8C-4CA2-A599-9589FA691B16}"/>
  </bookViews>
  <sheets>
    <sheet name="PRICES Local Law" sheetId="5" r:id="rId1"/>
    <sheet name="PRICES Foreign Law" sheetId="7" r:id="rId2"/>
    <sheet name="Volume Local Law" sheetId="19" state="hidden" r:id="rId3"/>
    <sheet name="Volume Foreign Law" sheetId="20" state="hidden" r:id="rId4"/>
    <sheet name="Country Risk" sheetId="18" r:id="rId5"/>
    <sheet name="Datos" sheetId="2" state="hidden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state="hidden" r:id="rId18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FFant!$AB$12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FFant!$AB$16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1" l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B4" i="1" a="1"/>
  <c r="BB4" i="1" s="1"/>
  <c r="BB13" i="1"/>
  <c r="BB14" i="1"/>
  <c r="BB15" i="1"/>
  <c r="BA17" i="1"/>
  <c r="BA16" i="1"/>
  <c r="BA15" i="1"/>
  <c r="BA14" i="1"/>
  <c r="BA13" i="1"/>
  <c r="BA12" i="1"/>
  <c r="BA11" i="1"/>
  <c r="BA10" i="1"/>
  <c r="BA9" i="1"/>
  <c r="BA8" i="1"/>
  <c r="BA7" i="1"/>
  <c r="BA6" i="1"/>
  <c r="BA5" i="1"/>
  <c r="BA4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Y4" i="1" a="1"/>
  <c r="AY4" i="1" s="1"/>
  <c r="AY11" i="1"/>
  <c r="AY12" i="1"/>
  <c r="AY13" i="1"/>
  <c r="AY14" i="1"/>
  <c r="AY15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J7" i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G25" i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F26" i="1"/>
  <c r="BB12" i="1" l="1"/>
  <c r="BB11" i="1"/>
  <c r="BB10" i="1"/>
  <c r="BB9" i="1"/>
  <c r="BB8" i="1"/>
  <c r="BB7" i="1"/>
  <c r="BB6" i="1"/>
  <c r="BB17" i="1"/>
  <c r="BB5" i="1"/>
  <c r="BB16" i="1"/>
  <c r="AY10" i="1"/>
  <c r="AY9" i="1"/>
  <c r="AY8" i="1"/>
  <c r="AY7" i="1"/>
  <c r="AY6" i="1"/>
  <c r="AY17" i="1"/>
  <c r="AY5" i="1"/>
  <c r="AY16" i="1"/>
  <c r="K7" i="1"/>
  <c r="K8" i="1" s="1"/>
  <c r="AS26" i="1"/>
  <c r="D14" i="2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H26" i="1"/>
  <c r="AI26" i="1"/>
  <c r="AJ26" i="1"/>
  <c r="AL26" i="1"/>
  <c r="AO26" i="1"/>
  <c r="AP26" i="1"/>
  <c r="AQ26" i="1"/>
  <c r="AN26" i="1"/>
  <c r="AR26" i="1"/>
  <c r="AK26" i="1"/>
  <c r="AM26" i="1"/>
  <c r="AG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T13" i="1"/>
  <c r="AJ16" i="1" s="1"/>
  <c r="H20" i="1"/>
  <c r="H19" i="1"/>
  <c r="U19" i="1" s="1"/>
  <c r="AK22" i="1" s="1"/>
  <c r="H18" i="1"/>
  <c r="H17" i="1"/>
  <c r="Y17" i="1" s="1"/>
  <c r="AO20" i="1" s="1"/>
  <c r="H16" i="1"/>
  <c r="H15" i="1"/>
  <c r="H14" i="1"/>
  <c r="H13" i="1"/>
  <c r="H12" i="1"/>
  <c r="H11" i="1"/>
  <c r="T11" i="1" s="1"/>
  <c r="H10" i="1"/>
  <c r="S11" i="1" s="1"/>
  <c r="AI14" i="1" s="1"/>
  <c r="H9" i="1"/>
  <c r="H8" i="1"/>
  <c r="H7" i="1"/>
  <c r="P7" i="1" s="1"/>
  <c r="AF4" i="1" a="1"/>
  <c r="AF4" i="1" s="1"/>
  <c r="AF5" i="1" s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B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F2" i="1"/>
  <c r="F3" i="1"/>
  <c r="F4" i="1"/>
  <c r="F5" i="1"/>
  <c r="F6" i="1"/>
  <c r="F8" i="1"/>
  <c r="AE11" i="1" s="1"/>
  <c r="F9" i="1"/>
  <c r="AE12" i="1" s="1"/>
  <c r="F10" i="1"/>
  <c r="AE13" i="1" s="1"/>
  <c r="F11" i="1"/>
  <c r="F12" i="1"/>
  <c r="F13" i="1"/>
  <c r="AE16" i="1" s="1"/>
  <c r="F14" i="1"/>
  <c r="AE17" i="1" s="1"/>
  <c r="F15" i="1"/>
  <c r="AE18" i="1" s="1"/>
  <c r="F16" i="1"/>
  <c r="AE19" i="1" s="1"/>
  <c r="F17" i="1"/>
  <c r="AE20" i="1" s="1"/>
  <c r="F18" i="1"/>
  <c r="AE21" i="1" s="1"/>
  <c r="F19" i="1"/>
  <c r="AE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J9" i="1" l="1"/>
  <c r="AE10" i="1"/>
  <c r="J10" i="1"/>
  <c r="K10" i="1"/>
  <c r="K9" i="1"/>
  <c r="S18" i="1"/>
  <c r="AI21" i="1" s="1"/>
  <c r="S14" i="1"/>
  <c r="AI17" i="1" s="1"/>
  <c r="Q15" i="1"/>
  <c r="AG18" i="1" s="1"/>
  <c r="W16" i="1"/>
  <c r="AM19" i="1" s="1"/>
  <c r="C8" i="17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AB20" i="1"/>
  <c r="AR23" i="1" s="1"/>
  <c r="U16" i="1"/>
  <c r="AK19" i="1" s="1"/>
  <c r="V20" i="1"/>
  <c r="AL23" i="1" s="1"/>
  <c r="S12" i="1"/>
  <c r="AI15" i="1" s="1"/>
  <c r="X19" i="1"/>
  <c r="AN22" i="1" s="1"/>
  <c r="S13" i="1"/>
  <c r="AI16" i="1" s="1"/>
  <c r="AA19" i="1"/>
  <c r="AQ22" i="1" s="1"/>
  <c r="S15" i="1"/>
  <c r="AI18" i="1" s="1"/>
  <c r="T17" i="1"/>
  <c r="AJ20" i="1" s="1"/>
  <c r="U20" i="1"/>
  <c r="AK23" i="1" s="1"/>
  <c r="W17" i="1"/>
  <c r="AM20" i="1" s="1"/>
  <c r="Y18" i="1"/>
  <c r="AO21" i="1" s="1"/>
  <c r="S16" i="1"/>
  <c r="AI19" i="1" s="1"/>
  <c r="T18" i="1"/>
  <c r="AJ21" i="1" s="1"/>
  <c r="V13" i="1"/>
  <c r="W18" i="1"/>
  <c r="AM21" i="1" s="1"/>
  <c r="Y19" i="1"/>
  <c r="AO22" i="1" s="1"/>
  <c r="S17" i="1"/>
  <c r="AI20" i="1" s="1"/>
  <c r="T19" i="1"/>
  <c r="AJ22" i="1" s="1"/>
  <c r="V14" i="1"/>
  <c r="AL17" i="1" s="1"/>
  <c r="W19" i="1"/>
  <c r="AM22" i="1" s="1"/>
  <c r="Y20" i="1"/>
  <c r="AO23" i="1" s="1"/>
  <c r="T20" i="1"/>
  <c r="AJ23" i="1" s="1"/>
  <c r="V15" i="1"/>
  <c r="AL18" i="1" s="1"/>
  <c r="W20" i="1"/>
  <c r="AM23" i="1" s="1"/>
  <c r="Z17" i="1"/>
  <c r="P18" i="1"/>
  <c r="AF21" i="1" s="1"/>
  <c r="S19" i="1"/>
  <c r="AI22" i="1" s="1"/>
  <c r="U12" i="1"/>
  <c r="V16" i="1"/>
  <c r="AL19" i="1" s="1"/>
  <c r="X15" i="1"/>
  <c r="Z18" i="1"/>
  <c r="AP21" i="1" s="1"/>
  <c r="S20" i="1"/>
  <c r="AI23" i="1" s="1"/>
  <c r="U13" i="1"/>
  <c r="AK16" i="1" s="1"/>
  <c r="V17" i="1"/>
  <c r="AL20" i="1" s="1"/>
  <c r="X16" i="1"/>
  <c r="AN19" i="1" s="1"/>
  <c r="Z19" i="1"/>
  <c r="AP22" i="1" s="1"/>
  <c r="U14" i="1"/>
  <c r="AK17" i="1" s="1"/>
  <c r="V18" i="1"/>
  <c r="AL21" i="1" s="1"/>
  <c r="X17" i="1"/>
  <c r="AN20" i="1" s="1"/>
  <c r="Z20" i="1"/>
  <c r="AP23" i="1" s="1"/>
  <c r="S10" i="1"/>
  <c r="T12" i="1"/>
  <c r="AJ15" i="1" s="1"/>
  <c r="U15" i="1"/>
  <c r="AK18" i="1" s="1"/>
  <c r="V19" i="1"/>
  <c r="AL22" i="1" s="1"/>
  <c r="X18" i="1"/>
  <c r="AN21" i="1" s="1"/>
  <c r="AA18" i="1"/>
  <c r="T14" i="1"/>
  <c r="AJ17" i="1" s="1"/>
  <c r="U17" i="1"/>
  <c r="AK20" i="1" s="1"/>
  <c r="W14" i="1"/>
  <c r="X20" i="1"/>
  <c r="AN23" i="1" s="1"/>
  <c r="AA20" i="1"/>
  <c r="AQ23" i="1" s="1"/>
  <c r="T15" i="1"/>
  <c r="AJ18" i="1" s="1"/>
  <c r="U18" i="1"/>
  <c r="AK21" i="1" s="1"/>
  <c r="W15" i="1"/>
  <c r="AM18" i="1" s="1"/>
  <c r="Y16" i="1"/>
  <c r="AB19" i="1"/>
  <c r="T16" i="1"/>
  <c r="AJ19" i="1" s="1"/>
  <c r="R10" i="1"/>
  <c r="AH13" i="1" s="1"/>
  <c r="R11" i="1"/>
  <c r="AH14" i="1" s="1"/>
  <c r="R13" i="1"/>
  <c r="AH16" i="1" s="1"/>
  <c r="R14" i="1"/>
  <c r="AH17" i="1" s="1"/>
  <c r="R16" i="1"/>
  <c r="AH19" i="1" s="1"/>
  <c r="P19" i="1"/>
  <c r="AF22" i="1" s="1"/>
  <c r="L17" i="1"/>
  <c r="M17" i="1" s="1"/>
  <c r="R17" i="1"/>
  <c r="AH20" i="1" s="1"/>
  <c r="Q11" i="1"/>
  <c r="AG14" i="1" s="1"/>
  <c r="L8" i="1"/>
  <c r="M8" i="1" s="1"/>
  <c r="Q12" i="1"/>
  <c r="AG15" i="1" s="1"/>
  <c r="R20" i="1"/>
  <c r="AH23" i="1" s="1"/>
  <c r="L20" i="1"/>
  <c r="M20" i="1" s="1"/>
  <c r="R9" i="1"/>
  <c r="R12" i="1"/>
  <c r="AH15" i="1" s="1"/>
  <c r="P17" i="1"/>
  <c r="AF20" i="1" s="1"/>
  <c r="R15" i="1"/>
  <c r="AH18" i="1" s="1"/>
  <c r="Q16" i="1"/>
  <c r="AG19" i="1" s="1"/>
  <c r="L12" i="1"/>
  <c r="M12" i="1" s="1"/>
  <c r="Q9" i="1"/>
  <c r="AG12" i="1" s="1"/>
  <c r="L18" i="1"/>
  <c r="M18" i="1" s="1"/>
  <c r="L11" i="1"/>
  <c r="M11" i="1" s="1"/>
  <c r="R18" i="1"/>
  <c r="AH21" i="1" s="1"/>
  <c r="R19" i="1"/>
  <c r="AH22" i="1" s="1"/>
  <c r="Q10" i="1"/>
  <c r="AG13" i="1" s="1"/>
  <c r="Q14" i="1"/>
  <c r="AG17" i="1" s="1"/>
  <c r="Q13" i="1"/>
  <c r="AG16" i="1" s="1"/>
  <c r="P11" i="1"/>
  <c r="AF14" i="1" s="1"/>
  <c r="L9" i="1"/>
  <c r="M9" i="1" s="1"/>
  <c r="P12" i="1"/>
  <c r="AF15" i="1" s="1"/>
  <c r="L19" i="1"/>
  <c r="M19" i="1" s="1"/>
  <c r="P8" i="1"/>
  <c r="AF11" i="1" s="1"/>
  <c r="P10" i="1"/>
  <c r="AF13" i="1" s="1"/>
  <c r="Q17" i="1"/>
  <c r="AG20" i="1" s="1"/>
  <c r="P20" i="1"/>
  <c r="AF23" i="1" s="1"/>
  <c r="P9" i="1"/>
  <c r="AF12" i="1" s="1"/>
  <c r="Q18" i="1"/>
  <c r="AG21" i="1" s="1"/>
  <c r="L7" i="1"/>
  <c r="N7" i="1" s="1"/>
  <c r="Q19" i="1"/>
  <c r="AG22" i="1" s="1"/>
  <c r="Q8" i="1"/>
  <c r="Q20" i="1"/>
  <c r="AG23" i="1" s="1"/>
  <c r="L14" i="1"/>
  <c r="M14" i="1" s="1"/>
  <c r="L15" i="1"/>
  <c r="M15" i="1" s="1"/>
  <c r="P13" i="1"/>
  <c r="AF16" i="1" s="1"/>
  <c r="L16" i="1"/>
  <c r="M16" i="1" s="1"/>
  <c r="P14" i="1"/>
  <c r="AF17" i="1" s="1"/>
  <c r="P15" i="1"/>
  <c r="AF18" i="1" s="1"/>
  <c r="P16" i="1"/>
  <c r="AF19" i="1" s="1"/>
  <c r="L10" i="1"/>
  <c r="M10" i="1" s="1"/>
  <c r="L13" i="1"/>
  <c r="M13" i="1" s="1"/>
  <c r="AH12" i="1"/>
  <c r="AK4" i="1"/>
  <c r="AK5" i="1" s="1"/>
  <c r="AJ4" i="1"/>
  <c r="AJ5" i="1" s="1"/>
  <c r="AI4" i="1"/>
  <c r="AI5" i="1" s="1"/>
  <c r="AH4" i="1"/>
  <c r="AH5" i="1" s="1"/>
  <c r="AQ4" i="1"/>
  <c r="AQ5" i="1" s="1"/>
  <c r="AO4" i="1"/>
  <c r="AO5" i="1" s="1"/>
  <c r="AM4" i="1"/>
  <c r="AM5" i="1" s="1"/>
  <c r="AS4" i="1"/>
  <c r="AS5" i="1" s="1"/>
  <c r="AG4" i="1"/>
  <c r="AG5" i="1" s="1"/>
  <c r="AP4" i="1"/>
  <c r="AP5" i="1" s="1"/>
  <c r="AN4" i="1"/>
  <c r="AN5" i="1" s="1"/>
  <c r="AL4" i="1"/>
  <c r="AL5" i="1" s="1"/>
  <c r="AR4" i="1"/>
  <c r="AR5" i="1" s="1"/>
  <c r="AF2" i="1" a="1"/>
  <c r="AF2" i="1" s="1"/>
  <c r="AF7" i="1" s="1"/>
  <c r="AI13" i="1"/>
  <c r="AQ21" i="1"/>
  <c r="AM17" i="1"/>
  <c r="AO19" i="1"/>
  <c r="AR22" i="1"/>
  <c r="AS23" i="1"/>
  <c r="AL16" i="1"/>
  <c r="AE23" i="1"/>
  <c r="AP20" i="1"/>
  <c r="AF10" i="1"/>
  <c r="AK15" i="1"/>
  <c r="AN18" i="1"/>
  <c r="AE14" i="1"/>
  <c r="AE15" i="1"/>
  <c r="AG11" i="1"/>
  <c r="AJ14" i="1"/>
  <c r="AF3" i="1" l="1"/>
  <c r="N8" i="1"/>
  <c r="N10" i="1"/>
  <c r="N9" i="1"/>
  <c r="J11" i="1"/>
  <c r="K11" i="1"/>
  <c r="M7" i="1"/>
  <c r="C9" i="17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S2" i="1"/>
  <c r="AS7" i="1" s="1"/>
  <c r="AM2" i="1"/>
  <c r="AM7" i="1" s="1"/>
  <c r="AH2" i="1"/>
  <c r="AH7" i="1" s="1"/>
  <c r="AP2" i="1"/>
  <c r="AP7" i="1" s="1"/>
  <c r="AI2" i="1"/>
  <c r="AI7" i="1" s="1"/>
  <c r="AJ2" i="1"/>
  <c r="AJ7" i="1" s="1"/>
  <c r="AN2" i="1"/>
  <c r="AN7" i="1" s="1"/>
  <c r="AQ2" i="1"/>
  <c r="AQ7" i="1" s="1"/>
  <c r="AO2" i="1"/>
  <c r="AO7" i="1" s="1"/>
  <c r="AG2" i="1"/>
  <c r="AG7" i="1" s="1"/>
  <c r="AL2" i="1"/>
  <c r="AL7" i="1" s="1"/>
  <c r="AR2" i="1"/>
  <c r="AR7" i="1" s="1"/>
  <c r="AK2" i="1"/>
  <c r="AK7" i="1" s="1"/>
  <c r="AK3" i="1"/>
  <c r="AK6" i="1" s="1"/>
  <c r="AK27" i="1" s="1"/>
  <c r="AK28" i="1" s="1"/>
  <c r="AR3" i="1"/>
  <c r="AR6" i="1" s="1"/>
  <c r="AB5" i="1"/>
  <c r="AB6" i="1" s="1"/>
  <c r="AB10" i="1" s="1"/>
  <c r="AP3" i="1"/>
  <c r="AP6" i="1" s="1"/>
  <c r="AQ3" i="1"/>
  <c r="AQ6" i="1" s="1"/>
  <c r="AO3" i="1"/>
  <c r="AO6" i="1" s="1"/>
  <c r="AG3" i="1"/>
  <c r="AG6" i="1" s="1"/>
  <c r="AS3" i="1"/>
  <c r="AS6" i="1" s="1"/>
  <c r="AL3" i="1"/>
  <c r="AL6" i="1" s="1"/>
  <c r="AH3" i="1"/>
  <c r="AH6" i="1" s="1"/>
  <c r="AI3" i="1"/>
  <c r="AI6" i="1" s="1"/>
  <c r="AM3" i="1"/>
  <c r="AM6" i="1" s="1"/>
  <c r="AJ3" i="1"/>
  <c r="AJ6" i="1" s="1"/>
  <c r="AN3" i="1"/>
  <c r="AN6" i="1" s="1"/>
  <c r="AX4" i="1" l="1" a="1"/>
  <c r="N11" i="1"/>
  <c r="J12" i="1"/>
  <c r="K12" i="1"/>
  <c r="C10" i="17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L8" i="1"/>
  <c r="AL27" i="1"/>
  <c r="AL28" i="1" s="1"/>
  <c r="AS8" i="1"/>
  <c r="AS27" i="1"/>
  <c r="AS28" i="1" s="1"/>
  <c r="AR8" i="1"/>
  <c r="AR27" i="1"/>
  <c r="AR28" i="1" s="1"/>
  <c r="AH8" i="1"/>
  <c r="AH27" i="1"/>
  <c r="AH28" i="1" s="1"/>
  <c r="AG8" i="1"/>
  <c r="AG27" i="1"/>
  <c r="AG28" i="1" s="1"/>
  <c r="AQ8" i="1"/>
  <c r="AQ27" i="1"/>
  <c r="AQ28" i="1" s="1"/>
  <c r="AJ8" i="1"/>
  <c r="AJ27" i="1"/>
  <c r="AJ28" i="1" s="1"/>
  <c r="AP8" i="1"/>
  <c r="AP27" i="1"/>
  <c r="AP28" i="1" s="1"/>
  <c r="AN8" i="1"/>
  <c r="AN27" i="1"/>
  <c r="AN28" i="1" s="1"/>
  <c r="AO8" i="1"/>
  <c r="AO27" i="1"/>
  <c r="AO28" i="1" s="1"/>
  <c r="AM8" i="1"/>
  <c r="AM27" i="1"/>
  <c r="AM28" i="1" s="1"/>
  <c r="AI8" i="1"/>
  <c r="AI27" i="1"/>
  <c r="AI28" i="1" s="1"/>
  <c r="AK8" i="1"/>
  <c r="AF6" i="1"/>
  <c r="AC3" i="1"/>
  <c r="AB7" i="1"/>
  <c r="AB8" i="1" s="1"/>
  <c r="AX4" i="1" l="1"/>
  <c r="AX15" i="1"/>
  <c r="AX16" i="1"/>
  <c r="AX9" i="1"/>
  <c r="AX8" i="1"/>
  <c r="AX5" i="1"/>
  <c r="AX14" i="1"/>
  <c r="AX11" i="1"/>
  <c r="AX13" i="1"/>
  <c r="AX17" i="1"/>
  <c r="AX12" i="1"/>
  <c r="AX7" i="1"/>
  <c r="AX10" i="1"/>
  <c r="AX6" i="1"/>
  <c r="N12" i="1"/>
  <c r="J13" i="1"/>
  <c r="K13" i="1"/>
  <c r="B10" i="17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F27" i="1"/>
  <c r="AF28" i="1" s="1"/>
  <c r="AF29" i="1" s="1"/>
  <c r="AF30" i="1" s="1"/>
  <c r="AF8" i="1"/>
  <c r="AD6" i="1"/>
  <c r="N13" i="1" l="1"/>
  <c r="J14" i="1"/>
  <c r="K14" i="1"/>
  <c r="C12" i="17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AB11" i="1"/>
  <c r="AD8" i="1"/>
  <c r="N14" i="1" l="1"/>
  <c r="J15" i="1"/>
  <c r="K15" i="1"/>
  <c r="C13" i="17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AB14" i="1"/>
  <c r="N15" i="1" l="1"/>
  <c r="J16" i="1"/>
  <c r="K16" i="1"/>
  <c r="C14" i="17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N16" i="1" l="1"/>
  <c r="J17" i="1"/>
  <c r="K17" i="1"/>
  <c r="C15" i="17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N17" i="1" l="1"/>
  <c r="J18" i="1"/>
  <c r="K18" i="1"/>
  <c r="C16" i="17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N18" i="1" l="1"/>
  <c r="J19" i="1"/>
  <c r="K19" i="1"/>
  <c r="C17" i="17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N19" i="1" l="1"/>
  <c r="J20" i="1"/>
  <c r="J4" i="1" s="1"/>
  <c r="K20" i="1"/>
  <c r="C18" i="17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N20" i="1" l="1"/>
  <c r="AB15" i="1" s="1"/>
  <c r="AB16" i="1" s="1"/>
  <c r="B18" i="17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B30" i="17" l="1"/>
  <c r="C31" i="17"/>
  <c r="C31" i="16"/>
  <c r="B30" i="16"/>
  <c r="B30" i="15"/>
  <c r="C31" i="15"/>
  <c r="B30" i="14"/>
  <c r="B29" i="11"/>
  <c r="C30" i="11"/>
  <c r="B30" i="10"/>
  <c r="C31" i="10"/>
  <c r="C32" i="17" l="1"/>
  <c r="B31" i="17"/>
  <c r="C32" i="16"/>
  <c r="B31" i="16"/>
  <c r="C32" i="15"/>
  <c r="B31" i="15"/>
  <c r="B30" i="11"/>
  <c r="C31" i="11"/>
  <c r="C32" i="10"/>
  <c r="B31" i="10"/>
  <c r="C33" i="17" l="1"/>
  <c r="B32" i="17"/>
  <c r="C33" i="16"/>
  <c r="B32" i="16"/>
  <c r="C33" i="15"/>
  <c r="B32" i="15"/>
  <c r="B31" i="11"/>
  <c r="C32" i="11"/>
  <c r="C33" i="10"/>
  <c r="B32" i="10"/>
  <c r="C34" i="17" l="1"/>
  <c r="B33" i="17"/>
  <c r="C34" i="16"/>
  <c r="B33" i="16"/>
  <c r="C34" i="15"/>
  <c r="B33" i="15"/>
  <c r="C33" i="11"/>
  <c r="B32" i="11"/>
  <c r="C34" i="10"/>
  <c r="B33" i="10"/>
  <c r="C35" i="17" l="1"/>
  <c r="B34" i="17"/>
  <c r="B34" i="16"/>
  <c r="C35" i="16"/>
  <c r="B34" i="15"/>
  <c r="C35" i="15"/>
  <c r="C34" i="11"/>
  <c r="B33" i="11"/>
  <c r="C35" i="10"/>
  <c r="B35" i="10" s="1"/>
  <c r="B34" i="10"/>
  <c r="C36" i="17" l="1"/>
  <c r="B35" i="17"/>
  <c r="C36" i="16"/>
  <c r="B35" i="16"/>
  <c r="B35" i="15"/>
  <c r="C35" i="11"/>
  <c r="B34" i="11"/>
  <c r="C37" i="17" l="1"/>
  <c r="B36" i="17"/>
  <c r="C37" i="16"/>
  <c r="B36" i="16"/>
  <c r="B35" i="11"/>
  <c r="C36" i="11"/>
  <c r="C38" i="17" l="1"/>
  <c r="B37" i="17"/>
  <c r="C38" i="16"/>
  <c r="B37" i="16"/>
  <c r="B36" i="11"/>
  <c r="C37" i="11"/>
  <c r="B38" i="17" l="1"/>
  <c r="C39" i="17"/>
  <c r="B38" i="16"/>
  <c r="C39" i="16"/>
  <c r="C38" i="11"/>
  <c r="B37" i="11"/>
  <c r="C40" i="17" l="1"/>
  <c r="B39" i="17"/>
  <c r="C40" i="16"/>
  <c r="B39" i="16"/>
  <c r="C39" i="11"/>
  <c r="B38" i="11"/>
  <c r="C41" i="17" l="1"/>
  <c r="B40" i="17"/>
  <c r="C41" i="16"/>
  <c r="B40" i="16"/>
  <c r="C40" i="11"/>
  <c r="B39" i="1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<sst xmlns="http://schemas.openxmlformats.org/spreadsheetml/2006/main" count="190" uniqueCount="70">
  <si>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</si>
  <si>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</si>
  <si>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</si>
  <si>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</si>
  <si>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</si>
  <si>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</si>
  <si>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</si>
  <si>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</si>
  <si>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</si>
  <si>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</si>
  <si>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</si>
  <si>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</si>
  <si>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</si>
  <si>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</si>
  <si>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</si>
  <si>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</si>
  <si>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</si>
  <si>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</si>
  <si>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</si>
  <si>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</si>
  <si>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</si>
  <si>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</si>
  <si>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</si>
  <si>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</si>
  <si>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</si>
  <si>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</si>
  <si>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</si>
  <si>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</si>
  <si>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</si>
  <si>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</si>
  <si>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</si>
  <si>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</si>
  <si>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</si>
  <si>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</si>
  <si>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</si>
  <si>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</si>
  <si>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</si>
  <si>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AL30</t>
  </si>
  <si>
    <t>AL35</t>
  </si>
  <si>
    <t>AL41</t>
  </si>
  <si>
    <t>PD2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</si>
  <si>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</si>
  <si>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</si>
  <si>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</si>
  <si>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</si>
  <si>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</si>
  <si>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</si>
  <si>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</si>
  <si>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</si>
  <si>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</si>
  <si>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</si>
  <si>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</si>
  <si>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</si>
  <si>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</si>
  <si>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</si>
  <si>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</si>
  <si>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</si>
  <si>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</si>
  <si>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</si>
  <si>
    <t>VA Cupon x RR</t>
  </si>
  <si>
    <t>Prob superv</t>
  </si>
  <si>
    <t>Prob default</t>
  </si>
  <si>
    <t>Metodologia II</t>
  </si>
  <si>
    <t>Q</t>
  </si>
  <si>
    <t>Precio Risk-Free</t>
  </si>
  <si>
    <t>Valor Residual</t>
  </si>
  <si>
    <t>Recovery</t>
  </si>
  <si>
    <t>Pérdida en Default</t>
  </si>
  <si>
    <t>Valor Presente Pérdida en Default</t>
  </si>
  <si>
    <t>Pérdida Esperada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</si>
</sst>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  <numFmt numFmtId="174" formatCode="_(* #,##0.0000_);_(* \(#,##0.0000\);_(* &quot;-&quot;??_);_(@_)"/>
  </numFmts>
  <fonts count="6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6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74" fontId="0" fillId="0" borderId="0" xfId="1" applyNumberFormat="1" applyFont="1"/>
    <xf numFmtId="164" fontId="0" fillId="0" borderId="0" xfId="0" applyNumberForma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tabSelected="1" workbookViewId="0">
      <pane ySplit="1" topLeftCell="A729" activePane="bottomLeft" state="frozen"/>
      <selection pane="bottomLeft" activeCell="A762" sqref="A762"/>
    </sheetView>
  </sheetViews>
  <sheetFormatPr baseColWidth="10" defaultRowHeight="15" x14ac:dyDescent="0.25"/>
  <cols>
    <col min="3" max="3" width="12.42578125" bestFit="1" customWidth="1"/>
  </cols>
  <sheetData>
    <row r="1" spans="1:6" x14ac:dyDescent="0.25">
      <c r="A1" t="s">
        <v>23</v>
      </c>
      <c r="B1" t="s">
        <v>46</v>
      </c>
      <c r="C1" t="s">
        <v>37</v>
      </c>
      <c r="D1" t="s">
        <v>38</v>
      </c>
      <c r="E1" t="s">
        <v>47</v>
      </c>
      <c r="F1" t="s">
        <v>39</v>
      </c>
    </row>
    <row r="2" spans="1:6" x14ac:dyDescent="0.2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2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2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2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2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2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2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2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2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2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2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2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2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2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2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2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2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2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2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2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2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2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2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2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2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2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2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2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2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2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2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2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2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2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2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2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2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2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2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2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2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2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2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2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2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2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2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2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2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2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2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2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2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2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2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2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2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2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2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2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2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2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2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2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2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2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2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2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2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2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2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2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2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2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2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2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2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2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2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2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2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2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2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2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2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2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2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2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2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2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2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2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2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2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2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2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2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2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2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2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2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2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2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2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2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2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2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2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2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2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2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2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2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2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2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2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2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2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2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2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2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2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2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2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2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2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2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2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2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2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2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2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2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2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2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2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2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2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2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2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2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2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2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2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2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2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2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2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2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2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2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2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2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2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2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2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2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2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2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2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2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2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2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2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2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2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2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2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2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2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2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2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2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2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2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2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2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2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2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2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2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2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2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2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2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2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2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2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2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2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2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2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2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2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2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2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2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2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2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2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2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2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2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2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2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2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2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2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2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2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2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2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2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2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2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2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2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2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2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2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2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2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2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2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2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2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2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2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2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2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2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2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2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2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2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2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2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2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2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2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2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2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2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2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2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2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2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2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2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2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2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2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2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2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2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2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2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2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2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2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2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2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2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2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2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2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2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2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2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2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2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2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2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2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2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2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2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2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2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2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2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2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2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2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2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2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2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2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2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2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2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2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2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2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2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2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2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2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2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2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2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2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2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2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2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2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2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2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2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2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2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2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2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2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2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2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2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2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2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2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2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2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2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2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2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2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2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2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2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2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2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2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2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2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2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2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2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2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2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2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2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2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2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2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2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2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2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2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2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2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2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2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2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2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2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2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2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2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2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2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2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2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2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2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2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2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2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2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2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2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2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2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2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2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2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2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2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2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2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2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2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2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2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2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2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2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2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2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2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2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2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2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2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2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2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2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2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2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2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2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2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2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2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2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2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2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2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2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2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2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2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2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2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2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2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2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2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2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2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2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2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2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2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2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2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2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2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2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2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2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2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2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2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2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2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2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2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2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2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2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2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2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2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2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2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2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2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2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2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2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2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2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2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2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2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2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2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2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2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2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2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2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2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2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2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2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2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2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2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2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2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2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2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2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2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2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2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2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2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2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2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2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2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2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2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2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2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2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2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2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2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2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2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2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2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2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2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2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2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2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2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2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2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2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2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2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2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2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2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2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2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2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2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2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2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2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2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2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2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2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2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2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2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2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2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2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2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2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2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2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2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2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2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2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2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2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2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2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2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2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2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2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2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2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2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2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2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2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2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2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2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2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2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2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2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2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2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2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2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2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2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2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2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2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2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2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2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2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2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2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2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2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2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2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2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2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2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2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2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2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2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2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2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2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2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2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2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2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2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2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2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2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2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2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2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2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2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2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2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2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2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2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2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2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2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2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2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2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2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2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2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2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2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2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2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2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2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2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2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2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2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2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2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2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2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2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2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2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2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2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2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2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2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2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2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2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2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2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2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2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2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2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2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2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2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2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2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2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2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2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2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2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2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2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2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2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2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2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2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2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2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2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2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2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2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2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2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2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2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2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2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2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2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2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2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2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2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2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2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2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2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2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2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2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2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2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2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2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2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2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2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2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2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2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2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2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2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2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2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2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2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2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2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2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2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2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2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2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2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2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2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2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2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2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2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2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2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2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2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2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2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2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2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2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2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2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2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2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2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2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2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2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2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2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2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2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2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2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2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2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2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2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2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2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2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2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2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2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2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2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2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2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2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2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2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2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2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2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2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2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2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7" x14ac:dyDescent="0.25">
      <c r="A1" t="s">
        <v>23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2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2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2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2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2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2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2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2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2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2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2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2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2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2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2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2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2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2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2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2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2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2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2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2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2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2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2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2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2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2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2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2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2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2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2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2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2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2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2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2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2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2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2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2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2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2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2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2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2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2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2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2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2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2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2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2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2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2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2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2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2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2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2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2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2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2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2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2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2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2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2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2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2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2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2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2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2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2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2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2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2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2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2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2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2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2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2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2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2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2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2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2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2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2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2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2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2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2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2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2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2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2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2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2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2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2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2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2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2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2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2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2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2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2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2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2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2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2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2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2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2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2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2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2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2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2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2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2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2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2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2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2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2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2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2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2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2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2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2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2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2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2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2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2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2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2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2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2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2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2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2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2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2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2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2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2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2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2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2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2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2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2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2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2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2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2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2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2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2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2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2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2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2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2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2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2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2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2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2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2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2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2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2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2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2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2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2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2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2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2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2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2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2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2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2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2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2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2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2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2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2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2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2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2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2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2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2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2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2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2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2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2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2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2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2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2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2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2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2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2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2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2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2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2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2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2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2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2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2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2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2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2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2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2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2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2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2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2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2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2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2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2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2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2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2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2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2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2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2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2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2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2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2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2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2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2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2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2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2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2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2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2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2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2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2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2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2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2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2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2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2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2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2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2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2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2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2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2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2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2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2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2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2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2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2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2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2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2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2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2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2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2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2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2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2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2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2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2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2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2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2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2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2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2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2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2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2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2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2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2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2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2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2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2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2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2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2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2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2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2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2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2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2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2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2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2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2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2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2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2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2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2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2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2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2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2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2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2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2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2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2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2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2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2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2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2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2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2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2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2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2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2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2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2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2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2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2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2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2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2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2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2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2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2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2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2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2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2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2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2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2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2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2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2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2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2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2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2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2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2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2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2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2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2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2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2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2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2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2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2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2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2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2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2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2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2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2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2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2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2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2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2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2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2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2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2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2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2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2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2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2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2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2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2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2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2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2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2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2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2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2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2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2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2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2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2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2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2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2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2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2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2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2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2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2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2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2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2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2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2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2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2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2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2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2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2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2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2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2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2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2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2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2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2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2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2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2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2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2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2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2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2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2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2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2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2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2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2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2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2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2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2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2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2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2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2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2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2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2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2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2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2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2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2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2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2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2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2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2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2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2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2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2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2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2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2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2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2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2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2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2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2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2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2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2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2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2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2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2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2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2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2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2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2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2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2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2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2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2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2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2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2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2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2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2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2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2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2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2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2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2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2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2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2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2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2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2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2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2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2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2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2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2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2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2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2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2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2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2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2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2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2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2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2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2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2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2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2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2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2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2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2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2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2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2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2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2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2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2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2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2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2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2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2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2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2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2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2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2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2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2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2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2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2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2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2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2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2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2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2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2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2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2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2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2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2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2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2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2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2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2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2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2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2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2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2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2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2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2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2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2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2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2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2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2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2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2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2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2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2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2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2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2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2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2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2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2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2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2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2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2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2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2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2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2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2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2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2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2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2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2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2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2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2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2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2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2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2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2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2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2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2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2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2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2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2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2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2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2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2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2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2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2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2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2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2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2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2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2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2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2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2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2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2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2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2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2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2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2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2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2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2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2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2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2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2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2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2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2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2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2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2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2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2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2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2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2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2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2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2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2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2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2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2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2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2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2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2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2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2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2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2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2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2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2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2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2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2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2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2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2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2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2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2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2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2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2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2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2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2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2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2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2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2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2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2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2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2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2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2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2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2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2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2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2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2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2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2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2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2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2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2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2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2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2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2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2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2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2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2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7" max="7" width="11.85546875" bestFit="1" customWidth="1"/>
  </cols>
  <sheetData>
    <row r="1" spans="1:7" x14ac:dyDescent="0.25">
      <c r="A1" t="s">
        <v>23</v>
      </c>
      <c r="B1" t="s">
        <v>46</v>
      </c>
      <c r="C1" t="s">
        <v>37</v>
      </c>
      <c r="D1" t="s">
        <v>38</v>
      </c>
      <c r="E1" t="s">
        <v>47</v>
      </c>
      <c r="F1" t="s">
        <v>39</v>
      </c>
      <c r="G1" t="s">
        <v>55</v>
      </c>
    </row>
    <row r="2" spans="1:7" x14ac:dyDescent="0.2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2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2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2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2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2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2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2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2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2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2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2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2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2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2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2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2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2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2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2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2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2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2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2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2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2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2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2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2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2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2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2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2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2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2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2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2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2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2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2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2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2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2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2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2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2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2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2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2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2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2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2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2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2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2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2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2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2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2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2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2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2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2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2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2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2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2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2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2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2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2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2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2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2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2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2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2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2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2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2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2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2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2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2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2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2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2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2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2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2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2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2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2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2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2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2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2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2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2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2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2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2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2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2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2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2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2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2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2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2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2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2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2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2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2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2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2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2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2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2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2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2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2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2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2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2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2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2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2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2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2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2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2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2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2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2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2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2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2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2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2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2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2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2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2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2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2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2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2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2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2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2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2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2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2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2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2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2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2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2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2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2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2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2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2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2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2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2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2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2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2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2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2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2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2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2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2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2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2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2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2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2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2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2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2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2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2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2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2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2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2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2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2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2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2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2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2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2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2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2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2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2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2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2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2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2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2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2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2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2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2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2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2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2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2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2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2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2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2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2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2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2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2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2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2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2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2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2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2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2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2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2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2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2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2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2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2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2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2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2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2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2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2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2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2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2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2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2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2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2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2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2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2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2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2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2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2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2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2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2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2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2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2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2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2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2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2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2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2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2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2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2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2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2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2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2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2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2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2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2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2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2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2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2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2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2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2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2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2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2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2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2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2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2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2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2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2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2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2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2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2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2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2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2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2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2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2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2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2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2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2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2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2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2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2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2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2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2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2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2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2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2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2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2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2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2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2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2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2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2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2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2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2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2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2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2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2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2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2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2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2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2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2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2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2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2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2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2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2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2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2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2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2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2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2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2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2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2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2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2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2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2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2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2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2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2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2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2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2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2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2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2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2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2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2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2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2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2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2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2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2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2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2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2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2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2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2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2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2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2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2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2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2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2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2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2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2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2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2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2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2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2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2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2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2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2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2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2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2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2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2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2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2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2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2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2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2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2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2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2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2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2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2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2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2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2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2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2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2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2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2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2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2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2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2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2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2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2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2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2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2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2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2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2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2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2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2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2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2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2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2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2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2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2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2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2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2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2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2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2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2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2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2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2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2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2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2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2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2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2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2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2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2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2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2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2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2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2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2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2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2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2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2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2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2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2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2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2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2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2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2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2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2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2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2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2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2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2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2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2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2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2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2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2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2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2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2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2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2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2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2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2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2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2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2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2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2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2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2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2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2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2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2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2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2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2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2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2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2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2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2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2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2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2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2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2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2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2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2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2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2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2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2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2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2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2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2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2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2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2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2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2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2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2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2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2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2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2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2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2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2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2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2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2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2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2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2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2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2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2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2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2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2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2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2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2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2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2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2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2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2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2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2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2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2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2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2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2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2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2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2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2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2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2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2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2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2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2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2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2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2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2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2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2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2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2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2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2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2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2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2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2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2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2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2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2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2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2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2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2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2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2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2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2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2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2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2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2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2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2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2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2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2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2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2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2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2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2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2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2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2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2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2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2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2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2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2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2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2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2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2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2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2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2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2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2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2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2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2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2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2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2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2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2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2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2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2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2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2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2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2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2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2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2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2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2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2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2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2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2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2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2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2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2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2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2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2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2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2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2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2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2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2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2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2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2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2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2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2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2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2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2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2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2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2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2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2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2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2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2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2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2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2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2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2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2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2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2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2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2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2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2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2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2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2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2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2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2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2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2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2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2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2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2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2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2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2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2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2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2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2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2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2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2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2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2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2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2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2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2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2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2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2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2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2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2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2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2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2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2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2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53" sqref="A753"/>
    </sheetView>
  </sheetViews>
  <sheetFormatPr baseColWidth="10" defaultRowHeight="15" x14ac:dyDescent="0.25"/>
  <cols>
    <col min="2" max="2" width="12.42578125" bestFit="1" customWidth="1"/>
    <col min="3" max="3" width="14.42578125" bestFit="1" customWidth="1"/>
    <col min="4" max="4" width="13.42578125" bestFit="1" customWidth="1"/>
    <col min="5" max="7" width="12.42578125" bestFit="1" customWidth="1"/>
  </cols>
  <sheetData>
    <row r="1" spans="1:8" x14ac:dyDescent="0.25">
      <c r="A1" t="s">
        <v>23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55</v>
      </c>
    </row>
    <row r="2" spans="1:8" x14ac:dyDescent="0.2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2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2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2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2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2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2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2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2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2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2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2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2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2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2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2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2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2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2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2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2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2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2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2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2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2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2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2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2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2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2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2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2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2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2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2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2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2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2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2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2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2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2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2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2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2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2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2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2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2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2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2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2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2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2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2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2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2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2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2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2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2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2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2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2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2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2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2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2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2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2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2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2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2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2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2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2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2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2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2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2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2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2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2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2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2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2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2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2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2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2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2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2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2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2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2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2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2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2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2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2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2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2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2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2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2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2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2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2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2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2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2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2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2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2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2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2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2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2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2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2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2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2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2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2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2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2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2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2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2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2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2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2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2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2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2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2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2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2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2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2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2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2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2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2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2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2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2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2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2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2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2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2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2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2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2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2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2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2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2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2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2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2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2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2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2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2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2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2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2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2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2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2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2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2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2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2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2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2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2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2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2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2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2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2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2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2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2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2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2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2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2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2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2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2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2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2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2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2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2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2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2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2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2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2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2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2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2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2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2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2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2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2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2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2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2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2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2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2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2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2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2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2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2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2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2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2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2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2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2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2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2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2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2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2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2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2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2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2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2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2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2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2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2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2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2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2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2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2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2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2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2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2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2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2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2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2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2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2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2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2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2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2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2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2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2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2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2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2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2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2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2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2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2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2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2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2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2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2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2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2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2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2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2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2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2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2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2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2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2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2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2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2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2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2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2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2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2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2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2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2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2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2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2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2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2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2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2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2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2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2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2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2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2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2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2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2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2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2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2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2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2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2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2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2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2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2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2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2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2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2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2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2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2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2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2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2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2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2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2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2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2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2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2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2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2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2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2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2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2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2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2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2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2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2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2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2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2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2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2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2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2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2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2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2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2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2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2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2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2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2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2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2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2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2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2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2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2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2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2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2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2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2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2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2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2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2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2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2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2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2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2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2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2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2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2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2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2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2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2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2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2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2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2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2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2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2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2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2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2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2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2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2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2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2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2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2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2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2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2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2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2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2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2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2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2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2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2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2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2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2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2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2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2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2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2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2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2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2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2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2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2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2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2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2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2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2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2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2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2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2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2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2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2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2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2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2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2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2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2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2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2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2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2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2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2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2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2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2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2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2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2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2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2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2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2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2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2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2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2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2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2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2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2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2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2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2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2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2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2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2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2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2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2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2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2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2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2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2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2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2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2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2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2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2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2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2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2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2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2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2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2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2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2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2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2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2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2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2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2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2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2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2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2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2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2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2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2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2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2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2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2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2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2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2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2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2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2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2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2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2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2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2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2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2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2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2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2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2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2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2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2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2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2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2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2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2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2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2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2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2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2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2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2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2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2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2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2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2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2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2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2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2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2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2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2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2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2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2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2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2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2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2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2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2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2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2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2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2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2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2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2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2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2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2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2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2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2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2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2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2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2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2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2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2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2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2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2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2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2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2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2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2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2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2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2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2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2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2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2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2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2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2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2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2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2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2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2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2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2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2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2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2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2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2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2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2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2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2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2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2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2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2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2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2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2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2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2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2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2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2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2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2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2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2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2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2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2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2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2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2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2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2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2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2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2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2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2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2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2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2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2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2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2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2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2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2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2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2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2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2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2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2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2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2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2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2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2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2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2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2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2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2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2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2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2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2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2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2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2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2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2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2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2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2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2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2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2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2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2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2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2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2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2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2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2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2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2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2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2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2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2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2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2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2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2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2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2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2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2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2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2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2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2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2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2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2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2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2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2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2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2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2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2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2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2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2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2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2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2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2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2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2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2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2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2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2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2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2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2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2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2" x14ac:dyDescent="0.25">
      <c r="A1" t="s">
        <v>23</v>
      </c>
      <c r="B1" t="s">
        <v>54</v>
      </c>
    </row>
    <row r="2" spans="1:2" x14ac:dyDescent="0.25">
      <c r="A2" s="11">
        <v>44088</v>
      </c>
      <c r="B2">
        <v>1120</v>
      </c>
    </row>
    <row r="3" spans="1:2" x14ac:dyDescent="0.25">
      <c r="A3" s="11">
        <v>44089</v>
      </c>
      <c r="B3">
        <v>1119</v>
      </c>
    </row>
    <row r="4" spans="1:2" x14ac:dyDescent="0.25">
      <c r="A4" s="11">
        <v>44090</v>
      </c>
      <c r="B4">
        <v>1181</v>
      </c>
    </row>
    <row r="5" spans="1:2" x14ac:dyDescent="0.25">
      <c r="A5" s="11">
        <v>44091</v>
      </c>
      <c r="B5">
        <v>1237</v>
      </c>
    </row>
    <row r="6" spans="1:2" x14ac:dyDescent="0.25">
      <c r="A6" s="11">
        <v>44092</v>
      </c>
      <c r="B6">
        <v>1259</v>
      </c>
    </row>
    <row r="7" spans="1:2" x14ac:dyDescent="0.25">
      <c r="A7" s="11">
        <v>44095</v>
      </c>
      <c r="B7">
        <v>1338</v>
      </c>
    </row>
    <row r="8" spans="1:2" x14ac:dyDescent="0.25">
      <c r="A8" s="11">
        <v>44096</v>
      </c>
      <c r="B8">
        <v>1353</v>
      </c>
    </row>
    <row r="9" spans="1:2" x14ac:dyDescent="0.25">
      <c r="A9" s="11">
        <v>44097</v>
      </c>
      <c r="B9">
        <v>1390</v>
      </c>
    </row>
    <row r="10" spans="1:2" x14ac:dyDescent="0.25">
      <c r="A10" s="11">
        <v>44098</v>
      </c>
      <c r="B10">
        <v>1359</v>
      </c>
    </row>
    <row r="11" spans="1:2" x14ac:dyDescent="0.25">
      <c r="A11" s="11">
        <v>44099</v>
      </c>
      <c r="B11">
        <v>1332</v>
      </c>
    </row>
    <row r="12" spans="1:2" x14ac:dyDescent="0.25">
      <c r="A12" s="11">
        <v>44102</v>
      </c>
      <c r="B12">
        <v>1340</v>
      </c>
    </row>
    <row r="13" spans="1:2" x14ac:dyDescent="0.25">
      <c r="A13" s="11">
        <v>44103</v>
      </c>
      <c r="B13">
        <v>1333</v>
      </c>
    </row>
    <row r="14" spans="1:2" x14ac:dyDescent="0.25">
      <c r="A14" s="11">
        <v>44104</v>
      </c>
      <c r="B14">
        <v>1300</v>
      </c>
    </row>
    <row r="15" spans="1:2" x14ac:dyDescent="0.25">
      <c r="A15" s="11">
        <v>44105</v>
      </c>
      <c r="B15">
        <v>1339</v>
      </c>
    </row>
    <row r="16" spans="1:2" x14ac:dyDescent="0.25">
      <c r="A16" s="11">
        <v>44106</v>
      </c>
      <c r="B16">
        <v>1353</v>
      </c>
    </row>
    <row r="17" spans="1:2" x14ac:dyDescent="0.25">
      <c r="A17" s="11">
        <v>44109</v>
      </c>
      <c r="B17">
        <v>1350</v>
      </c>
    </row>
    <row r="18" spans="1:2" x14ac:dyDescent="0.25">
      <c r="A18" s="11">
        <v>44110</v>
      </c>
      <c r="B18">
        <v>1373</v>
      </c>
    </row>
    <row r="19" spans="1:2" x14ac:dyDescent="0.25">
      <c r="A19" s="11">
        <v>44111</v>
      </c>
      <c r="B19">
        <v>1374</v>
      </c>
    </row>
    <row r="20" spans="1:2" x14ac:dyDescent="0.25">
      <c r="A20" s="11">
        <v>44112</v>
      </c>
      <c r="B20">
        <v>1366</v>
      </c>
    </row>
    <row r="21" spans="1:2" x14ac:dyDescent="0.25">
      <c r="A21" s="11">
        <v>44113</v>
      </c>
      <c r="B21">
        <v>1343</v>
      </c>
    </row>
    <row r="22" spans="1:2" x14ac:dyDescent="0.25">
      <c r="A22" s="11">
        <v>44117</v>
      </c>
      <c r="B22">
        <v>1368</v>
      </c>
    </row>
    <row r="23" spans="1:2" x14ac:dyDescent="0.25">
      <c r="A23" s="11">
        <v>44118</v>
      </c>
      <c r="B23">
        <v>1404</v>
      </c>
    </row>
    <row r="24" spans="1:2" x14ac:dyDescent="0.25">
      <c r="A24" s="11">
        <v>44119</v>
      </c>
      <c r="B24">
        <v>1406</v>
      </c>
    </row>
    <row r="25" spans="1:2" x14ac:dyDescent="0.25">
      <c r="A25" s="11">
        <v>44120</v>
      </c>
      <c r="B25">
        <v>1397</v>
      </c>
    </row>
    <row r="26" spans="1:2" x14ac:dyDescent="0.25">
      <c r="A26" s="11">
        <v>44123</v>
      </c>
      <c r="B26">
        <v>1431</v>
      </c>
    </row>
    <row r="27" spans="1:2" x14ac:dyDescent="0.25">
      <c r="A27" s="11">
        <v>44124</v>
      </c>
      <c r="B27">
        <v>1434</v>
      </c>
    </row>
    <row r="28" spans="1:2" x14ac:dyDescent="0.25">
      <c r="A28" s="11">
        <v>44125</v>
      </c>
      <c r="B28">
        <v>1445</v>
      </c>
    </row>
    <row r="29" spans="1:2" x14ac:dyDescent="0.25">
      <c r="A29" s="11">
        <v>44126</v>
      </c>
      <c r="B29">
        <v>1440</v>
      </c>
    </row>
    <row r="30" spans="1:2" x14ac:dyDescent="0.25">
      <c r="A30" s="11">
        <v>44127</v>
      </c>
      <c r="B30">
        <v>1425</v>
      </c>
    </row>
    <row r="31" spans="1:2" x14ac:dyDescent="0.25">
      <c r="A31" s="11">
        <v>44130</v>
      </c>
      <c r="B31">
        <v>1445</v>
      </c>
    </row>
    <row r="32" spans="1:2" x14ac:dyDescent="0.25">
      <c r="A32" s="11">
        <v>44131</v>
      </c>
      <c r="B32">
        <v>1460</v>
      </c>
    </row>
    <row r="33" spans="1:2" x14ac:dyDescent="0.25">
      <c r="A33" s="11">
        <v>44132</v>
      </c>
      <c r="B33">
        <v>1481</v>
      </c>
    </row>
    <row r="34" spans="1:2" x14ac:dyDescent="0.25">
      <c r="A34" s="11">
        <v>44133</v>
      </c>
      <c r="B34">
        <v>1480</v>
      </c>
    </row>
    <row r="35" spans="1:2" x14ac:dyDescent="0.25">
      <c r="A35" s="11">
        <v>44134</v>
      </c>
      <c r="B35">
        <v>1482</v>
      </c>
    </row>
    <row r="36" spans="1:2" x14ac:dyDescent="0.25">
      <c r="A36" s="11">
        <v>44137</v>
      </c>
      <c r="B36">
        <v>1464</v>
      </c>
    </row>
    <row r="37" spans="1:2" x14ac:dyDescent="0.25">
      <c r="A37" s="11">
        <v>44138</v>
      </c>
      <c r="B37">
        <v>1435</v>
      </c>
    </row>
    <row r="38" spans="1:2" x14ac:dyDescent="0.25">
      <c r="A38" s="11">
        <v>44139</v>
      </c>
      <c r="B38">
        <v>1430</v>
      </c>
    </row>
    <row r="39" spans="1:2" x14ac:dyDescent="0.25">
      <c r="A39" s="11">
        <v>44140</v>
      </c>
      <c r="B39">
        <v>1402</v>
      </c>
    </row>
    <row r="40" spans="1:2" x14ac:dyDescent="0.25">
      <c r="A40" s="11">
        <v>44141</v>
      </c>
      <c r="B40">
        <v>1391</v>
      </c>
    </row>
    <row r="41" spans="1:2" x14ac:dyDescent="0.25">
      <c r="A41" s="11">
        <v>44144</v>
      </c>
      <c r="B41">
        <v>1353</v>
      </c>
    </row>
    <row r="42" spans="1:2" x14ac:dyDescent="0.25">
      <c r="A42" s="11">
        <v>44145</v>
      </c>
      <c r="B42">
        <v>1352</v>
      </c>
    </row>
    <row r="43" spans="1:2" x14ac:dyDescent="0.25">
      <c r="A43" s="11">
        <v>44146</v>
      </c>
      <c r="B43">
        <v>1352</v>
      </c>
    </row>
    <row r="44" spans="1:2" x14ac:dyDescent="0.25">
      <c r="A44" s="11">
        <v>44147</v>
      </c>
      <c r="B44">
        <v>1342</v>
      </c>
    </row>
    <row r="45" spans="1:2" x14ac:dyDescent="0.25">
      <c r="A45" s="11">
        <v>44148</v>
      </c>
      <c r="B45">
        <v>1331</v>
      </c>
    </row>
    <row r="46" spans="1:2" x14ac:dyDescent="0.25">
      <c r="A46" s="11">
        <v>44151</v>
      </c>
      <c r="B46">
        <v>1323</v>
      </c>
    </row>
    <row r="47" spans="1:2" x14ac:dyDescent="0.25">
      <c r="A47" s="11">
        <v>44152</v>
      </c>
      <c r="B47">
        <v>1350</v>
      </c>
    </row>
    <row r="48" spans="1:2" x14ac:dyDescent="0.25">
      <c r="A48" s="11">
        <v>44153</v>
      </c>
      <c r="B48">
        <v>1357</v>
      </c>
    </row>
    <row r="49" spans="1:2" x14ac:dyDescent="0.25">
      <c r="A49" s="11">
        <v>44154</v>
      </c>
      <c r="B49">
        <v>1370</v>
      </c>
    </row>
    <row r="50" spans="1:2" x14ac:dyDescent="0.25">
      <c r="A50" s="11">
        <v>44155</v>
      </c>
      <c r="B50">
        <v>1378</v>
      </c>
    </row>
    <row r="51" spans="1:2" x14ac:dyDescent="0.25">
      <c r="A51" s="11">
        <v>44159</v>
      </c>
      <c r="B51">
        <v>1369</v>
      </c>
    </row>
    <row r="52" spans="1:2" x14ac:dyDescent="0.25">
      <c r="A52" s="11">
        <v>44160</v>
      </c>
      <c r="B52">
        <v>1376</v>
      </c>
    </row>
    <row r="53" spans="1:2" x14ac:dyDescent="0.25">
      <c r="A53" s="11">
        <v>44161</v>
      </c>
      <c r="B53">
        <v>1376</v>
      </c>
    </row>
    <row r="54" spans="1:2" x14ac:dyDescent="0.25">
      <c r="A54" s="11">
        <v>44162</v>
      </c>
      <c r="B54">
        <v>1376</v>
      </c>
    </row>
    <row r="55" spans="1:2" x14ac:dyDescent="0.25">
      <c r="A55" s="11">
        <v>44165</v>
      </c>
      <c r="B55">
        <v>1410</v>
      </c>
    </row>
    <row r="56" spans="1:2" x14ac:dyDescent="0.25">
      <c r="A56" s="11">
        <v>44166</v>
      </c>
      <c r="B56">
        <v>1405</v>
      </c>
    </row>
    <row r="57" spans="1:2" x14ac:dyDescent="0.25">
      <c r="A57" s="11">
        <v>44167</v>
      </c>
      <c r="B57">
        <v>1411</v>
      </c>
    </row>
    <row r="58" spans="1:2" x14ac:dyDescent="0.25">
      <c r="A58" s="11">
        <v>44168</v>
      </c>
      <c r="B58">
        <v>1426</v>
      </c>
    </row>
    <row r="59" spans="1:2" x14ac:dyDescent="0.25">
      <c r="A59" s="11">
        <v>44169</v>
      </c>
      <c r="B59">
        <v>1427</v>
      </c>
    </row>
    <row r="60" spans="1:2" x14ac:dyDescent="0.25">
      <c r="A60" s="11">
        <v>44174</v>
      </c>
      <c r="B60">
        <v>1434</v>
      </c>
    </row>
    <row r="61" spans="1:2" x14ac:dyDescent="0.25">
      <c r="A61" s="11">
        <v>44175</v>
      </c>
      <c r="B61">
        <v>1418</v>
      </c>
    </row>
    <row r="62" spans="1:2" x14ac:dyDescent="0.25">
      <c r="A62" s="11">
        <v>44176</v>
      </c>
      <c r="B62">
        <v>1394</v>
      </c>
    </row>
    <row r="63" spans="1:2" x14ac:dyDescent="0.25">
      <c r="A63" s="11">
        <v>44179</v>
      </c>
      <c r="B63">
        <v>1369</v>
      </c>
    </row>
    <row r="64" spans="1:2" x14ac:dyDescent="0.25">
      <c r="A64" s="11">
        <v>44180</v>
      </c>
      <c r="B64">
        <v>1387</v>
      </c>
    </row>
    <row r="65" spans="1:2" x14ac:dyDescent="0.25">
      <c r="A65" s="11">
        <v>44181</v>
      </c>
      <c r="B65">
        <v>1382</v>
      </c>
    </row>
    <row r="66" spans="1:2" x14ac:dyDescent="0.25">
      <c r="A66" s="11">
        <v>44182</v>
      </c>
      <c r="B66">
        <v>1380</v>
      </c>
    </row>
    <row r="67" spans="1:2" x14ac:dyDescent="0.25">
      <c r="A67" s="11">
        <v>44183</v>
      </c>
      <c r="B67">
        <v>1365</v>
      </c>
    </row>
    <row r="68" spans="1:2" x14ac:dyDescent="0.25">
      <c r="A68" s="11">
        <v>44186</v>
      </c>
      <c r="B68">
        <v>1362</v>
      </c>
    </row>
    <row r="69" spans="1:2" x14ac:dyDescent="0.25">
      <c r="A69" s="11">
        <v>44187</v>
      </c>
      <c r="B69">
        <v>1363</v>
      </c>
    </row>
    <row r="70" spans="1:2" x14ac:dyDescent="0.25">
      <c r="A70" s="11">
        <v>44188</v>
      </c>
      <c r="B70">
        <v>1358</v>
      </c>
    </row>
    <row r="71" spans="1:2" x14ac:dyDescent="0.25">
      <c r="A71" s="11">
        <v>44193</v>
      </c>
      <c r="B71">
        <v>1362</v>
      </c>
    </row>
    <row r="72" spans="1:2" x14ac:dyDescent="0.25">
      <c r="A72" s="11">
        <v>44194</v>
      </c>
      <c r="B72">
        <v>1368</v>
      </c>
    </row>
    <row r="73" spans="1:2" x14ac:dyDescent="0.25">
      <c r="A73" s="11">
        <v>44195</v>
      </c>
      <c r="B73">
        <v>1373</v>
      </c>
    </row>
    <row r="74" spans="1:2" x14ac:dyDescent="0.25">
      <c r="A74" s="11">
        <v>44200</v>
      </c>
      <c r="B74">
        <v>1400</v>
      </c>
    </row>
    <row r="75" spans="1:2" x14ac:dyDescent="0.25">
      <c r="A75" s="11">
        <v>44201</v>
      </c>
      <c r="B75">
        <v>1412</v>
      </c>
    </row>
    <row r="76" spans="1:2" x14ac:dyDescent="0.25">
      <c r="A76" s="11">
        <v>44202</v>
      </c>
      <c r="B76">
        <v>1374</v>
      </c>
    </row>
    <row r="77" spans="1:2" x14ac:dyDescent="0.25">
      <c r="A77" s="11">
        <v>44203</v>
      </c>
      <c r="B77">
        <v>1374</v>
      </c>
    </row>
    <row r="78" spans="1:2" x14ac:dyDescent="0.25">
      <c r="A78" s="11">
        <v>44204</v>
      </c>
      <c r="B78">
        <v>1384</v>
      </c>
    </row>
    <row r="79" spans="1:2" x14ac:dyDescent="0.25">
      <c r="A79" s="11">
        <v>44207</v>
      </c>
      <c r="B79">
        <v>1395</v>
      </c>
    </row>
    <row r="80" spans="1:2" x14ac:dyDescent="0.25">
      <c r="A80" s="11">
        <v>44208</v>
      </c>
      <c r="B80">
        <v>1415</v>
      </c>
    </row>
    <row r="81" spans="1:2" x14ac:dyDescent="0.25">
      <c r="A81" s="11">
        <v>44209</v>
      </c>
      <c r="B81">
        <v>1449</v>
      </c>
    </row>
    <row r="82" spans="1:2" x14ac:dyDescent="0.25">
      <c r="A82" s="11">
        <v>44210</v>
      </c>
      <c r="B82">
        <v>1460</v>
      </c>
    </row>
    <row r="83" spans="1:2" x14ac:dyDescent="0.25">
      <c r="A83" s="11">
        <v>44211</v>
      </c>
      <c r="B83">
        <v>1451</v>
      </c>
    </row>
    <row r="84" spans="1:2" x14ac:dyDescent="0.25">
      <c r="A84" s="11">
        <v>44214</v>
      </c>
      <c r="B84">
        <v>1451</v>
      </c>
    </row>
    <row r="85" spans="1:2" x14ac:dyDescent="0.25">
      <c r="A85" s="11">
        <v>44215</v>
      </c>
      <c r="B85">
        <v>1429</v>
      </c>
    </row>
    <row r="86" spans="1:2" x14ac:dyDescent="0.25">
      <c r="A86" s="11">
        <v>44216</v>
      </c>
      <c r="B86">
        <v>1419</v>
      </c>
    </row>
    <row r="87" spans="1:2" x14ac:dyDescent="0.25">
      <c r="A87" s="11">
        <v>44217</v>
      </c>
      <c r="B87">
        <v>1440</v>
      </c>
    </row>
    <row r="88" spans="1:2" x14ac:dyDescent="0.25">
      <c r="A88" s="11">
        <v>44218</v>
      </c>
      <c r="B88">
        <v>1422</v>
      </c>
    </row>
    <row r="89" spans="1:2" x14ac:dyDescent="0.25">
      <c r="A89" s="11">
        <v>44221</v>
      </c>
      <c r="B89">
        <v>1433</v>
      </c>
    </row>
    <row r="90" spans="1:2" x14ac:dyDescent="0.25">
      <c r="A90" s="11">
        <v>44222</v>
      </c>
      <c r="B90">
        <v>1430</v>
      </c>
    </row>
    <row r="91" spans="1:2" x14ac:dyDescent="0.25">
      <c r="A91" s="11">
        <v>44223</v>
      </c>
      <c r="B91">
        <v>1444</v>
      </c>
    </row>
    <row r="92" spans="1:2" x14ac:dyDescent="0.25">
      <c r="A92" s="11">
        <v>44224</v>
      </c>
      <c r="B92">
        <v>1444</v>
      </c>
    </row>
    <row r="93" spans="1:2" x14ac:dyDescent="0.25">
      <c r="A93" s="11">
        <v>44225</v>
      </c>
      <c r="B93">
        <v>1445</v>
      </c>
    </row>
    <row r="94" spans="1:2" x14ac:dyDescent="0.25">
      <c r="A94" s="11">
        <v>44228</v>
      </c>
      <c r="B94">
        <v>1438</v>
      </c>
    </row>
    <row r="95" spans="1:2" x14ac:dyDescent="0.25">
      <c r="A95" s="11">
        <v>44229</v>
      </c>
      <c r="B95">
        <v>1440</v>
      </c>
    </row>
    <row r="96" spans="1:2" x14ac:dyDescent="0.25">
      <c r="A96" s="11">
        <v>44230</v>
      </c>
      <c r="B96">
        <v>1455</v>
      </c>
    </row>
    <row r="97" spans="1:2" x14ac:dyDescent="0.25">
      <c r="A97" s="11">
        <v>44231</v>
      </c>
      <c r="B97">
        <v>1455</v>
      </c>
    </row>
    <row r="98" spans="1:2" x14ac:dyDescent="0.25">
      <c r="A98" s="11">
        <v>44232</v>
      </c>
      <c r="B98">
        <v>1445</v>
      </c>
    </row>
    <row r="99" spans="1:2" x14ac:dyDescent="0.25">
      <c r="A99" s="11">
        <v>44235</v>
      </c>
      <c r="B99">
        <v>1434</v>
      </c>
    </row>
    <row r="100" spans="1:2" x14ac:dyDescent="0.25">
      <c r="A100" s="11">
        <v>44236</v>
      </c>
      <c r="B100">
        <v>1448</v>
      </c>
    </row>
    <row r="101" spans="1:2" x14ac:dyDescent="0.25">
      <c r="A101" s="11">
        <v>44237</v>
      </c>
      <c r="B101">
        <v>1456</v>
      </c>
    </row>
    <row r="102" spans="1:2" x14ac:dyDescent="0.25">
      <c r="A102" s="11">
        <v>44238</v>
      </c>
      <c r="B102">
        <v>1463</v>
      </c>
    </row>
    <row r="103" spans="1:2" x14ac:dyDescent="0.25">
      <c r="A103" s="11">
        <v>44239</v>
      </c>
      <c r="B103">
        <v>1456</v>
      </c>
    </row>
    <row r="104" spans="1:2" x14ac:dyDescent="0.25">
      <c r="A104" s="11">
        <v>44244</v>
      </c>
      <c r="B104">
        <v>1473</v>
      </c>
    </row>
    <row r="105" spans="1:2" x14ac:dyDescent="0.25">
      <c r="A105" s="11">
        <v>44245</v>
      </c>
      <c r="B105">
        <v>1482</v>
      </c>
    </row>
    <row r="106" spans="1:2" x14ac:dyDescent="0.25">
      <c r="A106" s="11">
        <v>44246</v>
      </c>
      <c r="B106">
        <v>1488</v>
      </c>
    </row>
    <row r="107" spans="1:2" x14ac:dyDescent="0.25">
      <c r="A107" s="11">
        <v>44249</v>
      </c>
      <c r="B107">
        <v>1509</v>
      </c>
    </row>
    <row r="108" spans="1:2" x14ac:dyDescent="0.25">
      <c r="A108" s="11">
        <v>44250</v>
      </c>
      <c r="B108">
        <v>1514</v>
      </c>
    </row>
    <row r="109" spans="1:2" x14ac:dyDescent="0.25">
      <c r="A109" s="11">
        <v>44251</v>
      </c>
      <c r="B109">
        <v>1505</v>
      </c>
    </row>
    <row r="110" spans="1:2" x14ac:dyDescent="0.25">
      <c r="A110" s="11">
        <v>44252</v>
      </c>
      <c r="B110">
        <v>1499</v>
      </c>
    </row>
    <row r="111" spans="1:2" x14ac:dyDescent="0.25">
      <c r="A111" s="11">
        <v>44253</v>
      </c>
      <c r="B111">
        <v>1511</v>
      </c>
    </row>
    <row r="112" spans="1:2" x14ac:dyDescent="0.25">
      <c r="A112" s="11">
        <v>44256</v>
      </c>
      <c r="B112">
        <v>1512</v>
      </c>
    </row>
    <row r="113" spans="1:2" x14ac:dyDescent="0.25">
      <c r="A113" s="11">
        <v>44257</v>
      </c>
      <c r="B113">
        <v>1543</v>
      </c>
    </row>
    <row r="114" spans="1:2" x14ac:dyDescent="0.25">
      <c r="A114" s="11">
        <v>44258</v>
      </c>
      <c r="B114">
        <v>1547</v>
      </c>
    </row>
    <row r="115" spans="1:2" x14ac:dyDescent="0.25">
      <c r="A115" s="11">
        <v>44259</v>
      </c>
      <c r="B115">
        <v>1552</v>
      </c>
    </row>
    <row r="116" spans="1:2" x14ac:dyDescent="0.25">
      <c r="A116" s="11">
        <v>44260</v>
      </c>
      <c r="B116">
        <v>1590</v>
      </c>
    </row>
    <row r="117" spans="1:2" x14ac:dyDescent="0.25">
      <c r="A117" s="11">
        <v>44263</v>
      </c>
      <c r="B117">
        <v>1598</v>
      </c>
    </row>
    <row r="118" spans="1:2" x14ac:dyDescent="0.25">
      <c r="A118" s="11">
        <v>44264</v>
      </c>
      <c r="B118">
        <v>1639</v>
      </c>
    </row>
    <row r="119" spans="1:2" x14ac:dyDescent="0.25">
      <c r="A119" s="11">
        <v>44265</v>
      </c>
      <c r="B119">
        <v>1647</v>
      </c>
    </row>
    <row r="120" spans="1:2" x14ac:dyDescent="0.25">
      <c r="A120" s="11">
        <v>44266</v>
      </c>
      <c r="B120">
        <v>1630</v>
      </c>
    </row>
    <row r="121" spans="1:2" x14ac:dyDescent="0.25">
      <c r="A121" s="11">
        <v>44267</v>
      </c>
      <c r="B121">
        <v>1594</v>
      </c>
    </row>
    <row r="122" spans="1:2" x14ac:dyDescent="0.25">
      <c r="A122" s="11">
        <v>44270</v>
      </c>
      <c r="B122">
        <v>1570</v>
      </c>
    </row>
    <row r="123" spans="1:2" x14ac:dyDescent="0.25">
      <c r="A123" s="11">
        <v>44271</v>
      </c>
      <c r="B123">
        <v>1551</v>
      </c>
    </row>
    <row r="124" spans="1:2" x14ac:dyDescent="0.25">
      <c r="A124" s="11">
        <v>44272</v>
      </c>
      <c r="B124">
        <v>1533</v>
      </c>
    </row>
    <row r="125" spans="1:2" x14ac:dyDescent="0.25">
      <c r="A125" s="11">
        <v>44273</v>
      </c>
      <c r="B125">
        <v>1536</v>
      </c>
    </row>
    <row r="126" spans="1:2" x14ac:dyDescent="0.25">
      <c r="A126" s="11">
        <v>44274</v>
      </c>
      <c r="B126">
        <v>1517</v>
      </c>
    </row>
    <row r="127" spans="1:2" x14ac:dyDescent="0.25">
      <c r="A127" s="11">
        <v>44277</v>
      </c>
      <c r="B127">
        <v>1512</v>
      </c>
    </row>
    <row r="128" spans="1:2" x14ac:dyDescent="0.25">
      <c r="A128" s="11">
        <v>44278</v>
      </c>
      <c r="B128">
        <v>1522</v>
      </c>
    </row>
    <row r="129" spans="1:2" x14ac:dyDescent="0.25">
      <c r="A129" s="11">
        <v>44280</v>
      </c>
      <c r="B129">
        <v>1566</v>
      </c>
    </row>
    <row r="130" spans="1:2" x14ac:dyDescent="0.25">
      <c r="A130" s="11">
        <v>44281</v>
      </c>
      <c r="B130">
        <v>1572</v>
      </c>
    </row>
    <row r="131" spans="1:2" x14ac:dyDescent="0.25">
      <c r="A131" s="11">
        <v>44284</v>
      </c>
      <c r="B131">
        <v>1576</v>
      </c>
    </row>
    <row r="132" spans="1:2" x14ac:dyDescent="0.25">
      <c r="A132" s="11">
        <v>44285</v>
      </c>
      <c r="B132">
        <v>1599</v>
      </c>
    </row>
    <row r="133" spans="1:2" x14ac:dyDescent="0.25">
      <c r="A133" s="11">
        <v>44286</v>
      </c>
      <c r="B133">
        <v>1589</v>
      </c>
    </row>
    <row r="134" spans="1:2" x14ac:dyDescent="0.25">
      <c r="A134" s="11">
        <v>44291</v>
      </c>
      <c r="B134">
        <v>1592</v>
      </c>
    </row>
    <row r="135" spans="1:2" x14ac:dyDescent="0.25">
      <c r="A135" s="11">
        <v>44292</v>
      </c>
      <c r="B135">
        <v>1598</v>
      </c>
    </row>
    <row r="136" spans="1:2" x14ac:dyDescent="0.25">
      <c r="A136" s="11">
        <v>44293</v>
      </c>
      <c r="B136">
        <v>1606</v>
      </c>
    </row>
    <row r="137" spans="1:2" x14ac:dyDescent="0.25">
      <c r="A137" s="11">
        <v>44294</v>
      </c>
      <c r="B137">
        <v>1608</v>
      </c>
    </row>
    <row r="138" spans="1:2" x14ac:dyDescent="0.25">
      <c r="A138" s="11">
        <v>44295</v>
      </c>
      <c r="B138">
        <v>1614</v>
      </c>
    </row>
    <row r="139" spans="1:2" x14ac:dyDescent="0.25">
      <c r="A139" s="11">
        <v>44298</v>
      </c>
      <c r="B139">
        <v>1586</v>
      </c>
    </row>
    <row r="140" spans="1:2" x14ac:dyDescent="0.25">
      <c r="A140" s="11">
        <v>44299</v>
      </c>
      <c r="B140">
        <v>1592</v>
      </c>
    </row>
    <row r="141" spans="1:2" x14ac:dyDescent="0.25">
      <c r="A141" s="11">
        <v>44300</v>
      </c>
      <c r="B141">
        <v>1578</v>
      </c>
    </row>
    <row r="142" spans="1:2" x14ac:dyDescent="0.25">
      <c r="A142" s="11">
        <v>44301</v>
      </c>
      <c r="B142">
        <v>1605</v>
      </c>
    </row>
    <row r="143" spans="1:2" x14ac:dyDescent="0.25">
      <c r="A143" s="11">
        <v>44302</v>
      </c>
      <c r="B143">
        <v>1601</v>
      </c>
    </row>
    <row r="144" spans="1:2" x14ac:dyDescent="0.25">
      <c r="A144" s="11">
        <v>44305</v>
      </c>
      <c r="B144">
        <v>1590</v>
      </c>
    </row>
    <row r="145" spans="1:2" x14ac:dyDescent="0.25">
      <c r="A145" s="11">
        <v>44306</v>
      </c>
      <c r="B145">
        <v>1594</v>
      </c>
    </row>
    <row r="146" spans="1:2" x14ac:dyDescent="0.25">
      <c r="A146" s="11">
        <v>44307</v>
      </c>
      <c r="B146">
        <v>1597</v>
      </c>
    </row>
    <row r="147" spans="1:2" x14ac:dyDescent="0.25">
      <c r="A147" s="11">
        <v>44308</v>
      </c>
      <c r="B147">
        <v>1581</v>
      </c>
    </row>
    <row r="148" spans="1:2" x14ac:dyDescent="0.25">
      <c r="A148" s="11">
        <v>44309</v>
      </c>
      <c r="B148">
        <v>1578</v>
      </c>
    </row>
    <row r="149" spans="1:2" x14ac:dyDescent="0.25">
      <c r="A149" s="11">
        <v>44312</v>
      </c>
      <c r="B149">
        <v>1559</v>
      </c>
    </row>
    <row r="150" spans="1:2" x14ac:dyDescent="0.25">
      <c r="A150" s="11">
        <v>44313</v>
      </c>
      <c r="B150">
        <v>1539</v>
      </c>
    </row>
    <row r="151" spans="1:2" x14ac:dyDescent="0.25">
      <c r="A151" s="11">
        <v>44314</v>
      </c>
      <c r="B151">
        <v>1545</v>
      </c>
    </row>
    <row r="152" spans="1:2" x14ac:dyDescent="0.25">
      <c r="A152" s="11">
        <v>44315</v>
      </c>
      <c r="B152">
        <v>1557</v>
      </c>
    </row>
    <row r="153" spans="1:2" x14ac:dyDescent="0.25">
      <c r="A153" s="11">
        <v>44316</v>
      </c>
      <c r="B153">
        <v>1551</v>
      </c>
    </row>
    <row r="154" spans="1:2" x14ac:dyDescent="0.25">
      <c r="A154" s="11">
        <v>44319</v>
      </c>
      <c r="B154">
        <v>1562</v>
      </c>
    </row>
    <row r="155" spans="1:2" x14ac:dyDescent="0.25">
      <c r="A155" s="11">
        <v>44320</v>
      </c>
      <c r="B155">
        <v>1560</v>
      </c>
    </row>
    <row r="156" spans="1:2" x14ac:dyDescent="0.25">
      <c r="A156" s="11">
        <v>44321</v>
      </c>
      <c r="B156">
        <v>1567</v>
      </c>
    </row>
    <row r="157" spans="1:2" x14ac:dyDescent="0.25">
      <c r="A157" s="11">
        <v>44322</v>
      </c>
      <c r="B157">
        <v>1578</v>
      </c>
    </row>
    <row r="158" spans="1:2" x14ac:dyDescent="0.25">
      <c r="A158" s="11">
        <v>44323</v>
      </c>
      <c r="B158">
        <v>1580</v>
      </c>
    </row>
    <row r="159" spans="1:2" x14ac:dyDescent="0.25">
      <c r="A159" s="11">
        <v>44326</v>
      </c>
      <c r="B159">
        <v>1591</v>
      </c>
    </row>
    <row r="160" spans="1:2" x14ac:dyDescent="0.25">
      <c r="A160" s="11">
        <v>44327</v>
      </c>
      <c r="B160">
        <v>1607</v>
      </c>
    </row>
    <row r="161" spans="1:2" x14ac:dyDescent="0.25">
      <c r="A161" s="11">
        <v>44328</v>
      </c>
      <c r="B161">
        <v>1596</v>
      </c>
    </row>
    <row r="162" spans="1:2" x14ac:dyDescent="0.25">
      <c r="A162" s="11">
        <v>44329</v>
      </c>
      <c r="B162">
        <v>1592</v>
      </c>
    </row>
    <row r="163" spans="1:2" x14ac:dyDescent="0.25">
      <c r="A163" s="11">
        <v>44330</v>
      </c>
      <c r="B163">
        <v>1547</v>
      </c>
    </row>
    <row r="164" spans="1:2" x14ac:dyDescent="0.25">
      <c r="A164" s="11">
        <v>44333</v>
      </c>
      <c r="B164">
        <v>1513</v>
      </c>
    </row>
    <row r="165" spans="1:2" x14ac:dyDescent="0.25">
      <c r="A165" s="11">
        <v>44334</v>
      </c>
      <c r="B165">
        <v>1504</v>
      </c>
    </row>
    <row r="166" spans="1:2" x14ac:dyDescent="0.25">
      <c r="A166" s="11">
        <v>44335</v>
      </c>
      <c r="B166">
        <v>1518</v>
      </c>
    </row>
    <row r="167" spans="1:2" x14ac:dyDescent="0.25">
      <c r="A167" s="11">
        <v>44336</v>
      </c>
      <c r="B167">
        <v>1519</v>
      </c>
    </row>
    <row r="168" spans="1:2" x14ac:dyDescent="0.25">
      <c r="A168" s="11">
        <v>44337</v>
      </c>
      <c r="B168">
        <v>1537</v>
      </c>
    </row>
    <row r="169" spans="1:2" x14ac:dyDescent="0.25">
      <c r="A169" s="11">
        <v>44342</v>
      </c>
      <c r="B169">
        <v>1514</v>
      </c>
    </row>
    <row r="170" spans="1:2" x14ac:dyDescent="0.25">
      <c r="A170" s="11">
        <v>44343</v>
      </c>
      <c r="B170">
        <v>1506</v>
      </c>
    </row>
    <row r="171" spans="1:2" x14ac:dyDescent="0.25">
      <c r="A171" s="11">
        <v>44344</v>
      </c>
      <c r="B171">
        <v>1508</v>
      </c>
    </row>
    <row r="172" spans="1:2" x14ac:dyDescent="0.25">
      <c r="A172" s="11">
        <v>44347</v>
      </c>
      <c r="B172">
        <v>1508</v>
      </c>
    </row>
    <row r="173" spans="1:2" x14ac:dyDescent="0.25">
      <c r="A173" s="11">
        <v>44348</v>
      </c>
      <c r="B173">
        <v>1498</v>
      </c>
    </row>
    <row r="174" spans="1:2" x14ac:dyDescent="0.25">
      <c r="A174" s="11">
        <v>44349</v>
      </c>
      <c r="B174">
        <v>1480</v>
      </c>
    </row>
    <row r="175" spans="1:2" x14ac:dyDescent="0.25">
      <c r="A175" s="11">
        <v>44350</v>
      </c>
      <c r="B175">
        <v>1498</v>
      </c>
    </row>
    <row r="176" spans="1:2" x14ac:dyDescent="0.25">
      <c r="A176" s="11">
        <v>44351</v>
      </c>
      <c r="B176">
        <v>1506</v>
      </c>
    </row>
    <row r="177" spans="1:2" x14ac:dyDescent="0.25">
      <c r="A177" s="11">
        <v>44354</v>
      </c>
      <c r="B177">
        <v>1507</v>
      </c>
    </row>
    <row r="178" spans="1:2" x14ac:dyDescent="0.25">
      <c r="A178" s="11">
        <v>44355</v>
      </c>
      <c r="B178">
        <v>1492</v>
      </c>
    </row>
    <row r="179" spans="1:2" x14ac:dyDescent="0.25">
      <c r="A179" s="11">
        <v>44356</v>
      </c>
      <c r="B179">
        <v>1470</v>
      </c>
    </row>
    <row r="180" spans="1:2" x14ac:dyDescent="0.25">
      <c r="A180" s="11">
        <v>44357</v>
      </c>
      <c r="B180">
        <v>1474</v>
      </c>
    </row>
    <row r="181" spans="1:2" x14ac:dyDescent="0.25">
      <c r="A181" s="11">
        <v>44358</v>
      </c>
      <c r="B181">
        <v>1466</v>
      </c>
    </row>
    <row r="182" spans="1:2" x14ac:dyDescent="0.25">
      <c r="A182" s="11">
        <v>44361</v>
      </c>
      <c r="B182">
        <v>1476</v>
      </c>
    </row>
    <row r="183" spans="1:2" x14ac:dyDescent="0.25">
      <c r="A183" s="11">
        <v>44362</v>
      </c>
      <c r="B183">
        <v>1483</v>
      </c>
    </row>
    <row r="184" spans="1:2" x14ac:dyDescent="0.25">
      <c r="A184" s="11">
        <v>44363</v>
      </c>
      <c r="B184">
        <v>1473</v>
      </c>
    </row>
    <row r="185" spans="1:2" x14ac:dyDescent="0.25">
      <c r="A185" s="11">
        <v>44364</v>
      </c>
      <c r="B185">
        <v>1496</v>
      </c>
    </row>
    <row r="186" spans="1:2" x14ac:dyDescent="0.25">
      <c r="A186" s="11">
        <v>44365</v>
      </c>
      <c r="B186">
        <v>1501</v>
      </c>
    </row>
    <row r="187" spans="1:2" x14ac:dyDescent="0.25">
      <c r="A187" s="11">
        <v>44369</v>
      </c>
      <c r="B187">
        <v>1536</v>
      </c>
    </row>
    <row r="188" spans="1:2" x14ac:dyDescent="0.25">
      <c r="A188" s="11">
        <v>44370</v>
      </c>
      <c r="B188">
        <v>1532</v>
      </c>
    </row>
    <row r="189" spans="1:2" x14ac:dyDescent="0.25">
      <c r="A189" s="11">
        <v>44371</v>
      </c>
      <c r="B189">
        <v>1556</v>
      </c>
    </row>
    <row r="190" spans="1:2" x14ac:dyDescent="0.25">
      <c r="A190" s="11">
        <v>44372</v>
      </c>
      <c r="B190">
        <v>1573</v>
      </c>
    </row>
    <row r="191" spans="1:2" x14ac:dyDescent="0.25">
      <c r="A191" s="11">
        <v>44375</v>
      </c>
      <c r="B191">
        <v>1587</v>
      </c>
    </row>
    <row r="192" spans="1:2" x14ac:dyDescent="0.25">
      <c r="A192" s="11">
        <v>44376</v>
      </c>
      <c r="B192">
        <v>1592</v>
      </c>
    </row>
    <row r="193" spans="1:2" x14ac:dyDescent="0.25">
      <c r="A193" s="11">
        <v>44377</v>
      </c>
      <c r="B193">
        <v>1596</v>
      </c>
    </row>
    <row r="194" spans="1:2" x14ac:dyDescent="0.25">
      <c r="A194" s="11">
        <v>44378</v>
      </c>
      <c r="B194">
        <v>1585</v>
      </c>
    </row>
    <row r="195" spans="1:2" x14ac:dyDescent="0.25">
      <c r="A195" s="11">
        <v>44379</v>
      </c>
      <c r="B195">
        <v>1590</v>
      </c>
    </row>
    <row r="196" spans="1:2" x14ac:dyDescent="0.25">
      <c r="A196" s="11">
        <v>44382</v>
      </c>
      <c r="B196">
        <v>1590</v>
      </c>
    </row>
    <row r="197" spans="1:2" x14ac:dyDescent="0.25">
      <c r="A197" s="11">
        <v>44383</v>
      </c>
      <c r="B197">
        <v>1607</v>
      </c>
    </row>
    <row r="198" spans="1:2" x14ac:dyDescent="0.25">
      <c r="A198" s="11">
        <v>44384</v>
      </c>
      <c r="B198">
        <v>1602</v>
      </c>
    </row>
    <row r="199" spans="1:2" x14ac:dyDescent="0.25">
      <c r="A199" s="11">
        <v>44385</v>
      </c>
      <c r="B199">
        <v>1611</v>
      </c>
    </row>
    <row r="200" spans="1:2" x14ac:dyDescent="0.25">
      <c r="A200" s="11">
        <v>44389</v>
      </c>
      <c r="B200">
        <v>1599</v>
      </c>
    </row>
    <row r="201" spans="1:2" x14ac:dyDescent="0.25">
      <c r="A201" s="11">
        <v>44390</v>
      </c>
      <c r="B201">
        <v>1589</v>
      </c>
    </row>
    <row r="202" spans="1:2" x14ac:dyDescent="0.25">
      <c r="A202" s="11">
        <v>44391</v>
      </c>
      <c r="B202">
        <v>1582</v>
      </c>
    </row>
    <row r="203" spans="1:2" x14ac:dyDescent="0.25">
      <c r="A203" s="11">
        <v>44392</v>
      </c>
      <c r="B203">
        <v>1595</v>
      </c>
    </row>
    <row r="204" spans="1:2" x14ac:dyDescent="0.25">
      <c r="A204" s="11">
        <v>44393</v>
      </c>
      <c r="B204">
        <v>1595</v>
      </c>
    </row>
    <row r="205" spans="1:2" x14ac:dyDescent="0.25">
      <c r="A205" s="11">
        <v>44396</v>
      </c>
      <c r="B205">
        <v>1621</v>
      </c>
    </row>
    <row r="206" spans="1:2" x14ac:dyDescent="0.25">
      <c r="A206" s="11">
        <v>44397</v>
      </c>
      <c r="B206">
        <v>1606</v>
      </c>
    </row>
    <row r="207" spans="1:2" x14ac:dyDescent="0.25">
      <c r="A207" s="11">
        <v>44398</v>
      </c>
      <c r="B207">
        <v>1597</v>
      </c>
    </row>
    <row r="208" spans="1:2" x14ac:dyDescent="0.25">
      <c r="A208" s="11">
        <v>44399</v>
      </c>
      <c r="B208">
        <v>1597</v>
      </c>
    </row>
    <row r="209" spans="1:2" x14ac:dyDescent="0.25">
      <c r="A209" s="11">
        <v>44400</v>
      </c>
      <c r="B209">
        <v>1581</v>
      </c>
    </row>
    <row r="210" spans="1:2" x14ac:dyDescent="0.25">
      <c r="A210" s="11">
        <v>44403</v>
      </c>
      <c r="B210">
        <v>1587</v>
      </c>
    </row>
    <row r="211" spans="1:2" x14ac:dyDescent="0.25">
      <c r="A211" s="11">
        <v>44404</v>
      </c>
      <c r="B211">
        <v>1601</v>
      </c>
    </row>
    <row r="212" spans="1:2" x14ac:dyDescent="0.25">
      <c r="A212" s="11">
        <v>44405</v>
      </c>
      <c r="B212">
        <v>1600</v>
      </c>
    </row>
    <row r="213" spans="1:2" x14ac:dyDescent="0.25">
      <c r="A213" s="11">
        <v>44406</v>
      </c>
      <c r="B213">
        <v>1593</v>
      </c>
    </row>
    <row r="214" spans="1:2" x14ac:dyDescent="0.25">
      <c r="A214" s="11">
        <v>44407</v>
      </c>
      <c r="B214">
        <v>1591</v>
      </c>
    </row>
    <row r="215" spans="1:2" x14ac:dyDescent="0.25">
      <c r="A215" s="11">
        <v>44410</v>
      </c>
      <c r="B215">
        <v>1595</v>
      </c>
    </row>
    <row r="216" spans="1:2" x14ac:dyDescent="0.25">
      <c r="A216" s="11">
        <v>44411</v>
      </c>
      <c r="B216">
        <v>1595</v>
      </c>
    </row>
    <row r="217" spans="1:2" x14ac:dyDescent="0.25">
      <c r="A217" s="11">
        <v>44412</v>
      </c>
      <c r="B217">
        <v>1589</v>
      </c>
    </row>
    <row r="218" spans="1:2" x14ac:dyDescent="0.25">
      <c r="A218" s="11">
        <v>44413</v>
      </c>
      <c r="B218">
        <v>1580</v>
      </c>
    </row>
    <row r="219" spans="1:2" x14ac:dyDescent="0.25">
      <c r="A219" s="11">
        <v>44414</v>
      </c>
      <c r="B219">
        <v>1573</v>
      </c>
    </row>
    <row r="220" spans="1:2" x14ac:dyDescent="0.25">
      <c r="A220" s="11">
        <v>44417</v>
      </c>
      <c r="B220">
        <v>1579</v>
      </c>
    </row>
    <row r="221" spans="1:2" x14ac:dyDescent="0.25">
      <c r="A221" s="11">
        <v>44418</v>
      </c>
      <c r="B221">
        <v>1564</v>
      </c>
    </row>
    <row r="222" spans="1:2" x14ac:dyDescent="0.25">
      <c r="A222" s="11">
        <v>44419</v>
      </c>
      <c r="B222">
        <v>1565</v>
      </c>
    </row>
    <row r="223" spans="1:2" x14ac:dyDescent="0.25">
      <c r="A223" s="11">
        <v>44420</v>
      </c>
      <c r="B223">
        <v>1538</v>
      </c>
    </row>
    <row r="224" spans="1:2" x14ac:dyDescent="0.25">
      <c r="A224" s="11">
        <v>44421</v>
      </c>
      <c r="B224">
        <v>1566</v>
      </c>
    </row>
    <row r="225" spans="1:2" x14ac:dyDescent="0.25">
      <c r="A225" s="11">
        <v>44425</v>
      </c>
      <c r="B225">
        <v>1589</v>
      </c>
    </row>
    <row r="226" spans="1:2" x14ac:dyDescent="0.25">
      <c r="A226" s="11">
        <v>44426</v>
      </c>
      <c r="B226">
        <v>1589</v>
      </c>
    </row>
    <row r="227" spans="1:2" x14ac:dyDescent="0.25">
      <c r="A227" s="11">
        <v>44427</v>
      </c>
      <c r="B227">
        <v>1604</v>
      </c>
    </row>
    <row r="228" spans="1:2" x14ac:dyDescent="0.25">
      <c r="A228" s="11">
        <v>44428</v>
      </c>
      <c r="B228">
        <v>1598</v>
      </c>
    </row>
    <row r="229" spans="1:2" x14ac:dyDescent="0.25">
      <c r="A229" s="11">
        <v>44431</v>
      </c>
      <c r="B229">
        <v>1572</v>
      </c>
    </row>
    <row r="230" spans="1:2" x14ac:dyDescent="0.25">
      <c r="A230" s="11">
        <v>44432</v>
      </c>
      <c r="B230">
        <v>1547</v>
      </c>
    </row>
    <row r="231" spans="1:2" x14ac:dyDescent="0.25">
      <c r="A231" s="11">
        <v>44433</v>
      </c>
      <c r="B231">
        <v>1538</v>
      </c>
    </row>
    <row r="232" spans="1:2" x14ac:dyDescent="0.25">
      <c r="A232" s="11">
        <v>44434</v>
      </c>
      <c r="B232">
        <v>1542</v>
      </c>
    </row>
    <row r="233" spans="1:2" x14ac:dyDescent="0.25">
      <c r="A233" s="11">
        <v>44435</v>
      </c>
      <c r="B233">
        <v>1538</v>
      </c>
    </row>
    <row r="234" spans="1:2" x14ac:dyDescent="0.25">
      <c r="A234" s="11">
        <v>44438</v>
      </c>
      <c r="B234">
        <v>1509</v>
      </c>
    </row>
    <row r="235" spans="1:2" x14ac:dyDescent="0.25">
      <c r="A235" s="11">
        <v>44439</v>
      </c>
      <c r="B235">
        <v>1513</v>
      </c>
    </row>
    <row r="236" spans="1:2" x14ac:dyDescent="0.25">
      <c r="A236" s="11">
        <v>44440</v>
      </c>
      <c r="B236">
        <v>1493</v>
      </c>
    </row>
    <row r="237" spans="1:2" x14ac:dyDescent="0.25">
      <c r="A237" s="11">
        <v>44441</v>
      </c>
      <c r="B237">
        <v>1482</v>
      </c>
    </row>
    <row r="238" spans="1:2" x14ac:dyDescent="0.25">
      <c r="A238" s="11">
        <v>44442</v>
      </c>
      <c r="B238">
        <v>1487</v>
      </c>
    </row>
    <row r="239" spans="1:2" x14ac:dyDescent="0.25">
      <c r="A239" s="11">
        <v>44445</v>
      </c>
      <c r="B239">
        <v>1487</v>
      </c>
    </row>
    <row r="240" spans="1:2" x14ac:dyDescent="0.25">
      <c r="A240" s="11">
        <v>44446</v>
      </c>
      <c r="B240">
        <v>1477</v>
      </c>
    </row>
    <row r="241" spans="1:2" x14ac:dyDescent="0.25">
      <c r="A241" s="11">
        <v>44447</v>
      </c>
      <c r="B241">
        <v>1504</v>
      </c>
    </row>
    <row r="242" spans="1:2" x14ac:dyDescent="0.25">
      <c r="A242" s="11">
        <v>44448</v>
      </c>
      <c r="B242">
        <v>1528</v>
      </c>
    </row>
    <row r="243" spans="1:2" x14ac:dyDescent="0.25">
      <c r="A243" s="11">
        <v>44449</v>
      </c>
      <c r="B243">
        <v>1538</v>
      </c>
    </row>
    <row r="244" spans="1:2" x14ac:dyDescent="0.25">
      <c r="A244" s="11">
        <v>44452</v>
      </c>
      <c r="B244">
        <v>1483</v>
      </c>
    </row>
    <row r="245" spans="1:2" x14ac:dyDescent="0.25">
      <c r="A245" s="11">
        <v>44453</v>
      </c>
      <c r="B245">
        <v>1501</v>
      </c>
    </row>
    <row r="246" spans="1:2" x14ac:dyDescent="0.25">
      <c r="A246" s="11">
        <v>44454</v>
      </c>
      <c r="B246">
        <v>1490</v>
      </c>
    </row>
    <row r="247" spans="1:2" x14ac:dyDescent="0.25">
      <c r="A247" s="11">
        <v>44455</v>
      </c>
      <c r="B247">
        <v>1496</v>
      </c>
    </row>
    <row r="248" spans="1:2" x14ac:dyDescent="0.25">
      <c r="A248" s="11">
        <v>44456</v>
      </c>
      <c r="B248">
        <v>1512</v>
      </c>
    </row>
    <row r="249" spans="1:2" x14ac:dyDescent="0.25">
      <c r="A249" s="11">
        <v>44459</v>
      </c>
      <c r="B249">
        <v>1576</v>
      </c>
    </row>
    <row r="250" spans="1:2" x14ac:dyDescent="0.25">
      <c r="A250" s="11">
        <v>44460</v>
      </c>
      <c r="B250">
        <v>1597</v>
      </c>
    </row>
    <row r="251" spans="1:2" x14ac:dyDescent="0.25">
      <c r="A251" s="11">
        <v>44461</v>
      </c>
      <c r="B251">
        <v>1612</v>
      </c>
    </row>
    <row r="252" spans="1:2" x14ac:dyDescent="0.25">
      <c r="A252" s="11">
        <v>44462</v>
      </c>
      <c r="B252">
        <v>1598</v>
      </c>
    </row>
    <row r="253" spans="1:2" x14ac:dyDescent="0.25">
      <c r="A253" s="11">
        <v>44463</v>
      </c>
      <c r="B253">
        <v>1619</v>
      </c>
    </row>
    <row r="254" spans="1:2" x14ac:dyDescent="0.25">
      <c r="A254" s="11">
        <v>44466</v>
      </c>
      <c r="B254">
        <v>1631</v>
      </c>
    </row>
    <row r="255" spans="1:2" x14ac:dyDescent="0.25">
      <c r="A255" s="11">
        <v>44467</v>
      </c>
      <c r="B255">
        <v>1597</v>
      </c>
    </row>
    <row r="256" spans="1:2" x14ac:dyDescent="0.25">
      <c r="A256" s="11">
        <v>44468</v>
      </c>
      <c r="B256">
        <v>1589</v>
      </c>
    </row>
    <row r="257" spans="1:2" x14ac:dyDescent="0.25">
      <c r="A257" s="11">
        <v>44469</v>
      </c>
      <c r="B257">
        <v>1607</v>
      </c>
    </row>
    <row r="258" spans="1:2" x14ac:dyDescent="0.25">
      <c r="A258" s="11">
        <v>44470</v>
      </c>
      <c r="B258">
        <v>1611</v>
      </c>
    </row>
    <row r="259" spans="1:2" x14ac:dyDescent="0.25">
      <c r="A259" s="11">
        <v>44473</v>
      </c>
      <c r="B259">
        <v>1613</v>
      </c>
    </row>
    <row r="260" spans="1:2" x14ac:dyDescent="0.25">
      <c r="A260" s="11">
        <v>44474</v>
      </c>
      <c r="B260">
        <v>1592</v>
      </c>
    </row>
    <row r="261" spans="1:2" x14ac:dyDescent="0.25">
      <c r="A261" s="11">
        <v>44475</v>
      </c>
      <c r="B261">
        <v>1588</v>
      </c>
    </row>
    <row r="262" spans="1:2" x14ac:dyDescent="0.25">
      <c r="A262" s="11">
        <v>44476</v>
      </c>
      <c r="B262">
        <v>1582</v>
      </c>
    </row>
    <row r="263" spans="1:2" x14ac:dyDescent="0.25">
      <c r="A263" s="11">
        <v>44481</v>
      </c>
      <c r="B263">
        <v>1617</v>
      </c>
    </row>
    <row r="264" spans="1:2" x14ac:dyDescent="0.25">
      <c r="A264" s="11">
        <v>44482</v>
      </c>
      <c r="B264">
        <v>1625</v>
      </c>
    </row>
    <row r="265" spans="1:2" x14ac:dyDescent="0.25">
      <c r="A265" s="11">
        <v>44483</v>
      </c>
      <c r="B265">
        <v>1629</v>
      </c>
    </row>
    <row r="266" spans="1:2" x14ac:dyDescent="0.25">
      <c r="A266" s="11">
        <v>44484</v>
      </c>
      <c r="B266">
        <v>1629</v>
      </c>
    </row>
    <row r="267" spans="1:2" x14ac:dyDescent="0.25">
      <c r="A267" s="11">
        <v>44487</v>
      </c>
      <c r="B267">
        <v>1644</v>
      </c>
    </row>
    <row r="268" spans="1:2" x14ac:dyDescent="0.25">
      <c r="A268" s="11">
        <v>44488</v>
      </c>
      <c r="B268">
        <v>1639</v>
      </c>
    </row>
    <row r="269" spans="1:2" x14ac:dyDescent="0.25">
      <c r="A269" s="11">
        <v>44489</v>
      </c>
      <c r="B269">
        <v>1638</v>
      </c>
    </row>
    <row r="270" spans="1:2" x14ac:dyDescent="0.25">
      <c r="A270" s="11">
        <v>44490</v>
      </c>
      <c r="B270">
        <v>1653</v>
      </c>
    </row>
    <row r="271" spans="1:2" x14ac:dyDescent="0.25">
      <c r="A271" s="11">
        <v>44491</v>
      </c>
      <c r="B271">
        <v>1672</v>
      </c>
    </row>
    <row r="272" spans="1:2" x14ac:dyDescent="0.25">
      <c r="A272" s="11">
        <v>44494</v>
      </c>
      <c r="B272">
        <v>1667</v>
      </c>
    </row>
    <row r="273" spans="1:2" x14ac:dyDescent="0.25">
      <c r="A273" s="11">
        <v>44495</v>
      </c>
      <c r="B273">
        <v>1664</v>
      </c>
    </row>
    <row r="274" spans="1:2" x14ac:dyDescent="0.25">
      <c r="A274" s="11">
        <v>44496</v>
      </c>
      <c r="B274">
        <v>1669</v>
      </c>
    </row>
    <row r="275" spans="1:2" x14ac:dyDescent="0.25">
      <c r="A275" s="11">
        <v>44497</v>
      </c>
      <c r="B275">
        <v>1694</v>
      </c>
    </row>
    <row r="276" spans="1:2" x14ac:dyDescent="0.25">
      <c r="A276" s="11">
        <v>44498</v>
      </c>
      <c r="B276">
        <v>1712</v>
      </c>
    </row>
    <row r="277" spans="1:2" x14ac:dyDescent="0.25">
      <c r="A277" s="11">
        <v>44501</v>
      </c>
      <c r="B277">
        <v>1728</v>
      </c>
    </row>
    <row r="278" spans="1:2" x14ac:dyDescent="0.25">
      <c r="A278" s="11">
        <v>44502</v>
      </c>
      <c r="B278">
        <v>1741</v>
      </c>
    </row>
    <row r="279" spans="1:2" x14ac:dyDescent="0.25">
      <c r="A279" s="11">
        <v>44503</v>
      </c>
      <c r="B279">
        <v>1737</v>
      </c>
    </row>
    <row r="280" spans="1:2" x14ac:dyDescent="0.25">
      <c r="A280" s="11">
        <v>44504</v>
      </c>
      <c r="B280">
        <v>1746</v>
      </c>
    </row>
    <row r="281" spans="1:2" x14ac:dyDescent="0.25">
      <c r="A281" s="11">
        <v>44505</v>
      </c>
      <c r="B281">
        <v>1726</v>
      </c>
    </row>
    <row r="282" spans="1:2" x14ac:dyDescent="0.25">
      <c r="A282" s="11">
        <v>44508</v>
      </c>
      <c r="B282">
        <v>1716</v>
      </c>
    </row>
    <row r="283" spans="1:2" x14ac:dyDescent="0.25">
      <c r="A283" s="11">
        <v>44509</v>
      </c>
      <c r="B283">
        <v>1731</v>
      </c>
    </row>
    <row r="284" spans="1:2" x14ac:dyDescent="0.25">
      <c r="A284" s="11">
        <v>44510</v>
      </c>
      <c r="B284">
        <v>1744</v>
      </c>
    </row>
    <row r="285" spans="1:2" x14ac:dyDescent="0.25">
      <c r="A285" s="11">
        <v>44511</v>
      </c>
      <c r="B285">
        <v>1744</v>
      </c>
    </row>
    <row r="286" spans="1:2" x14ac:dyDescent="0.25">
      <c r="A286" s="11">
        <v>44512</v>
      </c>
      <c r="B286">
        <v>1734</v>
      </c>
    </row>
    <row r="287" spans="1:2" x14ac:dyDescent="0.25">
      <c r="A287" s="11">
        <v>44515</v>
      </c>
      <c r="B287">
        <v>1684</v>
      </c>
    </row>
    <row r="288" spans="1:2" x14ac:dyDescent="0.25">
      <c r="A288" s="11">
        <v>44516</v>
      </c>
      <c r="B288">
        <v>1707</v>
      </c>
    </row>
    <row r="289" spans="1:2" x14ac:dyDescent="0.25">
      <c r="A289" s="11">
        <v>44517</v>
      </c>
      <c r="B289">
        <v>1724</v>
      </c>
    </row>
    <row r="290" spans="1:2" x14ac:dyDescent="0.25">
      <c r="A290" s="11">
        <v>44518</v>
      </c>
      <c r="B290">
        <v>1741</v>
      </c>
    </row>
    <row r="291" spans="1:2" x14ac:dyDescent="0.25">
      <c r="A291" s="11">
        <v>44519</v>
      </c>
      <c r="B291">
        <v>1750</v>
      </c>
    </row>
    <row r="292" spans="1:2" x14ac:dyDescent="0.25">
      <c r="A292" s="11">
        <v>44523</v>
      </c>
      <c r="B292">
        <v>1798</v>
      </c>
    </row>
    <row r="293" spans="1:2" x14ac:dyDescent="0.25">
      <c r="A293" s="11">
        <v>44524</v>
      </c>
      <c r="B293">
        <v>1821</v>
      </c>
    </row>
    <row r="294" spans="1:2" x14ac:dyDescent="0.25">
      <c r="A294" s="11">
        <v>44525</v>
      </c>
      <c r="B294">
        <v>1821</v>
      </c>
    </row>
    <row r="295" spans="1:2" x14ac:dyDescent="0.25">
      <c r="A295" s="11">
        <v>44526</v>
      </c>
      <c r="B295">
        <v>1872</v>
      </c>
    </row>
    <row r="296" spans="1:2" x14ac:dyDescent="0.25">
      <c r="A296" s="11">
        <v>44529</v>
      </c>
      <c r="B296">
        <v>1878</v>
      </c>
    </row>
    <row r="297" spans="1:2" x14ac:dyDescent="0.25">
      <c r="A297" s="11">
        <v>44530</v>
      </c>
      <c r="B297">
        <v>1914</v>
      </c>
    </row>
    <row r="298" spans="1:2" x14ac:dyDescent="0.25">
      <c r="A298" s="11">
        <v>44531</v>
      </c>
      <c r="B298">
        <v>1827</v>
      </c>
    </row>
    <row r="299" spans="1:2" x14ac:dyDescent="0.25">
      <c r="A299" s="11">
        <v>44532</v>
      </c>
      <c r="B299">
        <v>1816</v>
      </c>
    </row>
    <row r="300" spans="1:2" x14ac:dyDescent="0.25">
      <c r="A300" s="11">
        <v>44533</v>
      </c>
      <c r="B300">
        <v>1779</v>
      </c>
    </row>
    <row r="301" spans="1:2" x14ac:dyDescent="0.25">
      <c r="A301" s="11">
        <v>44536</v>
      </c>
      <c r="B301">
        <v>1747</v>
      </c>
    </row>
    <row r="302" spans="1:2" x14ac:dyDescent="0.25">
      <c r="A302" s="11">
        <v>44537</v>
      </c>
      <c r="B302">
        <v>1698</v>
      </c>
    </row>
    <row r="303" spans="1:2" x14ac:dyDescent="0.25">
      <c r="A303" s="11">
        <v>44539</v>
      </c>
      <c r="B303">
        <v>1684</v>
      </c>
    </row>
    <row r="304" spans="1:2" x14ac:dyDescent="0.25">
      <c r="A304" s="11">
        <v>44540</v>
      </c>
      <c r="B304">
        <v>1712</v>
      </c>
    </row>
    <row r="305" spans="1:2" x14ac:dyDescent="0.25">
      <c r="A305" s="11">
        <v>44543</v>
      </c>
      <c r="B305">
        <v>1717</v>
      </c>
    </row>
    <row r="306" spans="1:2" x14ac:dyDescent="0.25">
      <c r="A306" s="11">
        <v>44544</v>
      </c>
      <c r="B306">
        <v>1697</v>
      </c>
    </row>
    <row r="307" spans="1:2" x14ac:dyDescent="0.25">
      <c r="A307" s="11">
        <v>44545</v>
      </c>
      <c r="B307">
        <v>1686</v>
      </c>
    </row>
    <row r="308" spans="1:2" x14ac:dyDescent="0.25">
      <c r="A308" s="11">
        <v>44546</v>
      </c>
      <c r="B308">
        <v>1704</v>
      </c>
    </row>
    <row r="309" spans="1:2" x14ac:dyDescent="0.25">
      <c r="A309" s="11">
        <v>44547</v>
      </c>
      <c r="B309">
        <v>1717</v>
      </c>
    </row>
    <row r="310" spans="1:2" x14ac:dyDescent="0.25">
      <c r="A310" s="11">
        <v>44550</v>
      </c>
      <c r="B310">
        <v>1748</v>
      </c>
    </row>
    <row r="311" spans="1:2" x14ac:dyDescent="0.25">
      <c r="A311" s="11">
        <v>44551</v>
      </c>
      <c r="B311">
        <v>1743</v>
      </c>
    </row>
    <row r="312" spans="1:2" x14ac:dyDescent="0.25">
      <c r="A312" s="11">
        <v>44552</v>
      </c>
      <c r="B312">
        <v>1754</v>
      </c>
    </row>
    <row r="313" spans="1:2" x14ac:dyDescent="0.25">
      <c r="A313" s="11">
        <v>44553</v>
      </c>
      <c r="B313">
        <v>1762</v>
      </c>
    </row>
    <row r="314" spans="1:2" x14ac:dyDescent="0.25">
      <c r="A314" s="11">
        <v>44557</v>
      </c>
      <c r="B314">
        <v>1743</v>
      </c>
    </row>
    <row r="315" spans="1:2" x14ac:dyDescent="0.25">
      <c r="A315" s="11">
        <v>44558</v>
      </c>
      <c r="B315">
        <v>1718</v>
      </c>
    </row>
    <row r="316" spans="1:2" x14ac:dyDescent="0.25">
      <c r="A316" s="11">
        <v>44559</v>
      </c>
      <c r="B316">
        <v>1702</v>
      </c>
    </row>
    <row r="317" spans="1:2" x14ac:dyDescent="0.25">
      <c r="A317" s="11">
        <v>44560</v>
      </c>
      <c r="B317">
        <v>1703</v>
      </c>
    </row>
    <row r="318" spans="1:2" x14ac:dyDescent="0.25">
      <c r="A318" s="11">
        <v>44564</v>
      </c>
      <c r="B318">
        <v>1701</v>
      </c>
    </row>
    <row r="319" spans="1:2" x14ac:dyDescent="0.25">
      <c r="A319" s="11">
        <v>44565</v>
      </c>
      <c r="B319">
        <v>1731</v>
      </c>
    </row>
    <row r="320" spans="1:2" x14ac:dyDescent="0.25">
      <c r="A320" s="11">
        <v>44566</v>
      </c>
      <c r="B320">
        <v>1753</v>
      </c>
    </row>
    <row r="321" spans="1:2" x14ac:dyDescent="0.25">
      <c r="A321" s="11">
        <v>44567</v>
      </c>
      <c r="B321">
        <v>1788</v>
      </c>
    </row>
    <row r="322" spans="1:2" x14ac:dyDescent="0.25">
      <c r="A322" s="11">
        <v>44568</v>
      </c>
      <c r="B322">
        <v>1802</v>
      </c>
    </row>
    <row r="323" spans="1:2" x14ac:dyDescent="0.25">
      <c r="A323" s="11">
        <v>44571</v>
      </c>
      <c r="B323">
        <v>1821</v>
      </c>
    </row>
    <row r="324" spans="1:2" x14ac:dyDescent="0.25">
      <c r="A324" s="11">
        <v>44572</v>
      </c>
      <c r="B324">
        <v>1820</v>
      </c>
    </row>
    <row r="325" spans="1:2" x14ac:dyDescent="0.25">
      <c r="A325" s="11">
        <v>44573</v>
      </c>
      <c r="B325">
        <v>1835</v>
      </c>
    </row>
    <row r="326" spans="1:2" x14ac:dyDescent="0.25">
      <c r="A326" s="11">
        <v>44574</v>
      </c>
      <c r="B326">
        <v>1864</v>
      </c>
    </row>
    <row r="327" spans="1:2" x14ac:dyDescent="0.25">
      <c r="A327" s="11">
        <v>44575</v>
      </c>
      <c r="B327">
        <v>1882</v>
      </c>
    </row>
    <row r="328" spans="1:2" x14ac:dyDescent="0.25">
      <c r="A328" s="11">
        <v>44578</v>
      </c>
      <c r="B328">
        <v>1882</v>
      </c>
    </row>
    <row r="329" spans="1:2" x14ac:dyDescent="0.25">
      <c r="A329" s="11">
        <v>44579</v>
      </c>
      <c r="B329">
        <v>1890</v>
      </c>
    </row>
    <row r="330" spans="1:2" x14ac:dyDescent="0.25">
      <c r="A330" s="11">
        <v>44580</v>
      </c>
      <c r="B330">
        <v>1880</v>
      </c>
    </row>
    <row r="331" spans="1:2" x14ac:dyDescent="0.25">
      <c r="A331" s="11">
        <v>44581</v>
      </c>
      <c r="B331">
        <v>1907</v>
      </c>
    </row>
    <row r="332" spans="1:2" x14ac:dyDescent="0.25">
      <c r="A332" s="11">
        <v>44582</v>
      </c>
      <c r="B332">
        <v>1916</v>
      </c>
    </row>
    <row r="333" spans="1:2" x14ac:dyDescent="0.25">
      <c r="A333" s="11">
        <v>44585</v>
      </c>
      <c r="B333">
        <v>1961</v>
      </c>
    </row>
    <row r="334" spans="1:2" x14ac:dyDescent="0.25">
      <c r="A334" s="11">
        <v>44586</v>
      </c>
      <c r="B334">
        <v>1928</v>
      </c>
    </row>
    <row r="335" spans="1:2" x14ac:dyDescent="0.25">
      <c r="A335" s="11">
        <v>44587</v>
      </c>
      <c r="B335">
        <v>1896</v>
      </c>
    </row>
    <row r="336" spans="1:2" x14ac:dyDescent="0.25">
      <c r="A336" s="11">
        <v>44588</v>
      </c>
      <c r="B336">
        <v>1904</v>
      </c>
    </row>
    <row r="337" spans="1:2" x14ac:dyDescent="0.25">
      <c r="A337" s="11">
        <v>44589</v>
      </c>
      <c r="B337">
        <v>1756</v>
      </c>
    </row>
    <row r="338" spans="1:2" x14ac:dyDescent="0.25">
      <c r="A338" s="11">
        <v>44592</v>
      </c>
      <c r="B338">
        <v>1723</v>
      </c>
    </row>
    <row r="339" spans="1:2" x14ac:dyDescent="0.25">
      <c r="A339" s="11">
        <v>44593</v>
      </c>
      <c r="B339">
        <v>1740</v>
      </c>
    </row>
    <row r="340" spans="1:2" x14ac:dyDescent="0.25">
      <c r="A340" s="11">
        <v>44594</v>
      </c>
      <c r="B340">
        <v>1726</v>
      </c>
    </row>
    <row r="341" spans="1:2" x14ac:dyDescent="0.25">
      <c r="A341" s="11">
        <v>44595</v>
      </c>
      <c r="B341">
        <v>1758</v>
      </c>
    </row>
    <row r="342" spans="1:2" x14ac:dyDescent="0.25">
      <c r="A342" s="11">
        <v>44596</v>
      </c>
      <c r="B342">
        <v>1780</v>
      </c>
    </row>
    <row r="343" spans="1:2" x14ac:dyDescent="0.25">
      <c r="A343" s="11">
        <v>44599</v>
      </c>
      <c r="B343">
        <v>1784</v>
      </c>
    </row>
    <row r="344" spans="1:2" x14ac:dyDescent="0.25">
      <c r="A344" s="11">
        <v>44600</v>
      </c>
      <c r="B344">
        <v>1770</v>
      </c>
    </row>
    <row r="345" spans="1:2" x14ac:dyDescent="0.25">
      <c r="A345" s="11">
        <v>44601</v>
      </c>
      <c r="B345">
        <v>1767</v>
      </c>
    </row>
    <row r="346" spans="1:2" x14ac:dyDescent="0.25">
      <c r="A346" s="11">
        <v>44602</v>
      </c>
      <c r="B346">
        <v>1776</v>
      </c>
    </row>
    <row r="347" spans="1:2" x14ac:dyDescent="0.25">
      <c r="A347" s="11">
        <v>44603</v>
      </c>
      <c r="B347">
        <v>1814</v>
      </c>
    </row>
    <row r="348" spans="1:2" x14ac:dyDescent="0.25">
      <c r="A348" s="11">
        <v>44606</v>
      </c>
      <c r="B348">
        <v>1800</v>
      </c>
    </row>
    <row r="349" spans="1:2" x14ac:dyDescent="0.25">
      <c r="A349" s="11">
        <v>44607</v>
      </c>
      <c r="B349">
        <v>1762</v>
      </c>
    </row>
    <row r="350" spans="1:2" x14ac:dyDescent="0.25">
      <c r="A350" s="11">
        <v>44608</v>
      </c>
      <c r="B350">
        <v>1738</v>
      </c>
    </row>
    <row r="351" spans="1:2" x14ac:dyDescent="0.25">
      <c r="A351" s="11">
        <v>44609</v>
      </c>
      <c r="B351">
        <v>1759</v>
      </c>
    </row>
    <row r="352" spans="1:2" x14ac:dyDescent="0.25">
      <c r="A352" s="11">
        <v>44610</v>
      </c>
      <c r="B352">
        <v>1709</v>
      </c>
    </row>
    <row r="353" spans="1:2" x14ac:dyDescent="0.25">
      <c r="A353" s="11">
        <v>44613</v>
      </c>
      <c r="B353">
        <v>1709</v>
      </c>
    </row>
    <row r="354" spans="1:2" x14ac:dyDescent="0.25">
      <c r="A354" s="11">
        <v>44614</v>
      </c>
      <c r="B354">
        <v>1725</v>
      </c>
    </row>
    <row r="355" spans="1:2" x14ac:dyDescent="0.25">
      <c r="A355" s="11">
        <v>44615</v>
      </c>
      <c r="B355">
        <v>1739</v>
      </c>
    </row>
    <row r="356" spans="1:2" x14ac:dyDescent="0.25">
      <c r="A356" s="11">
        <v>44616</v>
      </c>
      <c r="B356">
        <v>1766</v>
      </c>
    </row>
    <row r="357" spans="1:2" x14ac:dyDescent="0.25">
      <c r="A357" s="11">
        <v>44617</v>
      </c>
      <c r="B357">
        <v>1795</v>
      </c>
    </row>
    <row r="358" spans="1:2" x14ac:dyDescent="0.25">
      <c r="A358" s="11">
        <v>44622</v>
      </c>
      <c r="B358">
        <v>1850</v>
      </c>
    </row>
    <row r="359" spans="1:2" x14ac:dyDescent="0.25">
      <c r="A359" s="11">
        <v>44623</v>
      </c>
      <c r="B359">
        <v>1860</v>
      </c>
    </row>
    <row r="360" spans="1:2" x14ac:dyDescent="0.25">
      <c r="A360" s="11">
        <v>44624</v>
      </c>
      <c r="B360">
        <v>1927</v>
      </c>
    </row>
    <row r="361" spans="1:2" x14ac:dyDescent="0.25">
      <c r="A361" s="11">
        <v>44627</v>
      </c>
      <c r="B361">
        <v>1971</v>
      </c>
    </row>
    <row r="362" spans="1:2" x14ac:dyDescent="0.25">
      <c r="A362" s="11">
        <v>44628</v>
      </c>
      <c r="B362">
        <v>1979</v>
      </c>
    </row>
    <row r="363" spans="1:2" x14ac:dyDescent="0.25">
      <c r="A363" s="11">
        <v>44629</v>
      </c>
      <c r="B363">
        <v>1874</v>
      </c>
    </row>
    <row r="364" spans="1:2" x14ac:dyDescent="0.25">
      <c r="A364" s="11">
        <v>44630</v>
      </c>
      <c r="B364">
        <v>1825</v>
      </c>
    </row>
    <row r="365" spans="1:2" x14ac:dyDescent="0.25">
      <c r="A365" s="11">
        <v>44631</v>
      </c>
      <c r="B365">
        <v>1816</v>
      </c>
    </row>
    <row r="366" spans="1:2" x14ac:dyDescent="0.25">
      <c r="A366" s="11">
        <v>44634</v>
      </c>
      <c r="B366">
        <v>1807</v>
      </c>
    </row>
    <row r="367" spans="1:2" x14ac:dyDescent="0.25">
      <c r="A367" s="11">
        <v>44635</v>
      </c>
      <c r="B367">
        <v>1815</v>
      </c>
    </row>
    <row r="368" spans="1:2" x14ac:dyDescent="0.25">
      <c r="A368" s="11">
        <v>44636</v>
      </c>
      <c r="B368">
        <v>1780</v>
      </c>
    </row>
    <row r="369" spans="1:2" x14ac:dyDescent="0.25">
      <c r="A369" s="11">
        <v>44637</v>
      </c>
      <c r="B369">
        <v>1769</v>
      </c>
    </row>
    <row r="370" spans="1:2" x14ac:dyDescent="0.25">
      <c r="A370" s="11">
        <v>44638</v>
      </c>
      <c r="B370">
        <v>1789</v>
      </c>
    </row>
    <row r="371" spans="1:2" x14ac:dyDescent="0.25">
      <c r="A371" s="11">
        <v>44641</v>
      </c>
      <c r="B371">
        <v>1791</v>
      </c>
    </row>
    <row r="372" spans="1:2" x14ac:dyDescent="0.25">
      <c r="A372" s="11">
        <v>44642</v>
      </c>
      <c r="B372">
        <v>1787</v>
      </c>
    </row>
    <row r="373" spans="1:2" x14ac:dyDescent="0.25">
      <c r="A373" s="11">
        <v>44643</v>
      </c>
      <c r="B373">
        <v>1837</v>
      </c>
    </row>
    <row r="374" spans="1:2" x14ac:dyDescent="0.25">
      <c r="A374" s="11">
        <v>44645</v>
      </c>
      <c r="B374">
        <v>1785</v>
      </c>
    </row>
    <row r="375" spans="1:2" x14ac:dyDescent="0.25">
      <c r="A375" s="11">
        <v>44648</v>
      </c>
      <c r="B375">
        <v>1744</v>
      </c>
    </row>
    <row r="376" spans="1:2" x14ac:dyDescent="0.25">
      <c r="A376" s="11">
        <v>44649</v>
      </c>
      <c r="B376">
        <v>1727</v>
      </c>
    </row>
    <row r="377" spans="1:2" x14ac:dyDescent="0.25">
      <c r="A377" s="11">
        <v>44650</v>
      </c>
      <c r="B377">
        <v>1729</v>
      </c>
    </row>
    <row r="378" spans="1:2" x14ac:dyDescent="0.25">
      <c r="A378" s="11">
        <v>44651</v>
      </c>
      <c r="B378">
        <v>1718</v>
      </c>
    </row>
    <row r="379" spans="1:2" x14ac:dyDescent="0.25">
      <c r="A379" s="11">
        <v>44652</v>
      </c>
      <c r="B379">
        <v>1714</v>
      </c>
    </row>
    <row r="380" spans="1:2" x14ac:dyDescent="0.25">
      <c r="A380" s="11">
        <v>44655</v>
      </c>
      <c r="B380">
        <v>1692</v>
      </c>
    </row>
    <row r="381" spans="1:2" x14ac:dyDescent="0.25">
      <c r="A381" s="11">
        <v>44656</v>
      </c>
      <c r="B381">
        <v>1710</v>
      </c>
    </row>
    <row r="382" spans="1:2" x14ac:dyDescent="0.25">
      <c r="A382" s="11">
        <v>44657</v>
      </c>
      <c r="B382">
        <v>1710</v>
      </c>
    </row>
    <row r="383" spans="1:2" x14ac:dyDescent="0.25">
      <c r="A383" s="11">
        <v>44658</v>
      </c>
      <c r="B383">
        <v>1702</v>
      </c>
    </row>
    <row r="384" spans="1:2" x14ac:dyDescent="0.25">
      <c r="A384" s="11">
        <v>44659</v>
      </c>
      <c r="B384">
        <v>1711</v>
      </c>
    </row>
    <row r="385" spans="1:2" x14ac:dyDescent="0.25">
      <c r="A385" s="11">
        <v>44662</v>
      </c>
      <c r="B385">
        <v>1723</v>
      </c>
    </row>
    <row r="386" spans="1:2" x14ac:dyDescent="0.25">
      <c r="A386" s="11">
        <v>44663</v>
      </c>
      <c r="B386">
        <v>1735</v>
      </c>
    </row>
    <row r="387" spans="1:2" x14ac:dyDescent="0.25">
      <c r="A387" s="11">
        <v>44664</v>
      </c>
      <c r="B387">
        <v>1710</v>
      </c>
    </row>
    <row r="388" spans="1:2" x14ac:dyDescent="0.25">
      <c r="A388" s="11">
        <v>44669</v>
      </c>
      <c r="B388">
        <v>1679</v>
      </c>
    </row>
    <row r="389" spans="1:2" x14ac:dyDescent="0.25">
      <c r="A389" s="11">
        <v>44670</v>
      </c>
      <c r="B389">
        <v>1689</v>
      </c>
    </row>
    <row r="390" spans="1:2" x14ac:dyDescent="0.25">
      <c r="A390" s="11">
        <v>44671</v>
      </c>
      <c r="B390">
        <v>1701</v>
      </c>
    </row>
    <row r="391" spans="1:2" x14ac:dyDescent="0.25">
      <c r="A391" s="11">
        <v>44672</v>
      </c>
      <c r="B391">
        <v>1730</v>
      </c>
    </row>
    <row r="392" spans="1:2" x14ac:dyDescent="0.25">
      <c r="A392" s="11">
        <v>44673</v>
      </c>
      <c r="B392">
        <v>1776</v>
      </c>
    </row>
    <row r="393" spans="1:2" x14ac:dyDescent="0.25">
      <c r="A393" s="11">
        <v>44676</v>
      </c>
      <c r="B393">
        <v>1754</v>
      </c>
    </row>
    <row r="394" spans="1:2" x14ac:dyDescent="0.25">
      <c r="A394" s="11">
        <v>44677</v>
      </c>
      <c r="B394">
        <v>1782</v>
      </c>
    </row>
    <row r="395" spans="1:2" x14ac:dyDescent="0.25">
      <c r="A395" s="11">
        <v>44678</v>
      </c>
      <c r="B395">
        <v>1768</v>
      </c>
    </row>
    <row r="396" spans="1:2" x14ac:dyDescent="0.25">
      <c r="A396" s="11">
        <v>44679</v>
      </c>
      <c r="B396">
        <v>1789</v>
      </c>
    </row>
    <row r="397" spans="1:2" x14ac:dyDescent="0.25">
      <c r="A397" s="11">
        <v>44680</v>
      </c>
      <c r="B397">
        <v>1801</v>
      </c>
    </row>
    <row r="398" spans="1:2" x14ac:dyDescent="0.25">
      <c r="A398" s="11">
        <v>44683</v>
      </c>
      <c r="B398">
        <v>1817</v>
      </c>
    </row>
    <row r="399" spans="1:2" x14ac:dyDescent="0.25">
      <c r="A399" s="11">
        <v>44684</v>
      </c>
      <c r="B399">
        <v>1786</v>
      </c>
    </row>
    <row r="400" spans="1:2" x14ac:dyDescent="0.25">
      <c r="A400" s="11">
        <v>44685</v>
      </c>
      <c r="B400">
        <v>1763</v>
      </c>
    </row>
    <row r="401" spans="1:2" x14ac:dyDescent="0.25">
      <c r="A401" s="11">
        <v>44686</v>
      </c>
      <c r="B401">
        <v>1788</v>
      </c>
    </row>
    <row r="402" spans="1:2" x14ac:dyDescent="0.25">
      <c r="A402" s="11">
        <v>44687</v>
      </c>
      <c r="B402">
        <v>1808</v>
      </c>
    </row>
    <row r="403" spans="1:2" x14ac:dyDescent="0.25">
      <c r="A403" s="11">
        <v>44690</v>
      </c>
      <c r="B403">
        <v>1849</v>
      </c>
    </row>
    <row r="404" spans="1:2" x14ac:dyDescent="0.25">
      <c r="A404" s="11">
        <v>44691</v>
      </c>
      <c r="B404">
        <v>1854</v>
      </c>
    </row>
    <row r="405" spans="1:2" x14ac:dyDescent="0.25">
      <c r="A405" s="11">
        <v>44692</v>
      </c>
      <c r="B405">
        <v>1840</v>
      </c>
    </row>
    <row r="406" spans="1:2" x14ac:dyDescent="0.25">
      <c r="A406" s="11">
        <v>44693</v>
      </c>
      <c r="B406">
        <v>1887</v>
      </c>
    </row>
    <row r="407" spans="1:2" x14ac:dyDescent="0.25">
      <c r="A407" s="11">
        <v>44694</v>
      </c>
      <c r="B407">
        <v>1895</v>
      </c>
    </row>
    <row r="408" spans="1:2" x14ac:dyDescent="0.25">
      <c r="A408" s="11">
        <v>44697</v>
      </c>
      <c r="B408">
        <v>1927</v>
      </c>
    </row>
    <row r="409" spans="1:2" x14ac:dyDescent="0.25">
      <c r="A409" s="11">
        <v>44698</v>
      </c>
      <c r="B409">
        <v>1930</v>
      </c>
    </row>
    <row r="410" spans="1:2" x14ac:dyDescent="0.25">
      <c r="A410" s="11">
        <v>44700</v>
      </c>
      <c r="B410">
        <v>1944</v>
      </c>
    </row>
    <row r="411" spans="1:2" x14ac:dyDescent="0.25">
      <c r="A411" s="11">
        <v>44701</v>
      </c>
      <c r="B411">
        <v>1951</v>
      </c>
    </row>
    <row r="412" spans="1:2" x14ac:dyDescent="0.25">
      <c r="A412" s="11">
        <v>44704</v>
      </c>
      <c r="B412">
        <v>1916</v>
      </c>
    </row>
    <row r="413" spans="1:2" x14ac:dyDescent="0.25">
      <c r="A413" s="11">
        <v>44705</v>
      </c>
      <c r="B413">
        <v>1934</v>
      </c>
    </row>
    <row r="414" spans="1:2" x14ac:dyDescent="0.25">
      <c r="A414" s="11">
        <v>44707</v>
      </c>
      <c r="B414">
        <v>1928</v>
      </c>
    </row>
    <row r="415" spans="1:2" x14ac:dyDescent="0.25">
      <c r="A415" s="11">
        <v>44708</v>
      </c>
      <c r="B415">
        <v>1916</v>
      </c>
    </row>
    <row r="416" spans="1:2" x14ac:dyDescent="0.25">
      <c r="A416" s="11">
        <v>44711</v>
      </c>
      <c r="B416">
        <v>1916</v>
      </c>
    </row>
    <row r="417" spans="1:2" x14ac:dyDescent="0.25">
      <c r="A417" s="11">
        <v>44712</v>
      </c>
      <c r="B417">
        <v>1918</v>
      </c>
    </row>
    <row r="418" spans="1:2" x14ac:dyDescent="0.25">
      <c r="A418" s="11">
        <v>44713</v>
      </c>
      <c r="B418">
        <v>1914</v>
      </c>
    </row>
    <row r="419" spans="1:2" x14ac:dyDescent="0.25">
      <c r="A419" s="11">
        <v>44714</v>
      </c>
      <c r="B419">
        <v>1897</v>
      </c>
    </row>
    <row r="420" spans="1:2" x14ac:dyDescent="0.25">
      <c r="A420" s="11">
        <v>44715</v>
      </c>
      <c r="B420">
        <v>1894</v>
      </c>
    </row>
    <row r="421" spans="1:2" x14ac:dyDescent="0.25">
      <c r="A421" s="11">
        <v>44718</v>
      </c>
      <c r="B421">
        <v>1908</v>
      </c>
    </row>
    <row r="422" spans="1:2" x14ac:dyDescent="0.25">
      <c r="A422" s="11">
        <v>44719</v>
      </c>
      <c r="B422">
        <v>1930</v>
      </c>
    </row>
    <row r="423" spans="1:2" x14ac:dyDescent="0.25">
      <c r="A423" s="11">
        <v>44720</v>
      </c>
      <c r="B423">
        <v>1970</v>
      </c>
    </row>
    <row r="424" spans="1:2" x14ac:dyDescent="0.25">
      <c r="A424" s="11">
        <v>44721</v>
      </c>
      <c r="B424">
        <v>2045</v>
      </c>
    </row>
    <row r="425" spans="1:2" x14ac:dyDescent="0.25">
      <c r="A425" s="11">
        <v>44722</v>
      </c>
      <c r="B425">
        <v>2043</v>
      </c>
    </row>
    <row r="426" spans="1:2" x14ac:dyDescent="0.25">
      <c r="A426" s="11">
        <v>44725</v>
      </c>
      <c r="B426">
        <v>2124</v>
      </c>
    </row>
    <row r="427" spans="1:2" x14ac:dyDescent="0.25">
      <c r="A427" s="11">
        <v>44726</v>
      </c>
      <c r="B427">
        <v>2125</v>
      </c>
    </row>
    <row r="428" spans="1:2" x14ac:dyDescent="0.25">
      <c r="A428" s="11">
        <v>44727</v>
      </c>
      <c r="B428">
        <v>2111</v>
      </c>
    </row>
    <row r="429" spans="1:2" x14ac:dyDescent="0.25">
      <c r="A429" s="11">
        <v>44728</v>
      </c>
      <c r="B429">
        <v>2199</v>
      </c>
    </row>
    <row r="430" spans="1:2" x14ac:dyDescent="0.25">
      <c r="A430" s="11">
        <v>44733</v>
      </c>
      <c r="B430">
        <v>2200</v>
      </c>
    </row>
    <row r="431" spans="1:2" x14ac:dyDescent="0.25">
      <c r="A431" s="11">
        <v>44734</v>
      </c>
      <c r="B431">
        <v>2265</v>
      </c>
    </row>
    <row r="432" spans="1:2" x14ac:dyDescent="0.25">
      <c r="A432" s="11">
        <v>44735</v>
      </c>
      <c r="B432">
        <v>2285</v>
      </c>
    </row>
    <row r="433" spans="1:2" x14ac:dyDescent="0.25">
      <c r="A433" s="11">
        <v>44736</v>
      </c>
      <c r="B433">
        <v>2356</v>
      </c>
    </row>
    <row r="434" spans="1:2" x14ac:dyDescent="0.25">
      <c r="A434" s="11">
        <v>44739</v>
      </c>
      <c r="B434">
        <v>2451</v>
      </c>
    </row>
    <row r="435" spans="1:2" x14ac:dyDescent="0.25">
      <c r="A435" s="11">
        <v>44740</v>
      </c>
      <c r="B435">
        <v>2434</v>
      </c>
    </row>
    <row r="436" spans="1:2" x14ac:dyDescent="0.25">
      <c r="A436" s="11">
        <v>44741</v>
      </c>
      <c r="B436">
        <v>2371</v>
      </c>
    </row>
    <row r="437" spans="1:2" x14ac:dyDescent="0.25">
      <c r="A437" s="11">
        <v>44742</v>
      </c>
      <c r="B437">
        <v>2428</v>
      </c>
    </row>
    <row r="438" spans="1:2" x14ac:dyDescent="0.25">
      <c r="A438" s="11">
        <v>44743</v>
      </c>
      <c r="B438">
        <v>2344</v>
      </c>
    </row>
    <row r="439" spans="1:2" x14ac:dyDescent="0.25">
      <c r="A439" s="11">
        <v>44746</v>
      </c>
      <c r="B439">
        <v>2344</v>
      </c>
    </row>
    <row r="440" spans="1:2" x14ac:dyDescent="0.25">
      <c r="A440" s="11">
        <v>44747</v>
      </c>
      <c r="B440">
        <v>2652</v>
      </c>
    </row>
    <row r="441" spans="1:2" x14ac:dyDescent="0.25">
      <c r="A441" s="11">
        <v>44748</v>
      </c>
      <c r="B441">
        <v>2683</v>
      </c>
    </row>
    <row r="442" spans="1:2" x14ac:dyDescent="0.25">
      <c r="A442" s="11">
        <v>44749</v>
      </c>
      <c r="B442">
        <v>2641</v>
      </c>
    </row>
    <row r="443" spans="1:2" x14ac:dyDescent="0.25">
      <c r="A443" s="11">
        <v>44750</v>
      </c>
      <c r="B443">
        <v>2651</v>
      </c>
    </row>
    <row r="444" spans="1:2" x14ac:dyDescent="0.25">
      <c r="A444" s="11">
        <v>44753</v>
      </c>
      <c r="B444">
        <v>2669</v>
      </c>
    </row>
    <row r="445" spans="1:2" x14ac:dyDescent="0.25">
      <c r="A445" s="11">
        <v>44754</v>
      </c>
      <c r="B445">
        <v>2728</v>
      </c>
    </row>
    <row r="446" spans="1:2" x14ac:dyDescent="0.25">
      <c r="A446" s="11">
        <v>44755</v>
      </c>
      <c r="B446">
        <v>2729</v>
      </c>
    </row>
    <row r="447" spans="1:2" x14ac:dyDescent="0.25">
      <c r="A447" s="11">
        <v>44756</v>
      </c>
      <c r="B447">
        <v>2756</v>
      </c>
    </row>
    <row r="448" spans="1:2" x14ac:dyDescent="0.25">
      <c r="A448" s="11">
        <v>44757</v>
      </c>
      <c r="B448">
        <v>2754</v>
      </c>
    </row>
    <row r="449" spans="1:2" x14ac:dyDescent="0.25">
      <c r="A449" s="11">
        <v>44760</v>
      </c>
      <c r="B449">
        <v>2767</v>
      </c>
    </row>
    <row r="450" spans="1:2" x14ac:dyDescent="0.25">
      <c r="A450" s="11">
        <v>44761</v>
      </c>
      <c r="B450">
        <v>2766</v>
      </c>
    </row>
    <row r="451" spans="1:2" x14ac:dyDescent="0.25">
      <c r="A451" s="11">
        <v>44762</v>
      </c>
      <c r="B451">
        <v>2770</v>
      </c>
    </row>
    <row r="452" spans="1:2" x14ac:dyDescent="0.25">
      <c r="A452" s="11">
        <v>44763</v>
      </c>
      <c r="B452">
        <v>2913</v>
      </c>
    </row>
    <row r="453" spans="1:2" x14ac:dyDescent="0.25">
      <c r="A453" s="11">
        <v>44764</v>
      </c>
      <c r="B453">
        <v>2890</v>
      </c>
    </row>
    <row r="454" spans="1:2" x14ac:dyDescent="0.25">
      <c r="A454" s="11">
        <v>44767</v>
      </c>
      <c r="B454">
        <v>2905</v>
      </c>
    </row>
    <row r="455" spans="1:2" x14ac:dyDescent="0.25">
      <c r="A455" s="11">
        <v>44768</v>
      </c>
      <c r="B455">
        <v>2831</v>
      </c>
    </row>
    <row r="456" spans="1:2" x14ac:dyDescent="0.25">
      <c r="A456" s="11">
        <v>44769</v>
      </c>
      <c r="B456">
        <v>2672</v>
      </c>
    </row>
    <row r="457" spans="1:2" x14ac:dyDescent="0.25">
      <c r="A457" s="11">
        <v>44770</v>
      </c>
      <c r="B457">
        <v>2519</v>
      </c>
    </row>
    <row r="458" spans="1:2" x14ac:dyDescent="0.25">
      <c r="A458" s="11">
        <v>44771</v>
      </c>
      <c r="B458">
        <v>2398</v>
      </c>
    </row>
    <row r="459" spans="1:2" x14ac:dyDescent="0.25">
      <c r="A459" s="11">
        <v>44774</v>
      </c>
      <c r="B459">
        <v>2403</v>
      </c>
    </row>
    <row r="460" spans="1:2" x14ac:dyDescent="0.25">
      <c r="A460" s="11">
        <v>44775</v>
      </c>
      <c r="B460">
        <v>2419</v>
      </c>
    </row>
    <row r="461" spans="1:2" x14ac:dyDescent="0.25">
      <c r="A461" s="11">
        <v>44776</v>
      </c>
      <c r="B461">
        <v>2444</v>
      </c>
    </row>
    <row r="462" spans="1:2" x14ac:dyDescent="0.25">
      <c r="A462" s="11">
        <v>44777</v>
      </c>
      <c r="B462">
        <v>2458</v>
      </c>
    </row>
    <row r="463" spans="1:2" x14ac:dyDescent="0.25">
      <c r="A463" s="11">
        <v>44778</v>
      </c>
      <c r="B463">
        <v>2436</v>
      </c>
    </row>
    <row r="464" spans="1:2" x14ac:dyDescent="0.25">
      <c r="A464" s="11">
        <v>44781</v>
      </c>
      <c r="B464">
        <v>2371</v>
      </c>
    </row>
    <row r="465" spans="1:2" x14ac:dyDescent="0.25">
      <c r="A465" s="11">
        <v>44782</v>
      </c>
      <c r="B465">
        <v>2468</v>
      </c>
    </row>
    <row r="466" spans="1:2" x14ac:dyDescent="0.25">
      <c r="A466" s="11">
        <v>44783</v>
      </c>
      <c r="B466">
        <v>2476</v>
      </c>
    </row>
    <row r="467" spans="1:2" x14ac:dyDescent="0.25">
      <c r="A467" s="11">
        <v>44784</v>
      </c>
      <c r="B467">
        <v>2442</v>
      </c>
    </row>
    <row r="468" spans="1:2" x14ac:dyDescent="0.25">
      <c r="A468" s="11">
        <v>44785</v>
      </c>
      <c r="B468">
        <v>2467</v>
      </c>
    </row>
    <row r="469" spans="1:2" x14ac:dyDescent="0.25">
      <c r="A469" s="11">
        <v>44789</v>
      </c>
      <c r="B469">
        <v>2395</v>
      </c>
    </row>
    <row r="470" spans="1:2" x14ac:dyDescent="0.25">
      <c r="A470" s="11">
        <v>44790</v>
      </c>
      <c r="B470">
        <v>2422</v>
      </c>
    </row>
    <row r="471" spans="1:2" x14ac:dyDescent="0.25">
      <c r="A471" s="11">
        <v>44791</v>
      </c>
      <c r="B471">
        <v>2441</v>
      </c>
    </row>
    <row r="472" spans="1:2" x14ac:dyDescent="0.25">
      <c r="A472" s="11">
        <v>44792</v>
      </c>
      <c r="B472">
        <v>2456</v>
      </c>
    </row>
    <row r="473" spans="1:2" x14ac:dyDescent="0.25">
      <c r="A473" s="11">
        <v>44795</v>
      </c>
      <c r="B473">
        <v>2438</v>
      </c>
    </row>
    <row r="474" spans="1:2" x14ac:dyDescent="0.25">
      <c r="A474" s="11">
        <v>44796</v>
      </c>
      <c r="B474">
        <v>2386</v>
      </c>
    </row>
    <row r="475" spans="1:2" x14ac:dyDescent="0.25">
      <c r="A475" s="11">
        <v>44797</v>
      </c>
      <c r="B475">
        <v>2336</v>
      </c>
    </row>
    <row r="476" spans="1:2" x14ac:dyDescent="0.25">
      <c r="A476" s="11">
        <v>44798</v>
      </c>
      <c r="B476">
        <v>2320</v>
      </c>
    </row>
    <row r="477" spans="1:2" x14ac:dyDescent="0.25">
      <c r="A477" s="11">
        <v>44799</v>
      </c>
      <c r="B477">
        <v>2394</v>
      </c>
    </row>
    <row r="478" spans="1:2" x14ac:dyDescent="0.25">
      <c r="A478" s="11">
        <v>44802</v>
      </c>
      <c r="B478">
        <v>2420</v>
      </c>
    </row>
    <row r="479" spans="1:2" x14ac:dyDescent="0.25">
      <c r="A479" s="11">
        <v>44803</v>
      </c>
      <c r="B479">
        <v>2407</v>
      </c>
    </row>
    <row r="480" spans="1:2" x14ac:dyDescent="0.25">
      <c r="A480" s="11">
        <v>44804</v>
      </c>
      <c r="B480">
        <v>2385</v>
      </c>
    </row>
    <row r="481" spans="1:2" x14ac:dyDescent="0.25">
      <c r="A481" s="11">
        <v>44805</v>
      </c>
      <c r="B481">
        <v>2396</v>
      </c>
    </row>
    <row r="482" spans="1:2" x14ac:dyDescent="0.25">
      <c r="A482" s="11">
        <v>44809</v>
      </c>
      <c r="B482">
        <v>2427</v>
      </c>
    </row>
    <row r="483" spans="1:2" x14ac:dyDescent="0.25">
      <c r="A483" s="11">
        <v>44810</v>
      </c>
      <c r="B483">
        <v>2355</v>
      </c>
    </row>
    <row r="484" spans="1:2" x14ac:dyDescent="0.25">
      <c r="A484" s="11">
        <v>44811</v>
      </c>
      <c r="B484">
        <v>2350</v>
      </c>
    </row>
    <row r="485" spans="1:2" x14ac:dyDescent="0.25">
      <c r="A485" s="11">
        <v>44812</v>
      </c>
      <c r="B485">
        <v>2336</v>
      </c>
    </row>
    <row r="486" spans="1:2" x14ac:dyDescent="0.25">
      <c r="A486" s="11">
        <v>44813</v>
      </c>
      <c r="B486">
        <v>2318</v>
      </c>
    </row>
    <row r="487" spans="1:2" x14ac:dyDescent="0.25">
      <c r="A487" s="11">
        <v>44816</v>
      </c>
      <c r="B487">
        <v>2304</v>
      </c>
    </row>
    <row r="488" spans="1:2" x14ac:dyDescent="0.25">
      <c r="A488" s="11">
        <v>44817</v>
      </c>
      <c r="B488">
        <v>2317</v>
      </c>
    </row>
    <row r="489" spans="1:2" x14ac:dyDescent="0.25">
      <c r="A489" s="11">
        <v>44818</v>
      </c>
      <c r="B489">
        <v>2329</v>
      </c>
    </row>
    <row r="490" spans="1:2" x14ac:dyDescent="0.25">
      <c r="A490" s="11">
        <v>44819</v>
      </c>
      <c r="B490">
        <v>2334</v>
      </c>
    </row>
    <row r="491" spans="1:2" x14ac:dyDescent="0.25">
      <c r="A491" s="11">
        <v>44820</v>
      </c>
      <c r="B491">
        <v>2382</v>
      </c>
    </row>
    <row r="492" spans="1:2" x14ac:dyDescent="0.25">
      <c r="A492" s="11">
        <v>44823</v>
      </c>
      <c r="B492">
        <v>2380</v>
      </c>
    </row>
    <row r="493" spans="1:2" x14ac:dyDescent="0.25">
      <c r="A493" s="11">
        <v>44824</v>
      </c>
      <c r="B493">
        <v>2380</v>
      </c>
    </row>
    <row r="494" spans="1:2" x14ac:dyDescent="0.25">
      <c r="A494" s="11">
        <v>44825</v>
      </c>
      <c r="B494">
        <v>2380</v>
      </c>
    </row>
    <row r="495" spans="1:2" x14ac:dyDescent="0.25">
      <c r="A495" s="11">
        <v>44826</v>
      </c>
      <c r="B495">
        <v>2439</v>
      </c>
    </row>
    <row r="496" spans="1:2" x14ac:dyDescent="0.25">
      <c r="A496" s="11">
        <v>44827</v>
      </c>
      <c r="B496">
        <v>2523</v>
      </c>
    </row>
    <row r="497" spans="1:2" x14ac:dyDescent="0.25">
      <c r="A497" s="11">
        <v>44830</v>
      </c>
      <c r="B497">
        <v>2590</v>
      </c>
    </row>
    <row r="498" spans="1:2" x14ac:dyDescent="0.25">
      <c r="A498" s="11">
        <v>44831</v>
      </c>
      <c r="B498">
        <v>2691</v>
      </c>
    </row>
    <row r="499" spans="1:2" x14ac:dyDescent="0.25">
      <c r="A499" s="11">
        <v>44832</v>
      </c>
      <c r="B499">
        <v>2640</v>
      </c>
    </row>
    <row r="500" spans="1:2" x14ac:dyDescent="0.25">
      <c r="A500" s="11">
        <v>44833</v>
      </c>
      <c r="B500">
        <v>2754</v>
      </c>
    </row>
    <row r="501" spans="1:2" x14ac:dyDescent="0.25">
      <c r="A501" s="11">
        <v>44834</v>
      </c>
      <c r="B501">
        <v>2812</v>
      </c>
    </row>
    <row r="502" spans="1:2" x14ac:dyDescent="0.25">
      <c r="A502" s="11">
        <v>44837</v>
      </c>
      <c r="B502">
        <v>2708</v>
      </c>
    </row>
    <row r="503" spans="1:2" x14ac:dyDescent="0.25">
      <c r="A503" s="11">
        <v>44838</v>
      </c>
      <c r="B503">
        <v>2683</v>
      </c>
    </row>
    <row r="504" spans="1:2" x14ac:dyDescent="0.25">
      <c r="A504" s="11">
        <v>44839</v>
      </c>
      <c r="B504">
        <v>2712</v>
      </c>
    </row>
    <row r="505" spans="1:2" x14ac:dyDescent="0.25">
      <c r="A505" s="11">
        <v>44840</v>
      </c>
      <c r="B505">
        <v>2768</v>
      </c>
    </row>
    <row r="506" spans="1:2" x14ac:dyDescent="0.25">
      <c r="A506" s="11">
        <v>44845</v>
      </c>
      <c r="B506">
        <v>2826</v>
      </c>
    </row>
    <row r="507" spans="1:2" x14ac:dyDescent="0.25">
      <c r="A507" s="11">
        <v>44846</v>
      </c>
      <c r="B507">
        <v>2824</v>
      </c>
    </row>
    <row r="508" spans="1:2" x14ac:dyDescent="0.25">
      <c r="A508" s="11">
        <v>44847</v>
      </c>
      <c r="B508">
        <v>2821</v>
      </c>
    </row>
    <row r="509" spans="1:2" x14ac:dyDescent="0.25">
      <c r="A509" s="11">
        <v>44848</v>
      </c>
      <c r="B509">
        <v>2800</v>
      </c>
    </row>
    <row r="510" spans="1:2" x14ac:dyDescent="0.25">
      <c r="A510" s="11">
        <v>44851</v>
      </c>
      <c r="B510">
        <v>2827</v>
      </c>
    </row>
    <row r="511" spans="1:2" x14ac:dyDescent="0.25">
      <c r="A511" s="11">
        <v>44852</v>
      </c>
      <c r="B511">
        <v>2823</v>
      </c>
    </row>
    <row r="512" spans="1:2" x14ac:dyDescent="0.25">
      <c r="A512" s="11">
        <v>44853</v>
      </c>
      <c r="B512">
        <v>2813</v>
      </c>
    </row>
    <row r="513" spans="1:2" x14ac:dyDescent="0.25">
      <c r="A513" s="11">
        <v>44854</v>
      </c>
      <c r="B513">
        <v>2743</v>
      </c>
    </row>
    <row r="514" spans="1:2" x14ac:dyDescent="0.25">
      <c r="A514" s="11">
        <v>44855</v>
      </c>
      <c r="B514">
        <v>2646</v>
      </c>
    </row>
    <row r="515" spans="1:2" x14ac:dyDescent="0.25">
      <c r="A515" s="11">
        <v>44858</v>
      </c>
      <c r="B515">
        <v>2519</v>
      </c>
    </row>
    <row r="516" spans="1:2" x14ac:dyDescent="0.25">
      <c r="A516" s="11">
        <v>44859</v>
      </c>
      <c r="B516">
        <v>2494</v>
      </c>
    </row>
    <row r="517" spans="1:2" x14ac:dyDescent="0.25">
      <c r="A517" s="11">
        <v>44860</v>
      </c>
      <c r="B517">
        <v>2564</v>
      </c>
    </row>
    <row r="518" spans="1:2" x14ac:dyDescent="0.25">
      <c r="A518" s="11">
        <v>44861</v>
      </c>
      <c r="B518">
        <v>2589</v>
      </c>
    </row>
    <row r="519" spans="1:2" x14ac:dyDescent="0.25">
      <c r="A519" s="11">
        <v>44862</v>
      </c>
      <c r="B519">
        <v>2590</v>
      </c>
    </row>
    <row r="520" spans="1:2" x14ac:dyDescent="0.25">
      <c r="A520" s="11">
        <v>44865</v>
      </c>
      <c r="B520">
        <v>2625</v>
      </c>
    </row>
    <row r="521" spans="1:2" x14ac:dyDescent="0.25">
      <c r="A521" s="11">
        <v>44866</v>
      </c>
      <c r="B521">
        <v>2568</v>
      </c>
    </row>
    <row r="522" spans="1:2" x14ac:dyDescent="0.25">
      <c r="A522" s="11">
        <v>44867</v>
      </c>
      <c r="B522">
        <v>2567</v>
      </c>
    </row>
    <row r="523" spans="1:2" x14ac:dyDescent="0.25">
      <c r="A523" s="11">
        <v>44868</v>
      </c>
      <c r="B523">
        <v>2589</v>
      </c>
    </row>
    <row r="524" spans="1:2" x14ac:dyDescent="0.25">
      <c r="A524" s="11">
        <v>44869</v>
      </c>
      <c r="B524">
        <v>2566</v>
      </c>
    </row>
    <row r="525" spans="1:2" x14ac:dyDescent="0.25">
      <c r="A525" s="11">
        <v>44872</v>
      </c>
      <c r="B525">
        <v>2543</v>
      </c>
    </row>
    <row r="526" spans="1:2" x14ac:dyDescent="0.25">
      <c r="A526" s="11">
        <v>44873</v>
      </c>
      <c r="B526">
        <v>2483</v>
      </c>
    </row>
    <row r="527" spans="1:2" x14ac:dyDescent="0.25">
      <c r="A527" s="11">
        <v>44874</v>
      </c>
      <c r="B527">
        <v>2536</v>
      </c>
    </row>
    <row r="528" spans="1:2" x14ac:dyDescent="0.25">
      <c r="A528" s="11">
        <v>44875</v>
      </c>
      <c r="B528">
        <v>2481</v>
      </c>
    </row>
    <row r="529" spans="1:2" x14ac:dyDescent="0.25">
      <c r="A529" s="11">
        <v>44876</v>
      </c>
      <c r="B529">
        <v>2484</v>
      </c>
    </row>
    <row r="530" spans="1:2" x14ac:dyDescent="0.25">
      <c r="A530" s="11">
        <v>44879</v>
      </c>
      <c r="B530">
        <v>2427</v>
      </c>
    </row>
    <row r="531" spans="1:2" x14ac:dyDescent="0.25">
      <c r="A531" s="11">
        <v>44880</v>
      </c>
      <c r="B531">
        <v>2385</v>
      </c>
    </row>
    <row r="532" spans="1:2" x14ac:dyDescent="0.25">
      <c r="A532" s="11">
        <v>44881</v>
      </c>
      <c r="B532">
        <v>2346</v>
      </c>
    </row>
    <row r="533" spans="1:2" x14ac:dyDescent="0.25">
      <c r="A533" s="11">
        <v>44882</v>
      </c>
      <c r="B533">
        <v>2383</v>
      </c>
    </row>
    <row r="534" spans="1:2" x14ac:dyDescent="0.25">
      <c r="A534" s="11">
        <v>44883</v>
      </c>
      <c r="B534">
        <v>2383</v>
      </c>
    </row>
    <row r="535" spans="1:2" x14ac:dyDescent="0.25">
      <c r="A535" s="11">
        <v>44887</v>
      </c>
      <c r="B535">
        <v>2425</v>
      </c>
    </row>
    <row r="536" spans="1:2" x14ac:dyDescent="0.25">
      <c r="A536" s="11">
        <v>44888</v>
      </c>
      <c r="B536">
        <v>2409</v>
      </c>
    </row>
    <row r="537" spans="1:2" x14ac:dyDescent="0.25">
      <c r="A537" s="11">
        <v>44889</v>
      </c>
      <c r="B537">
        <v>2406</v>
      </c>
    </row>
    <row r="538" spans="1:2" x14ac:dyDescent="0.25">
      <c r="A538" s="11">
        <v>44890</v>
      </c>
      <c r="B538">
        <v>2370</v>
      </c>
    </row>
    <row r="539" spans="1:2" x14ac:dyDescent="0.25">
      <c r="A539" s="11">
        <v>44893</v>
      </c>
      <c r="B539">
        <v>2384</v>
      </c>
    </row>
    <row r="540" spans="1:2" x14ac:dyDescent="0.25">
      <c r="A540" s="11">
        <v>44894</v>
      </c>
      <c r="B540">
        <v>2319</v>
      </c>
    </row>
    <row r="541" spans="1:2" x14ac:dyDescent="0.25">
      <c r="A541" s="11">
        <v>44895</v>
      </c>
      <c r="B541">
        <v>2248</v>
      </c>
    </row>
    <row r="542" spans="1:2" x14ac:dyDescent="0.25">
      <c r="A542" s="11">
        <v>44896</v>
      </c>
      <c r="B542">
        <v>2207</v>
      </c>
    </row>
    <row r="543" spans="1:2" x14ac:dyDescent="0.25">
      <c r="A543" s="11">
        <v>44897</v>
      </c>
      <c r="B543">
        <v>2245</v>
      </c>
    </row>
    <row r="544" spans="1:2" x14ac:dyDescent="0.25">
      <c r="A544" s="11">
        <v>44900</v>
      </c>
      <c r="B544">
        <v>2297</v>
      </c>
    </row>
    <row r="545" spans="1:2" x14ac:dyDescent="0.25">
      <c r="A545" s="11">
        <v>44901</v>
      </c>
      <c r="B545">
        <v>2386</v>
      </c>
    </row>
    <row r="546" spans="1:2" x14ac:dyDescent="0.25">
      <c r="A546" s="11">
        <v>44902</v>
      </c>
      <c r="B546">
        <v>2326</v>
      </c>
    </row>
    <row r="547" spans="1:2" x14ac:dyDescent="0.25">
      <c r="A547" s="11">
        <v>44907</v>
      </c>
      <c r="B547">
        <v>2271</v>
      </c>
    </row>
    <row r="548" spans="1:2" x14ac:dyDescent="0.25">
      <c r="A548" s="11">
        <v>44908</v>
      </c>
      <c r="B548">
        <v>2230</v>
      </c>
    </row>
    <row r="549" spans="1:2" x14ac:dyDescent="0.25">
      <c r="A549" s="11">
        <v>44909</v>
      </c>
      <c r="B549">
        <v>2242</v>
      </c>
    </row>
    <row r="550" spans="1:2" x14ac:dyDescent="0.25">
      <c r="A550" s="11">
        <v>44910</v>
      </c>
      <c r="B550">
        <v>2221</v>
      </c>
    </row>
    <row r="551" spans="1:2" x14ac:dyDescent="0.25">
      <c r="A551" s="11">
        <v>44911</v>
      </c>
      <c r="B551">
        <v>2175</v>
      </c>
    </row>
    <row r="552" spans="1:2" x14ac:dyDescent="0.25">
      <c r="A552" s="11">
        <v>44914</v>
      </c>
      <c r="B552">
        <v>2159</v>
      </c>
    </row>
    <row r="553" spans="1:2" x14ac:dyDescent="0.25">
      <c r="A553" s="11">
        <v>44915</v>
      </c>
      <c r="B553">
        <v>2113</v>
      </c>
    </row>
    <row r="554" spans="1:2" x14ac:dyDescent="0.25">
      <c r="A554" s="11">
        <v>44916</v>
      </c>
      <c r="B554">
        <v>2080</v>
      </c>
    </row>
    <row r="555" spans="1:2" x14ac:dyDescent="0.25">
      <c r="A555" s="11">
        <v>44917</v>
      </c>
      <c r="B555">
        <v>2097</v>
      </c>
    </row>
    <row r="556" spans="1:2" x14ac:dyDescent="0.25">
      <c r="A556" s="11">
        <v>44918</v>
      </c>
      <c r="B556">
        <v>2183</v>
      </c>
    </row>
    <row r="557" spans="1:2" x14ac:dyDescent="0.25">
      <c r="A557" s="11">
        <v>44921</v>
      </c>
      <c r="B557">
        <v>2183</v>
      </c>
    </row>
    <row r="558" spans="1:2" x14ac:dyDescent="0.25">
      <c r="A558" s="11">
        <v>44922</v>
      </c>
      <c r="B558">
        <v>2154</v>
      </c>
    </row>
    <row r="559" spans="1:2" x14ac:dyDescent="0.25">
      <c r="A559" s="11">
        <v>44923</v>
      </c>
      <c r="B559">
        <v>2154</v>
      </c>
    </row>
    <row r="560" spans="1:2" x14ac:dyDescent="0.25">
      <c r="A560" s="11">
        <v>44924</v>
      </c>
      <c r="B560">
        <v>2160</v>
      </c>
    </row>
    <row r="561" spans="1:2" x14ac:dyDescent="0.25">
      <c r="A561" s="11">
        <v>44925</v>
      </c>
      <c r="B561">
        <v>2213</v>
      </c>
    </row>
    <row r="562" spans="1:2" x14ac:dyDescent="0.25">
      <c r="A562" s="11">
        <v>44928</v>
      </c>
      <c r="B562">
        <v>2213</v>
      </c>
    </row>
    <row r="563" spans="1:2" x14ac:dyDescent="0.25">
      <c r="A563" s="11">
        <v>44929</v>
      </c>
      <c r="B563">
        <v>2153</v>
      </c>
    </row>
    <row r="564" spans="1:2" x14ac:dyDescent="0.25">
      <c r="A564" s="11">
        <v>44930</v>
      </c>
      <c r="B564">
        <v>2089</v>
      </c>
    </row>
    <row r="565" spans="1:2" x14ac:dyDescent="0.25">
      <c r="A565" s="11">
        <v>44931</v>
      </c>
      <c r="B565">
        <v>2118</v>
      </c>
    </row>
    <row r="566" spans="1:2" x14ac:dyDescent="0.25">
      <c r="A566" s="11">
        <v>44932</v>
      </c>
      <c r="B566">
        <v>2094</v>
      </c>
    </row>
    <row r="567" spans="1:2" x14ac:dyDescent="0.25">
      <c r="A567" s="11">
        <v>44935</v>
      </c>
      <c r="B567">
        <v>2079</v>
      </c>
    </row>
    <row r="568" spans="1:2" x14ac:dyDescent="0.25">
      <c r="A568" s="11">
        <v>44936</v>
      </c>
      <c r="B568">
        <v>2059</v>
      </c>
    </row>
    <row r="569" spans="1:2" x14ac:dyDescent="0.25">
      <c r="A569" s="11">
        <v>44937</v>
      </c>
      <c r="B569">
        <v>1996</v>
      </c>
    </row>
    <row r="570" spans="1:2" x14ac:dyDescent="0.25">
      <c r="A570" s="11">
        <v>44938</v>
      </c>
      <c r="B570">
        <v>1994</v>
      </c>
    </row>
    <row r="571" spans="1:2" x14ac:dyDescent="0.25">
      <c r="A571" s="11">
        <v>44939</v>
      </c>
      <c r="B571">
        <v>1980</v>
      </c>
    </row>
    <row r="572" spans="1:2" x14ac:dyDescent="0.25">
      <c r="A572" s="11">
        <v>44942</v>
      </c>
      <c r="B572">
        <v>1980</v>
      </c>
    </row>
    <row r="573" spans="1:2" x14ac:dyDescent="0.25">
      <c r="A573" s="11">
        <v>44943</v>
      </c>
      <c r="B573">
        <v>1881</v>
      </c>
    </row>
    <row r="574" spans="1:2" x14ac:dyDescent="0.25">
      <c r="A574" s="11">
        <v>44944</v>
      </c>
      <c r="B574">
        <v>1807</v>
      </c>
    </row>
    <row r="575" spans="1:2" x14ac:dyDescent="0.25">
      <c r="A575" s="11">
        <v>44945</v>
      </c>
      <c r="B575">
        <v>1938</v>
      </c>
    </row>
    <row r="576" spans="1:2" x14ac:dyDescent="0.25">
      <c r="A576" s="11">
        <v>44946</v>
      </c>
      <c r="B576">
        <v>1876</v>
      </c>
    </row>
    <row r="577" spans="1:2" x14ac:dyDescent="0.25">
      <c r="A577" s="11">
        <v>44949</v>
      </c>
      <c r="B577">
        <v>1843</v>
      </c>
    </row>
    <row r="578" spans="1:2" x14ac:dyDescent="0.25">
      <c r="A578" s="11">
        <v>44950</v>
      </c>
      <c r="B578">
        <v>1825</v>
      </c>
    </row>
    <row r="579" spans="1:2" x14ac:dyDescent="0.25">
      <c r="A579" s="11">
        <v>44951</v>
      </c>
      <c r="B579">
        <v>1834</v>
      </c>
    </row>
    <row r="580" spans="1:2" x14ac:dyDescent="0.25">
      <c r="A580" s="11">
        <v>44952</v>
      </c>
      <c r="B580">
        <v>1837</v>
      </c>
    </row>
    <row r="581" spans="1:2" x14ac:dyDescent="0.25">
      <c r="A581" s="11">
        <v>44953</v>
      </c>
      <c r="B581">
        <v>1826</v>
      </c>
    </row>
    <row r="582" spans="1:2" x14ac:dyDescent="0.25">
      <c r="A582" s="11">
        <v>44956</v>
      </c>
      <c r="B582">
        <v>1806</v>
      </c>
    </row>
    <row r="583" spans="1:2" x14ac:dyDescent="0.25">
      <c r="A583" s="11">
        <v>44957</v>
      </c>
      <c r="B583">
        <v>1817</v>
      </c>
    </row>
    <row r="584" spans="1:2" x14ac:dyDescent="0.25">
      <c r="A584" s="11">
        <v>44958</v>
      </c>
      <c r="B584">
        <v>1820</v>
      </c>
    </row>
    <row r="585" spans="1:2" x14ac:dyDescent="0.25">
      <c r="A585" s="11">
        <v>44959</v>
      </c>
      <c r="B585">
        <v>1795</v>
      </c>
    </row>
    <row r="586" spans="1:2" x14ac:dyDescent="0.25">
      <c r="A586" s="11">
        <v>44960</v>
      </c>
      <c r="B586">
        <v>1845</v>
      </c>
    </row>
    <row r="587" spans="1:2" x14ac:dyDescent="0.25">
      <c r="A587" s="11">
        <v>44963</v>
      </c>
      <c r="B587">
        <v>1912</v>
      </c>
    </row>
    <row r="588" spans="1:2" x14ac:dyDescent="0.25">
      <c r="A588" s="11">
        <v>44964</v>
      </c>
      <c r="B588">
        <v>1907</v>
      </c>
    </row>
    <row r="589" spans="1:2" x14ac:dyDescent="0.25">
      <c r="A589" s="11">
        <v>44965</v>
      </c>
      <c r="B589">
        <v>1912</v>
      </c>
    </row>
    <row r="590" spans="1:2" x14ac:dyDescent="0.25">
      <c r="A590" s="11">
        <v>44966</v>
      </c>
      <c r="B590">
        <v>1928</v>
      </c>
    </row>
    <row r="591" spans="1:2" x14ac:dyDescent="0.25">
      <c r="A591" s="11">
        <v>44967</v>
      </c>
      <c r="B591">
        <v>1962</v>
      </c>
    </row>
    <row r="592" spans="1:2" x14ac:dyDescent="0.25">
      <c r="A592" s="11">
        <v>44970</v>
      </c>
      <c r="B592">
        <v>1966</v>
      </c>
    </row>
    <row r="593" spans="1:2" x14ac:dyDescent="0.25">
      <c r="A593" s="11">
        <v>44971</v>
      </c>
      <c r="B593">
        <v>1968</v>
      </c>
    </row>
    <row r="594" spans="1:2" x14ac:dyDescent="0.25">
      <c r="A594" s="11">
        <v>44972</v>
      </c>
      <c r="B594">
        <v>1997</v>
      </c>
    </row>
    <row r="595" spans="1:2" x14ac:dyDescent="0.25">
      <c r="A595" s="11">
        <v>44973</v>
      </c>
      <c r="B595">
        <v>2056</v>
      </c>
    </row>
    <row r="596" spans="1:2" x14ac:dyDescent="0.25">
      <c r="A596" s="11">
        <v>44974</v>
      </c>
      <c r="B596">
        <v>2123</v>
      </c>
    </row>
    <row r="597" spans="1:2" x14ac:dyDescent="0.25">
      <c r="A597" s="11">
        <v>44979</v>
      </c>
      <c r="B597">
        <v>2127</v>
      </c>
    </row>
    <row r="598" spans="1:2" x14ac:dyDescent="0.25">
      <c r="A598" s="11">
        <v>44980</v>
      </c>
      <c r="B598">
        <v>1974</v>
      </c>
    </row>
    <row r="599" spans="1:2" x14ac:dyDescent="0.25">
      <c r="A599" s="11">
        <v>44981</v>
      </c>
      <c r="B599">
        <v>1996</v>
      </c>
    </row>
    <row r="600" spans="1:2" x14ac:dyDescent="0.25">
      <c r="A600" s="11">
        <v>44984</v>
      </c>
      <c r="B600">
        <v>1966</v>
      </c>
    </row>
    <row r="601" spans="1:2" x14ac:dyDescent="0.25">
      <c r="A601" s="11">
        <v>44985</v>
      </c>
      <c r="B601">
        <v>1965</v>
      </c>
    </row>
    <row r="602" spans="1:2" x14ac:dyDescent="0.25">
      <c r="A602" s="11">
        <v>44986</v>
      </c>
      <c r="B602">
        <v>2036</v>
      </c>
    </row>
    <row r="603" spans="1:2" x14ac:dyDescent="0.25">
      <c r="A603" s="11">
        <v>44987</v>
      </c>
      <c r="B603">
        <v>2088</v>
      </c>
    </row>
    <row r="604" spans="1:2" x14ac:dyDescent="0.25">
      <c r="A604" s="11">
        <v>44988</v>
      </c>
      <c r="B604">
        <v>2081</v>
      </c>
    </row>
    <row r="605" spans="1:2" x14ac:dyDescent="0.25">
      <c r="A605" s="11">
        <v>44991</v>
      </c>
      <c r="B605">
        <v>2047</v>
      </c>
    </row>
    <row r="606" spans="1:2" x14ac:dyDescent="0.25">
      <c r="A606" s="11">
        <v>44992</v>
      </c>
      <c r="B606">
        <v>2044</v>
      </c>
    </row>
    <row r="607" spans="1:2" x14ac:dyDescent="0.25">
      <c r="A607" s="11">
        <v>44993</v>
      </c>
      <c r="B607">
        <v>2098</v>
      </c>
    </row>
    <row r="608" spans="1:2" x14ac:dyDescent="0.25">
      <c r="A608" s="11">
        <v>44994</v>
      </c>
      <c r="B608">
        <v>2134</v>
      </c>
    </row>
    <row r="609" spans="1:2" x14ac:dyDescent="0.25">
      <c r="A609" s="11">
        <v>44995</v>
      </c>
      <c r="B609">
        <v>2207</v>
      </c>
    </row>
    <row r="610" spans="1:2" x14ac:dyDescent="0.25">
      <c r="A610" s="11">
        <v>44998</v>
      </c>
      <c r="B610">
        <v>2323</v>
      </c>
    </row>
    <row r="611" spans="1:2" x14ac:dyDescent="0.25">
      <c r="A611" s="11">
        <v>44999</v>
      </c>
      <c r="B611">
        <v>2293</v>
      </c>
    </row>
    <row r="612" spans="1:2" x14ac:dyDescent="0.25">
      <c r="A612" s="11">
        <v>45000</v>
      </c>
      <c r="B612">
        <v>2397</v>
      </c>
    </row>
    <row r="613" spans="1:2" x14ac:dyDescent="0.25">
      <c r="A613" s="11">
        <v>45001</v>
      </c>
      <c r="B613">
        <v>2324</v>
      </c>
    </row>
    <row r="614" spans="1:2" x14ac:dyDescent="0.25">
      <c r="A614" s="11">
        <v>45002</v>
      </c>
      <c r="B614">
        <v>2383</v>
      </c>
    </row>
    <row r="615" spans="1:2" x14ac:dyDescent="0.25">
      <c r="A615" s="11">
        <v>45005</v>
      </c>
      <c r="B615">
        <v>2383</v>
      </c>
    </row>
    <row r="616" spans="1:2" x14ac:dyDescent="0.25">
      <c r="A616" s="11">
        <v>45006</v>
      </c>
      <c r="B616">
        <v>2335</v>
      </c>
    </row>
    <row r="617" spans="1:2" x14ac:dyDescent="0.25">
      <c r="A617" s="11">
        <v>45007</v>
      </c>
      <c r="B617">
        <v>2458</v>
      </c>
    </row>
    <row r="618" spans="1:2" x14ac:dyDescent="0.25">
      <c r="A618" s="11">
        <v>45008</v>
      </c>
      <c r="B618">
        <v>2497</v>
      </c>
    </row>
    <row r="619" spans="1:2" x14ac:dyDescent="0.25">
      <c r="A619" s="11">
        <v>45012</v>
      </c>
      <c r="B619">
        <v>2531</v>
      </c>
    </row>
    <row r="620" spans="1:2" x14ac:dyDescent="0.25">
      <c r="A620" s="11">
        <v>45013</v>
      </c>
      <c r="B620">
        <v>2521</v>
      </c>
    </row>
    <row r="621" spans="1:2" x14ac:dyDescent="0.25">
      <c r="A621" s="11">
        <v>45014</v>
      </c>
      <c r="B621">
        <v>2365</v>
      </c>
    </row>
    <row r="622" spans="1:2" x14ac:dyDescent="0.25">
      <c r="A622" s="11">
        <v>45015</v>
      </c>
      <c r="B622">
        <v>2304</v>
      </c>
    </row>
    <row r="623" spans="1:2" x14ac:dyDescent="0.25">
      <c r="A623" s="11">
        <v>45016</v>
      </c>
      <c r="B623">
        <v>2276</v>
      </c>
    </row>
    <row r="624" spans="1:2" x14ac:dyDescent="0.25">
      <c r="A624" s="11">
        <v>45019</v>
      </c>
      <c r="B624">
        <v>2280</v>
      </c>
    </row>
    <row r="625" spans="1:2" x14ac:dyDescent="0.25">
      <c r="A625" s="11">
        <v>45020</v>
      </c>
      <c r="B625">
        <v>2351</v>
      </c>
    </row>
    <row r="626" spans="1:2" x14ac:dyDescent="0.25">
      <c r="A626" s="11">
        <v>45021</v>
      </c>
      <c r="B626">
        <v>2432</v>
      </c>
    </row>
    <row r="627" spans="1:2" x14ac:dyDescent="0.25">
      <c r="A627" s="11">
        <v>45026</v>
      </c>
      <c r="B627">
        <v>2429</v>
      </c>
    </row>
    <row r="628" spans="1:2" x14ac:dyDescent="0.25">
      <c r="A628" s="11">
        <v>45027</v>
      </c>
      <c r="B628">
        <v>2440</v>
      </c>
    </row>
    <row r="629" spans="1:2" x14ac:dyDescent="0.25">
      <c r="A629" s="11">
        <v>45028</v>
      </c>
      <c r="B629">
        <v>2385</v>
      </c>
    </row>
    <row r="630" spans="1:2" x14ac:dyDescent="0.25">
      <c r="A630" s="11">
        <v>45029</v>
      </c>
      <c r="B630">
        <v>2376</v>
      </c>
    </row>
    <row r="631" spans="1:2" x14ac:dyDescent="0.25">
      <c r="A631" s="11">
        <v>45030</v>
      </c>
      <c r="B631">
        <v>2352</v>
      </c>
    </row>
    <row r="632" spans="1:2" x14ac:dyDescent="0.25">
      <c r="A632" s="11">
        <v>45033</v>
      </c>
      <c r="B632">
        <v>2407</v>
      </c>
    </row>
    <row r="633" spans="1:2" x14ac:dyDescent="0.25">
      <c r="A633" s="11">
        <v>45034</v>
      </c>
      <c r="B633">
        <v>2474</v>
      </c>
    </row>
    <row r="634" spans="1:2" x14ac:dyDescent="0.25">
      <c r="A634" s="11">
        <v>45035</v>
      </c>
      <c r="B634">
        <v>2661</v>
      </c>
    </row>
    <row r="635" spans="1:2" x14ac:dyDescent="0.25">
      <c r="A635" s="11">
        <v>45036</v>
      </c>
      <c r="B635">
        <v>2660</v>
      </c>
    </row>
    <row r="636" spans="1:2" x14ac:dyDescent="0.25">
      <c r="A636" s="11">
        <v>45037</v>
      </c>
      <c r="B636">
        <v>2622</v>
      </c>
    </row>
    <row r="637" spans="1:2" x14ac:dyDescent="0.25">
      <c r="A637" s="11">
        <v>45040</v>
      </c>
      <c r="B637">
        <v>2624</v>
      </c>
    </row>
    <row r="638" spans="1:2" x14ac:dyDescent="0.25">
      <c r="A638" s="11">
        <v>45041</v>
      </c>
      <c r="B638">
        <v>2648</v>
      </c>
    </row>
    <row r="639" spans="1:2" x14ac:dyDescent="0.25">
      <c r="A639" s="11">
        <v>45042</v>
      </c>
      <c r="B639">
        <v>2640</v>
      </c>
    </row>
    <row r="640" spans="1:2" x14ac:dyDescent="0.25">
      <c r="A640" s="11">
        <v>45043</v>
      </c>
      <c r="B640">
        <v>2657</v>
      </c>
    </row>
    <row r="641" spans="1:2" x14ac:dyDescent="0.25">
      <c r="A641" s="11">
        <v>45044</v>
      </c>
      <c r="B641">
        <v>2656</v>
      </c>
    </row>
    <row r="642" spans="1:2" x14ac:dyDescent="0.25">
      <c r="A642" s="11">
        <v>45048</v>
      </c>
      <c r="B642">
        <v>2647</v>
      </c>
    </row>
    <row r="643" spans="1:2" x14ac:dyDescent="0.25">
      <c r="A643" s="11">
        <v>45049</v>
      </c>
      <c r="B643">
        <v>2623</v>
      </c>
    </row>
    <row r="644" spans="1:2" x14ac:dyDescent="0.25">
      <c r="A644" s="11">
        <v>45050</v>
      </c>
      <c r="B644">
        <v>2582</v>
      </c>
    </row>
    <row r="645" spans="1:2" x14ac:dyDescent="0.25">
      <c r="A645" s="11">
        <v>45051</v>
      </c>
      <c r="B645">
        <v>2576</v>
      </c>
    </row>
    <row r="646" spans="1:2" x14ac:dyDescent="0.25">
      <c r="A646" s="11">
        <v>45054</v>
      </c>
      <c r="B646">
        <v>2577</v>
      </c>
    </row>
    <row r="647" spans="1:2" x14ac:dyDescent="0.25">
      <c r="A647" s="11">
        <v>45055</v>
      </c>
      <c r="B647">
        <v>2524</v>
      </c>
    </row>
    <row r="648" spans="1:2" x14ac:dyDescent="0.25">
      <c r="A648" s="11">
        <v>45056</v>
      </c>
      <c r="B648">
        <v>2507</v>
      </c>
    </row>
    <row r="649" spans="1:2" x14ac:dyDescent="0.25">
      <c r="A649" s="11">
        <v>45057</v>
      </c>
      <c r="B649">
        <v>2523</v>
      </c>
    </row>
    <row r="650" spans="1:2" x14ac:dyDescent="0.25">
      <c r="A650" s="11">
        <v>45058</v>
      </c>
      <c r="B650">
        <v>2584</v>
      </c>
    </row>
    <row r="651" spans="1:2" x14ac:dyDescent="0.25">
      <c r="A651" s="11">
        <v>45061</v>
      </c>
      <c r="B651">
        <v>2587</v>
      </c>
    </row>
    <row r="652" spans="1:2" x14ac:dyDescent="0.25">
      <c r="A652" s="11">
        <v>45062</v>
      </c>
      <c r="B652">
        <v>2580</v>
      </c>
    </row>
    <row r="653" spans="1:2" x14ac:dyDescent="0.25">
      <c r="A653" s="11">
        <v>45063</v>
      </c>
      <c r="B653">
        <v>2550</v>
      </c>
    </row>
    <row r="654" spans="1:2" x14ac:dyDescent="0.25">
      <c r="A654" s="11">
        <v>45064</v>
      </c>
      <c r="B654">
        <v>2594</v>
      </c>
    </row>
    <row r="655" spans="1:2" x14ac:dyDescent="0.25">
      <c r="A655" s="11">
        <v>45065</v>
      </c>
      <c r="B655">
        <v>2600</v>
      </c>
    </row>
    <row r="656" spans="1:2" x14ac:dyDescent="0.25">
      <c r="A656" s="11">
        <v>45068</v>
      </c>
      <c r="B656">
        <v>2578</v>
      </c>
    </row>
    <row r="657" spans="1:2" x14ac:dyDescent="0.25">
      <c r="A657" s="11">
        <v>45069</v>
      </c>
      <c r="B657">
        <v>2577</v>
      </c>
    </row>
    <row r="658" spans="1:2" x14ac:dyDescent="0.25">
      <c r="A658" s="11">
        <v>45070</v>
      </c>
      <c r="B658">
        <v>2590</v>
      </c>
    </row>
    <row r="659" spans="1:2" x14ac:dyDescent="0.25">
      <c r="A659" s="11">
        <v>45075</v>
      </c>
      <c r="B659">
        <v>2590</v>
      </c>
    </row>
    <row r="660" spans="1:2" x14ac:dyDescent="0.25">
      <c r="A660" s="11">
        <v>45076</v>
      </c>
      <c r="B660">
        <v>2590</v>
      </c>
    </row>
    <row r="661" spans="1:2" x14ac:dyDescent="0.25">
      <c r="A661" s="11">
        <v>45077</v>
      </c>
      <c r="B661">
        <v>2590</v>
      </c>
    </row>
    <row r="662" spans="1:2" x14ac:dyDescent="0.25">
      <c r="A662" s="11">
        <v>45078</v>
      </c>
      <c r="B662">
        <v>2616</v>
      </c>
    </row>
    <row r="663" spans="1:2" x14ac:dyDescent="0.25">
      <c r="A663" s="11">
        <v>45079</v>
      </c>
      <c r="B663">
        <v>2561</v>
      </c>
    </row>
    <row r="664" spans="1:2" x14ac:dyDescent="0.25">
      <c r="A664" s="11">
        <v>45082</v>
      </c>
      <c r="B664">
        <v>2518</v>
      </c>
    </row>
    <row r="665" spans="1:2" x14ac:dyDescent="0.25">
      <c r="A665" s="11">
        <v>45083</v>
      </c>
      <c r="B665">
        <v>2396</v>
      </c>
    </row>
    <row r="666" spans="1:2" x14ac:dyDescent="0.25">
      <c r="A666" s="11">
        <v>45084</v>
      </c>
      <c r="B666">
        <v>2341</v>
      </c>
    </row>
    <row r="667" spans="1:2" x14ac:dyDescent="0.25">
      <c r="A667" s="11">
        <v>45085</v>
      </c>
      <c r="B667">
        <v>2388</v>
      </c>
    </row>
    <row r="668" spans="1:2" x14ac:dyDescent="0.25">
      <c r="A668" s="11">
        <v>45086</v>
      </c>
      <c r="B668">
        <v>2378</v>
      </c>
    </row>
    <row r="669" spans="1:2" x14ac:dyDescent="0.25">
      <c r="A669" s="11">
        <v>45089</v>
      </c>
      <c r="B669">
        <v>2345</v>
      </c>
    </row>
    <row r="670" spans="1:2" x14ac:dyDescent="0.25">
      <c r="A670" s="11">
        <v>45090</v>
      </c>
      <c r="B670">
        <v>2311</v>
      </c>
    </row>
    <row r="671" spans="1:2" x14ac:dyDescent="0.25">
      <c r="A671" s="11">
        <v>45091</v>
      </c>
      <c r="B671">
        <v>2330</v>
      </c>
    </row>
    <row r="672" spans="1:2" x14ac:dyDescent="0.25">
      <c r="A672" s="11">
        <v>45092</v>
      </c>
      <c r="B672">
        <v>2359</v>
      </c>
    </row>
    <row r="673" spans="1:2" x14ac:dyDescent="0.25">
      <c r="A673" s="11">
        <v>45093</v>
      </c>
      <c r="B673">
        <v>2371</v>
      </c>
    </row>
    <row r="674" spans="1:2" x14ac:dyDescent="0.25">
      <c r="A674" s="11">
        <v>45098</v>
      </c>
      <c r="B674">
        <v>2307</v>
      </c>
    </row>
    <row r="675" spans="1:2" x14ac:dyDescent="0.25">
      <c r="A675" s="11">
        <v>45099</v>
      </c>
      <c r="B675">
        <v>2216</v>
      </c>
    </row>
    <row r="676" spans="1:2" x14ac:dyDescent="0.25">
      <c r="A676" s="11">
        <v>45100</v>
      </c>
      <c r="B676">
        <v>2232</v>
      </c>
    </row>
    <row r="677" spans="1:2" x14ac:dyDescent="0.25">
      <c r="A677" s="11">
        <v>45103</v>
      </c>
      <c r="B677">
        <v>2095</v>
      </c>
    </row>
    <row r="678" spans="1:2" x14ac:dyDescent="0.25">
      <c r="A678" s="11">
        <v>45104</v>
      </c>
      <c r="B678">
        <v>2120</v>
      </c>
    </row>
    <row r="679" spans="1:2" x14ac:dyDescent="0.25">
      <c r="A679" s="11">
        <v>45105</v>
      </c>
      <c r="B679">
        <v>2098</v>
      </c>
    </row>
    <row r="680" spans="1:2" x14ac:dyDescent="0.25">
      <c r="A680" s="11">
        <v>45106</v>
      </c>
      <c r="B680">
        <v>2061</v>
      </c>
    </row>
    <row r="681" spans="1:2" x14ac:dyDescent="0.25">
      <c r="A681" s="11">
        <v>45107</v>
      </c>
      <c r="B681">
        <v>2037</v>
      </c>
    </row>
    <row r="682" spans="1:2" x14ac:dyDescent="0.25">
      <c r="A682" s="11">
        <v>45110</v>
      </c>
      <c r="B682">
        <v>2037</v>
      </c>
    </row>
    <row r="683" spans="1:2" x14ac:dyDescent="0.25">
      <c r="A683" s="11">
        <v>45111</v>
      </c>
      <c r="B683">
        <v>2037</v>
      </c>
    </row>
    <row r="684" spans="1:2" x14ac:dyDescent="0.25">
      <c r="A684" s="11">
        <v>45112</v>
      </c>
      <c r="B684">
        <v>1941</v>
      </c>
    </row>
    <row r="685" spans="1:2" x14ac:dyDescent="0.25">
      <c r="A685" s="11">
        <v>45113</v>
      </c>
      <c r="B685">
        <v>2053</v>
      </c>
    </row>
    <row r="686" spans="1:2" x14ac:dyDescent="0.25">
      <c r="A686" s="11">
        <v>45114</v>
      </c>
      <c r="B686">
        <v>2103</v>
      </c>
    </row>
    <row r="687" spans="1:2" x14ac:dyDescent="0.25">
      <c r="A687" s="11">
        <v>45117</v>
      </c>
      <c r="B687">
        <v>2044</v>
      </c>
    </row>
    <row r="688" spans="1:2" x14ac:dyDescent="0.25">
      <c r="A688" s="11">
        <v>45118</v>
      </c>
      <c r="B688">
        <v>1981</v>
      </c>
    </row>
    <row r="689" spans="1:2" x14ac:dyDescent="0.25">
      <c r="A689" s="11">
        <v>45119</v>
      </c>
      <c r="B689">
        <v>2005</v>
      </c>
    </row>
    <row r="690" spans="1:2" x14ac:dyDescent="0.25">
      <c r="A690" s="11">
        <v>45120</v>
      </c>
      <c r="B690">
        <v>2038</v>
      </c>
    </row>
    <row r="691" spans="1:2" x14ac:dyDescent="0.25">
      <c r="A691" s="11">
        <v>45121</v>
      </c>
      <c r="B691">
        <v>2112</v>
      </c>
    </row>
    <row r="692" spans="1:2" x14ac:dyDescent="0.25">
      <c r="A692" s="11">
        <v>45124</v>
      </c>
      <c r="B692">
        <v>2042</v>
      </c>
    </row>
    <row r="693" spans="1:2" x14ac:dyDescent="0.25">
      <c r="A693" s="11">
        <v>45125</v>
      </c>
      <c r="B693">
        <v>2023</v>
      </c>
    </row>
    <row r="694" spans="1:2" x14ac:dyDescent="0.25">
      <c r="A694" s="11">
        <v>45126</v>
      </c>
      <c r="B694">
        <v>2064</v>
      </c>
    </row>
    <row r="695" spans="1:2" x14ac:dyDescent="0.25">
      <c r="A695" s="11">
        <v>45127</v>
      </c>
      <c r="B695">
        <v>2038</v>
      </c>
    </row>
    <row r="696" spans="1:2" x14ac:dyDescent="0.25">
      <c r="A696" s="11">
        <v>45128</v>
      </c>
      <c r="B696">
        <v>2021</v>
      </c>
    </row>
    <row r="697" spans="1:2" x14ac:dyDescent="0.25">
      <c r="A697" s="11">
        <v>45131</v>
      </c>
      <c r="B697">
        <v>1960</v>
      </c>
    </row>
    <row r="698" spans="1:2" x14ac:dyDescent="0.25">
      <c r="A698" s="11">
        <v>45132</v>
      </c>
      <c r="B698">
        <v>1951</v>
      </c>
    </row>
    <row r="699" spans="1:2" x14ac:dyDescent="0.25">
      <c r="A699" s="11">
        <v>45133</v>
      </c>
      <c r="B699">
        <v>1991</v>
      </c>
    </row>
    <row r="700" spans="1:2" x14ac:dyDescent="0.25">
      <c r="A700" s="11">
        <v>45134</v>
      </c>
      <c r="B700">
        <v>2017</v>
      </c>
    </row>
    <row r="701" spans="1:2" x14ac:dyDescent="0.25">
      <c r="A701" s="11">
        <v>45135</v>
      </c>
      <c r="B701">
        <v>1960</v>
      </c>
    </row>
    <row r="702" spans="1:2" x14ac:dyDescent="0.25">
      <c r="A702" s="11">
        <v>45138</v>
      </c>
      <c r="B702">
        <v>1980</v>
      </c>
    </row>
    <row r="703" spans="1:2" x14ac:dyDescent="0.25">
      <c r="A703" s="11">
        <v>45139</v>
      </c>
      <c r="B703">
        <v>1990</v>
      </c>
    </row>
    <row r="704" spans="1:2" x14ac:dyDescent="0.25">
      <c r="A704" s="11">
        <v>45140</v>
      </c>
      <c r="B704">
        <v>2011</v>
      </c>
    </row>
    <row r="705" spans="1:2" x14ac:dyDescent="0.25">
      <c r="A705" s="11">
        <v>45141</v>
      </c>
      <c r="B705">
        <v>2024</v>
      </c>
    </row>
    <row r="706" spans="1:2" x14ac:dyDescent="0.25">
      <c r="A706" s="11">
        <v>45142</v>
      </c>
      <c r="B706">
        <v>2020</v>
      </c>
    </row>
    <row r="707" spans="1:2" x14ac:dyDescent="0.25">
      <c r="A707" s="11">
        <v>45145</v>
      </c>
      <c r="B707">
        <v>2020</v>
      </c>
    </row>
    <row r="708" spans="1:2" x14ac:dyDescent="0.25">
      <c r="A708" s="11">
        <v>45146</v>
      </c>
      <c r="B708">
        <v>2010</v>
      </c>
    </row>
    <row r="709" spans="1:2" x14ac:dyDescent="0.25">
      <c r="A709" s="11">
        <v>45147</v>
      </c>
      <c r="B709">
        <v>1975</v>
      </c>
    </row>
    <row r="710" spans="1:2" x14ac:dyDescent="0.25">
      <c r="A710" s="11">
        <v>45148</v>
      </c>
      <c r="B710">
        <v>1911</v>
      </c>
    </row>
    <row r="711" spans="1:2" x14ac:dyDescent="0.25">
      <c r="A711" s="11">
        <v>45149</v>
      </c>
      <c r="B711">
        <v>1915</v>
      </c>
    </row>
    <row r="712" spans="1:2" x14ac:dyDescent="0.25">
      <c r="A712" s="11">
        <v>45152</v>
      </c>
      <c r="B712">
        <v>1914</v>
      </c>
    </row>
    <row r="713" spans="1:2" x14ac:dyDescent="0.25">
      <c r="A713" s="11">
        <v>45153</v>
      </c>
      <c r="B713">
        <v>2172</v>
      </c>
    </row>
    <row r="714" spans="1:2" x14ac:dyDescent="0.25">
      <c r="A714" s="11">
        <v>45154</v>
      </c>
      <c r="B714">
        <v>2187</v>
      </c>
    </row>
    <row r="715" spans="1:2" x14ac:dyDescent="0.25">
      <c r="A715" s="11">
        <v>45155</v>
      </c>
      <c r="B715">
        <v>2185</v>
      </c>
    </row>
    <row r="716" spans="1:2" x14ac:dyDescent="0.25">
      <c r="A716" s="11">
        <v>45156</v>
      </c>
      <c r="B716">
        <v>2128</v>
      </c>
    </row>
    <row r="717" spans="1:2" x14ac:dyDescent="0.25">
      <c r="A717" s="11">
        <v>45160</v>
      </c>
      <c r="B717">
        <v>2049</v>
      </c>
    </row>
    <row r="718" spans="1:2" x14ac:dyDescent="0.25">
      <c r="A718" s="11">
        <v>45161</v>
      </c>
      <c r="B718">
        <v>2035</v>
      </c>
    </row>
    <row r="719" spans="1:2" x14ac:dyDescent="0.25">
      <c r="A719" s="11">
        <v>45162</v>
      </c>
      <c r="B719">
        <v>2050</v>
      </c>
    </row>
    <row r="720" spans="1:2" x14ac:dyDescent="0.25">
      <c r="A720" s="11">
        <v>45163</v>
      </c>
      <c r="B720">
        <v>2050</v>
      </c>
    </row>
    <row r="721" spans="1:2" x14ac:dyDescent="0.25">
      <c r="A721" s="11">
        <v>45166</v>
      </c>
      <c r="B721">
        <v>2041</v>
      </c>
    </row>
    <row r="722" spans="1:2" x14ac:dyDescent="0.25">
      <c r="A722" s="11">
        <v>45167</v>
      </c>
      <c r="B722">
        <v>2052</v>
      </c>
    </row>
    <row r="723" spans="1:2" x14ac:dyDescent="0.25">
      <c r="A723" s="11">
        <v>45168</v>
      </c>
      <c r="B723">
        <v>2094</v>
      </c>
    </row>
    <row r="724" spans="1:2" x14ac:dyDescent="0.25">
      <c r="A724" s="11">
        <v>45169</v>
      </c>
      <c r="B724">
        <v>2105</v>
      </c>
    </row>
    <row r="725" spans="1:2" x14ac:dyDescent="0.25">
      <c r="A725" s="11">
        <v>45170</v>
      </c>
      <c r="B725">
        <v>2090</v>
      </c>
    </row>
    <row r="726" spans="1:2" x14ac:dyDescent="0.25">
      <c r="A726" s="11">
        <v>45173</v>
      </c>
      <c r="B726">
        <v>2091</v>
      </c>
    </row>
    <row r="727" spans="1:2" x14ac:dyDescent="0.25">
      <c r="A727" s="11">
        <v>45174</v>
      </c>
      <c r="B727">
        <v>2136</v>
      </c>
    </row>
    <row r="728" spans="1:2" x14ac:dyDescent="0.25">
      <c r="A728" s="11">
        <v>45175</v>
      </c>
      <c r="B728">
        <v>2178</v>
      </c>
    </row>
    <row r="729" spans="1:2" x14ac:dyDescent="0.25">
      <c r="A729" s="11">
        <v>45176</v>
      </c>
      <c r="B729">
        <v>2131</v>
      </c>
    </row>
    <row r="730" spans="1:2" x14ac:dyDescent="0.25">
      <c r="A730" s="11">
        <v>45177</v>
      </c>
      <c r="B730">
        <v>2155</v>
      </c>
    </row>
    <row r="731" spans="1:2" x14ac:dyDescent="0.25">
      <c r="A731" s="11">
        <v>45180</v>
      </c>
      <c r="B731">
        <v>2170</v>
      </c>
    </row>
    <row r="732" spans="1:2" x14ac:dyDescent="0.25">
      <c r="A732" s="11">
        <v>45181</v>
      </c>
      <c r="B732">
        <v>2176</v>
      </c>
    </row>
    <row r="733" spans="1:2" x14ac:dyDescent="0.25">
      <c r="A733" s="11">
        <v>45182</v>
      </c>
      <c r="B733">
        <v>2168</v>
      </c>
    </row>
    <row r="734" spans="1:2" x14ac:dyDescent="0.25">
      <c r="A734" s="11">
        <v>45183</v>
      </c>
      <c r="B734">
        <v>2156</v>
      </c>
    </row>
    <row r="735" spans="1:2" x14ac:dyDescent="0.25">
      <c r="A735" s="11">
        <v>45184</v>
      </c>
      <c r="B735">
        <v>2169</v>
      </c>
    </row>
    <row r="736" spans="1:2" x14ac:dyDescent="0.25">
      <c r="A736" s="11">
        <v>45187</v>
      </c>
      <c r="B736">
        <v>2170</v>
      </c>
    </row>
    <row r="737" spans="1:2" x14ac:dyDescent="0.25">
      <c r="A737" s="11">
        <v>45188</v>
      </c>
      <c r="B737">
        <v>2194</v>
      </c>
    </row>
    <row r="738" spans="1:2" x14ac:dyDescent="0.25">
      <c r="A738" s="11">
        <v>45189</v>
      </c>
      <c r="B738">
        <v>2265</v>
      </c>
    </row>
    <row r="739" spans="1:2" x14ac:dyDescent="0.25">
      <c r="A739" s="11">
        <v>45190</v>
      </c>
      <c r="B739">
        <v>2375</v>
      </c>
    </row>
    <row r="740" spans="1:2" x14ac:dyDescent="0.25">
      <c r="A740" s="11">
        <v>45191</v>
      </c>
      <c r="B740">
        <v>2371</v>
      </c>
    </row>
    <row r="741" spans="1:2" x14ac:dyDescent="0.25">
      <c r="A741" s="11">
        <v>45194</v>
      </c>
      <c r="B741">
        <v>2368</v>
      </c>
    </row>
    <row r="742" spans="1:2" x14ac:dyDescent="0.25">
      <c r="A742" s="11">
        <v>45195</v>
      </c>
      <c r="B742">
        <v>2385</v>
      </c>
    </row>
    <row r="743" spans="1:2" x14ac:dyDescent="0.25">
      <c r="A743" s="11">
        <v>45196</v>
      </c>
      <c r="B743">
        <v>2399</v>
      </c>
    </row>
    <row r="744" spans="1:2" x14ac:dyDescent="0.25">
      <c r="A744" s="11">
        <v>45197</v>
      </c>
      <c r="B744">
        <v>2486</v>
      </c>
    </row>
    <row r="745" spans="1:2" x14ac:dyDescent="0.25">
      <c r="A745" s="11">
        <v>45198</v>
      </c>
      <c r="B745">
        <v>2543</v>
      </c>
    </row>
    <row r="746" spans="1:2" x14ac:dyDescent="0.25">
      <c r="A746" s="11">
        <v>45201</v>
      </c>
      <c r="B746">
        <v>2600</v>
      </c>
    </row>
    <row r="747" spans="1:2" x14ac:dyDescent="0.25">
      <c r="A747" s="11">
        <v>45202</v>
      </c>
      <c r="B747">
        <v>2637</v>
      </c>
    </row>
    <row r="748" spans="1:2" x14ac:dyDescent="0.25">
      <c r="A748" s="11">
        <v>45203</v>
      </c>
      <c r="B748">
        <v>2698</v>
      </c>
    </row>
    <row r="749" spans="1:2" x14ac:dyDescent="0.25">
      <c r="A749" s="11">
        <v>45204</v>
      </c>
      <c r="B749">
        <v>2719</v>
      </c>
    </row>
    <row r="750" spans="1:2" x14ac:dyDescent="0.25">
      <c r="A750" s="11">
        <v>45205</v>
      </c>
      <c r="B750">
        <v>2675</v>
      </c>
    </row>
    <row r="751" spans="1:2" x14ac:dyDescent="0.25">
      <c r="A751" s="11">
        <v>45208</v>
      </c>
      <c r="B751">
        <v>2674</v>
      </c>
    </row>
    <row r="752" spans="1:2" x14ac:dyDescent="0.25">
      <c r="A752" s="11">
        <v>45209</v>
      </c>
      <c r="B752">
        <v>2622</v>
      </c>
    </row>
    <row r="753" spans="1:2" x14ac:dyDescent="0.25">
      <c r="A753" s="11">
        <v>45210</v>
      </c>
      <c r="B753">
        <v>2523</v>
      </c>
    </row>
    <row r="754" spans="1:2" x14ac:dyDescent="0.25">
      <c r="A754" s="11">
        <v>45211</v>
      </c>
      <c r="B754">
        <v>2510</v>
      </c>
    </row>
    <row r="755" spans="1:2" x14ac:dyDescent="0.25">
      <c r="A755" s="11">
        <v>45216</v>
      </c>
      <c r="B755">
        <v>2375</v>
      </c>
    </row>
    <row r="756" spans="1:2" x14ac:dyDescent="0.25">
      <c r="A756" s="11">
        <v>45217</v>
      </c>
      <c r="B756">
        <v>2390</v>
      </c>
    </row>
    <row r="757" spans="1:2" x14ac:dyDescent="0.25">
      <c r="A757" s="11">
        <v>45218</v>
      </c>
      <c r="B757">
        <v>2403</v>
      </c>
    </row>
    <row r="758" spans="1:2" x14ac:dyDescent="0.25">
      <c r="A758" s="11">
        <v>45219</v>
      </c>
      <c r="B758">
        <v>2412</v>
      </c>
    </row>
    <row r="759" spans="1:2" x14ac:dyDescent="0.25">
      <c r="A759" s="11">
        <v>45222</v>
      </c>
      <c r="B759">
        <v>2611</v>
      </c>
    </row>
    <row r="760" spans="1:2" x14ac:dyDescent="0.25">
      <c r="A760" s="11">
        <v>45223</v>
      </c>
      <c r="B760">
        <v>2496</v>
      </c>
    </row>
    <row r="761" spans="1:2" x14ac:dyDescent="0.25">
      <c r="A761" s="11">
        <v>45224</v>
      </c>
      <c r="B761">
        <v>2475</v>
      </c>
    </row>
    <row r="762" spans="1:2" x14ac:dyDescent="0.2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workbookViewId="0"/>
  </sheetViews>
  <sheetFormatPr baseColWidth="10" defaultRowHeight="15" x14ac:dyDescent="0.25"/>
  <cols>
    <col min="2" max="3" width="13.140625" bestFit="1" customWidth="1"/>
    <col min="4" max="4" width="14.140625" bestFit="1" customWidth="1"/>
    <col min="6" max="7" width="13.140625" bestFit="1" customWidth="1"/>
    <col min="8" max="8" width="14.140625" bestFit="1" customWidth="1"/>
  </cols>
  <sheetData>
    <row r="1" spans="1:7" x14ac:dyDescent="0.25">
      <c r="A1" t="s">
        <v>11</v>
      </c>
      <c r="B1" s="10" t="s">
        <v>9</v>
      </c>
    </row>
    <row r="2" spans="1:7" x14ac:dyDescent="0.25">
      <c r="A2" t="s">
        <v>13</v>
      </c>
      <c r="B2" s="10" t="s">
        <v>12</v>
      </c>
    </row>
    <row r="3" spans="1:7" x14ac:dyDescent="0.25">
      <c r="A3" t="s">
        <v>16</v>
      </c>
      <c r="B3" s="10" t="s">
        <v>15</v>
      </c>
    </row>
    <row r="4" spans="1:7" x14ac:dyDescent="0.25">
      <c r="A4" t="s">
        <v>8</v>
      </c>
      <c r="B4" s="11">
        <v>44078</v>
      </c>
    </row>
    <row r="5" spans="1:7" x14ac:dyDescent="0.25">
      <c r="A5" t="s">
        <v>10</v>
      </c>
      <c r="B5" s="11">
        <v>44081</v>
      </c>
    </row>
    <row r="7" spans="1:7" x14ac:dyDescent="0.2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2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2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25">
      <c r="B11" t="s">
        <v>56</v>
      </c>
    </row>
    <row r="12" spans="1:7" x14ac:dyDescent="0.25">
      <c r="A12" t="s">
        <v>58</v>
      </c>
      <c r="B12" t="s">
        <v>34</v>
      </c>
      <c r="C12" t="s">
        <v>35</v>
      </c>
      <c r="D12" t="s">
        <v>55</v>
      </c>
    </row>
    <row r="13" spans="1:7" x14ac:dyDescent="0.2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2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2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2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2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25">
      <c r="A18">
        <v>46</v>
      </c>
      <c r="B18" s="30" t="s">
        <v>57</v>
      </c>
      <c r="C18" s="30">
        <v>2091997124</v>
      </c>
      <c r="D18" s="30">
        <f t="shared" si="0"/>
        <v>2091997124</v>
      </c>
    </row>
    <row r="19" spans="1:4" x14ac:dyDescent="0.25">
      <c r="A19" s="31" t="s">
        <v>55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2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2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2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2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2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2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2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2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2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2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2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zoomScale="120" zoomScaleNormal="12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20" si="0">+C2*100</f>
        <v>100</v>
      </c>
      <c r="C2" s="8">
        <v>1</v>
      </c>
      <c r="D2" s="2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2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2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2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2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2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2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2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2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2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2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2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2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2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2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2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2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2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2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2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2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2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2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2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2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2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2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2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2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2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2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2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2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2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2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2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2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2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2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2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2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2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2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2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2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2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2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2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2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2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2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2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2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2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2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2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2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2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2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2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2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2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2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2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2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2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2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2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2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2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2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2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2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2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2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2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2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2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2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2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2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2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2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2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2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2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2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2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2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2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2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2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2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2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2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2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2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2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2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2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2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2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2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2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2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2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2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2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2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2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2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2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2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2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2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2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2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2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2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2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2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2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2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2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2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2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2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2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2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2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2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2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2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2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2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2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2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2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2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2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2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2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2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2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2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2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2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2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2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2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2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2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2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2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2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2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2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2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2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2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2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2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2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2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2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2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2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2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2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2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2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2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2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2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2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2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2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2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2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2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2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2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zoomScaleNormal="100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2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2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2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2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2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2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2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2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2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2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2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2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2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2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2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2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2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2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2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2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2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2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2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2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2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2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2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2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2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2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2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2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2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2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2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2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2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2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2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2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2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2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2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2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2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2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2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2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2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2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BC30"/>
  <sheetViews>
    <sheetView topLeftCell="U1" zoomScaleNormal="100" workbookViewId="0">
      <selection activeCell="AB11" sqref="AB11"/>
    </sheetView>
  </sheetViews>
  <sheetFormatPr baseColWidth="10" defaultRowHeight="15" x14ac:dyDescent="0.25"/>
  <cols>
    <col min="13" max="13" width="12.5703125" bestFit="1" customWidth="1"/>
    <col min="14" max="14" width="12.5703125" customWidth="1"/>
    <col min="15" max="15" width="14.85546875" bestFit="1" customWidth="1"/>
    <col min="28" max="28" width="16.57031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60</v>
      </c>
      <c r="K1" t="s">
        <v>61</v>
      </c>
      <c r="L1" t="s">
        <v>18</v>
      </c>
      <c r="M1" t="s">
        <v>59</v>
      </c>
      <c r="N1" t="s">
        <v>62</v>
      </c>
      <c r="O1" t="s">
        <v>33</v>
      </c>
      <c r="P1" t="s">
        <v>32</v>
      </c>
      <c r="AA1" t="s">
        <v>6</v>
      </c>
      <c r="AB1" s="11">
        <v>45188</v>
      </c>
      <c r="AE1" t="s">
        <v>27</v>
      </c>
      <c r="AF1" s="20">
        <v>0.3</v>
      </c>
      <c r="AG1" s="20">
        <v>0.38807522271149991</v>
      </c>
    </row>
    <row r="2" spans="1:55" x14ac:dyDescent="0.2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M2" s="9"/>
      <c r="N2" s="9"/>
      <c r="O2" s="9"/>
      <c r="AA2" t="s">
        <v>7</v>
      </c>
      <c r="AB2" s="12">
        <v>30.68</v>
      </c>
      <c r="AE2" t="s">
        <v>6</v>
      </c>
      <c r="AF2" s="11">
        <f t="array" ref="AF2:AS2">+TRANSPOSE(AD10:AD23)</f>
        <v>45300</v>
      </c>
      <c r="AG2" s="11">
        <v>45482</v>
      </c>
      <c r="AH2" s="11">
        <v>45666</v>
      </c>
      <c r="AI2" s="11">
        <v>45847</v>
      </c>
      <c r="AJ2" s="11">
        <v>46031</v>
      </c>
      <c r="AK2" s="11">
        <v>46212</v>
      </c>
      <c r="AL2" s="11">
        <v>46396</v>
      </c>
      <c r="AM2" s="11">
        <v>46577</v>
      </c>
      <c r="AN2" s="11">
        <v>46761</v>
      </c>
      <c r="AO2" s="11">
        <v>46943</v>
      </c>
      <c r="AP2" s="11">
        <v>47127</v>
      </c>
      <c r="AQ2" s="11">
        <v>47308</v>
      </c>
      <c r="AR2" s="11">
        <v>47492</v>
      </c>
      <c r="AS2" s="11">
        <v>47673</v>
      </c>
    </row>
    <row r="3" spans="1:55" ht="60" x14ac:dyDescent="0.2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M3" s="9"/>
      <c r="N3" s="9"/>
      <c r="O3" s="9"/>
      <c r="AA3" t="s">
        <v>14</v>
      </c>
      <c r="AB3" s="13">
        <f>44.69%*0+4%</f>
        <v>0.04</v>
      </c>
      <c r="AC3" s="26">
        <f>+AD3-AF3</f>
        <v>1.9945161313136452</v>
      </c>
      <c r="AD3">
        <v>90.851096387317099</v>
      </c>
      <c r="AE3" t="s">
        <v>7</v>
      </c>
      <c r="AF3" s="24">
        <f>+SUMPRODUCT($AE$10:$AE$23,AF$10:AF$23)/10000</f>
        <v>88.856580256003454</v>
      </c>
      <c r="AG3" s="24">
        <f t="shared" ref="AG3:AS3" si="2">+SUMPRODUCT($AE$10:$AE$23,AG$10:AG$23)/10000</f>
        <v>90.851096386455538</v>
      </c>
      <c r="AH3" s="24">
        <f t="shared" si="2"/>
        <v>88.705341827276925</v>
      </c>
      <c r="AI3" s="9">
        <f t="shared" si="2"/>
        <v>82.167696756590487</v>
      </c>
      <c r="AJ3" s="9">
        <f t="shared" si="2"/>
        <v>75.419679917879463</v>
      </c>
      <c r="AK3" s="9">
        <f t="shared" si="2"/>
        <v>68.503913026011645</v>
      </c>
      <c r="AL3" s="9">
        <f t="shared" si="2"/>
        <v>61.473792108162414</v>
      </c>
      <c r="AM3" s="9">
        <f t="shared" si="2"/>
        <v>54.295549939296301</v>
      </c>
      <c r="AN3" s="9">
        <f t="shared" si="2"/>
        <v>47.019005748327928</v>
      </c>
      <c r="AO3" s="9">
        <f t="shared" si="2"/>
        <v>39.382131305578348</v>
      </c>
      <c r="AP3" s="9">
        <f t="shared" si="2"/>
        <v>31.685079457674856</v>
      </c>
      <c r="AQ3" s="9">
        <f t="shared" si="2"/>
        <v>23.902807293328763</v>
      </c>
      <c r="AR3" s="9">
        <f t="shared" si="2"/>
        <v>16.038339555722729</v>
      </c>
      <c r="AS3" s="9">
        <f t="shared" si="2"/>
        <v>8.07</v>
      </c>
      <c r="AV3" s="34" t="s">
        <v>6</v>
      </c>
      <c r="AW3" s="34" t="s">
        <v>31</v>
      </c>
      <c r="AX3" s="35" t="s">
        <v>64</v>
      </c>
      <c r="AY3" s="35" t="s">
        <v>65</v>
      </c>
      <c r="AZ3" s="35" t="s">
        <v>66</v>
      </c>
      <c r="BA3" s="35" t="s">
        <v>67</v>
      </c>
      <c r="BB3" s="35" t="s">
        <v>68</v>
      </c>
      <c r="BC3" s="35" t="s">
        <v>69</v>
      </c>
    </row>
    <row r="4" spans="1:55" x14ac:dyDescent="0.2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32">
        <f>+SUM(J7:J20)</f>
        <v>5.1735701403866265</v>
      </c>
      <c r="K4" s="9"/>
      <c r="L4" s="9"/>
      <c r="M4" s="9"/>
      <c r="N4" s="9"/>
      <c r="O4" s="9"/>
      <c r="AE4" t="s">
        <v>1</v>
      </c>
      <c r="AF4">
        <f t="array" ref="AF4:AS4">+TRANSPOSE(B7:B20)</f>
        <v>100</v>
      </c>
      <c r="AG4">
        <v>100</v>
      </c>
      <c r="AH4">
        <v>96</v>
      </c>
      <c r="AI4">
        <v>88</v>
      </c>
      <c r="AJ4">
        <v>80</v>
      </c>
      <c r="AK4">
        <v>72</v>
      </c>
      <c r="AL4">
        <v>64</v>
      </c>
      <c r="AM4">
        <v>56</v>
      </c>
      <c r="AN4">
        <v>48</v>
      </c>
      <c r="AO4">
        <v>40</v>
      </c>
      <c r="AP4">
        <v>32</v>
      </c>
      <c r="AQ4">
        <v>24</v>
      </c>
      <c r="AR4">
        <v>16</v>
      </c>
      <c r="AS4">
        <v>8</v>
      </c>
      <c r="AV4" s="11">
        <f>+A7</f>
        <v>45300</v>
      </c>
      <c r="AW4" t="s">
        <v>63</v>
      </c>
      <c r="AX4" s="9">
        <f t="array" ref="AX4:AX17">+TRANSPOSE(AF3:AS3)</f>
        <v>88.856580256003454</v>
      </c>
      <c r="AY4">
        <f t="array" ref="AY4:AY17">+TRANSPOSE(AF4:AS4)</f>
        <v>100</v>
      </c>
      <c r="AZ4">
        <f>+AY4*$AF$1</f>
        <v>30</v>
      </c>
      <c r="BA4" s="33">
        <f>+AX4-AZ4</f>
        <v>58.856580256003454</v>
      </c>
      <c r="BB4" s="33">
        <f t="array" ref="BB4:BB17">+TRANSPOSE(AF8:AS8)</f>
        <v>57.895642066639411</v>
      </c>
      <c r="BC4" s="33" t="str">
        <f>+ROUND(BB4,2)&amp;"x"&amp;AW4</f>
        <v>57.9xQ</v>
      </c>
    </row>
    <row r="5" spans="1:55" x14ac:dyDescent="0.2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M5" s="9"/>
      <c r="N5" s="9"/>
      <c r="O5" s="9"/>
      <c r="AA5" t="s">
        <v>19</v>
      </c>
      <c r="AB5" s="15">
        <f>+SUM(L7:L20)</f>
        <v>874113.63501179824</v>
      </c>
      <c r="AE5" t="s">
        <v>27</v>
      </c>
      <c r="AF5">
        <f>+AF4*$AF$1</f>
        <v>30</v>
      </c>
      <c r="AG5">
        <f t="shared" ref="AG5:AS5" si="3">+AG4*$AF$1</f>
        <v>30</v>
      </c>
      <c r="AH5">
        <f t="shared" si="3"/>
        <v>28.799999999999997</v>
      </c>
      <c r="AI5">
        <f t="shared" si="3"/>
        <v>26.4</v>
      </c>
      <c r="AJ5">
        <f t="shared" si="3"/>
        <v>24</v>
      </c>
      <c r="AK5">
        <f t="shared" si="3"/>
        <v>21.599999999999998</v>
      </c>
      <c r="AL5">
        <f t="shared" si="3"/>
        <v>19.2</v>
      </c>
      <c r="AM5">
        <f t="shared" si="3"/>
        <v>16.8</v>
      </c>
      <c r="AN5">
        <f t="shared" si="3"/>
        <v>14.399999999999999</v>
      </c>
      <c r="AO5">
        <f t="shared" si="3"/>
        <v>12</v>
      </c>
      <c r="AP5">
        <f t="shared" si="3"/>
        <v>9.6</v>
      </c>
      <c r="AQ5">
        <f t="shared" si="3"/>
        <v>7.1999999999999993</v>
      </c>
      <c r="AR5">
        <f t="shared" si="3"/>
        <v>4.8</v>
      </c>
      <c r="AS5">
        <f t="shared" si="3"/>
        <v>2.4</v>
      </c>
      <c r="AV5" s="11">
        <f t="shared" ref="AV5:AV17" si="4">+A8</f>
        <v>45482</v>
      </c>
      <c r="AW5" t="s">
        <v>63</v>
      </c>
      <c r="AX5" s="9">
        <v>90.851096386455538</v>
      </c>
      <c r="AY5">
        <v>100</v>
      </c>
      <c r="AZ5">
        <f t="shared" ref="AZ5:AZ17" si="5">+AY5*$AF$1</f>
        <v>30</v>
      </c>
      <c r="BA5" s="33">
        <f t="shared" ref="BA5:BA17" si="6">+AX5-AZ5</f>
        <v>60.851096386455538</v>
      </c>
      <c r="BB5" s="33">
        <v>58.292129641485822</v>
      </c>
      <c r="BC5" s="33" t="str">
        <f t="shared" ref="BC5:BC17" si="7">+ROUND(BB5,2)&amp;"x"&amp;AW5</f>
        <v>58.29xQ</v>
      </c>
    </row>
    <row r="6" spans="1:55" x14ac:dyDescent="0.2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M6" s="9"/>
      <c r="N6" s="9"/>
      <c r="O6" s="9"/>
      <c r="AA6" t="s">
        <v>20</v>
      </c>
      <c r="AB6" s="12">
        <f>+AB5/10000</f>
        <v>87.411363501179821</v>
      </c>
      <c r="AD6" s="22">
        <f>+SUM(AF6:AS6)</f>
        <v>529.17101357830882</v>
      </c>
      <c r="AE6" t="s">
        <v>28</v>
      </c>
      <c r="AF6" s="19">
        <f t="shared" ref="AF6:AS6" si="8">+AF3-AF5</f>
        <v>58.856580256003454</v>
      </c>
      <c r="AG6" s="19">
        <f t="shared" si="8"/>
        <v>60.851096386455538</v>
      </c>
      <c r="AH6" s="19">
        <f t="shared" si="8"/>
        <v>59.905341827276928</v>
      </c>
      <c r="AI6" s="19">
        <f t="shared" si="8"/>
        <v>55.767696756590489</v>
      </c>
      <c r="AJ6" s="19">
        <f t="shared" si="8"/>
        <v>51.419679917879463</v>
      </c>
      <c r="AK6" s="19">
        <f t="shared" si="8"/>
        <v>46.903913026011651</v>
      </c>
      <c r="AL6" s="19">
        <f t="shared" si="8"/>
        <v>42.273792108162411</v>
      </c>
      <c r="AM6" s="19">
        <f t="shared" si="8"/>
        <v>37.495549939296296</v>
      </c>
      <c r="AN6" s="19">
        <f t="shared" si="8"/>
        <v>32.619005748327929</v>
      </c>
      <c r="AO6" s="19">
        <f t="shared" si="8"/>
        <v>27.382131305578348</v>
      </c>
      <c r="AP6" s="19">
        <f t="shared" si="8"/>
        <v>22.085079457674858</v>
      </c>
      <c r="AQ6" s="19">
        <f t="shared" si="8"/>
        <v>16.702807293328764</v>
      </c>
      <c r="AR6" s="19">
        <f t="shared" si="8"/>
        <v>11.238339555722728</v>
      </c>
      <c r="AS6" s="19">
        <f t="shared" si="8"/>
        <v>5.67</v>
      </c>
      <c r="AV6" s="11">
        <f t="shared" si="4"/>
        <v>45666</v>
      </c>
      <c r="AW6" t="s">
        <v>63</v>
      </c>
      <c r="AX6" s="9">
        <v>88.705341827276925</v>
      </c>
      <c r="AY6">
        <v>96</v>
      </c>
      <c r="AZ6">
        <f t="shared" si="5"/>
        <v>28.799999999999997</v>
      </c>
      <c r="BA6" s="33">
        <f t="shared" si="6"/>
        <v>59.905341827276928</v>
      </c>
      <c r="BB6" s="33">
        <v>55.955996977327132</v>
      </c>
      <c r="BC6" s="33" t="str">
        <f t="shared" si="7"/>
        <v>55.96xQ</v>
      </c>
    </row>
    <row r="7" spans="1:55" x14ac:dyDescent="0.2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 t="shared" ref="H7:H20" si="9">+A7-$AB$1</f>
        <v>112</v>
      </c>
      <c r="I7" s="9">
        <f t="shared" ref="I7:I20" si="10">+YEARFRAC($AB$1,A7,0)</f>
        <v>0.30555555555555558</v>
      </c>
      <c r="J7" s="21">
        <f>+(1-$AB$12/2)</f>
        <v>0.852914315157555</v>
      </c>
      <c r="K7" s="21">
        <f>1-J7</f>
        <v>0.147085684842445</v>
      </c>
      <c r="L7" s="9">
        <f t="shared" ref="L7:L20" si="11">+F7/(1+O7/100)^I7</f>
        <v>3688.7745908029106</v>
      </c>
      <c r="M7" s="9">
        <f>+L7*$AF$1</f>
        <v>1106.6323772408732</v>
      </c>
      <c r="N7" s="9">
        <f t="shared" ref="N7:N20" si="12">+(L7*J7+L7*$AF$1*K7)/10000</f>
        <v>0.33089784349605511</v>
      </c>
      <c r="O7" s="9">
        <v>5.5351710299999999</v>
      </c>
      <c r="P7" t="e">
        <f t="shared" ref="P7:P20" si="13">+(((1+O7/100)^(H7/365)/(1+$O$7/100)^($H$7/365))^(365/(H7-$H$7))-1)*100</f>
        <v>#DIV/0!</v>
      </c>
      <c r="AA7" t="s">
        <v>21</v>
      </c>
      <c r="AB7" s="12">
        <f>+AB2-AB6</f>
        <v>-56.731363501179821</v>
      </c>
      <c r="AE7" t="s">
        <v>29</v>
      </c>
      <c r="AF7" s="23">
        <f>+(1+$O$7/100)^-YEARFRAC(AF$2,$AB$1)</f>
        <v>0.98367322421410941</v>
      </c>
      <c r="AG7" s="23">
        <f>+(1+$O$8/100)^-YEARFRAC(AG$2,$AB$1)</f>
        <v>0.95794707249450151</v>
      </c>
      <c r="AH7" s="23">
        <f>+(1+$O$9/100)^-YEARFRAC(AH$2,$AB$1)</f>
        <v>0.93407357792337098</v>
      </c>
      <c r="AI7" s="23">
        <f>+(1+$O$10/100)^-YEARFRAC(AI$2,$AB$1)</f>
        <v>0.91316131924595789</v>
      </c>
      <c r="AJ7" s="23">
        <f>+(1+$O$11/100)^-YEARFRAC(AJ$2,$AB$1)</f>
        <v>0.89418545573138519</v>
      </c>
      <c r="AK7" s="23">
        <f>+(1+$O$12/100)^-YEARFRAC(AK$2,$AB$1)</f>
        <v>0.87594242787053134</v>
      </c>
      <c r="AL7" s="23">
        <f>+(1+$O$13/100)^-YEARFRAC(AL$2,$AB$1)</f>
        <v>0.85843829963845064</v>
      </c>
      <c r="AM7" s="23">
        <f>+(1+$O$14/100)^-YEARFRAC(AM$2,$AB$1)</f>
        <v>0.84149175605565185</v>
      </c>
      <c r="AN7" s="23">
        <f>+(1+$O$15/100)^-YEARFRAC(AN$2,$AB$1)</f>
        <v>0.82493740269366544</v>
      </c>
      <c r="AO7" s="23">
        <f>+(1+$O$16/100)^-YEARFRAC(AO$2,$AB$1)</f>
        <v>0.80848278291590814</v>
      </c>
      <c r="AP7" s="23">
        <f>+(1+$O$17/100)^-YEARFRAC(AP$2,$AB$1)</f>
        <v>0.79196450639116922</v>
      </c>
      <c r="AQ7" s="23">
        <f>+(1+$O$18/100)^-YEARFRAC(AQ$2,$AB$1)</f>
        <v>0.77533308453965977</v>
      </c>
      <c r="AR7" s="23">
        <f>+(1+$O$19/100)^-YEARFRAC(AR$2,$AB$1)</f>
        <v>0.75876560315341157</v>
      </c>
      <c r="AS7" s="23">
        <f>+(1+$O$20/100)^-YEARFRAC(AS$2,$AB$1)</f>
        <v>0.7424919104329113</v>
      </c>
      <c r="AV7" s="11">
        <f t="shared" si="4"/>
        <v>45847</v>
      </c>
      <c r="AW7" t="s">
        <v>63</v>
      </c>
      <c r="AX7" s="9">
        <v>82.167696756590487</v>
      </c>
      <c r="AY7">
        <v>88</v>
      </c>
      <c r="AZ7">
        <f t="shared" si="5"/>
        <v>26.4</v>
      </c>
      <c r="BA7" s="33">
        <f t="shared" si="6"/>
        <v>55.767696756590489</v>
      </c>
      <c r="BB7" s="33">
        <v>50.924903541556695</v>
      </c>
      <c r="BC7" s="33" t="str">
        <f t="shared" si="7"/>
        <v>50.92xQ</v>
      </c>
    </row>
    <row r="8" spans="1:55" x14ac:dyDescent="0.2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14">+D8/C8*2</f>
        <v>0.75</v>
      </c>
      <c r="H8" s="15">
        <f t="shared" si="9"/>
        <v>294</v>
      </c>
      <c r="I8" s="9">
        <f t="shared" si="10"/>
        <v>0.80555555555555558</v>
      </c>
      <c r="J8" s="21">
        <f>+$J$7*J7</f>
        <v>0.72746282900068104</v>
      </c>
      <c r="K8" s="21">
        <f>+J7*$K$7</f>
        <v>0.12545148615687393</v>
      </c>
      <c r="L8" s="9">
        <f t="shared" si="11"/>
        <v>41910.18442163444</v>
      </c>
      <c r="M8" s="9">
        <f t="shared" ref="M8:M20" si="15">+L8*$AF$1</f>
        <v>12573.055326490332</v>
      </c>
      <c r="N8" s="9">
        <f t="shared" si="12"/>
        <v>3.206540979954327</v>
      </c>
      <c r="O8" s="9">
        <v>5.4780901999999996</v>
      </c>
      <c r="P8" s="24">
        <f t="shared" si="13"/>
        <v>5.4429788817679459</v>
      </c>
      <c r="Q8" s="24" t="e">
        <f t="shared" ref="Q8:Q20" si="16">+(((1+O8/100)^(H8/365)/(1+$O$8/100)^($H$8/365))^(365/(H8-$H$8))-1)*100</f>
        <v>#DIV/0!</v>
      </c>
      <c r="R8" s="24"/>
      <c r="S8" s="24"/>
      <c r="T8" s="24"/>
      <c r="U8" s="24"/>
      <c r="V8" s="24"/>
      <c r="W8" s="24"/>
      <c r="X8" s="24"/>
      <c r="Y8" s="24"/>
      <c r="Z8" s="24"/>
      <c r="AA8" t="s">
        <v>22</v>
      </c>
      <c r="AB8" s="16">
        <f>+AB7/AB2</f>
        <v>-1.8491317959967348</v>
      </c>
      <c r="AD8" s="22">
        <f>+SUM(AF8:AS8)</f>
        <v>470.19882035455305</v>
      </c>
      <c r="AE8" t="s">
        <v>30</v>
      </c>
      <c r="AF8" s="22">
        <f>+AF7*AF6</f>
        <v>57.895642066639411</v>
      </c>
      <c r="AG8" s="22">
        <f t="shared" ref="AG8:AS8" si="17">+AG7*AG6</f>
        <v>58.292129641485822</v>
      </c>
      <c r="AH8" s="22">
        <f t="shared" si="17"/>
        <v>55.955996977327132</v>
      </c>
      <c r="AI8" s="22">
        <f t="shared" si="17"/>
        <v>50.924903541556695</v>
      </c>
      <c r="AJ8" s="22">
        <f t="shared" si="17"/>
        <v>45.978729920931002</v>
      </c>
      <c r="AK8" s="22">
        <f t="shared" si="17"/>
        <v>41.085127452632882</v>
      </c>
      <c r="AL8" s="22">
        <f t="shared" si="17"/>
        <v>36.289442216600293</v>
      </c>
      <c r="AM8" s="22">
        <f t="shared" si="17"/>
        <v>31.55219616269083</v>
      </c>
      <c r="AN8" s="22">
        <f t="shared" si="17"/>
        <v>26.908637880475386</v>
      </c>
      <c r="AO8" s="22">
        <f t="shared" si="17"/>
        <v>22.137981720102793</v>
      </c>
      <c r="AP8" s="22">
        <f t="shared" si="17"/>
        <v>17.490599051307221</v>
      </c>
      <c r="AQ8" s="22">
        <f t="shared" si="17"/>
        <v>12.950239099208117</v>
      </c>
      <c r="AR8" s="22">
        <f t="shared" si="17"/>
        <v>8.527265491440799</v>
      </c>
      <c r="AS8" s="22">
        <f t="shared" si="17"/>
        <v>4.2099291321546071</v>
      </c>
      <c r="AV8" s="11">
        <f t="shared" si="4"/>
        <v>46031</v>
      </c>
      <c r="AW8" t="s">
        <v>63</v>
      </c>
      <c r="AX8" s="9">
        <v>75.419679917879463</v>
      </c>
      <c r="AY8">
        <v>80</v>
      </c>
      <c r="AZ8">
        <f t="shared" si="5"/>
        <v>24</v>
      </c>
      <c r="BA8" s="33">
        <f t="shared" si="6"/>
        <v>51.419679917879463</v>
      </c>
      <c r="BB8" s="33">
        <v>45.978729920931002</v>
      </c>
      <c r="BC8" s="33" t="str">
        <f t="shared" si="7"/>
        <v>45.98xQ</v>
      </c>
    </row>
    <row r="9" spans="1:55" x14ac:dyDescent="0.2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8">+E9+D9*10000</f>
        <v>83600</v>
      </c>
      <c r="G9">
        <f t="shared" si="14"/>
        <v>0.75</v>
      </c>
      <c r="H9" s="15">
        <f t="shared" si="9"/>
        <v>478</v>
      </c>
      <c r="I9" s="9">
        <f t="shared" si="10"/>
        <v>1.3055555555555556</v>
      </c>
      <c r="J9" s="21">
        <f t="shared" ref="J9:J20" si="19">+$J$7*J8</f>
        <v>0.62046346059969337</v>
      </c>
      <c r="K9" s="21">
        <f t="shared" ref="K9:K20" si="20">+J8*$K$7</f>
        <v>0.10699936840098763</v>
      </c>
      <c r="L9" s="9">
        <f t="shared" si="11"/>
        <v>78088.55111439382</v>
      </c>
      <c r="M9" s="9">
        <f t="shared" si="15"/>
        <v>23426.565334318144</v>
      </c>
      <c r="N9" s="9">
        <f t="shared" si="12"/>
        <v>5.0957720352229341</v>
      </c>
      <c r="O9" s="9">
        <v>5.3626843400000004</v>
      </c>
      <c r="P9" s="24">
        <f t="shared" si="13"/>
        <v>5.3099578826998561</v>
      </c>
      <c r="Q9" s="24">
        <f t="shared" si="16"/>
        <v>5.1785478505568916</v>
      </c>
      <c r="R9" s="24" t="e">
        <f t="shared" ref="R9:R20" si="21">+(((1+O9/100)^(H9/365)/(1+$O$9/100)^($H$9/365))^(365/(H9-$H$9))-1)*100</f>
        <v>#DIV/0!</v>
      </c>
      <c r="S9" s="24"/>
      <c r="T9" s="24"/>
      <c r="U9" s="24"/>
      <c r="V9" s="24"/>
      <c r="W9" s="24"/>
      <c r="X9" s="24"/>
      <c r="Y9" s="24"/>
      <c r="Z9" s="24"/>
      <c r="AD9" t="s">
        <v>25</v>
      </c>
      <c r="AE9" t="s">
        <v>3</v>
      </c>
      <c r="AF9" t="s">
        <v>26</v>
      </c>
      <c r="AV9" s="11">
        <f t="shared" si="4"/>
        <v>46212</v>
      </c>
      <c r="AW9" t="s">
        <v>63</v>
      </c>
      <c r="AX9" s="9">
        <v>68.503913026011645</v>
      </c>
      <c r="AY9">
        <v>72</v>
      </c>
      <c r="AZ9">
        <f t="shared" si="5"/>
        <v>21.599999999999998</v>
      </c>
      <c r="BA9" s="33">
        <f t="shared" si="6"/>
        <v>46.903913026011651</v>
      </c>
      <c r="BB9" s="33">
        <v>41.085127452632882</v>
      </c>
      <c r="BC9" s="33" t="str">
        <f t="shared" si="7"/>
        <v>41.09xQ</v>
      </c>
    </row>
    <row r="10" spans="1:55" x14ac:dyDescent="0.2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8"/>
        <v>83300</v>
      </c>
      <c r="G10">
        <f t="shared" si="14"/>
        <v>0.75</v>
      </c>
      <c r="H10" s="15">
        <f t="shared" si="9"/>
        <v>659</v>
      </c>
      <c r="I10" s="9">
        <f t="shared" si="10"/>
        <v>1.8055555555555556</v>
      </c>
      <c r="J10" s="21">
        <f t="shared" si="19"/>
        <v>0.52920216757767413</v>
      </c>
      <c r="K10" s="21">
        <f t="shared" si="20"/>
        <v>9.1261293022019283E-2</v>
      </c>
      <c r="L10" s="9">
        <f t="shared" si="11"/>
        <v>76066.337893188291</v>
      </c>
      <c r="M10" s="9">
        <f t="shared" si="15"/>
        <v>22819.901367956485</v>
      </c>
      <c r="N10" s="9">
        <f t="shared" si="12"/>
        <v>4.2337044598245672</v>
      </c>
      <c r="O10" s="9">
        <v>5.1600082699999996</v>
      </c>
      <c r="P10" s="24">
        <f t="shared" si="13"/>
        <v>5.0833571404693689</v>
      </c>
      <c r="Q10" s="24">
        <f t="shared" si="16"/>
        <v>4.9044974294241594</v>
      </c>
      <c r="R10" s="24">
        <f t="shared" si="21"/>
        <v>4.6266366349654975</v>
      </c>
      <c r="S10" s="24" t="e">
        <f t="shared" ref="S10:S20" si="22">+(((1+O10/100)^(H10/365)/(1+$O$10/100)^($H$10/365))^(365/(H10-$H$10))-1)*100</f>
        <v>#DIV/0!</v>
      </c>
      <c r="T10" s="24"/>
      <c r="U10" s="24"/>
      <c r="V10" s="24"/>
      <c r="W10" s="24"/>
      <c r="X10" s="24"/>
      <c r="Y10" s="24"/>
      <c r="Z10" s="24"/>
      <c r="AA10" t="s">
        <v>24</v>
      </c>
      <c r="AB10" s="12">
        <f>+AB6-AB2</f>
        <v>56.731363501179821</v>
      </c>
      <c r="AD10" s="11">
        <f t="shared" ref="AD10:AD23" si="23">+A7</f>
        <v>45300</v>
      </c>
      <c r="AE10" s="15">
        <f t="shared" ref="AE10:AE23" si="24">+F7</f>
        <v>3750</v>
      </c>
      <c r="AF10" s="13">
        <f>+(1+$AB$3)^-YEARFRAC($AD10,$AD$10)</f>
        <v>1</v>
      </c>
      <c r="AG10" s="13"/>
      <c r="AV10" s="11">
        <f t="shared" si="4"/>
        <v>46396</v>
      </c>
      <c r="AW10" t="s">
        <v>63</v>
      </c>
      <c r="AX10" s="9">
        <v>61.473792108162414</v>
      </c>
      <c r="AY10">
        <v>64</v>
      </c>
      <c r="AZ10">
        <f t="shared" si="5"/>
        <v>19.2</v>
      </c>
      <c r="BA10" s="33">
        <f t="shared" si="6"/>
        <v>42.273792108162411</v>
      </c>
      <c r="BB10" s="33">
        <v>36.289442216600293</v>
      </c>
      <c r="BC10" s="33" t="str">
        <f t="shared" si="7"/>
        <v>36.29xQ</v>
      </c>
    </row>
    <row r="11" spans="1:55" x14ac:dyDescent="0.2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8"/>
        <v>83000</v>
      </c>
      <c r="G11">
        <f t="shared" si="14"/>
        <v>0.74999999999999989</v>
      </c>
      <c r="H11" s="15">
        <f t="shared" si="9"/>
        <v>843</v>
      </c>
      <c r="I11" s="9">
        <f t="shared" si="10"/>
        <v>2.3055555555555554</v>
      </c>
      <c r="J11" s="21">
        <f t="shared" si="19"/>
        <v>0.4513641043394056</v>
      </c>
      <c r="K11" s="21">
        <f t="shared" si="20"/>
        <v>7.7838063238268543E-2</v>
      </c>
      <c r="L11" s="9">
        <f t="shared" si="11"/>
        <v>74217.39282570497</v>
      </c>
      <c r="M11" s="9">
        <f t="shared" si="15"/>
        <v>22265.21784771149</v>
      </c>
      <c r="N11" s="9">
        <f t="shared" si="12"/>
        <v>3.5232148474024143</v>
      </c>
      <c r="O11" s="9">
        <v>4.9705677799999997</v>
      </c>
      <c r="P11" s="24">
        <f t="shared" si="13"/>
        <v>4.8843294764046252</v>
      </c>
      <c r="Q11" s="24">
        <f t="shared" si="16"/>
        <v>4.699784600691026</v>
      </c>
      <c r="R11" s="24">
        <f t="shared" si="21"/>
        <v>4.4592622852936969</v>
      </c>
      <c r="S11" s="24">
        <f t="shared" si="22"/>
        <v>4.2948781085087262</v>
      </c>
      <c r="T11" s="24" t="e">
        <f t="shared" ref="T11:T20" si="25">+(((1+O11/100)^(H11/365)/(1+$O$11/100)^($H$11/365))^(365/(H11-$H$11))-1)*100</f>
        <v>#DIV/0!</v>
      </c>
      <c r="U11" s="24"/>
      <c r="V11" s="24"/>
      <c r="W11" s="24"/>
      <c r="X11" s="24"/>
      <c r="Y11" s="24"/>
      <c r="Z11" s="24"/>
      <c r="AA11" t="s">
        <v>31</v>
      </c>
      <c r="AB11" s="27">
        <f>+AB10/SUM(AF8:AS8)*2</f>
        <v>0.24130797886052366</v>
      </c>
      <c r="AC11" s="27">
        <f>+AB11/2</f>
        <v>0.12065398943026183</v>
      </c>
      <c r="AD11" s="11">
        <f t="shared" si="23"/>
        <v>45482</v>
      </c>
      <c r="AE11" s="15">
        <f t="shared" si="24"/>
        <v>43750</v>
      </c>
      <c r="AF11" s="25">
        <f t="shared" ref="AF11:AF23" si="26">+(1+P8/100)^-((H8-$H$7)/365)</f>
        <v>0.97391868425700878</v>
      </c>
      <c r="AG11" s="13">
        <f>+(1+$AB$3)^-YEARFRAC($AD11,$AD$11)</f>
        <v>1</v>
      </c>
      <c r="AV11" s="11">
        <f t="shared" si="4"/>
        <v>46577</v>
      </c>
      <c r="AW11" t="s">
        <v>63</v>
      </c>
      <c r="AX11" s="9">
        <v>54.295549939296301</v>
      </c>
      <c r="AY11">
        <v>56</v>
      </c>
      <c r="AZ11">
        <f t="shared" si="5"/>
        <v>16.8</v>
      </c>
      <c r="BA11" s="33">
        <f t="shared" si="6"/>
        <v>37.495549939296296</v>
      </c>
      <c r="BB11" s="33">
        <v>31.55219616269083</v>
      </c>
      <c r="BC11" s="33" t="str">
        <f t="shared" si="7"/>
        <v>31.55xQ</v>
      </c>
    </row>
    <row r="12" spans="1:55" x14ac:dyDescent="0.2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8"/>
        <v>82700</v>
      </c>
      <c r="G12">
        <f t="shared" si="14"/>
        <v>0.75000000000000011</v>
      </c>
      <c r="H12" s="15">
        <f t="shared" si="9"/>
        <v>1024</v>
      </c>
      <c r="I12" s="9">
        <f t="shared" si="10"/>
        <v>2.8055555555555554</v>
      </c>
      <c r="J12" s="21">
        <f t="shared" si="19"/>
        <v>0.38497490593934736</v>
      </c>
      <c r="K12" s="21">
        <f t="shared" si="20"/>
        <v>6.6389198400058275E-2</v>
      </c>
      <c r="L12" s="9">
        <f t="shared" si="11"/>
        <v>72440.438784892947</v>
      </c>
      <c r="M12" s="9">
        <f t="shared" si="15"/>
        <v>21732.131635467882</v>
      </c>
      <c r="N12" s="9">
        <f t="shared" si="12"/>
        <v>2.9330529906222473</v>
      </c>
      <c r="O12" s="9">
        <v>4.8343869399999999</v>
      </c>
      <c r="P12" s="24">
        <f t="shared" si="13"/>
        <v>4.7486471868301461</v>
      </c>
      <c r="Q12" s="24">
        <f t="shared" si="16"/>
        <v>4.5762530533879575</v>
      </c>
      <c r="R12" s="24">
        <f t="shared" si="21"/>
        <v>4.3740598904487893</v>
      </c>
      <c r="S12" s="24">
        <f t="shared" si="22"/>
        <v>4.2490357483834007</v>
      </c>
      <c r="T12" s="24">
        <f t="shared" si="25"/>
        <v>4.2024542236241746</v>
      </c>
      <c r="U12" s="24" t="e">
        <f t="shared" ref="U12:U20" si="27">+(((1+O12/100)^(H12/365)/(1+$O$12/100)^($H$12/365))^(365/(H12-$H$12))-1)*100</f>
        <v>#DIV/0!</v>
      </c>
      <c r="V12" s="24"/>
      <c r="W12" s="24"/>
      <c r="X12" s="24"/>
      <c r="Y12" s="24"/>
      <c r="Z12" s="9"/>
      <c r="AA12" t="s">
        <v>40</v>
      </c>
      <c r="AB12" s="13">
        <v>0.29417136968488999</v>
      </c>
      <c r="AD12" s="11">
        <f t="shared" si="23"/>
        <v>45666</v>
      </c>
      <c r="AE12" s="15">
        <f t="shared" si="24"/>
        <v>83600</v>
      </c>
      <c r="AF12" s="25">
        <f t="shared" si="26"/>
        <v>0.94944322717756691</v>
      </c>
      <c r="AG12" s="25">
        <f t="shared" ref="AG12:AG23" si="28">+(1+Q9/100)^-((H9-$H$8)/365)</f>
        <v>0.97486909587517168</v>
      </c>
      <c r="AH12" s="13">
        <f>+(1+$AB$3)^-YEARFRAC($AD12,$AD$12)</f>
        <v>1</v>
      </c>
      <c r="AV12" s="11">
        <f t="shared" si="4"/>
        <v>46761</v>
      </c>
      <c r="AW12" t="s">
        <v>63</v>
      </c>
      <c r="AX12" s="9">
        <v>47.019005748327928</v>
      </c>
      <c r="AY12">
        <v>48</v>
      </c>
      <c r="AZ12">
        <f t="shared" si="5"/>
        <v>14.399999999999999</v>
      </c>
      <c r="BA12" s="33">
        <f t="shared" si="6"/>
        <v>32.619005748327929</v>
      </c>
      <c r="BB12" s="33">
        <v>26.908637880475386</v>
      </c>
      <c r="BC12" s="33" t="str">
        <f t="shared" si="7"/>
        <v>26.91xQ</v>
      </c>
    </row>
    <row r="13" spans="1:55" x14ac:dyDescent="0.2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8"/>
        <v>82400</v>
      </c>
      <c r="G13">
        <f t="shared" si="14"/>
        <v>0.75</v>
      </c>
      <c r="H13" s="15">
        <f t="shared" si="9"/>
        <v>1208</v>
      </c>
      <c r="I13" s="9">
        <f t="shared" si="10"/>
        <v>3.3055555555555554</v>
      </c>
      <c r="J13" s="21">
        <f t="shared" si="19"/>
        <v>0.3283506082521026</v>
      </c>
      <c r="K13" s="21">
        <f t="shared" si="20"/>
        <v>5.6624297687244751E-2</v>
      </c>
      <c r="L13" s="9">
        <f t="shared" si="11"/>
        <v>70735.315890208323</v>
      </c>
      <c r="M13" s="9">
        <f t="shared" si="15"/>
        <v>21220.594767062496</v>
      </c>
      <c r="N13" s="9">
        <f t="shared" si="12"/>
        <v>2.4427585272645058</v>
      </c>
      <c r="O13" s="9">
        <v>4.7259706399999999</v>
      </c>
      <c r="P13" s="24">
        <f t="shared" si="13"/>
        <v>4.643628854920534</v>
      </c>
      <c r="Q13" s="24">
        <f t="shared" si="16"/>
        <v>4.4851834308631044</v>
      </c>
      <c r="R13" s="24">
        <f t="shared" si="21"/>
        <v>4.3111400407220835</v>
      </c>
      <c r="S13" s="24">
        <f t="shared" si="22"/>
        <v>4.207332532597996</v>
      </c>
      <c r="T13" s="24">
        <f t="shared" si="25"/>
        <v>4.1632278320903771</v>
      </c>
      <c r="U13" s="24">
        <f t="shared" si="27"/>
        <v>4.1246554086828757</v>
      </c>
      <c r="V13" s="24" t="e">
        <f t="shared" ref="V13:V20" si="29">+(((1+O13/100)^(H13/365)/(1+$O$13/100)^($H$13/365))^(365/(H13-$H$13))-1)*100</f>
        <v>#DIV/0!</v>
      </c>
      <c r="W13" s="24"/>
      <c r="X13" s="24"/>
      <c r="Y13" s="24"/>
      <c r="Z13" s="24"/>
      <c r="AA13" t="s">
        <v>43</v>
      </c>
      <c r="AB13" s="20">
        <v>1.7664116049495957</v>
      </c>
      <c r="AD13" s="11">
        <f t="shared" si="23"/>
        <v>45847</v>
      </c>
      <c r="AE13" s="15">
        <f t="shared" si="24"/>
        <v>83300</v>
      </c>
      <c r="AF13" s="25">
        <f t="shared" si="26"/>
        <v>0.92838601596869119</v>
      </c>
      <c r="AG13" s="25">
        <f t="shared" si="28"/>
        <v>0.95324797744993039</v>
      </c>
      <c r="AH13" s="25">
        <f>+(1+R10/100)^-((H10-$H$9)/365)</f>
        <v>0.97782151622538471</v>
      </c>
      <c r="AI13" s="13">
        <f t="shared" ref="AI13" si="30">+(1+$AB$3)^-YEARFRAC($AD13,$AD$13)</f>
        <v>1</v>
      </c>
      <c r="AV13" s="11">
        <f t="shared" si="4"/>
        <v>46943</v>
      </c>
      <c r="AW13" t="s">
        <v>63</v>
      </c>
      <c r="AX13" s="9">
        <v>39.382131305578348</v>
      </c>
      <c r="AY13">
        <v>40</v>
      </c>
      <c r="AZ13">
        <f t="shared" si="5"/>
        <v>12</v>
      </c>
      <c r="BA13" s="33">
        <f t="shared" si="6"/>
        <v>27.382131305578348</v>
      </c>
      <c r="BB13" s="33">
        <v>22.137981720102793</v>
      </c>
      <c r="BC13" s="33" t="str">
        <f t="shared" si="7"/>
        <v>22.14xQ</v>
      </c>
    </row>
    <row r="14" spans="1:55" x14ac:dyDescent="0.2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8"/>
        <v>82100</v>
      </c>
      <c r="G14">
        <f t="shared" si="14"/>
        <v>0.74999999999999989</v>
      </c>
      <c r="H14" s="15">
        <f t="shared" si="9"/>
        <v>1389</v>
      </c>
      <c r="I14" s="9">
        <f t="shared" si="10"/>
        <v>3.8055555555555554</v>
      </c>
      <c r="J14" s="21">
        <f t="shared" si="19"/>
        <v>0.2800549341689087</v>
      </c>
      <c r="K14" s="21">
        <f t="shared" si="20"/>
        <v>4.8295674083193886E-2</v>
      </c>
      <c r="L14" s="9">
        <f t="shared" si="11"/>
        <v>69086.473172169019</v>
      </c>
      <c r="M14" s="9">
        <f t="shared" si="15"/>
        <v>20725.941951650704</v>
      </c>
      <c r="N14" s="9">
        <f t="shared" si="12"/>
        <v>2.0348981033757991</v>
      </c>
      <c r="O14" s="9">
        <v>4.6393241200000004</v>
      </c>
      <c r="P14" s="24">
        <f t="shared" si="13"/>
        <v>4.561117031462425</v>
      </c>
      <c r="Q14" s="24">
        <f t="shared" si="16"/>
        <v>4.4152592058345652</v>
      </c>
      <c r="R14" s="24">
        <f t="shared" si="21"/>
        <v>4.261767016018303</v>
      </c>
      <c r="S14" s="24">
        <f t="shared" si="22"/>
        <v>4.1714963743308742</v>
      </c>
      <c r="T14" s="24">
        <f t="shared" si="25"/>
        <v>4.1299500729113925</v>
      </c>
      <c r="U14" s="24">
        <f t="shared" si="27"/>
        <v>4.094014673277302</v>
      </c>
      <c r="V14" s="24">
        <f t="shared" si="29"/>
        <v>4.0628753224142278</v>
      </c>
      <c r="W14" s="24" t="e">
        <f t="shared" ref="W14:W20" si="31">+(((1+O14/100)^(H14/365)/(1+$O$14/100)^($H$14/365))^(365/(H14-$H$14))-1)*100</f>
        <v>#DIV/0!</v>
      </c>
      <c r="X14" s="24"/>
      <c r="Y14" s="24"/>
      <c r="Z14" s="24"/>
      <c r="AA14" t="s">
        <v>21</v>
      </c>
      <c r="AB14" s="20">
        <f>+AB11-AB12</f>
        <v>-5.2863390824366335E-2</v>
      </c>
      <c r="AD14" s="11">
        <f t="shared" si="23"/>
        <v>46031</v>
      </c>
      <c r="AE14" s="15">
        <f t="shared" si="24"/>
        <v>83000</v>
      </c>
      <c r="AF14" s="25">
        <f t="shared" si="26"/>
        <v>0.90891243763956242</v>
      </c>
      <c r="AG14" s="25">
        <f>+(1+Q11/100)^-((H11-$H$8)/365)</f>
        <v>0.93325290122446036</v>
      </c>
      <c r="AH14" s="25">
        <f>+(1+R11/100)^-(($H11-$H$9)/365)</f>
        <v>0.95731099198159386</v>
      </c>
      <c r="AI14" s="25">
        <f>+(1+S11/100)^-(($H11-$H$10)/365)</f>
        <v>0.97902426577504031</v>
      </c>
      <c r="AJ14" s="13">
        <f t="shared" ref="AJ14" si="32">+(1+$AB$3)^-YEARFRAC($AD14,$AD$14)</f>
        <v>1</v>
      </c>
      <c r="AV14" s="11">
        <f t="shared" si="4"/>
        <v>47127</v>
      </c>
      <c r="AW14" t="s">
        <v>63</v>
      </c>
      <c r="AX14" s="9">
        <v>31.685079457674856</v>
      </c>
      <c r="AY14">
        <v>32</v>
      </c>
      <c r="AZ14">
        <f t="shared" si="5"/>
        <v>9.6</v>
      </c>
      <c r="BA14" s="33">
        <f t="shared" si="6"/>
        <v>22.085079457674858</v>
      </c>
      <c r="BB14" s="33">
        <v>17.490599051307221</v>
      </c>
      <c r="BC14" s="33" t="str">
        <f t="shared" si="7"/>
        <v>17.49xQ</v>
      </c>
    </row>
    <row r="15" spans="1:55" x14ac:dyDescent="0.2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8"/>
        <v>84200</v>
      </c>
      <c r="G15">
        <f t="shared" si="14"/>
        <v>1.75</v>
      </c>
      <c r="H15" s="15">
        <f t="shared" si="9"/>
        <v>1573</v>
      </c>
      <c r="I15" s="9">
        <f t="shared" si="10"/>
        <v>4.3055555555555554</v>
      </c>
      <c r="J15" s="21">
        <f t="shared" si="19"/>
        <v>0.23886286238316892</v>
      </c>
      <c r="K15" s="21">
        <f t="shared" si="20"/>
        <v>4.1192071785739783E-2</v>
      </c>
      <c r="L15" s="9">
        <f t="shared" si="11"/>
        <v>69459.729306806636</v>
      </c>
      <c r="M15" s="9">
        <f t="shared" si="15"/>
        <v>20837.91879204199</v>
      </c>
      <c r="N15" s="9">
        <f t="shared" si="12"/>
        <v>1.7449706809331129</v>
      </c>
      <c r="O15" s="9">
        <v>4.5711533299999996</v>
      </c>
      <c r="P15" s="24">
        <f t="shared" si="13"/>
        <v>4.4976163343802833</v>
      </c>
      <c r="Q15" s="24">
        <f t="shared" si="16"/>
        <v>4.3637831314438325</v>
      </c>
      <c r="R15" s="24">
        <f t="shared" si="21"/>
        <v>4.2274936254728335</v>
      </c>
      <c r="S15" s="24">
        <f t="shared" si="22"/>
        <v>4.148631894552568</v>
      </c>
      <c r="T15" s="24">
        <f t="shared" si="25"/>
        <v>4.111802205426307</v>
      </c>
      <c r="U15" s="24">
        <f t="shared" si="27"/>
        <v>4.0819323999029322</v>
      </c>
      <c r="V15" s="24">
        <f t="shared" si="29"/>
        <v>4.0604019677131342</v>
      </c>
      <c r="W15" s="24">
        <f t="shared" si="31"/>
        <v>4.0579689968039068</v>
      </c>
      <c r="X15" s="24" t="e">
        <f t="shared" ref="X15:X20" si="33">+(((1+O15/100)^(H15/365)/(1+$O$15/100)^($H$15/365))^(365/(H15-$H$15))-1)*100</f>
        <v>#DIV/0!</v>
      </c>
      <c r="Y15" s="24"/>
      <c r="Z15" s="24"/>
      <c r="AA15" t="s">
        <v>7</v>
      </c>
      <c r="AB15" s="9">
        <f>+SUM(N7:N20)</f>
        <v>30.683474335882977</v>
      </c>
      <c r="AD15" s="11">
        <f t="shared" si="23"/>
        <v>46212</v>
      </c>
      <c r="AE15" s="15">
        <f t="shared" si="24"/>
        <v>82700</v>
      </c>
      <c r="AF15" s="25">
        <f t="shared" si="26"/>
        <v>0.89054638184803325</v>
      </c>
      <c r="AG15" s="25">
        <f t="shared" si="28"/>
        <v>0.91439500673243634</v>
      </c>
      <c r="AH15" s="25">
        <f t="shared" ref="AH15:AH23" si="34">+(1+R12/100)^-((H12-$H$9)/365)</f>
        <v>0.93796696459185058</v>
      </c>
      <c r="AI15" s="25">
        <f t="shared" ref="AI15:AI23" si="35">+(1+S12/100)^-(($H12-$H$10)/365)</f>
        <v>0.95924148633241157</v>
      </c>
      <c r="AJ15" s="25">
        <f>+(1+T12/100)^-(($H12-$H$11)/365)</f>
        <v>0.97979337169240877</v>
      </c>
      <c r="AK15" s="13">
        <f t="shared" ref="AK15" si="36">+(1+$AB$3)^-YEARFRAC($AD15,$AD$15)</f>
        <v>1</v>
      </c>
      <c r="AV15" s="11">
        <f t="shared" si="4"/>
        <v>47308</v>
      </c>
      <c r="AW15" t="s">
        <v>63</v>
      </c>
      <c r="AX15" s="9">
        <v>23.902807293328763</v>
      </c>
      <c r="AY15">
        <v>24</v>
      </c>
      <c r="AZ15">
        <f t="shared" si="5"/>
        <v>7.1999999999999993</v>
      </c>
      <c r="BA15" s="33">
        <f t="shared" si="6"/>
        <v>16.702807293328764</v>
      </c>
      <c r="BB15" s="33">
        <v>12.950239099208117</v>
      </c>
      <c r="BC15" s="33" t="str">
        <f t="shared" si="7"/>
        <v>12.95xQ</v>
      </c>
    </row>
    <row r="16" spans="1:55" x14ac:dyDescent="0.2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8"/>
        <v>83500</v>
      </c>
      <c r="G16">
        <f t="shared" si="14"/>
        <v>1.7499999999999998</v>
      </c>
      <c r="H16" s="15">
        <f t="shared" si="9"/>
        <v>1755</v>
      </c>
      <c r="I16" s="9">
        <f t="shared" si="10"/>
        <v>4.8055555555555554</v>
      </c>
      <c r="J16" s="21">
        <f t="shared" si="19"/>
        <v>0.20372955468611384</v>
      </c>
      <c r="K16" s="21">
        <f t="shared" si="20"/>
        <v>3.5133307697055097E-2</v>
      </c>
      <c r="L16" s="9">
        <f t="shared" si="11"/>
        <v>67508.312373478329</v>
      </c>
      <c r="M16" s="9">
        <f t="shared" si="15"/>
        <v>20252.493712043499</v>
      </c>
      <c r="N16" s="9">
        <f t="shared" si="12"/>
        <v>1.4464975510677707</v>
      </c>
      <c r="O16" s="9">
        <v>4.5232771300000003</v>
      </c>
      <c r="P16" s="24">
        <f t="shared" si="13"/>
        <v>4.4546526525185648</v>
      </c>
      <c r="Q16" s="24">
        <f t="shared" si="16"/>
        <v>4.3321853274355338</v>
      </c>
      <c r="R16" s="24">
        <f t="shared" si="21"/>
        <v>4.2107975476220361</v>
      </c>
      <c r="S16" s="24">
        <f t="shared" si="22"/>
        <v>4.1422825788048456</v>
      </c>
      <c r="T16" s="24">
        <f t="shared" si="25"/>
        <v>4.1115228382808899</v>
      </c>
      <c r="U16" s="24">
        <f t="shared" si="27"/>
        <v>4.0890199388937898</v>
      </c>
      <c r="V16" s="24">
        <f t="shared" si="29"/>
        <v>4.0770356118608575</v>
      </c>
      <c r="W16" s="24">
        <f t="shared" si="31"/>
        <v>4.0840390900061418</v>
      </c>
      <c r="X16" s="24">
        <f t="shared" si="33"/>
        <v>4.1104023072640494</v>
      </c>
      <c r="Y16" s="24" t="e">
        <f>+(((1+O16/100)^(H16/365)/(1+$O$16/100)^($H$16/365))^(365/(H16-$H$16))-1)*100</f>
        <v>#DIV/0!</v>
      </c>
      <c r="Z16" s="24"/>
      <c r="AA16" t="s">
        <v>41</v>
      </c>
      <c r="AB16" s="12">
        <f>+AB15-AB2</f>
        <v>3.4743358829771864E-3</v>
      </c>
      <c r="AD16" s="11">
        <f t="shared" si="23"/>
        <v>46396</v>
      </c>
      <c r="AE16" s="15">
        <f t="shared" si="24"/>
        <v>82400</v>
      </c>
      <c r="AF16" s="25">
        <f t="shared" si="26"/>
        <v>0.87258474661011476</v>
      </c>
      <c r="AG16" s="25">
        <f t="shared" si="28"/>
        <v>0.89595236308234438</v>
      </c>
      <c r="AH16" s="25">
        <f t="shared" si="34"/>
        <v>0.9190488926905811</v>
      </c>
      <c r="AI16" s="25">
        <f t="shared" si="35"/>
        <v>0.93989432369858295</v>
      </c>
      <c r="AJ16" s="25">
        <f t="shared" ref="AJ16:AJ23" si="37">+(1+T13/100)^-(($H13-$H$11)/365)</f>
        <v>0.96003169334574157</v>
      </c>
      <c r="AK16" s="25">
        <f>+(1+U13/100)^-(($H13-$H$12)/365)</f>
        <v>0.97983076950956227</v>
      </c>
      <c r="AL16" s="13">
        <f t="shared" ref="AL16" si="38">+(1+$AB$3)^-YEARFRAC($AD16,$AD$16)</f>
        <v>1</v>
      </c>
      <c r="AV16" s="11">
        <f t="shared" si="4"/>
        <v>47492</v>
      </c>
      <c r="AW16" t="s">
        <v>63</v>
      </c>
      <c r="AX16" s="9">
        <v>16.038339555722729</v>
      </c>
      <c r="AY16">
        <v>16</v>
      </c>
      <c r="AZ16">
        <f t="shared" si="5"/>
        <v>4.8</v>
      </c>
      <c r="BA16" s="33">
        <f t="shared" si="6"/>
        <v>11.238339555722728</v>
      </c>
      <c r="BB16" s="33">
        <v>8.527265491440799</v>
      </c>
      <c r="BC16" s="33" t="str">
        <f t="shared" si="7"/>
        <v>8.53xQ</v>
      </c>
    </row>
    <row r="17" spans="1:55" x14ac:dyDescent="0.2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8"/>
        <v>82800</v>
      </c>
      <c r="G17">
        <f t="shared" si="14"/>
        <v>1.7500000000000002</v>
      </c>
      <c r="H17" s="15">
        <f t="shared" si="9"/>
        <v>1939</v>
      </c>
      <c r="I17" s="9">
        <f t="shared" si="10"/>
        <v>5.3055555555555554</v>
      </c>
      <c r="J17" s="21">
        <f t="shared" si="19"/>
        <v>0.17376385361246044</v>
      </c>
      <c r="K17" s="21">
        <f t="shared" si="20"/>
        <v>2.9965701073653404E-2</v>
      </c>
      <c r="L17" s="9">
        <f t="shared" si="11"/>
        <v>65574.661129188811</v>
      </c>
      <c r="M17" s="9">
        <f t="shared" si="15"/>
        <v>19672.398338756644</v>
      </c>
      <c r="N17" s="9">
        <f t="shared" si="12"/>
        <v>1.1984003025160082</v>
      </c>
      <c r="O17" s="9">
        <v>4.4941832899999996</v>
      </c>
      <c r="P17" s="24">
        <f t="shared" si="13"/>
        <v>4.4307030134264735</v>
      </c>
      <c r="Q17" s="24">
        <f t="shared" si="16"/>
        <v>4.3193053155156313</v>
      </c>
      <c r="R17" s="24">
        <f t="shared" si="21"/>
        <v>4.2115902120785975</v>
      </c>
      <c r="S17" s="24">
        <f t="shared" si="22"/>
        <v>4.1530330758927203</v>
      </c>
      <c r="T17" s="24">
        <f t="shared" si="25"/>
        <v>4.1292385955917554</v>
      </c>
      <c r="U17" s="24">
        <f t="shared" si="27"/>
        <v>4.1147615999095999</v>
      </c>
      <c r="V17" s="24">
        <f t="shared" si="29"/>
        <v>4.1122713775396003</v>
      </c>
      <c r="W17" s="24">
        <f t="shared" si="31"/>
        <v>4.1285322974609517</v>
      </c>
      <c r="X17" s="24">
        <f t="shared" si="33"/>
        <v>4.1640248163483884</v>
      </c>
      <c r="Y17" s="24">
        <f>+(((1+O17/100)^(H17/365)/(1+$O$16/100)^($H$16/365))^(365/(H17-$H$16))-1)*100</f>
        <v>4.2170916418554194</v>
      </c>
      <c r="Z17" s="24" t="e">
        <f>+(((1+O17/100)^(H17/365)/(1+$O$17/100)^($H$17/365))^(365/(H17-$H$17))-1)*100</f>
        <v>#DIV/0!</v>
      </c>
      <c r="AD17" s="11">
        <f t="shared" si="23"/>
        <v>46577</v>
      </c>
      <c r="AE17" s="15">
        <f t="shared" si="24"/>
        <v>82100</v>
      </c>
      <c r="AF17" s="25">
        <f t="shared" si="26"/>
        <v>0.85552121766387323</v>
      </c>
      <c r="AG17" s="25">
        <f t="shared" si="28"/>
        <v>0.87843187680143997</v>
      </c>
      <c r="AH17" s="25">
        <f t="shared" si="34"/>
        <v>0.90107675022033928</v>
      </c>
      <c r="AI17" s="25">
        <f t="shared" si="35"/>
        <v>0.92151454561840929</v>
      </c>
      <c r="AJ17" s="25">
        <f t="shared" si="37"/>
        <v>0.941258125904465</v>
      </c>
      <c r="AK17" s="25">
        <f t="shared" ref="AK17:AK23" si="39">+(1+U14/100)^-(($H14-$H$12)/365)</f>
        <v>0.96067002808828827</v>
      </c>
      <c r="AL17" s="25">
        <f>+(1+V14/100)^-(($H14-$H$13)/365)</f>
        <v>0.98044484617393202</v>
      </c>
      <c r="AM17" s="13">
        <f t="shared" ref="AM17" si="40">+(1+$AB$3)^-YEARFRAC($AD17,$AD$17)</f>
        <v>1</v>
      </c>
      <c r="AV17" s="11">
        <f t="shared" si="4"/>
        <v>47673</v>
      </c>
      <c r="AW17" t="s">
        <v>63</v>
      </c>
      <c r="AX17" s="9">
        <v>8.07</v>
      </c>
      <c r="AY17">
        <v>8</v>
      </c>
      <c r="AZ17">
        <f t="shared" si="5"/>
        <v>2.4</v>
      </c>
      <c r="BA17" s="33">
        <f t="shared" si="6"/>
        <v>5.67</v>
      </c>
      <c r="BB17" s="33">
        <v>4.2099291321546071</v>
      </c>
      <c r="BC17" s="33" t="str">
        <f t="shared" si="7"/>
        <v>4.21xQ</v>
      </c>
    </row>
    <row r="18" spans="1:55" x14ac:dyDescent="0.2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8"/>
        <v>82100</v>
      </c>
      <c r="G18">
        <f t="shared" si="14"/>
        <v>1.75</v>
      </c>
      <c r="H18" s="15">
        <f t="shared" si="9"/>
        <v>2120</v>
      </c>
      <c r="I18" s="9">
        <f t="shared" si="10"/>
        <v>5.8055555555555554</v>
      </c>
      <c r="J18" s="21">
        <f t="shared" si="19"/>
        <v>0.14820567820300934</v>
      </c>
      <c r="K18" s="21">
        <f t="shared" si="20"/>
        <v>2.5558175409451104E-2</v>
      </c>
      <c r="L18" s="9">
        <f t="shared" si="11"/>
        <v>63654.846240706065</v>
      </c>
      <c r="M18" s="9">
        <f t="shared" si="15"/>
        <v>19096.45387221182</v>
      </c>
      <c r="N18" s="9">
        <f t="shared" si="12"/>
        <v>0.99220801757766042</v>
      </c>
      <c r="O18" s="9">
        <v>4.4805632800000001</v>
      </c>
      <c r="P18" s="24">
        <f t="shared" si="13"/>
        <v>4.4220518172592094</v>
      </c>
      <c r="Q18" s="24">
        <f t="shared" si="16"/>
        <v>4.3208378761914856</v>
      </c>
      <c r="R18" s="24">
        <f t="shared" si="21"/>
        <v>4.2251610776168125</v>
      </c>
      <c r="S18" s="24">
        <f t="shared" si="22"/>
        <v>4.1755305452836566</v>
      </c>
      <c r="T18" s="24">
        <f t="shared" si="25"/>
        <v>4.1583452893522832</v>
      </c>
      <c r="U18" s="24">
        <f t="shared" si="27"/>
        <v>4.1510626725093092</v>
      </c>
      <c r="V18" s="24">
        <f t="shared" si="29"/>
        <v>4.1563912656517266</v>
      </c>
      <c r="W18" s="24">
        <f t="shared" si="31"/>
        <v>4.1795593534426079</v>
      </c>
      <c r="X18" s="24">
        <f t="shared" si="33"/>
        <v>4.2204918744895847</v>
      </c>
      <c r="Y18" s="24">
        <f>+(((1+O18/100)^(H18/365)/(1+$O$16/100)^($H$16/365))^(365/(H18-$H$16))-1)*100</f>
        <v>4.2754293379786867</v>
      </c>
      <c r="Z18" s="24">
        <f>+(((1+O18/100)^(H18/365)/(1+$O$17/100)^($H$17/365))^(365/(H18-$H$17))-1)*100</f>
        <v>4.3347674294595295</v>
      </c>
      <c r="AA18" s="24" t="e">
        <f>+(((1+O18/100)^(H18/365)/(1+$O$18/100)^($H$18/365))^(365/(H18-$H$18))-1)*100</f>
        <v>#DIV/0!</v>
      </c>
      <c r="AD18" s="11">
        <f t="shared" si="23"/>
        <v>46761</v>
      </c>
      <c r="AE18" s="15">
        <f t="shared" si="24"/>
        <v>84200</v>
      </c>
      <c r="AF18" s="25">
        <f t="shared" si="26"/>
        <v>0.83853678258983899</v>
      </c>
      <c r="AG18" s="25">
        <f t="shared" si="28"/>
        <v>0.86099260250823562</v>
      </c>
      <c r="AH18" s="25">
        <f t="shared" si="34"/>
        <v>0.88318791328111057</v>
      </c>
      <c r="AI18" s="25">
        <f t="shared" si="35"/>
        <v>0.90321996256578418</v>
      </c>
      <c r="AJ18" s="25">
        <f t="shared" si="37"/>
        <v>0.92257157880632723</v>
      </c>
      <c r="AK18" s="25">
        <f t="shared" si="39"/>
        <v>0.94159810166173952</v>
      </c>
      <c r="AL18" s="25">
        <f t="shared" ref="AL18:AL23" si="41">+(1+V15/100)^-(($H15-$H$13)/365)</f>
        <v>0.96098033554614792</v>
      </c>
      <c r="AM18" s="25">
        <f>+(1+W15/100)^-(($H15-$H$14)/365)</f>
        <v>0.9801472661070717</v>
      </c>
      <c r="AN18" s="13">
        <f t="shared" ref="AN18" si="42">+(1+$AB$3)^-YEARFRAC($AD18,$AD$18)</f>
        <v>1</v>
      </c>
      <c r="AV18" s="11"/>
      <c r="BB18" s="33"/>
      <c r="BC18" s="33" t="str">
        <f>+ROUND(SUM(BB4:BB17),2)&amp;"x"&amp;AW17</f>
        <v>470.2xQ</v>
      </c>
    </row>
    <row r="19" spans="1:55" x14ac:dyDescent="0.2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8"/>
        <v>81400</v>
      </c>
      <c r="G19">
        <f t="shared" si="14"/>
        <v>1.7500000000000002</v>
      </c>
      <c r="H19" s="15">
        <f t="shared" si="9"/>
        <v>2304</v>
      </c>
      <c r="I19" s="9">
        <f t="shared" si="10"/>
        <v>6.3055555555555554</v>
      </c>
      <c r="J19" s="21">
        <f t="shared" si="19"/>
        <v>0.1264067445269807</v>
      </c>
      <c r="K19" s="21">
        <f t="shared" si="20"/>
        <v>2.1798933676028653E-2</v>
      </c>
      <c r="L19" s="9">
        <f t="shared" si="11"/>
        <v>61763.520096687695</v>
      </c>
      <c r="M19" s="9">
        <f t="shared" si="15"/>
        <v>18529.056029006308</v>
      </c>
      <c r="N19" s="9">
        <f t="shared" si="12"/>
        <v>0.82112391694047671</v>
      </c>
      <c r="O19" s="9">
        <v>4.4753337399999999</v>
      </c>
      <c r="P19" s="24">
        <f t="shared" si="13"/>
        <v>4.421468187522426</v>
      </c>
      <c r="Q19" s="24">
        <f t="shared" si="16"/>
        <v>4.3294632360785901</v>
      </c>
      <c r="R19" s="24">
        <f t="shared" si="21"/>
        <v>4.244284854036473</v>
      </c>
      <c r="S19" s="24">
        <f t="shared" si="22"/>
        <v>4.2022999591223131</v>
      </c>
      <c r="T19" s="24">
        <f t="shared" si="25"/>
        <v>4.1906463898020885</v>
      </c>
      <c r="U19" s="24">
        <f t="shared" si="27"/>
        <v>4.1889767962836943</v>
      </c>
      <c r="V19" s="24">
        <f t="shared" si="29"/>
        <v>4.1997791719838418</v>
      </c>
      <c r="W19" s="24">
        <f t="shared" si="31"/>
        <v>4.2268820289466325</v>
      </c>
      <c r="X19" s="24">
        <f t="shared" si="33"/>
        <v>4.2694423026506056</v>
      </c>
      <c r="Y19" s="24">
        <f>+(((1+O19/100)^(H19/365)/(1+$O$16/100)^($H$16/365))^(365/(H19-$H$16))-1)*100</f>
        <v>4.3222195465906443</v>
      </c>
      <c r="Z19" s="24">
        <f>+(((1+O19/100)^(H19/365)/(1+$O$17/100)^($H$17/365))^(365/(H19-$H$17))-1)*100</f>
        <v>4.3752557289503002</v>
      </c>
      <c r="AA19" s="24">
        <f>+(((1+O19/100)^(H19/365)/(1+$O$18/100)^($H$18/365))^(365/(H19-$H$18))-1)*100</f>
        <v>4.4150992228672914</v>
      </c>
      <c r="AB19" s="24" t="e">
        <f>+(((1+O19/100)^(H19/365)/(1+$O$19/100)^($H$19/365))^(365/(H19-$H$19))-1)*100</f>
        <v>#DIV/0!</v>
      </c>
      <c r="AD19" s="11">
        <f t="shared" si="23"/>
        <v>46943</v>
      </c>
      <c r="AE19" s="15">
        <f t="shared" si="24"/>
        <v>83500</v>
      </c>
      <c r="AF19" s="25">
        <f t="shared" si="26"/>
        <v>0.82186222579540658</v>
      </c>
      <c r="AG19" s="25">
        <f t="shared" si="28"/>
        <v>0.84387150496285634</v>
      </c>
      <c r="AH19" s="25">
        <f t="shared" si="34"/>
        <v>0.86562545528770207</v>
      </c>
      <c r="AI19" s="25">
        <f t="shared" si="35"/>
        <v>0.88525916123140225</v>
      </c>
      <c r="AJ19" s="25">
        <f t="shared" si="37"/>
        <v>0.90422596474724837</v>
      </c>
      <c r="AK19" s="25">
        <f t="shared" si="39"/>
        <v>0.92287413945796359</v>
      </c>
      <c r="AL19" s="25">
        <f t="shared" si="41"/>
        <v>0.94187095177659363</v>
      </c>
      <c r="AM19" s="25">
        <f t="shared" ref="AM19:AM23" si="43">+(1+W16/100)^-(($H16-$H$14)/365)</f>
        <v>0.96065674214325425</v>
      </c>
      <c r="AN19" s="25">
        <f>+(1+X16/100)^-(($H16-$H$15)/365)</f>
        <v>0.98011469843584886</v>
      </c>
      <c r="AO19" s="13">
        <f>+(1+$AB$3)^-YEARFRAC($AD19,$AD$19)</f>
        <v>1</v>
      </c>
    </row>
    <row r="20" spans="1:55" x14ac:dyDescent="0.2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8"/>
        <v>80700</v>
      </c>
      <c r="G20">
        <f t="shared" si="14"/>
        <v>1.7500000000000002</v>
      </c>
      <c r="H20" s="15">
        <f t="shared" si="9"/>
        <v>2485</v>
      </c>
      <c r="I20" s="9">
        <f t="shared" si="10"/>
        <v>6.8055555555555554</v>
      </c>
      <c r="J20" s="21">
        <f t="shared" si="19"/>
        <v>0.10781412193952576</v>
      </c>
      <c r="K20" s="21">
        <f t="shared" si="20"/>
        <v>1.8592622587454942E-2</v>
      </c>
      <c r="L20" s="9">
        <f t="shared" si="11"/>
        <v>59919.097171935944</v>
      </c>
      <c r="M20" s="9">
        <f t="shared" si="15"/>
        <v>17975.729151580781</v>
      </c>
      <c r="N20" s="9">
        <f t="shared" si="12"/>
        <v>0.67943407968510483</v>
      </c>
      <c r="O20" s="9">
        <v>4.472118</v>
      </c>
      <c r="P20" s="24">
        <f t="shared" si="13"/>
        <v>4.4222098818722744</v>
      </c>
      <c r="Q20" s="24">
        <f t="shared" si="16"/>
        <v>4.3378634105531111</v>
      </c>
      <c r="R20" s="24">
        <f t="shared" si="21"/>
        <v>4.2611272744993434</v>
      </c>
      <c r="S20" s="24">
        <f t="shared" si="22"/>
        <v>4.2249662409467037</v>
      </c>
      <c r="T20" s="24">
        <f t="shared" si="25"/>
        <v>4.2171349449303008</v>
      </c>
      <c r="U20" s="24">
        <f t="shared" si="27"/>
        <v>4.21895385041966</v>
      </c>
      <c r="V20" s="24">
        <f t="shared" si="29"/>
        <v>4.2325481337213811</v>
      </c>
      <c r="W20" s="24">
        <f t="shared" si="31"/>
        <v>4.2605955215344382</v>
      </c>
      <c r="X20" s="24">
        <f t="shared" si="33"/>
        <v>4.3015241196660892</v>
      </c>
      <c r="Y20" s="24">
        <f>+(((1+O20/100)^(H20/365)/(1+$O$16/100)^($H$16/365))^(365/(H20-$H$16))-1)*100</f>
        <v>4.3492282831167461</v>
      </c>
      <c r="Z20" s="24">
        <f>+(((1+O20/100)^(H20/365)/(1+$O$17/100)^($H$17/365))^(365/(H20-$H$17))-1)*100</f>
        <v>4.3937955793358796</v>
      </c>
      <c r="AA20" s="24">
        <f>+(((1+O20/100)^(H20/365)/(1+$O$18/100)^($H$18/365))^(365/(H20-$H$18))-1)*100</f>
        <v>4.4230794580498722</v>
      </c>
      <c r="AB20" s="24">
        <f>+(((1+O20/100)^(H20/365)/(1+$O$19/100)^($H$19/365))^(365/(H20-$H$19))-1)*100</f>
        <v>4.4311925874847446</v>
      </c>
      <c r="AD20" s="11">
        <f t="shared" si="23"/>
        <v>47127</v>
      </c>
      <c r="AE20" s="15">
        <f t="shared" si="24"/>
        <v>82800</v>
      </c>
      <c r="AF20" s="25">
        <f t="shared" si="26"/>
        <v>0.80492575504020869</v>
      </c>
      <c r="AG20" s="25">
        <f t="shared" si="28"/>
        <v>0.82648147946178596</v>
      </c>
      <c r="AH20" s="25">
        <f t="shared" si="34"/>
        <v>0.84778713671277706</v>
      </c>
      <c r="AI20" s="25">
        <f t="shared" si="35"/>
        <v>0.86701624237665587</v>
      </c>
      <c r="AJ20" s="25">
        <f t="shared" si="37"/>
        <v>0.88559218875978141</v>
      </c>
      <c r="AK20" s="25">
        <f t="shared" si="39"/>
        <v>0.90385607245953037</v>
      </c>
      <c r="AL20" s="25">
        <f t="shared" si="41"/>
        <v>0.92246140924104703</v>
      </c>
      <c r="AM20" s="25">
        <f t="shared" si="43"/>
        <v>0.94086007269133154</v>
      </c>
      <c r="AN20" s="25">
        <f t="shared" ref="AN20:AN23" si="44">+(1+X17/100)^-(($H17-$H$15)/365)</f>
        <v>0.95991705045326481</v>
      </c>
      <c r="AO20" s="25">
        <f>+(1+Y17/100)^-(($H17-$H$16)/365)</f>
        <v>0.97939256699770227</v>
      </c>
      <c r="AP20" s="13">
        <f>+(1+$AB$3)^-YEARFRAC($AD20,$AD$20)</f>
        <v>1</v>
      </c>
    </row>
    <row r="21" spans="1:55" x14ac:dyDescent="0.25">
      <c r="AD21" s="11">
        <f t="shared" si="23"/>
        <v>47308</v>
      </c>
      <c r="AE21" s="15">
        <f t="shared" si="24"/>
        <v>82100</v>
      </c>
      <c r="AF21" s="25">
        <f t="shared" si="26"/>
        <v>0.78816479683970209</v>
      </c>
      <c r="AG21" s="25">
        <f t="shared" si="28"/>
        <v>0.80927166670078199</v>
      </c>
      <c r="AH21" s="25">
        <f t="shared" si="34"/>
        <v>0.83013367653661463</v>
      </c>
      <c r="AI21" s="25">
        <f t="shared" si="35"/>
        <v>0.84896237479117997</v>
      </c>
      <c r="AJ21" s="25">
        <f t="shared" si="37"/>
        <v>0.86715151449193395</v>
      </c>
      <c r="AK21" s="25">
        <f t="shared" si="39"/>
        <v>0.88503508958638166</v>
      </c>
      <c r="AL21" s="25">
        <f t="shared" si="41"/>
        <v>0.90325300768965511</v>
      </c>
      <c r="AM21" s="25">
        <f t="shared" si="43"/>
        <v>0.92126855601770063</v>
      </c>
      <c r="AN21" s="25">
        <f t="shared" si="44"/>
        <v>0.93992871058731409</v>
      </c>
      <c r="AO21" s="25">
        <f t="shared" ref="AO21:AO23" si="45">+(1+Y18/100)^-(($H18-$H$16)/365)</f>
        <v>0.95899868871197724</v>
      </c>
      <c r="AP21" s="25">
        <f>+(1+Z18/100)^-(($H18-$H$17)/365)</f>
        <v>0.97917701341328134</v>
      </c>
      <c r="AQ21" s="13">
        <f>+(1+$AB$3)^-YEARFRAC($AD21,$AD$21)</f>
        <v>1</v>
      </c>
    </row>
    <row r="22" spans="1:55" x14ac:dyDescent="0.25">
      <c r="AD22" s="11">
        <f t="shared" si="23"/>
        <v>47492</v>
      </c>
      <c r="AE22" s="15">
        <f t="shared" si="24"/>
        <v>81400</v>
      </c>
      <c r="AF22" s="25">
        <f t="shared" si="26"/>
        <v>0.77118446265703189</v>
      </c>
      <c r="AG22" s="25">
        <f t="shared" si="28"/>
        <v>0.79183660311985882</v>
      </c>
      <c r="AH22" s="25">
        <f t="shared" si="34"/>
        <v>0.81224915885655535</v>
      </c>
      <c r="AI22" s="25">
        <f t="shared" si="35"/>
        <v>0.83067220896511229</v>
      </c>
      <c r="AJ22" s="25">
        <f t="shared" si="37"/>
        <v>0.848469479260061</v>
      </c>
      <c r="AK22" s="25">
        <f t="shared" si="39"/>
        <v>0.86596776807592579</v>
      </c>
      <c r="AL22" s="25">
        <f t="shared" si="41"/>
        <v>0.8837931967674082</v>
      </c>
      <c r="AM22" s="25">
        <f t="shared" si="43"/>
        <v>0.90142061556680597</v>
      </c>
      <c r="AN22" s="25">
        <f t="shared" si="44"/>
        <v>0.91967875311946679</v>
      </c>
      <c r="AO22" s="25">
        <f t="shared" si="45"/>
        <v>0.93833788493037518</v>
      </c>
      <c r="AP22" s="25">
        <f t="shared" ref="AP22:AP23" si="46">+(1+Z19/100)^-(($H19-$H$17)/365)</f>
        <v>0.95808148494206036</v>
      </c>
      <c r="AQ22" s="25">
        <f>+(1+AA19/100)^-(($H19-$H$18)/365)</f>
        <v>0.97845585815205716</v>
      </c>
      <c r="AR22" s="13">
        <f>+(1+$AB$3)^-YEARFRAC($AD22,$AD$22)</f>
        <v>1</v>
      </c>
    </row>
    <row r="23" spans="1:55" x14ac:dyDescent="0.25">
      <c r="AD23" s="11">
        <f t="shared" si="23"/>
        <v>47673</v>
      </c>
      <c r="AE23" s="15">
        <f t="shared" si="24"/>
        <v>80700</v>
      </c>
      <c r="AF23" s="25">
        <f t="shared" si="26"/>
        <v>0.75478026594334802</v>
      </c>
      <c r="AG23" s="25">
        <f t="shared" si="28"/>
        <v>0.77499310583527892</v>
      </c>
      <c r="AH23" s="25">
        <f t="shared" si="34"/>
        <v>0.79497145731093499</v>
      </c>
      <c r="AI23" s="25">
        <f t="shared" si="35"/>
        <v>0.81300262278918456</v>
      </c>
      <c r="AJ23" s="25">
        <f t="shared" si="37"/>
        <v>0.83042131968565103</v>
      </c>
      <c r="AK23" s="25">
        <f t="shared" si="39"/>
        <v>0.84754739486679154</v>
      </c>
      <c r="AL23" s="25">
        <f t="shared" si="41"/>
        <v>0.86499365119041638</v>
      </c>
      <c r="AM23" s="25">
        <f t="shared" si="43"/>
        <v>0.88224610957561767</v>
      </c>
      <c r="AN23" s="25">
        <f t="shared" si="44"/>
        <v>0.90011587042394581</v>
      </c>
      <c r="AO23" s="25">
        <f t="shared" si="45"/>
        <v>0.91837809580901908</v>
      </c>
      <c r="AP23" s="25">
        <f t="shared" si="46"/>
        <v>0.93770172120488793</v>
      </c>
      <c r="AQ23" s="25">
        <f>+(1+AA20/100)^-(($H20-$H$18)/365)</f>
        <v>0.95764270235080773</v>
      </c>
      <c r="AR23" s="25">
        <f>+(1+AB20/100)^-(($H20-$H$19)/365)</f>
        <v>0.9787285694823703</v>
      </c>
      <c r="AS23" s="13">
        <f>+(1+$AB$3)^-YEARFRAC($AD23,$AD$23)</f>
        <v>1</v>
      </c>
    </row>
    <row r="25" spans="1:55" x14ac:dyDescent="0.25">
      <c r="AF25">
        <v>1</v>
      </c>
      <c r="AG25">
        <f>+AF25+1</f>
        <v>2</v>
      </c>
      <c r="AH25">
        <f t="shared" ref="AH25:AS25" si="47">+AG25+1</f>
        <v>3</v>
      </c>
      <c r="AI25">
        <f t="shared" si="47"/>
        <v>4</v>
      </c>
      <c r="AJ25">
        <f t="shared" si="47"/>
        <v>5</v>
      </c>
      <c r="AK25">
        <f t="shared" si="47"/>
        <v>6</v>
      </c>
      <c r="AL25">
        <f t="shared" si="47"/>
        <v>7</v>
      </c>
      <c r="AM25">
        <f t="shared" si="47"/>
        <v>8</v>
      </c>
      <c r="AN25">
        <f t="shared" si="47"/>
        <v>9</v>
      </c>
      <c r="AO25">
        <f t="shared" si="47"/>
        <v>10</v>
      </c>
      <c r="AP25">
        <f t="shared" si="47"/>
        <v>11</v>
      </c>
      <c r="AQ25">
        <f t="shared" si="47"/>
        <v>12</v>
      </c>
      <c r="AR25">
        <f t="shared" si="47"/>
        <v>13</v>
      </c>
      <c r="AS25">
        <f t="shared" si="47"/>
        <v>14</v>
      </c>
    </row>
    <row r="26" spans="1:55" x14ac:dyDescent="0.25">
      <c r="AD26" t="s">
        <v>42</v>
      </c>
      <c r="AF26" s="25">
        <f>+AB13/2</f>
        <v>0.88320580247479785</v>
      </c>
      <c r="AG26" s="25">
        <f>+(1-$AF$26)^(AG$25-$AF$25)*$AF$26</f>
        <v>0.10315331294964621</v>
      </c>
      <c r="AH26" s="25">
        <f>+(1-$AF$26)^(AH$25-$AF$25)*$AF$26</f>
        <v>1.2047708408019973E-2</v>
      </c>
      <c r="AI26" s="25">
        <f t="shared" ref="AI26:AS26" si="48">+(1-$AF$26)^(AI$25-$AF$25)*$AF$26</f>
        <v>1.4071024355323232E-3</v>
      </c>
      <c r="AJ26" s="25">
        <f t="shared" si="48"/>
        <v>1.6434139979375521E-4</v>
      </c>
      <c r="AK26" s="25">
        <f t="shared" si="48"/>
        <v>1.9194121909080059E-5</v>
      </c>
      <c r="AL26" s="25">
        <f t="shared" si="48"/>
        <v>2.2417620655719067E-6</v>
      </c>
      <c r="AM26" s="25">
        <f t="shared" si="48"/>
        <v>2.6182480149091043E-7</v>
      </c>
      <c r="AN26" s="25">
        <f t="shared" si="48"/>
        <v>3.0579617582326238E-8</v>
      </c>
      <c r="AO26" s="25">
        <f t="shared" si="48"/>
        <v>3.571521896155355E-9</v>
      </c>
      <c r="AP26" s="25">
        <f t="shared" si="48"/>
        <v>4.1713303380515302E-10</v>
      </c>
      <c r="AQ26" s="25">
        <f t="shared" si="48"/>
        <v>4.8718717944525873E-11</v>
      </c>
      <c r="AR26" s="25">
        <f t="shared" si="48"/>
        <v>5.6900635667875648E-12</v>
      </c>
      <c r="AS26" s="25">
        <f t="shared" si="48"/>
        <v>6.6456640815034316E-13</v>
      </c>
    </row>
    <row r="27" spans="1:55" x14ac:dyDescent="0.25">
      <c r="AD27" t="s">
        <v>44</v>
      </c>
      <c r="AF27" s="28">
        <f>+AF6*AF7</f>
        <v>57.895642066639411</v>
      </c>
      <c r="AG27" s="28">
        <f t="shared" ref="AG27:AS27" si="49">+AG6*AG7</f>
        <v>58.292129641485822</v>
      </c>
      <c r="AH27" s="28">
        <f t="shared" si="49"/>
        <v>55.955996977327132</v>
      </c>
      <c r="AI27" s="28">
        <f t="shared" si="49"/>
        <v>50.924903541556695</v>
      </c>
      <c r="AJ27" s="28">
        <f t="shared" si="49"/>
        <v>45.978729920931002</v>
      </c>
      <c r="AK27" s="28">
        <f t="shared" si="49"/>
        <v>41.085127452632882</v>
      </c>
      <c r="AL27" s="28">
        <f t="shared" si="49"/>
        <v>36.289442216600293</v>
      </c>
      <c r="AM27" s="28">
        <f t="shared" si="49"/>
        <v>31.55219616269083</v>
      </c>
      <c r="AN27" s="28">
        <f t="shared" si="49"/>
        <v>26.908637880475386</v>
      </c>
      <c r="AO27" s="28">
        <f t="shared" si="49"/>
        <v>22.137981720102793</v>
      </c>
      <c r="AP27" s="28">
        <f t="shared" si="49"/>
        <v>17.490599051307221</v>
      </c>
      <c r="AQ27" s="28">
        <f t="shared" si="49"/>
        <v>12.950239099208117</v>
      </c>
      <c r="AR27" s="28">
        <f t="shared" si="49"/>
        <v>8.527265491440799</v>
      </c>
      <c r="AS27" s="28">
        <f t="shared" si="49"/>
        <v>4.2099291321546071</v>
      </c>
    </row>
    <row r="28" spans="1:55" x14ac:dyDescent="0.25">
      <c r="AD28" t="s">
        <v>45</v>
      </c>
      <c r="AF28" s="29">
        <f>+AF27*AF26</f>
        <v>51.133767011259927</v>
      </c>
      <c r="AG28" s="29">
        <f t="shared" ref="AG28:AS28" si="50">+AG27*AG26</f>
        <v>6.0130262914095347</v>
      </c>
      <c r="AH28" s="29">
        <f t="shared" si="50"/>
        <v>0.67414153526288423</v>
      </c>
      <c r="AI28" s="29">
        <f t="shared" si="50"/>
        <v>7.165655580257306E-2</v>
      </c>
      <c r="AJ28" s="29">
        <f t="shared" si="50"/>
        <v>7.5562088359448169E-3</v>
      </c>
      <c r="AK28" s="29">
        <f t="shared" si="50"/>
        <v>7.8859294497592744E-4</v>
      </c>
      <c r="AL28" s="29">
        <f t="shared" si="50"/>
        <v>8.1352294941938226E-5</v>
      </c>
      <c r="AM28" s="29">
        <f t="shared" si="50"/>
        <v>8.2611474968987933E-6</v>
      </c>
      <c r="AN28" s="29">
        <f t="shared" si="50"/>
        <v>8.2285585604623492E-7</v>
      </c>
      <c r="AO28" s="29">
        <f t="shared" si="50"/>
        <v>7.9066286450034117E-8</v>
      </c>
      <c r="AP28" s="29">
        <f t="shared" si="50"/>
        <v>7.2959066453413126E-9</v>
      </c>
      <c r="AQ28" s="29">
        <f t="shared" si="50"/>
        <v>6.3091904598849108E-10</v>
      </c>
      <c r="AR28" s="29">
        <f t="shared" si="50"/>
        <v>4.8520682697172148E-11</v>
      </c>
      <c r="AS28" s="29">
        <f t="shared" si="50"/>
        <v>2.7977774819234787E-12</v>
      </c>
    </row>
    <row r="29" spans="1:55" x14ac:dyDescent="0.25">
      <c r="AD29" t="s">
        <v>24</v>
      </c>
      <c r="AF29" s="29">
        <f>+SUM(AF28:AS28)</f>
        <v>57.901026718858581</v>
      </c>
    </row>
    <row r="30" spans="1:55" x14ac:dyDescent="0.25">
      <c r="AD30" t="s">
        <v>21</v>
      </c>
      <c r="AF30" s="12">
        <f>+AF29-AB10</f>
        <v>1.1696632176787602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2023-11-22T23:19:26Z</dcterms:modified>
</cp:coreProperties>
</file>