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0" documentId="14_{36CB20EE-E6F5-4308-AA86-D680FEB8C88E}" xr6:coauthVersionLast="36" xr6:coauthVersionMax="36" xr10:uidLastSave="{00000000-0000-0000-0000-000000000000}"/>
  <bookViews>
    <workbookView xWindow="-90" yWindow="-90" windowWidth="19380" windowHeight="10260" activeTab="3" xr2:uid="{9C799078-5C8C-4CA2-A599-9589FA691B16}"/>
  </bookViews>
  <sheets>
    <sheet name="PRICES" sheetId="5" r:id="rId1"/>
    <sheet name="FF" sheetId="3" r:id="rId2"/>
    <sheet name="FFant" sheetId="1" r:id="rId3"/>
    <sheet name="PDs Ejemplo" sheetId="6" r:id="rId4"/>
    <sheet name="Datos" sheetId="2" r:id="rId5"/>
  </sheets>
  <definedNames>
    <definedName name="_xlnm._FilterDatabase" localSheetId="0" hidden="1">PRICES!$A$1:$B$742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6" l="1"/>
  <c r="M2" i="6"/>
  <c r="L2" i="6"/>
  <c r="K2" i="6"/>
  <c r="J2" i="6"/>
  <c r="I2" i="6"/>
  <c r="N3" i="6"/>
  <c r="M5" i="6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4" i="6"/>
  <c r="L4" i="6"/>
  <c r="K4" i="6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I4" i="6"/>
  <c r="I5" i="6" s="1"/>
  <c r="M3" i="6"/>
  <c r="L3" i="6"/>
  <c r="K3" i="6"/>
  <c r="J3" i="6"/>
  <c r="I3" i="6"/>
  <c r="H3" i="6"/>
  <c r="M1" i="6"/>
  <c r="L1" i="6"/>
  <c r="K1" i="6"/>
  <c r="J1" i="6"/>
  <c r="I1" i="6"/>
  <c r="H1" i="6"/>
  <c r="H6" i="6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5" i="6"/>
  <c r="N5" i="6" l="1"/>
  <c r="I6" i="6"/>
  <c r="N4" i="6"/>
  <c r="F39" i="6"/>
  <c r="F40" i="6" s="1"/>
  <c r="F41" i="6" s="1"/>
  <c r="F42" i="6" s="1"/>
  <c r="F43" i="6" s="1"/>
  <c r="F44" i="6" s="1"/>
  <c r="F45" i="6" s="1"/>
  <c r="F46" i="6" s="1"/>
  <c r="F47" i="6" s="1"/>
  <c r="F48" i="6" s="1"/>
  <c r="F32" i="6"/>
  <c r="F33" i="6" s="1"/>
  <c r="F34" i="6" s="1"/>
  <c r="F35" i="6" s="1"/>
  <c r="F36" i="6" s="1"/>
  <c r="F37" i="6" s="1"/>
  <c r="F38" i="6" s="1"/>
  <c r="E32" i="6"/>
  <c r="E33" i="6" s="1"/>
  <c r="E34" i="6" s="1"/>
  <c r="E35" i="6" s="1"/>
  <c r="E36" i="6" s="1"/>
  <c r="E37" i="6" s="1"/>
  <c r="E38" i="6" s="1"/>
  <c r="F28" i="6"/>
  <c r="F29" i="6" s="1"/>
  <c r="F30" i="6" s="1"/>
  <c r="F31" i="6" s="1"/>
  <c r="F27" i="6"/>
  <c r="E27" i="6"/>
  <c r="E28" i="6" s="1"/>
  <c r="E29" i="6" s="1"/>
  <c r="E30" i="6" s="1"/>
  <c r="E31" i="6" s="1"/>
  <c r="D27" i="6"/>
  <c r="D28" i="6" s="1"/>
  <c r="D29" i="6" s="1"/>
  <c r="D30" i="6" s="1"/>
  <c r="D31" i="6" s="1"/>
  <c r="F17" i="6"/>
  <c r="F18" i="6" s="1"/>
  <c r="F19" i="6" s="1"/>
  <c r="F20" i="6" s="1"/>
  <c r="F21" i="6" s="1"/>
  <c r="F22" i="6" s="1"/>
  <c r="F23" i="6" s="1"/>
  <c r="F24" i="6" s="1"/>
  <c r="F25" i="6" s="1"/>
  <c r="F26" i="6" s="1"/>
  <c r="E17" i="6"/>
  <c r="E18" i="6" s="1"/>
  <c r="E19" i="6" s="1"/>
  <c r="E20" i="6" s="1"/>
  <c r="E21" i="6" s="1"/>
  <c r="E22" i="6" s="1"/>
  <c r="E23" i="6" s="1"/>
  <c r="E24" i="6" s="1"/>
  <c r="E25" i="6" s="1"/>
  <c r="E26" i="6" s="1"/>
  <c r="D17" i="6"/>
  <c r="D18" i="6" s="1"/>
  <c r="D19" i="6" s="1"/>
  <c r="D20" i="6" s="1"/>
  <c r="D21" i="6" s="1"/>
  <c r="D22" i="6" s="1"/>
  <c r="D23" i="6" s="1"/>
  <c r="D24" i="6" s="1"/>
  <c r="D25" i="6" s="1"/>
  <c r="D26" i="6" s="1"/>
  <c r="C17" i="6"/>
  <c r="C18" i="6" s="1"/>
  <c r="C19" i="6" s="1"/>
  <c r="C20" i="6" s="1"/>
  <c r="C21" i="6" s="1"/>
  <c r="C22" i="6" s="1"/>
  <c r="C23" i="6" s="1"/>
  <c r="C24" i="6" s="1"/>
  <c r="C25" i="6" s="1"/>
  <c r="C26" i="6" s="1"/>
  <c r="C6" i="6"/>
  <c r="C7" i="6" s="1"/>
  <c r="C8" i="6" s="1"/>
  <c r="C9" i="6" s="1"/>
  <c r="C10" i="6" s="1"/>
  <c r="C11" i="6" s="1"/>
  <c r="C12" i="6" s="1"/>
  <c r="C13" i="6" s="1"/>
  <c r="C14" i="6" s="1"/>
  <c r="C15" i="6" s="1"/>
  <c r="C16" i="6" s="1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E5" i="6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C5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F4" i="6"/>
  <c r="E4" i="6"/>
  <c r="D4" i="6"/>
  <c r="C4" i="6"/>
  <c r="B4" i="6"/>
  <c r="F3" i="6"/>
  <c r="E3" i="6"/>
  <c r="D3" i="6"/>
  <c r="C3" i="6"/>
  <c r="B3" i="6"/>
  <c r="B2" i="6"/>
  <c r="C2" i="6"/>
  <c r="D2" i="6" s="1"/>
  <c r="E2" i="6" s="1"/>
  <c r="F2" i="6" s="1"/>
  <c r="I7" i="6" l="1"/>
  <c r="N6" i="6"/>
  <c r="X10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N23" i="1"/>
  <c r="AM23" i="1"/>
  <c r="AM22" i="1"/>
  <c r="AL23" i="1"/>
  <c r="AL22" i="1"/>
  <c r="AL21" i="1"/>
  <c r="AK23" i="1"/>
  <c r="AK22" i="1"/>
  <c r="AK21" i="1"/>
  <c r="AK20" i="1"/>
  <c r="AJ23" i="1"/>
  <c r="AJ22" i="1"/>
  <c r="AJ21" i="1"/>
  <c r="AJ20" i="1"/>
  <c r="AJ19" i="1"/>
  <c r="AI23" i="1"/>
  <c r="AI22" i="1"/>
  <c r="AI21" i="1"/>
  <c r="AI20" i="1"/>
  <c r="AI19" i="1"/>
  <c r="AI18" i="1"/>
  <c r="AH23" i="1"/>
  <c r="AH22" i="1"/>
  <c r="AH21" i="1"/>
  <c r="AH20" i="1"/>
  <c r="AH19" i="1"/>
  <c r="AH18" i="1"/>
  <c r="AH17" i="1"/>
  <c r="AG23" i="1"/>
  <c r="AG22" i="1"/>
  <c r="AG21" i="1"/>
  <c r="AG20" i="1"/>
  <c r="AG19" i="1"/>
  <c r="AG18" i="1"/>
  <c r="AG17" i="1"/>
  <c r="AG16" i="1"/>
  <c r="AF23" i="1"/>
  <c r="AF22" i="1"/>
  <c r="AF21" i="1"/>
  <c r="AF20" i="1"/>
  <c r="AF19" i="1"/>
  <c r="AF18" i="1"/>
  <c r="AF17" i="1"/>
  <c r="AF16" i="1"/>
  <c r="AF15" i="1"/>
  <c r="AE23" i="1"/>
  <c r="AE22" i="1"/>
  <c r="AE21" i="1"/>
  <c r="AE20" i="1"/>
  <c r="AE19" i="1"/>
  <c r="AE18" i="1"/>
  <c r="AE17" i="1"/>
  <c r="AE16" i="1"/>
  <c r="AE15" i="1"/>
  <c r="AE14" i="1"/>
  <c r="AD14" i="1"/>
  <c r="X20" i="1"/>
  <c r="X19" i="1"/>
  <c r="W20" i="1"/>
  <c r="W19" i="1"/>
  <c r="W18" i="1"/>
  <c r="V20" i="1"/>
  <c r="V19" i="1"/>
  <c r="V18" i="1"/>
  <c r="V17" i="1"/>
  <c r="U20" i="1"/>
  <c r="U19" i="1"/>
  <c r="U18" i="1"/>
  <c r="U17" i="1"/>
  <c r="U16" i="1"/>
  <c r="T20" i="1"/>
  <c r="T19" i="1"/>
  <c r="T18" i="1"/>
  <c r="T17" i="1"/>
  <c r="T16" i="1"/>
  <c r="T15" i="1"/>
  <c r="S20" i="1"/>
  <c r="S19" i="1"/>
  <c r="S18" i="1"/>
  <c r="S17" i="1"/>
  <c r="S16" i="1"/>
  <c r="S15" i="1"/>
  <c r="S14" i="1"/>
  <c r="R20" i="1"/>
  <c r="R19" i="1"/>
  <c r="R18" i="1"/>
  <c r="R17" i="1"/>
  <c r="R16" i="1"/>
  <c r="R15" i="1"/>
  <c r="R14" i="1"/>
  <c r="R13" i="1"/>
  <c r="Q20" i="1"/>
  <c r="Q19" i="1"/>
  <c r="Q18" i="1"/>
  <c r="Q17" i="1"/>
  <c r="Q16" i="1"/>
  <c r="Q15" i="1"/>
  <c r="Q14" i="1"/>
  <c r="Q13" i="1"/>
  <c r="Q12" i="1"/>
  <c r="P20" i="1"/>
  <c r="P19" i="1"/>
  <c r="P18" i="1"/>
  <c r="P17" i="1"/>
  <c r="P16" i="1"/>
  <c r="P15" i="1"/>
  <c r="P14" i="1"/>
  <c r="P13" i="1"/>
  <c r="P12" i="1"/>
  <c r="P11" i="1"/>
  <c r="O20" i="1"/>
  <c r="O19" i="1"/>
  <c r="O18" i="1"/>
  <c r="O17" i="1"/>
  <c r="O16" i="1"/>
  <c r="O15" i="1"/>
  <c r="O14" i="1"/>
  <c r="O13" i="1"/>
  <c r="O12" i="1"/>
  <c r="O11" i="1"/>
  <c r="O10" i="1"/>
  <c r="H20" i="1"/>
  <c r="H19" i="1"/>
  <c r="H18" i="1"/>
  <c r="L18" i="1" s="1"/>
  <c r="AB21" i="1" s="1"/>
  <c r="H17" i="1"/>
  <c r="H16" i="1"/>
  <c r="H15" i="1"/>
  <c r="M15" i="1" s="1"/>
  <c r="AC18" i="1" s="1"/>
  <c r="H14" i="1"/>
  <c r="H13" i="1"/>
  <c r="H12" i="1"/>
  <c r="H11" i="1"/>
  <c r="H10" i="1"/>
  <c r="H9" i="1"/>
  <c r="H8" i="1"/>
  <c r="H7" i="1"/>
  <c r="L7" i="1" s="1"/>
  <c r="AB4" i="1" a="1"/>
  <c r="AB4" i="1" s="1"/>
  <c r="AB5" i="1" s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X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A10" i="1" s="1"/>
  <c r="F2" i="1"/>
  <c r="F3" i="1"/>
  <c r="F4" i="1"/>
  <c r="F5" i="1"/>
  <c r="F6" i="1"/>
  <c r="F8" i="1"/>
  <c r="AA11" i="1" s="1"/>
  <c r="F9" i="1"/>
  <c r="AA12" i="1" s="1"/>
  <c r="F10" i="1"/>
  <c r="AA13" i="1" s="1"/>
  <c r="F11" i="1"/>
  <c r="F12" i="1"/>
  <c r="F13" i="1"/>
  <c r="AA16" i="1" s="1"/>
  <c r="F14" i="1"/>
  <c r="AA17" i="1" s="1"/>
  <c r="F15" i="1"/>
  <c r="AA18" i="1" s="1"/>
  <c r="F16" i="1"/>
  <c r="AA19" i="1" s="1"/>
  <c r="F17" i="1"/>
  <c r="AA20" i="1" s="1"/>
  <c r="F18" i="1"/>
  <c r="AA21" i="1" s="1"/>
  <c r="F19" i="1"/>
  <c r="AA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I8" i="6" l="1"/>
  <c r="N7" i="6"/>
  <c r="N10" i="1"/>
  <c r="AD13" i="1" s="1"/>
  <c r="N11" i="1"/>
  <c r="N13" i="1"/>
  <c r="AD16" i="1" s="1"/>
  <c r="N14" i="1"/>
  <c r="AD17" i="1" s="1"/>
  <c r="N16" i="1"/>
  <c r="AD19" i="1" s="1"/>
  <c r="L19" i="1"/>
  <c r="AB22" i="1" s="1"/>
  <c r="J17" i="1"/>
  <c r="N17" i="1"/>
  <c r="AD20" i="1" s="1"/>
  <c r="M11" i="1"/>
  <c r="AC14" i="1" s="1"/>
  <c r="J8" i="1"/>
  <c r="M12" i="1"/>
  <c r="AC15" i="1" s="1"/>
  <c r="N20" i="1"/>
  <c r="AD23" i="1" s="1"/>
  <c r="J20" i="1"/>
  <c r="N9" i="1"/>
  <c r="N12" i="1"/>
  <c r="AD15" i="1" s="1"/>
  <c r="L17" i="1"/>
  <c r="AB20" i="1" s="1"/>
  <c r="N15" i="1"/>
  <c r="AD18" i="1" s="1"/>
  <c r="M16" i="1"/>
  <c r="AC19" i="1" s="1"/>
  <c r="J12" i="1"/>
  <c r="M9" i="1"/>
  <c r="AC12" i="1" s="1"/>
  <c r="J18" i="1"/>
  <c r="J11" i="1"/>
  <c r="N18" i="1"/>
  <c r="AD21" i="1" s="1"/>
  <c r="N19" i="1"/>
  <c r="AD22" i="1" s="1"/>
  <c r="M10" i="1"/>
  <c r="AC13" i="1" s="1"/>
  <c r="M14" i="1"/>
  <c r="AC17" i="1" s="1"/>
  <c r="M13" i="1"/>
  <c r="AC16" i="1" s="1"/>
  <c r="L11" i="1"/>
  <c r="AB14" i="1" s="1"/>
  <c r="J9" i="1"/>
  <c r="L12" i="1"/>
  <c r="AB15" i="1" s="1"/>
  <c r="J19" i="1"/>
  <c r="L8" i="1"/>
  <c r="AB11" i="1" s="1"/>
  <c r="L10" i="1"/>
  <c r="AB13" i="1" s="1"/>
  <c r="M17" i="1"/>
  <c r="AC20" i="1" s="1"/>
  <c r="L20" i="1"/>
  <c r="AB23" i="1" s="1"/>
  <c r="L9" i="1"/>
  <c r="AB12" i="1" s="1"/>
  <c r="M18" i="1"/>
  <c r="AC21" i="1" s="1"/>
  <c r="J7" i="1"/>
  <c r="M19" i="1"/>
  <c r="AC22" i="1" s="1"/>
  <c r="M8" i="1"/>
  <c r="M20" i="1"/>
  <c r="AC23" i="1" s="1"/>
  <c r="J14" i="1"/>
  <c r="J15" i="1"/>
  <c r="L13" i="1"/>
  <c r="AB16" i="1" s="1"/>
  <c r="J16" i="1"/>
  <c r="L14" i="1"/>
  <c r="AB17" i="1" s="1"/>
  <c r="L15" i="1"/>
  <c r="AB18" i="1" s="1"/>
  <c r="L16" i="1"/>
  <c r="AB19" i="1" s="1"/>
  <c r="J10" i="1"/>
  <c r="J13" i="1"/>
  <c r="AD12" i="1"/>
  <c r="AG4" i="1"/>
  <c r="AG5" i="1" s="1"/>
  <c r="AF4" i="1"/>
  <c r="AF5" i="1" s="1"/>
  <c r="AE4" i="1"/>
  <c r="AE5" i="1" s="1"/>
  <c r="AD4" i="1"/>
  <c r="AD5" i="1" s="1"/>
  <c r="AM4" i="1"/>
  <c r="AM5" i="1" s="1"/>
  <c r="AK4" i="1"/>
  <c r="AK5" i="1" s="1"/>
  <c r="AI4" i="1"/>
  <c r="AI5" i="1" s="1"/>
  <c r="AO4" i="1"/>
  <c r="AO5" i="1" s="1"/>
  <c r="AC4" i="1"/>
  <c r="AC5" i="1" s="1"/>
  <c r="AL4" i="1"/>
  <c r="AL5" i="1" s="1"/>
  <c r="AJ4" i="1"/>
  <c r="AJ5" i="1" s="1"/>
  <c r="AH4" i="1"/>
  <c r="AH5" i="1" s="1"/>
  <c r="AN4" i="1"/>
  <c r="AN5" i="1" s="1"/>
  <c r="AB2" i="1" a="1"/>
  <c r="AB2" i="1" s="1"/>
  <c r="AB7" i="1" s="1"/>
  <c r="AE13" i="1"/>
  <c r="AM21" i="1"/>
  <c r="AI17" i="1"/>
  <c r="AK19" i="1"/>
  <c r="AN22" i="1"/>
  <c r="AO23" i="1"/>
  <c r="AH16" i="1"/>
  <c r="AA23" i="1"/>
  <c r="AL20" i="1"/>
  <c r="AB10" i="1"/>
  <c r="AG15" i="1"/>
  <c r="AJ18" i="1"/>
  <c r="AA14" i="1"/>
  <c r="AA15" i="1"/>
  <c r="AC11" i="1"/>
  <c r="AF14" i="1"/>
  <c r="AJ2" i="1"/>
  <c r="AF2" i="1"/>
  <c r="AE2" i="1"/>
  <c r="AL2" i="1"/>
  <c r="AD2" i="1"/>
  <c r="AI2" i="1"/>
  <c r="AO2" i="1"/>
  <c r="I9" i="6" l="1"/>
  <c r="N8" i="6"/>
  <c r="AM2" i="1"/>
  <c r="AK2" i="1"/>
  <c r="AC2" i="1"/>
  <c r="AH2" i="1"/>
  <c r="AN2" i="1"/>
  <c r="AG2" i="1"/>
  <c r="AG3" i="1"/>
  <c r="AG6" i="1" s="1"/>
  <c r="AB3" i="1"/>
  <c r="AN3" i="1"/>
  <c r="AN6" i="1" s="1"/>
  <c r="AN8" i="1" s="1"/>
  <c r="X5" i="1"/>
  <c r="X6" i="1" s="1"/>
  <c r="AL3" i="1"/>
  <c r="AL6" i="1" s="1"/>
  <c r="AL8" i="1" s="1"/>
  <c r="AM3" i="1"/>
  <c r="AM6" i="1" s="1"/>
  <c r="AM8" i="1" s="1"/>
  <c r="AK3" i="1"/>
  <c r="AK6" i="1" s="1"/>
  <c r="AK8" i="1" s="1"/>
  <c r="AC3" i="1"/>
  <c r="AC6" i="1" s="1"/>
  <c r="AC8" i="1" s="1"/>
  <c r="AO3" i="1"/>
  <c r="AO6" i="1" s="1"/>
  <c r="AO8" i="1" s="1"/>
  <c r="AH3" i="1"/>
  <c r="AH6" i="1" s="1"/>
  <c r="AH8" i="1" s="1"/>
  <c r="AD3" i="1"/>
  <c r="AD6" i="1" s="1"/>
  <c r="AD8" i="1" s="1"/>
  <c r="AE3" i="1"/>
  <c r="AE6" i="1" s="1"/>
  <c r="AE8" i="1" s="1"/>
  <c r="AI3" i="1"/>
  <c r="AI6" i="1" s="1"/>
  <c r="AI8" i="1" s="1"/>
  <c r="AF3" i="1"/>
  <c r="AF6" i="1" s="1"/>
  <c r="AF8" i="1" s="1"/>
  <c r="AJ3" i="1"/>
  <c r="AJ6" i="1" s="1"/>
  <c r="AJ8" i="1" s="1"/>
  <c r="I10" i="6" l="1"/>
  <c r="N9" i="6"/>
  <c r="AG8" i="1"/>
  <c r="AB6" i="1"/>
  <c r="Y3" i="1"/>
  <c r="X7" i="1"/>
  <c r="X8" i="1" s="1"/>
  <c r="N10" i="6" l="1"/>
  <c r="AB8" i="1"/>
  <c r="Z6" i="1"/>
  <c r="N11" i="6" l="1"/>
  <c r="X11" i="1"/>
  <c r="Z8" i="1"/>
  <c r="N12" i="6" l="1"/>
  <c r="N13" i="6" l="1"/>
  <c r="N14" i="6" l="1"/>
  <c r="N15" i="6" l="1"/>
  <c r="N16" i="6" l="1"/>
  <c r="N17" i="6" l="1"/>
  <c r="N18" i="6" l="1"/>
  <c r="N19" i="6" l="1"/>
  <c r="N20" i="6" l="1"/>
  <c r="N21" i="6" l="1"/>
  <c r="N22" i="6" l="1"/>
  <c r="N23" i="6" l="1"/>
  <c r="N24" i="6" l="1"/>
  <c r="N26" i="6" l="1"/>
  <c r="N2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9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10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<sst xmlns="http://schemas.openxmlformats.org/spreadsheetml/2006/main" count="67" uniqueCount="46">
  <si>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</si>
  <si>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</si>
  <si>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</si>
  <si>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</si>
  <si>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</si>
  <si>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</si>
  <si>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</si>
  <si>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</si>
  <si>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</si>
  <si>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</si>
  <si>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</si>
  <si>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</si>
  <si>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</si>
  <si>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</si>
  <si>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</si>
  <si>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</si>
  <si>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</si>
  <si>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</si>
  <si>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</si>
  <si>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</si>
  <si>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</si>
  <si>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</si>
  <si>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</si>
  <si>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close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</si>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</sst>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000%"/>
    <numFmt numFmtId="170" formatCode="0.0000%"/>
    <numFmt numFmtId="171" formatCode="_(* #,##0.000000_);_(* \(#,##0.000000\);_(* &quot;-&quot;??_);_(@_)"/>
    <numFmt numFmtId="172" formatCode="_(* #,##0.000000_);_(* \(#,##0.000000\);_(* &quot;-&quot;????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29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164" fontId="0" fillId="0" borderId="0" xfId="1" applyFont="1"/>
    <xf numFmtId="0" fontId="3" fillId="0" borderId="0" xfId="3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6" fontId="0" fillId="0" borderId="0" xfId="1" applyNumberFormat="1" applyFont="1"/>
    <xf numFmtId="167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4" fontId="0" fillId="0" borderId="0" xfId="4" applyFont="1"/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68" fontId="0" fillId="0" borderId="0" xfId="0" applyNumberFormat="1"/>
    <xf numFmtId="169" fontId="0" fillId="0" borderId="0" xfId="2" applyNumberFormat="1" applyFont="1"/>
    <xf numFmtId="170" fontId="0" fillId="3" borderId="0" xfId="2" applyNumberFormat="1" applyFont="1" applyFill="1"/>
    <xf numFmtId="171" fontId="0" fillId="0" borderId="0" xfId="1" applyNumberFormat="1" applyFont="1"/>
    <xf numFmtId="170" fontId="0" fillId="3" borderId="0" xfId="0" applyNumberFormat="1" applyFill="1"/>
    <xf numFmtId="172" fontId="0" fillId="0" borderId="0" xfId="0" applyNumberForma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B742"/>
  <sheetViews>
    <sheetView workbookViewId="0">
      <pane ySplit="1" topLeftCell="A723" activePane="bottomLeft" state="frozen"/>
      <selection pane="bottomLeft"/>
    </sheetView>
  </sheetViews>
  <sheetFormatPr baseColWidth="10" defaultRowHeight="14.5" x14ac:dyDescent="0.35"/>
  <cols>
    <col min="2" max="2" width="12.36328125" bestFit="1" customWidth="1"/>
  </cols>
  <sheetData>
    <row r="1" spans="1:2" x14ac:dyDescent="0.35">
      <c r="A1" t="s">
        <v>24</v>
      </c>
      <c r="B1" t="s">
        <v>23</v>
      </c>
    </row>
    <row r="2" spans="1:2" x14ac:dyDescent="0.35">
      <c r="A2" s="11">
        <v>44088</v>
      </c>
      <c r="B2" s="19">
        <v>51.87</v>
      </c>
    </row>
    <row r="3" spans="1:2" x14ac:dyDescent="0.35">
      <c r="A3" s="11">
        <v>44089</v>
      </c>
      <c r="B3" s="19">
        <v>51.08</v>
      </c>
    </row>
    <row r="4" spans="1:2" x14ac:dyDescent="0.35">
      <c r="A4" s="11">
        <v>44090</v>
      </c>
      <c r="B4" s="19">
        <v>47.96</v>
      </c>
    </row>
    <row r="5" spans="1:2" x14ac:dyDescent="0.35">
      <c r="A5" s="11">
        <v>44091</v>
      </c>
      <c r="B5" s="19">
        <v>46.9</v>
      </c>
    </row>
    <row r="6" spans="1:2" x14ac:dyDescent="0.35">
      <c r="A6" s="11">
        <v>44092</v>
      </c>
      <c r="B6" s="19">
        <v>47.1</v>
      </c>
    </row>
    <row r="7" spans="1:2" x14ac:dyDescent="0.35">
      <c r="A7" s="11">
        <v>44095</v>
      </c>
      <c r="B7" s="19">
        <v>46.12</v>
      </c>
    </row>
    <row r="8" spans="1:2" x14ac:dyDescent="0.35">
      <c r="A8" s="11">
        <v>44096</v>
      </c>
      <c r="B8" s="19">
        <v>45.39</v>
      </c>
    </row>
    <row r="9" spans="1:2" x14ac:dyDescent="0.35">
      <c r="A9" s="11">
        <v>44097</v>
      </c>
      <c r="B9" s="19">
        <v>46.55</v>
      </c>
    </row>
    <row r="10" spans="1:2" x14ac:dyDescent="0.35">
      <c r="A10" s="11">
        <v>44098</v>
      </c>
      <c r="B10" s="19">
        <v>46</v>
      </c>
    </row>
    <row r="11" spans="1:2" x14ac:dyDescent="0.35">
      <c r="A11" s="11">
        <v>44099</v>
      </c>
      <c r="B11" s="19">
        <v>45.2</v>
      </c>
    </row>
    <row r="12" spans="1:2" x14ac:dyDescent="0.35">
      <c r="A12" s="11">
        <v>44102</v>
      </c>
      <c r="B12" s="19">
        <v>44.9</v>
      </c>
    </row>
    <row r="13" spans="1:2" x14ac:dyDescent="0.35">
      <c r="A13" s="11">
        <v>44103</v>
      </c>
      <c r="B13" s="19">
        <v>44.67</v>
      </c>
    </row>
    <row r="14" spans="1:2" x14ac:dyDescent="0.35">
      <c r="A14" s="11">
        <v>44104</v>
      </c>
      <c r="B14" s="19">
        <v>44.6</v>
      </c>
    </row>
    <row r="15" spans="1:2" x14ac:dyDescent="0.35">
      <c r="A15" s="11">
        <v>44105</v>
      </c>
      <c r="B15" s="19">
        <v>44.7</v>
      </c>
    </row>
    <row r="16" spans="1:2" x14ac:dyDescent="0.35">
      <c r="A16" s="11">
        <v>44106</v>
      </c>
      <c r="B16" s="19">
        <v>44.3</v>
      </c>
    </row>
    <row r="17" spans="1:2" x14ac:dyDescent="0.35">
      <c r="A17" s="11">
        <v>44109</v>
      </c>
      <c r="B17" s="19">
        <v>44.4</v>
      </c>
    </row>
    <row r="18" spans="1:2" x14ac:dyDescent="0.35">
      <c r="A18" s="11">
        <v>44110</v>
      </c>
      <c r="B18" s="19">
        <v>44.45</v>
      </c>
    </row>
    <row r="19" spans="1:2" x14ac:dyDescent="0.35">
      <c r="A19" s="11">
        <v>44111</v>
      </c>
      <c r="B19" s="19">
        <v>44.8</v>
      </c>
    </row>
    <row r="20" spans="1:2" x14ac:dyDescent="0.35">
      <c r="A20" s="11">
        <v>44112</v>
      </c>
      <c r="B20" s="19">
        <v>44.7</v>
      </c>
    </row>
    <row r="21" spans="1:2" x14ac:dyDescent="0.35">
      <c r="A21" s="11">
        <v>44113</v>
      </c>
      <c r="B21" s="19">
        <v>44.73</v>
      </c>
    </row>
    <row r="22" spans="1:2" x14ac:dyDescent="0.35">
      <c r="A22" s="11">
        <v>44117</v>
      </c>
      <c r="B22" s="19">
        <v>44.74</v>
      </c>
    </row>
    <row r="23" spans="1:2" x14ac:dyDescent="0.35">
      <c r="A23" s="11">
        <v>44118</v>
      </c>
      <c r="B23" s="19">
        <v>44.45</v>
      </c>
    </row>
    <row r="24" spans="1:2" x14ac:dyDescent="0.35">
      <c r="A24" s="11">
        <v>44119</v>
      </c>
      <c r="B24" s="19">
        <v>44.4</v>
      </c>
    </row>
    <row r="25" spans="1:2" x14ac:dyDescent="0.35">
      <c r="A25" s="11">
        <v>44120</v>
      </c>
      <c r="B25" s="19">
        <v>44.19</v>
      </c>
    </row>
    <row r="26" spans="1:2" x14ac:dyDescent="0.35">
      <c r="A26" s="11">
        <v>44123</v>
      </c>
      <c r="B26" s="19">
        <v>43.35</v>
      </c>
    </row>
    <row r="27" spans="1:2" x14ac:dyDescent="0.35">
      <c r="A27" s="11">
        <v>44124</v>
      </c>
      <c r="B27" s="19">
        <v>41.38</v>
      </c>
    </row>
    <row r="28" spans="1:2" x14ac:dyDescent="0.35">
      <c r="A28" s="11">
        <v>44125</v>
      </c>
      <c r="B28" s="19">
        <v>40.299999999999997</v>
      </c>
    </row>
    <row r="29" spans="1:2" x14ac:dyDescent="0.35">
      <c r="A29" s="11">
        <v>44126</v>
      </c>
      <c r="B29" s="19">
        <v>40.1</v>
      </c>
    </row>
    <row r="30" spans="1:2" x14ac:dyDescent="0.35">
      <c r="A30" s="11">
        <v>44127</v>
      </c>
      <c r="B30" s="19">
        <v>40.15</v>
      </c>
    </row>
    <row r="31" spans="1:2" x14ac:dyDescent="0.35">
      <c r="A31" s="11">
        <v>44130</v>
      </c>
      <c r="B31" s="19">
        <v>38.229999999999997</v>
      </c>
    </row>
    <row r="32" spans="1:2" x14ac:dyDescent="0.35">
      <c r="A32" s="11">
        <v>44131</v>
      </c>
      <c r="B32" s="19">
        <v>39.22</v>
      </c>
    </row>
    <row r="33" spans="1:2" x14ac:dyDescent="0.35">
      <c r="A33" s="11">
        <v>44132</v>
      </c>
      <c r="B33" s="19">
        <v>38.799999999999997</v>
      </c>
    </row>
    <row r="34" spans="1:2" x14ac:dyDescent="0.35">
      <c r="A34" s="11">
        <v>44133</v>
      </c>
      <c r="B34" s="19">
        <v>38.74</v>
      </c>
    </row>
    <row r="35" spans="1:2" x14ac:dyDescent="0.35">
      <c r="A35" s="11">
        <v>44134</v>
      </c>
      <c r="B35" s="19">
        <v>38.049999999999997</v>
      </c>
    </row>
    <row r="36" spans="1:2" x14ac:dyDescent="0.35">
      <c r="A36" s="11">
        <v>44137</v>
      </c>
      <c r="B36" s="19">
        <v>38.64</v>
      </c>
    </row>
    <row r="37" spans="1:2" x14ac:dyDescent="0.35">
      <c r="A37" s="11">
        <v>44138</v>
      </c>
      <c r="B37" s="19">
        <v>38.380000000000003</v>
      </c>
    </row>
    <row r="38" spans="1:2" x14ac:dyDescent="0.35">
      <c r="A38" s="11">
        <v>44139</v>
      </c>
      <c r="B38" s="19">
        <v>38.39</v>
      </c>
    </row>
    <row r="39" spans="1:2" x14ac:dyDescent="0.35">
      <c r="A39" s="11">
        <v>44140</v>
      </c>
      <c r="B39" s="19">
        <v>37.99</v>
      </c>
    </row>
    <row r="40" spans="1:2" x14ac:dyDescent="0.35">
      <c r="A40" s="11">
        <v>44141</v>
      </c>
      <c r="B40" s="19">
        <v>38</v>
      </c>
    </row>
    <row r="41" spans="1:2" x14ac:dyDescent="0.35">
      <c r="A41" s="11">
        <v>44144</v>
      </c>
      <c r="B41" s="19">
        <v>38.35</v>
      </c>
    </row>
    <row r="42" spans="1:2" x14ac:dyDescent="0.35">
      <c r="A42" s="11">
        <v>44145</v>
      </c>
      <c r="B42" s="19">
        <v>38.4</v>
      </c>
    </row>
    <row r="43" spans="1:2" x14ac:dyDescent="0.35">
      <c r="A43" s="11">
        <v>44146</v>
      </c>
      <c r="B43" s="19">
        <v>39.200000000000003</v>
      </c>
    </row>
    <row r="44" spans="1:2" x14ac:dyDescent="0.35">
      <c r="A44" s="11">
        <v>44147</v>
      </c>
      <c r="B44" s="19">
        <v>39.47</v>
      </c>
    </row>
    <row r="45" spans="1:2" x14ac:dyDescent="0.35">
      <c r="A45" s="11">
        <v>44148</v>
      </c>
      <c r="B45" s="19">
        <v>39.9</v>
      </c>
    </row>
    <row r="46" spans="1:2" x14ac:dyDescent="0.35">
      <c r="A46" s="11">
        <v>44151</v>
      </c>
      <c r="B46" s="19">
        <v>40.26</v>
      </c>
    </row>
    <row r="47" spans="1:2" x14ac:dyDescent="0.35">
      <c r="A47" s="11">
        <v>44152</v>
      </c>
      <c r="B47" s="19">
        <v>40.18</v>
      </c>
    </row>
    <row r="48" spans="1:2" x14ac:dyDescent="0.35">
      <c r="A48" s="11">
        <v>44153</v>
      </c>
      <c r="B48" s="19">
        <v>39.74</v>
      </c>
    </row>
    <row r="49" spans="1:2" x14ac:dyDescent="0.35">
      <c r="A49" s="11">
        <v>44154</v>
      </c>
      <c r="B49" s="19">
        <v>39.43</v>
      </c>
    </row>
    <row r="50" spans="1:2" x14ac:dyDescent="0.35">
      <c r="A50" s="11">
        <v>44155</v>
      </c>
      <c r="B50" s="19">
        <v>39.049999999999997</v>
      </c>
    </row>
    <row r="51" spans="1:2" x14ac:dyDescent="0.35">
      <c r="A51" s="11">
        <v>44159</v>
      </c>
      <c r="B51" s="19">
        <v>38.85</v>
      </c>
    </row>
    <row r="52" spans="1:2" x14ac:dyDescent="0.35">
      <c r="A52" s="11">
        <v>44160</v>
      </c>
      <c r="B52" s="19">
        <v>39.200000000000003</v>
      </c>
    </row>
    <row r="53" spans="1:2" x14ac:dyDescent="0.35">
      <c r="A53" s="11">
        <v>44161</v>
      </c>
      <c r="B53" s="19">
        <v>39</v>
      </c>
    </row>
    <row r="54" spans="1:2" x14ac:dyDescent="0.35">
      <c r="A54" s="11">
        <v>44162</v>
      </c>
      <c r="B54" s="19">
        <v>39.01</v>
      </c>
    </row>
    <row r="55" spans="1:2" x14ac:dyDescent="0.35">
      <c r="A55" s="11">
        <v>44165</v>
      </c>
      <c r="B55" s="19">
        <v>38.61</v>
      </c>
    </row>
    <row r="56" spans="1:2" x14ac:dyDescent="0.35">
      <c r="A56" s="11">
        <v>44166</v>
      </c>
      <c r="B56" s="19">
        <v>38.479999999999997</v>
      </c>
    </row>
    <row r="57" spans="1:2" x14ac:dyDescent="0.35">
      <c r="A57" s="11">
        <v>44167</v>
      </c>
      <c r="B57" s="19">
        <v>38.65</v>
      </c>
    </row>
    <row r="58" spans="1:2" x14ac:dyDescent="0.35">
      <c r="A58" s="11">
        <v>44168</v>
      </c>
      <c r="B58" s="19">
        <v>39</v>
      </c>
    </row>
    <row r="59" spans="1:2" x14ac:dyDescent="0.35">
      <c r="A59" s="11">
        <v>44169</v>
      </c>
      <c r="B59" s="19">
        <v>38.6</v>
      </c>
    </row>
    <row r="60" spans="1:2" x14ac:dyDescent="0.35">
      <c r="A60" s="11">
        <v>44174</v>
      </c>
      <c r="B60" s="19">
        <v>39.119999999999997</v>
      </c>
    </row>
    <row r="61" spans="1:2" x14ac:dyDescent="0.35">
      <c r="A61" s="11">
        <v>44175</v>
      </c>
      <c r="B61" s="19">
        <v>39.67</v>
      </c>
    </row>
    <row r="62" spans="1:2" x14ac:dyDescent="0.35">
      <c r="A62" s="11">
        <v>44176</v>
      </c>
      <c r="B62" s="19">
        <v>39.85</v>
      </c>
    </row>
    <row r="63" spans="1:2" x14ac:dyDescent="0.35">
      <c r="A63" s="11">
        <v>44179</v>
      </c>
      <c r="B63" s="19">
        <v>40.33</v>
      </c>
    </row>
    <row r="64" spans="1:2" x14ac:dyDescent="0.35">
      <c r="A64" s="11">
        <v>44180</v>
      </c>
      <c r="B64" s="19">
        <v>40.03</v>
      </c>
    </row>
    <row r="65" spans="1:2" x14ac:dyDescent="0.35">
      <c r="A65" s="11">
        <v>44181</v>
      </c>
      <c r="B65" s="19">
        <v>39.78</v>
      </c>
    </row>
    <row r="66" spans="1:2" x14ac:dyDescent="0.35">
      <c r="A66" s="11">
        <v>44182</v>
      </c>
      <c r="B66" s="19">
        <v>39.840000000000003</v>
      </c>
    </row>
    <row r="67" spans="1:2" x14ac:dyDescent="0.35">
      <c r="A67" s="11">
        <v>44183</v>
      </c>
      <c r="B67" s="19">
        <v>40.22</v>
      </c>
    </row>
    <row r="68" spans="1:2" x14ac:dyDescent="0.35">
      <c r="A68" s="11">
        <v>44186</v>
      </c>
      <c r="B68" s="19">
        <v>40.74</v>
      </c>
    </row>
    <row r="69" spans="1:2" x14ac:dyDescent="0.35">
      <c r="A69" s="11">
        <v>44187</v>
      </c>
      <c r="B69" s="19">
        <v>40.71</v>
      </c>
    </row>
    <row r="70" spans="1:2" x14ac:dyDescent="0.35">
      <c r="A70" s="11">
        <v>44188</v>
      </c>
      <c r="B70" s="19">
        <v>40.619999999999997</v>
      </c>
    </row>
    <row r="71" spans="1:2" x14ac:dyDescent="0.35">
      <c r="A71" s="11">
        <v>44193</v>
      </c>
      <c r="B71" s="19">
        <v>40.9</v>
      </c>
    </row>
    <row r="72" spans="1:2" x14ac:dyDescent="0.35">
      <c r="A72" s="11">
        <v>44194</v>
      </c>
      <c r="B72" s="19">
        <v>40.93</v>
      </c>
    </row>
    <row r="73" spans="1:2" x14ac:dyDescent="0.35">
      <c r="A73" s="11">
        <v>44195</v>
      </c>
      <c r="B73" s="19">
        <v>40.94</v>
      </c>
    </row>
    <row r="74" spans="1:2" x14ac:dyDescent="0.35">
      <c r="A74" s="11">
        <v>44200</v>
      </c>
      <c r="B74" s="19">
        <v>40.549999999999997</v>
      </c>
    </row>
    <row r="75" spans="1:2" x14ac:dyDescent="0.35">
      <c r="A75" s="11">
        <v>44201</v>
      </c>
      <c r="B75" s="19">
        <v>40.25</v>
      </c>
    </row>
    <row r="76" spans="1:2" x14ac:dyDescent="0.35">
      <c r="A76" s="11">
        <v>44202</v>
      </c>
      <c r="B76" s="19">
        <v>40.1</v>
      </c>
    </row>
    <row r="77" spans="1:2" x14ac:dyDescent="0.35">
      <c r="A77" s="11">
        <v>44203</v>
      </c>
      <c r="B77" s="19">
        <v>39.549999999999997</v>
      </c>
    </row>
    <row r="78" spans="1:2" x14ac:dyDescent="0.35">
      <c r="A78" s="11">
        <v>44204</v>
      </c>
      <c r="B78" s="19">
        <v>39.5</v>
      </c>
    </row>
    <row r="79" spans="1:2" x14ac:dyDescent="0.35">
      <c r="A79" s="11">
        <v>44207</v>
      </c>
      <c r="B79" s="19">
        <v>39.04</v>
      </c>
    </row>
    <row r="80" spans="1:2" x14ac:dyDescent="0.35">
      <c r="A80" s="11">
        <v>44208</v>
      </c>
      <c r="B80" s="19">
        <v>39.04</v>
      </c>
    </row>
    <row r="81" spans="1:2" x14ac:dyDescent="0.35">
      <c r="A81" s="11">
        <v>44209</v>
      </c>
      <c r="B81" s="19">
        <v>38.979999999999997</v>
      </c>
    </row>
    <row r="82" spans="1:2" x14ac:dyDescent="0.35">
      <c r="A82" s="11">
        <v>44210</v>
      </c>
      <c r="B82" s="19">
        <v>38.75</v>
      </c>
    </row>
    <row r="83" spans="1:2" x14ac:dyDescent="0.35">
      <c r="A83" s="11">
        <v>44211</v>
      </c>
      <c r="B83" s="19">
        <v>38.69</v>
      </c>
    </row>
    <row r="84" spans="1:2" x14ac:dyDescent="0.35">
      <c r="A84" s="11">
        <v>44214</v>
      </c>
      <c r="B84" s="19">
        <v>38.799999999999997</v>
      </c>
    </row>
    <row r="85" spans="1:2" x14ac:dyDescent="0.35">
      <c r="A85" s="11">
        <v>44215</v>
      </c>
      <c r="B85" s="19">
        <v>38.79</v>
      </c>
    </row>
    <row r="86" spans="1:2" x14ac:dyDescent="0.35">
      <c r="A86" s="11">
        <v>44216</v>
      </c>
      <c r="B86" s="19">
        <v>38.74</v>
      </c>
    </row>
    <row r="87" spans="1:2" x14ac:dyDescent="0.35">
      <c r="A87" s="11">
        <v>44217</v>
      </c>
      <c r="B87" s="19">
        <v>38.69</v>
      </c>
    </row>
    <row r="88" spans="1:2" x14ac:dyDescent="0.35">
      <c r="A88" s="11">
        <v>44218</v>
      </c>
      <c r="B88" s="19">
        <v>38.69</v>
      </c>
    </row>
    <row r="89" spans="1:2" x14ac:dyDescent="0.35">
      <c r="A89" s="11">
        <v>44221</v>
      </c>
      <c r="B89" s="19">
        <v>38.64</v>
      </c>
    </row>
    <row r="90" spans="1:2" x14ac:dyDescent="0.35">
      <c r="A90" s="11">
        <v>44222</v>
      </c>
      <c r="B90" s="19">
        <v>38.58</v>
      </c>
    </row>
    <row r="91" spans="1:2" x14ac:dyDescent="0.35">
      <c r="A91" s="11">
        <v>44223</v>
      </c>
      <c r="B91" s="19">
        <v>38.43</v>
      </c>
    </row>
    <row r="92" spans="1:2" x14ac:dyDescent="0.35">
      <c r="A92" s="11">
        <v>44224</v>
      </c>
      <c r="B92" s="19">
        <v>38.270000000000003</v>
      </c>
    </row>
    <row r="93" spans="1:2" x14ac:dyDescent="0.35">
      <c r="A93" s="11">
        <v>44225</v>
      </c>
      <c r="B93" s="19">
        <v>38.14</v>
      </c>
    </row>
    <row r="94" spans="1:2" x14ac:dyDescent="0.35">
      <c r="A94" s="11">
        <v>44228</v>
      </c>
      <c r="B94" s="19">
        <v>38.090000000000003</v>
      </c>
    </row>
    <row r="95" spans="1:2" x14ac:dyDescent="0.35">
      <c r="A95" s="11">
        <v>44229</v>
      </c>
      <c r="B95" s="19">
        <v>37.97</v>
      </c>
    </row>
    <row r="96" spans="1:2" x14ac:dyDescent="0.35">
      <c r="A96" s="11">
        <v>44230</v>
      </c>
      <c r="B96" s="19">
        <v>37.78</v>
      </c>
    </row>
    <row r="97" spans="1:2" x14ac:dyDescent="0.35">
      <c r="A97" s="11">
        <v>44231</v>
      </c>
      <c r="B97" s="19">
        <v>37.64</v>
      </c>
    </row>
    <row r="98" spans="1:2" x14ac:dyDescent="0.35">
      <c r="A98" s="11">
        <v>44232</v>
      </c>
      <c r="B98" s="19">
        <v>37.619999999999997</v>
      </c>
    </row>
    <row r="99" spans="1:2" x14ac:dyDescent="0.35">
      <c r="A99" s="11">
        <v>44235</v>
      </c>
      <c r="B99" s="19">
        <v>37.619999999999997</v>
      </c>
    </row>
    <row r="100" spans="1:2" x14ac:dyDescent="0.35">
      <c r="A100" s="11">
        <v>44236</v>
      </c>
      <c r="B100" s="19">
        <v>37.520000000000003</v>
      </c>
    </row>
    <row r="101" spans="1:2" x14ac:dyDescent="0.35">
      <c r="A101" s="11">
        <v>44237</v>
      </c>
      <c r="B101" s="19">
        <v>37.450000000000003</v>
      </c>
    </row>
    <row r="102" spans="1:2" x14ac:dyDescent="0.35">
      <c r="A102" s="11">
        <v>44238</v>
      </c>
      <c r="B102" s="19">
        <v>37.01</v>
      </c>
    </row>
    <row r="103" spans="1:2" x14ac:dyDescent="0.35">
      <c r="A103" s="11">
        <v>44239</v>
      </c>
      <c r="B103" s="19">
        <v>36.450000000000003</v>
      </c>
    </row>
    <row r="104" spans="1:2" x14ac:dyDescent="0.35">
      <c r="A104" s="11">
        <v>44244</v>
      </c>
      <c r="B104" s="19">
        <v>36.14</v>
      </c>
    </row>
    <row r="105" spans="1:2" x14ac:dyDescent="0.35">
      <c r="A105" s="11">
        <v>44245</v>
      </c>
      <c r="B105" s="19">
        <v>36.75</v>
      </c>
    </row>
    <row r="106" spans="1:2" x14ac:dyDescent="0.35">
      <c r="A106" s="11">
        <v>44246</v>
      </c>
      <c r="B106" s="19">
        <v>36.19</v>
      </c>
    </row>
    <row r="107" spans="1:2" x14ac:dyDescent="0.35">
      <c r="A107" s="11">
        <v>44249</v>
      </c>
      <c r="B107" s="19">
        <v>36.35</v>
      </c>
    </row>
    <row r="108" spans="1:2" x14ac:dyDescent="0.35">
      <c r="A108" s="11">
        <v>44250</v>
      </c>
      <c r="B108" s="19">
        <v>35.75</v>
      </c>
    </row>
    <row r="109" spans="1:2" x14ac:dyDescent="0.35">
      <c r="A109" s="11">
        <v>44251</v>
      </c>
      <c r="B109" s="19">
        <v>36.08</v>
      </c>
    </row>
    <row r="110" spans="1:2" x14ac:dyDescent="0.35">
      <c r="A110" s="11">
        <v>44252</v>
      </c>
      <c r="B110" s="19">
        <v>36.47</v>
      </c>
    </row>
    <row r="111" spans="1:2" x14ac:dyDescent="0.35">
      <c r="A111" s="11">
        <v>44253</v>
      </c>
      <c r="B111" s="19">
        <v>36.78</v>
      </c>
    </row>
    <row r="112" spans="1:2" x14ac:dyDescent="0.35">
      <c r="A112" s="11">
        <v>44256</v>
      </c>
      <c r="B112" s="19">
        <v>36.78</v>
      </c>
    </row>
    <row r="113" spans="1:2" x14ac:dyDescent="0.35">
      <c r="A113" s="11">
        <v>44257</v>
      </c>
      <c r="B113" s="19">
        <v>36.29</v>
      </c>
    </row>
    <row r="114" spans="1:2" x14ac:dyDescent="0.35">
      <c r="A114" s="11">
        <v>44258</v>
      </c>
      <c r="B114" s="19">
        <v>36.22</v>
      </c>
    </row>
    <row r="115" spans="1:2" x14ac:dyDescent="0.35">
      <c r="A115" s="11">
        <v>44259</v>
      </c>
      <c r="B115" s="19">
        <v>36.380000000000003</v>
      </c>
    </row>
    <row r="116" spans="1:2" x14ac:dyDescent="0.35">
      <c r="A116" s="11">
        <v>44260</v>
      </c>
      <c r="B116" s="19">
        <v>35.75</v>
      </c>
    </row>
    <row r="117" spans="1:2" x14ac:dyDescent="0.35">
      <c r="A117" s="11">
        <v>44263</v>
      </c>
      <c r="B117" s="19">
        <v>35.75</v>
      </c>
    </row>
    <row r="118" spans="1:2" x14ac:dyDescent="0.35">
      <c r="A118" s="11">
        <v>44264</v>
      </c>
      <c r="B118" s="19">
        <v>35.14</v>
      </c>
    </row>
    <row r="119" spans="1:2" x14ac:dyDescent="0.35">
      <c r="A119" s="11">
        <v>44265</v>
      </c>
      <c r="B119" s="19">
        <v>33.51</v>
      </c>
    </row>
    <row r="120" spans="1:2" x14ac:dyDescent="0.35">
      <c r="A120" s="11">
        <v>44266</v>
      </c>
      <c r="B120" s="19">
        <v>33.68</v>
      </c>
    </row>
    <row r="121" spans="1:2" x14ac:dyDescent="0.35">
      <c r="A121" s="11">
        <v>44267</v>
      </c>
      <c r="B121" s="19">
        <v>34.39</v>
      </c>
    </row>
    <row r="122" spans="1:2" x14ac:dyDescent="0.35">
      <c r="A122" s="11">
        <v>44270</v>
      </c>
      <c r="B122" s="19">
        <v>34.96</v>
      </c>
    </row>
    <row r="123" spans="1:2" x14ac:dyDescent="0.35">
      <c r="A123" s="11">
        <v>44271</v>
      </c>
      <c r="B123" s="19">
        <v>35.4</v>
      </c>
    </row>
    <row r="124" spans="1:2" x14ac:dyDescent="0.35">
      <c r="A124" s="11">
        <v>44272</v>
      </c>
      <c r="B124" s="19">
        <v>35.799999999999997</v>
      </c>
    </row>
    <row r="125" spans="1:2" x14ac:dyDescent="0.35">
      <c r="A125" s="11">
        <v>44273</v>
      </c>
      <c r="B125" s="19">
        <v>35.82</v>
      </c>
    </row>
    <row r="126" spans="1:2" x14ac:dyDescent="0.35">
      <c r="A126" s="11">
        <v>44274</v>
      </c>
      <c r="B126" s="19">
        <v>35.92</v>
      </c>
    </row>
    <row r="127" spans="1:2" x14ac:dyDescent="0.35">
      <c r="A127" s="11">
        <v>44277</v>
      </c>
      <c r="B127" s="19">
        <v>36.409999999999997</v>
      </c>
    </row>
    <row r="128" spans="1:2" x14ac:dyDescent="0.35">
      <c r="A128" s="11">
        <v>44278</v>
      </c>
      <c r="B128" s="19">
        <v>36</v>
      </c>
    </row>
    <row r="129" spans="1:2" x14ac:dyDescent="0.35">
      <c r="A129" s="11">
        <v>44280</v>
      </c>
      <c r="B129" s="19">
        <v>35.33</v>
      </c>
    </row>
    <row r="130" spans="1:2" x14ac:dyDescent="0.35">
      <c r="A130" s="11">
        <v>44281</v>
      </c>
      <c r="B130" s="19">
        <v>35.32</v>
      </c>
    </row>
    <row r="131" spans="1:2" x14ac:dyDescent="0.35">
      <c r="A131" s="11">
        <v>44284</v>
      </c>
      <c r="B131" s="19">
        <v>34.67</v>
      </c>
    </row>
    <row r="132" spans="1:2" x14ac:dyDescent="0.35">
      <c r="A132" s="11">
        <v>44285</v>
      </c>
      <c r="B132" s="19">
        <v>34.29</v>
      </c>
    </row>
    <row r="133" spans="1:2" x14ac:dyDescent="0.35">
      <c r="A133" s="11">
        <v>44286</v>
      </c>
      <c r="B133" s="19">
        <v>34.049999999999997</v>
      </c>
    </row>
    <row r="134" spans="1:2" x14ac:dyDescent="0.35">
      <c r="A134" s="11">
        <v>44291</v>
      </c>
      <c r="B134" s="19">
        <v>34.85</v>
      </c>
    </row>
    <row r="135" spans="1:2" x14ac:dyDescent="0.35">
      <c r="A135" s="11">
        <v>44292</v>
      </c>
      <c r="B135" s="19">
        <v>34.630000000000003</v>
      </c>
    </row>
    <row r="136" spans="1:2" x14ac:dyDescent="0.35">
      <c r="A136" s="11">
        <v>44293</v>
      </c>
      <c r="B136" s="19">
        <v>34.57</v>
      </c>
    </row>
    <row r="137" spans="1:2" x14ac:dyDescent="0.35">
      <c r="A137" s="11">
        <v>44294</v>
      </c>
      <c r="B137" s="19">
        <v>34.39</v>
      </c>
    </row>
    <row r="138" spans="1:2" x14ac:dyDescent="0.35">
      <c r="A138" s="11">
        <v>44295</v>
      </c>
      <c r="B138" s="19">
        <v>34.18</v>
      </c>
    </row>
    <row r="139" spans="1:2" x14ac:dyDescent="0.35">
      <c r="A139" s="11">
        <v>44298</v>
      </c>
      <c r="B139" s="19">
        <v>34.68</v>
      </c>
    </row>
    <row r="140" spans="1:2" x14ac:dyDescent="0.35">
      <c r="A140" s="11">
        <v>44299</v>
      </c>
      <c r="B140" s="19">
        <v>34.82</v>
      </c>
    </row>
    <row r="141" spans="1:2" x14ac:dyDescent="0.35">
      <c r="A141" s="11">
        <v>44300</v>
      </c>
      <c r="B141" s="19">
        <v>34.57</v>
      </c>
    </row>
    <row r="142" spans="1:2" x14ac:dyDescent="0.35">
      <c r="A142" s="11">
        <v>44301</v>
      </c>
      <c r="B142" s="19">
        <v>34.25</v>
      </c>
    </row>
    <row r="143" spans="1:2" x14ac:dyDescent="0.35">
      <c r="A143" s="11">
        <v>44302</v>
      </c>
      <c r="B143" s="19">
        <v>34.200000000000003</v>
      </c>
    </row>
    <row r="144" spans="1:2" x14ac:dyDescent="0.35">
      <c r="A144" s="11">
        <v>44305</v>
      </c>
      <c r="B144" s="19">
        <v>34.369999999999997</v>
      </c>
    </row>
    <row r="145" spans="1:2" x14ac:dyDescent="0.35">
      <c r="A145" s="11">
        <v>44306</v>
      </c>
      <c r="B145" s="19">
        <v>34.26</v>
      </c>
    </row>
    <row r="146" spans="1:2" x14ac:dyDescent="0.35">
      <c r="A146" s="11">
        <v>44307</v>
      </c>
      <c r="B146" s="19">
        <v>34.35</v>
      </c>
    </row>
    <row r="147" spans="1:2" x14ac:dyDescent="0.35">
      <c r="A147" s="11">
        <v>44308</v>
      </c>
      <c r="B147" s="19">
        <v>34.369999999999997</v>
      </c>
    </row>
    <row r="148" spans="1:2" x14ac:dyDescent="0.35">
      <c r="A148" s="11">
        <v>44309</v>
      </c>
      <c r="B148" s="19">
        <v>34.22</v>
      </c>
    </row>
    <row r="149" spans="1:2" x14ac:dyDescent="0.35">
      <c r="A149" s="11">
        <v>44312</v>
      </c>
      <c r="B149" s="19">
        <v>34.869999999999997</v>
      </c>
    </row>
    <row r="150" spans="1:2" x14ac:dyDescent="0.35">
      <c r="A150" s="11">
        <v>44313</v>
      </c>
      <c r="B150" s="19">
        <v>35.25</v>
      </c>
    </row>
    <row r="151" spans="1:2" x14ac:dyDescent="0.35">
      <c r="A151" s="11">
        <v>44314</v>
      </c>
      <c r="B151" s="19">
        <v>35.35</v>
      </c>
    </row>
    <row r="152" spans="1:2" x14ac:dyDescent="0.35">
      <c r="A152" s="11">
        <v>44315</v>
      </c>
      <c r="B152" s="19">
        <v>35.229999999999997</v>
      </c>
    </row>
    <row r="153" spans="1:2" x14ac:dyDescent="0.35">
      <c r="A153" s="11">
        <v>44316</v>
      </c>
      <c r="B153" s="19">
        <v>35.159999999999997</v>
      </c>
    </row>
    <row r="154" spans="1:2" x14ac:dyDescent="0.35">
      <c r="A154" s="11">
        <v>44319</v>
      </c>
      <c r="B154" s="19">
        <v>35.18</v>
      </c>
    </row>
    <row r="155" spans="1:2" x14ac:dyDescent="0.35">
      <c r="A155" s="11">
        <v>44320</v>
      </c>
      <c r="B155" s="19">
        <v>35.119999999999997</v>
      </c>
    </row>
    <row r="156" spans="1:2" x14ac:dyDescent="0.35">
      <c r="A156" s="11">
        <v>44321</v>
      </c>
      <c r="B156" s="19">
        <v>35.04</v>
      </c>
    </row>
    <row r="157" spans="1:2" x14ac:dyDescent="0.35">
      <c r="A157" s="11">
        <v>44322</v>
      </c>
      <c r="B157" s="19">
        <v>34.770000000000003</v>
      </c>
    </row>
    <row r="158" spans="1:2" x14ac:dyDescent="0.35">
      <c r="A158" s="11">
        <v>44323</v>
      </c>
      <c r="B158" s="19">
        <v>34.299999999999997</v>
      </c>
    </row>
    <row r="159" spans="1:2" x14ac:dyDescent="0.35">
      <c r="A159" s="11">
        <v>44326</v>
      </c>
      <c r="B159" s="19">
        <v>34.4</v>
      </c>
    </row>
    <row r="160" spans="1:2" x14ac:dyDescent="0.35">
      <c r="A160" s="11">
        <v>44327</v>
      </c>
      <c r="B160" s="19">
        <v>33.82</v>
      </c>
    </row>
    <row r="161" spans="1:2" x14ac:dyDescent="0.35">
      <c r="A161" s="11">
        <v>44328</v>
      </c>
      <c r="B161" s="19">
        <v>34.11</v>
      </c>
    </row>
    <row r="162" spans="1:2" x14ac:dyDescent="0.35">
      <c r="A162" s="11">
        <v>44329</v>
      </c>
      <c r="B162" s="19">
        <v>34.22</v>
      </c>
    </row>
    <row r="163" spans="1:2" x14ac:dyDescent="0.35">
      <c r="A163" s="11">
        <v>44330</v>
      </c>
      <c r="B163" s="19">
        <v>35.090000000000003</v>
      </c>
    </row>
    <row r="164" spans="1:2" x14ac:dyDescent="0.35">
      <c r="A164" s="11">
        <v>44333</v>
      </c>
      <c r="B164" s="19">
        <v>35.700000000000003</v>
      </c>
    </row>
    <row r="165" spans="1:2" x14ac:dyDescent="0.35">
      <c r="A165" s="11">
        <v>44334</v>
      </c>
      <c r="B165" s="19">
        <v>35.700000000000003</v>
      </c>
    </row>
    <row r="166" spans="1:2" x14ac:dyDescent="0.35">
      <c r="A166" s="11">
        <v>44335</v>
      </c>
      <c r="B166" s="19">
        <v>35.07</v>
      </c>
    </row>
    <row r="167" spans="1:2" x14ac:dyDescent="0.35">
      <c r="A167" s="11">
        <v>44336</v>
      </c>
      <c r="B167" s="19">
        <v>34.78</v>
      </c>
    </row>
    <row r="168" spans="1:2" x14ac:dyDescent="0.35">
      <c r="A168" s="11">
        <v>44337</v>
      </c>
      <c r="B168" s="19">
        <v>34.4</v>
      </c>
    </row>
    <row r="169" spans="1:2" x14ac:dyDescent="0.35">
      <c r="A169" s="11">
        <v>44342</v>
      </c>
      <c r="B169" s="19">
        <v>35.450000000000003</v>
      </c>
    </row>
    <row r="170" spans="1:2" x14ac:dyDescent="0.35">
      <c r="A170" s="11">
        <v>44343</v>
      </c>
      <c r="B170" s="19">
        <v>35.659999999999997</v>
      </c>
    </row>
    <row r="171" spans="1:2" x14ac:dyDescent="0.35">
      <c r="A171" s="11">
        <v>44344</v>
      </c>
      <c r="B171" s="19">
        <v>35.35</v>
      </c>
    </row>
    <row r="172" spans="1:2" x14ac:dyDescent="0.35">
      <c r="A172" s="11">
        <v>44347</v>
      </c>
      <c r="B172" s="19">
        <v>35.299999999999997</v>
      </c>
    </row>
    <row r="173" spans="1:2" x14ac:dyDescent="0.35">
      <c r="A173" s="11">
        <v>44348</v>
      </c>
      <c r="B173" s="19">
        <v>35.6</v>
      </c>
    </row>
    <row r="174" spans="1:2" x14ac:dyDescent="0.35">
      <c r="A174" s="11">
        <v>44349</v>
      </c>
      <c r="B174" s="19">
        <v>36.299999999999997</v>
      </c>
    </row>
    <row r="175" spans="1:2" x14ac:dyDescent="0.35">
      <c r="A175" s="11">
        <v>44350</v>
      </c>
      <c r="B175" s="19">
        <v>36.049999999999997</v>
      </c>
    </row>
    <row r="176" spans="1:2" x14ac:dyDescent="0.35">
      <c r="A176" s="11">
        <v>44351</v>
      </c>
      <c r="B176" s="19">
        <v>35.85</v>
      </c>
    </row>
    <row r="177" spans="1:2" x14ac:dyDescent="0.35">
      <c r="A177" s="11">
        <v>44354</v>
      </c>
      <c r="B177" s="19">
        <v>36.5</v>
      </c>
    </row>
    <row r="178" spans="1:2" x14ac:dyDescent="0.35">
      <c r="A178" s="11">
        <v>44355</v>
      </c>
      <c r="B178" s="19">
        <v>37.020000000000003</v>
      </c>
    </row>
    <row r="179" spans="1:2" x14ac:dyDescent="0.35">
      <c r="A179" s="11">
        <v>44356</v>
      </c>
      <c r="B179" s="19">
        <v>37.65</v>
      </c>
    </row>
    <row r="180" spans="1:2" x14ac:dyDescent="0.35">
      <c r="A180" s="11">
        <v>44357</v>
      </c>
      <c r="B180" s="19">
        <v>37.97</v>
      </c>
    </row>
    <row r="181" spans="1:2" x14ac:dyDescent="0.35">
      <c r="A181" s="11">
        <v>44358</v>
      </c>
      <c r="B181" s="19">
        <v>38.299999999999997</v>
      </c>
    </row>
    <row r="182" spans="1:2" x14ac:dyDescent="0.35">
      <c r="A182" s="11">
        <v>44361</v>
      </c>
      <c r="B182" s="19">
        <v>38.299999999999997</v>
      </c>
    </row>
    <row r="183" spans="1:2" x14ac:dyDescent="0.35">
      <c r="A183" s="11">
        <v>44362</v>
      </c>
      <c r="B183" s="19">
        <v>38.06</v>
      </c>
    </row>
    <row r="184" spans="1:2" x14ac:dyDescent="0.35">
      <c r="A184" s="11">
        <v>44363</v>
      </c>
      <c r="B184" s="19">
        <v>37.96</v>
      </c>
    </row>
    <row r="185" spans="1:2" x14ac:dyDescent="0.35">
      <c r="A185" s="11">
        <v>44364</v>
      </c>
      <c r="B185" s="19">
        <v>37.53</v>
      </c>
    </row>
    <row r="186" spans="1:2" x14ac:dyDescent="0.35">
      <c r="A186" s="11">
        <v>44365</v>
      </c>
      <c r="B186" s="19">
        <v>37.299999999999997</v>
      </c>
    </row>
    <row r="187" spans="1:2" x14ac:dyDescent="0.35">
      <c r="A187" s="11">
        <v>44369</v>
      </c>
      <c r="B187" s="19">
        <v>36.65</v>
      </c>
    </row>
    <row r="188" spans="1:2" x14ac:dyDescent="0.35">
      <c r="A188" s="11">
        <v>44370</v>
      </c>
      <c r="B188" s="19">
        <v>36.54</v>
      </c>
    </row>
    <row r="189" spans="1:2" x14ac:dyDescent="0.35">
      <c r="A189" s="11">
        <v>44371</v>
      </c>
      <c r="B189" s="19">
        <v>36</v>
      </c>
    </row>
    <row r="190" spans="1:2" x14ac:dyDescent="0.35">
      <c r="A190" s="11">
        <v>44372</v>
      </c>
      <c r="B190" s="19">
        <v>34.99</v>
      </c>
    </row>
    <row r="191" spans="1:2" x14ac:dyDescent="0.35">
      <c r="A191" s="11">
        <v>44375</v>
      </c>
      <c r="B191" s="19">
        <v>34.85</v>
      </c>
    </row>
    <row r="192" spans="1:2" x14ac:dyDescent="0.35">
      <c r="A192" s="11">
        <v>44376</v>
      </c>
      <c r="B192" s="19">
        <v>34.15</v>
      </c>
    </row>
    <row r="193" spans="1:2" x14ac:dyDescent="0.35">
      <c r="A193" s="11">
        <v>44377</v>
      </c>
      <c r="B193" s="19">
        <v>33.93</v>
      </c>
    </row>
    <row r="194" spans="1:2" x14ac:dyDescent="0.35">
      <c r="A194" s="11">
        <v>44378</v>
      </c>
      <c r="B194" s="19">
        <v>33.799999999999997</v>
      </c>
    </row>
    <row r="195" spans="1:2" x14ac:dyDescent="0.35">
      <c r="A195" s="11">
        <v>44379</v>
      </c>
      <c r="B195" s="19">
        <v>34.06</v>
      </c>
    </row>
    <row r="196" spans="1:2" x14ac:dyDescent="0.35">
      <c r="A196" s="11">
        <v>44382</v>
      </c>
      <c r="B196" s="19">
        <v>33.799999999999997</v>
      </c>
    </row>
    <row r="197" spans="1:2" x14ac:dyDescent="0.35">
      <c r="A197" s="11">
        <v>44383</v>
      </c>
      <c r="B197" s="19">
        <v>33.770000000000003</v>
      </c>
    </row>
    <row r="198" spans="1:2" x14ac:dyDescent="0.35">
      <c r="A198" s="11">
        <v>44384</v>
      </c>
      <c r="B198" s="19">
        <v>33.76</v>
      </c>
    </row>
    <row r="199" spans="1:2" x14ac:dyDescent="0.35">
      <c r="A199" s="11">
        <v>44385</v>
      </c>
      <c r="B199" s="19">
        <v>33.86</v>
      </c>
    </row>
    <row r="200" spans="1:2" x14ac:dyDescent="0.35">
      <c r="A200" s="11">
        <v>44389</v>
      </c>
      <c r="B200" s="19">
        <v>34.29</v>
      </c>
    </row>
    <row r="201" spans="1:2" x14ac:dyDescent="0.35">
      <c r="A201" s="11">
        <v>44390</v>
      </c>
      <c r="B201" s="19">
        <v>34.75</v>
      </c>
    </row>
    <row r="202" spans="1:2" x14ac:dyDescent="0.35">
      <c r="A202" s="11">
        <v>44391</v>
      </c>
      <c r="B202" s="19">
        <v>35.090000000000003</v>
      </c>
    </row>
    <row r="203" spans="1:2" x14ac:dyDescent="0.35">
      <c r="A203" s="11">
        <v>44392</v>
      </c>
      <c r="B203" s="19">
        <v>35.29</v>
      </c>
    </row>
    <row r="204" spans="1:2" x14ac:dyDescent="0.35">
      <c r="A204" s="11">
        <v>44393</v>
      </c>
      <c r="B204" s="19">
        <v>35.57</v>
      </c>
    </row>
    <row r="205" spans="1:2" x14ac:dyDescent="0.35">
      <c r="A205" s="11">
        <v>44396</v>
      </c>
      <c r="B205" s="19">
        <v>35.840000000000003</v>
      </c>
    </row>
    <row r="206" spans="1:2" x14ac:dyDescent="0.35">
      <c r="A206" s="11">
        <v>44397</v>
      </c>
      <c r="B206" s="19">
        <v>36.19</v>
      </c>
    </row>
    <row r="207" spans="1:2" x14ac:dyDescent="0.35">
      <c r="A207" s="11">
        <v>44398</v>
      </c>
      <c r="B207" s="19">
        <v>36.32</v>
      </c>
    </row>
    <row r="208" spans="1:2" x14ac:dyDescent="0.35">
      <c r="A208" s="11">
        <v>44399</v>
      </c>
      <c r="B208" s="19">
        <v>36.299999999999997</v>
      </c>
    </row>
    <row r="209" spans="1:2" x14ac:dyDescent="0.35">
      <c r="A209" s="11">
        <v>44400</v>
      </c>
      <c r="B209" s="19">
        <v>36.28</v>
      </c>
    </row>
    <row r="210" spans="1:2" x14ac:dyDescent="0.35">
      <c r="A210" s="11">
        <v>44403</v>
      </c>
      <c r="B210" s="19">
        <v>36.22</v>
      </c>
    </row>
    <row r="211" spans="1:2" x14ac:dyDescent="0.35">
      <c r="A211" s="11">
        <v>44404</v>
      </c>
      <c r="B211" s="19">
        <v>36.119999999999997</v>
      </c>
    </row>
    <row r="212" spans="1:2" x14ac:dyDescent="0.35">
      <c r="A212" s="11">
        <v>44405</v>
      </c>
      <c r="B212" s="19">
        <v>36.01</v>
      </c>
    </row>
    <row r="213" spans="1:2" x14ac:dyDescent="0.35">
      <c r="A213" s="11">
        <v>44406</v>
      </c>
      <c r="B213" s="19">
        <v>35.909999999999997</v>
      </c>
    </row>
    <row r="214" spans="1:2" x14ac:dyDescent="0.35">
      <c r="A214" s="11">
        <v>44407</v>
      </c>
      <c r="B214" s="19">
        <v>35.869999999999997</v>
      </c>
    </row>
    <row r="215" spans="1:2" x14ac:dyDescent="0.35">
      <c r="A215" s="11">
        <v>44410</v>
      </c>
      <c r="B215" s="19">
        <v>35.78</v>
      </c>
    </row>
    <row r="216" spans="1:2" x14ac:dyDescent="0.35">
      <c r="A216" s="11">
        <v>44411</v>
      </c>
      <c r="B216" s="19">
        <v>35.590000000000003</v>
      </c>
    </row>
    <row r="217" spans="1:2" x14ac:dyDescent="0.35">
      <c r="A217" s="11">
        <v>44412</v>
      </c>
      <c r="B217" s="19">
        <v>35.409999999999997</v>
      </c>
    </row>
    <row r="218" spans="1:2" x14ac:dyDescent="0.35">
      <c r="A218" s="11">
        <v>44413</v>
      </c>
      <c r="B218" s="19">
        <v>35.19</v>
      </c>
    </row>
    <row r="219" spans="1:2" x14ac:dyDescent="0.35">
      <c r="A219" s="11">
        <v>44414</v>
      </c>
      <c r="B219" s="19">
        <v>34.97</v>
      </c>
    </row>
    <row r="220" spans="1:2" x14ac:dyDescent="0.35">
      <c r="A220" s="11">
        <v>44417</v>
      </c>
      <c r="B220" s="19">
        <v>35.1</v>
      </c>
    </row>
    <row r="221" spans="1:2" x14ac:dyDescent="0.35">
      <c r="A221" s="11">
        <v>44418</v>
      </c>
      <c r="B221" s="19">
        <v>35.35</v>
      </c>
    </row>
    <row r="222" spans="1:2" x14ac:dyDescent="0.35">
      <c r="A222" s="11">
        <v>44419</v>
      </c>
      <c r="B222" s="19">
        <v>35.53</v>
      </c>
    </row>
    <row r="223" spans="1:2" x14ac:dyDescent="0.35">
      <c r="A223" s="11">
        <v>44420</v>
      </c>
      <c r="B223" s="19">
        <v>35.68</v>
      </c>
    </row>
    <row r="224" spans="1:2" x14ac:dyDescent="0.35">
      <c r="A224" s="11">
        <v>44421</v>
      </c>
      <c r="B224" s="19">
        <v>35.119999999999997</v>
      </c>
    </row>
    <row r="225" spans="1:2" x14ac:dyDescent="0.35">
      <c r="A225" s="11">
        <v>44425</v>
      </c>
      <c r="B225" s="19">
        <v>35.270000000000003</v>
      </c>
    </row>
    <row r="226" spans="1:2" x14ac:dyDescent="0.35">
      <c r="A226" s="11">
        <v>44426</v>
      </c>
      <c r="B226" s="19">
        <v>35.31</v>
      </c>
    </row>
    <row r="227" spans="1:2" x14ac:dyDescent="0.35">
      <c r="A227" s="11">
        <v>44427</v>
      </c>
      <c r="B227" s="19">
        <v>35.31</v>
      </c>
    </row>
    <row r="228" spans="1:2" x14ac:dyDescent="0.35">
      <c r="A228" s="11">
        <v>44428</v>
      </c>
      <c r="B228" s="19">
        <v>35.270000000000003</v>
      </c>
    </row>
    <row r="229" spans="1:2" x14ac:dyDescent="0.35">
      <c r="A229" s="11">
        <v>44431</v>
      </c>
      <c r="B229" s="19">
        <v>35.26</v>
      </c>
    </row>
    <row r="230" spans="1:2" x14ac:dyDescent="0.35">
      <c r="A230" s="11">
        <v>44432</v>
      </c>
      <c r="B230" s="19">
        <v>35.39</v>
      </c>
    </row>
    <row r="231" spans="1:2" x14ac:dyDescent="0.35">
      <c r="A231" s="11">
        <v>44433</v>
      </c>
      <c r="B231" s="19">
        <v>35.369999999999997</v>
      </c>
    </row>
    <row r="232" spans="1:2" x14ac:dyDescent="0.35">
      <c r="A232" s="11">
        <v>44434</v>
      </c>
      <c r="B232" s="19">
        <v>35.42</v>
      </c>
    </row>
    <row r="233" spans="1:2" x14ac:dyDescent="0.35">
      <c r="A233" s="11">
        <v>44435</v>
      </c>
      <c r="B233" s="19">
        <v>35.630000000000003</v>
      </c>
    </row>
    <row r="234" spans="1:2" x14ac:dyDescent="0.35">
      <c r="A234" s="11">
        <v>44438</v>
      </c>
      <c r="B234" s="19">
        <v>36.01</v>
      </c>
    </row>
    <row r="235" spans="1:2" x14ac:dyDescent="0.35">
      <c r="A235" s="11">
        <v>44439</v>
      </c>
      <c r="B235" s="19">
        <v>36.31</v>
      </c>
    </row>
    <row r="236" spans="1:2" x14ac:dyDescent="0.35">
      <c r="A236" s="11">
        <v>44440</v>
      </c>
      <c r="B236" s="19">
        <v>36.880000000000003</v>
      </c>
    </row>
    <row r="237" spans="1:2" x14ac:dyDescent="0.35">
      <c r="A237" s="11">
        <v>44441</v>
      </c>
      <c r="B237" s="19">
        <v>37.46</v>
      </c>
    </row>
    <row r="238" spans="1:2" x14ac:dyDescent="0.35">
      <c r="A238" s="11">
        <v>44442</v>
      </c>
      <c r="B238" s="19">
        <v>37.520000000000003</v>
      </c>
    </row>
    <row r="239" spans="1:2" x14ac:dyDescent="0.35">
      <c r="A239" s="11">
        <v>44445</v>
      </c>
      <c r="B239" s="19">
        <v>37.76</v>
      </c>
    </row>
    <row r="240" spans="1:2" x14ac:dyDescent="0.35">
      <c r="A240" s="11">
        <v>44446</v>
      </c>
      <c r="B240" s="19">
        <v>37.85</v>
      </c>
    </row>
    <row r="241" spans="1:2" x14ac:dyDescent="0.35">
      <c r="A241" s="11">
        <v>44447</v>
      </c>
      <c r="B241" s="19">
        <v>37.79</v>
      </c>
    </row>
    <row r="242" spans="1:2" x14ac:dyDescent="0.35">
      <c r="A242" s="11">
        <v>44448</v>
      </c>
      <c r="B242" s="19">
        <v>37.74</v>
      </c>
    </row>
    <row r="243" spans="1:2" x14ac:dyDescent="0.35">
      <c r="A243" s="11">
        <v>44449</v>
      </c>
      <c r="B243" s="19">
        <v>37.68</v>
      </c>
    </row>
    <row r="244" spans="1:2" x14ac:dyDescent="0.35">
      <c r="A244" s="11">
        <v>44452</v>
      </c>
      <c r="B244" s="19">
        <v>38.43</v>
      </c>
    </row>
    <row r="245" spans="1:2" x14ac:dyDescent="0.35">
      <c r="A245" s="11">
        <v>44453</v>
      </c>
      <c r="B245" s="19">
        <v>38.270000000000003</v>
      </c>
    </row>
    <row r="246" spans="1:2" x14ac:dyDescent="0.35">
      <c r="A246" s="11">
        <v>44454</v>
      </c>
      <c r="B246" s="19">
        <v>38.159999999999997</v>
      </c>
    </row>
    <row r="247" spans="1:2" x14ac:dyDescent="0.35">
      <c r="A247" s="11">
        <v>44455</v>
      </c>
      <c r="B247" s="19">
        <v>38.18</v>
      </c>
    </row>
    <row r="248" spans="1:2" x14ac:dyDescent="0.35">
      <c r="A248" s="11">
        <v>44456</v>
      </c>
      <c r="B248" s="19">
        <v>38.1</v>
      </c>
    </row>
    <row r="249" spans="1:2" x14ac:dyDescent="0.35">
      <c r="A249" s="11">
        <v>44459</v>
      </c>
      <c r="B249" s="19">
        <v>37.880000000000003</v>
      </c>
    </row>
    <row r="250" spans="1:2" x14ac:dyDescent="0.35">
      <c r="A250" s="11">
        <v>44460</v>
      </c>
      <c r="B250" s="19">
        <v>37.76</v>
      </c>
    </row>
    <row r="251" spans="1:2" x14ac:dyDescent="0.35">
      <c r="A251" s="11">
        <v>44461</v>
      </c>
      <c r="B251" s="19">
        <v>37.69</v>
      </c>
    </row>
    <row r="252" spans="1:2" x14ac:dyDescent="0.35">
      <c r="A252" s="11">
        <v>44462</v>
      </c>
      <c r="B252" s="19">
        <v>37.64</v>
      </c>
    </row>
    <row r="253" spans="1:2" x14ac:dyDescent="0.35">
      <c r="A253" s="11">
        <v>44463</v>
      </c>
      <c r="B253" s="19">
        <v>37.36</v>
      </c>
    </row>
    <row r="254" spans="1:2" x14ac:dyDescent="0.35">
      <c r="A254" s="11">
        <v>44466</v>
      </c>
      <c r="B254" s="19">
        <v>37.200000000000003</v>
      </c>
    </row>
    <row r="255" spans="1:2" x14ac:dyDescent="0.35">
      <c r="A255" s="11">
        <v>44467</v>
      </c>
      <c r="B255" s="19">
        <v>37.119999999999997</v>
      </c>
    </row>
    <row r="256" spans="1:2" x14ac:dyDescent="0.35">
      <c r="A256" s="11">
        <v>44468</v>
      </c>
      <c r="B256" s="19">
        <v>37.229999999999997</v>
      </c>
    </row>
    <row r="257" spans="1:2" x14ac:dyDescent="0.35">
      <c r="A257" s="11">
        <v>44469</v>
      </c>
      <c r="B257" s="19">
        <v>37.119999999999997</v>
      </c>
    </row>
    <row r="258" spans="1:2" x14ac:dyDescent="0.35">
      <c r="A258" s="11">
        <v>44470</v>
      </c>
      <c r="B258" s="19">
        <v>36.979999999999997</v>
      </c>
    </row>
    <row r="259" spans="1:2" x14ac:dyDescent="0.35">
      <c r="A259" s="11">
        <v>44473</v>
      </c>
      <c r="B259" s="19">
        <v>36.869999999999997</v>
      </c>
    </row>
    <row r="260" spans="1:2" x14ac:dyDescent="0.35">
      <c r="A260" s="11">
        <v>44474</v>
      </c>
      <c r="B260" s="19">
        <v>36.69</v>
      </c>
    </row>
    <row r="261" spans="1:2" x14ac:dyDescent="0.35">
      <c r="A261" s="11">
        <v>44475</v>
      </c>
      <c r="B261" s="19">
        <v>36.380000000000003</v>
      </c>
    </row>
    <row r="262" spans="1:2" x14ac:dyDescent="0.35">
      <c r="A262" s="11">
        <v>44476</v>
      </c>
      <c r="B262" s="19">
        <v>36.39</v>
      </c>
    </row>
    <row r="263" spans="1:2" x14ac:dyDescent="0.35">
      <c r="A263" s="11">
        <v>44481</v>
      </c>
      <c r="B263" s="19">
        <v>36.17</v>
      </c>
    </row>
    <row r="264" spans="1:2" x14ac:dyDescent="0.35">
      <c r="A264" s="11">
        <v>44482</v>
      </c>
      <c r="B264" s="19">
        <v>36.11</v>
      </c>
    </row>
    <row r="265" spans="1:2" x14ac:dyDescent="0.35">
      <c r="A265" s="11">
        <v>44483</v>
      </c>
      <c r="B265" s="19">
        <v>36.07</v>
      </c>
    </row>
    <row r="266" spans="1:2" x14ac:dyDescent="0.35">
      <c r="A266" s="11">
        <v>44484</v>
      </c>
      <c r="B266" s="19">
        <v>35.97</v>
      </c>
    </row>
    <row r="267" spans="1:2" x14ac:dyDescent="0.35">
      <c r="A267" s="11">
        <v>44487</v>
      </c>
      <c r="B267" s="19">
        <v>35.85</v>
      </c>
    </row>
    <row r="268" spans="1:2" x14ac:dyDescent="0.35">
      <c r="A268" s="11">
        <v>44488</v>
      </c>
      <c r="B268" s="19">
        <v>35.82</v>
      </c>
    </row>
    <row r="269" spans="1:2" x14ac:dyDescent="0.35">
      <c r="A269" s="11">
        <v>44489</v>
      </c>
      <c r="B269" s="19">
        <v>35.840000000000003</v>
      </c>
    </row>
    <row r="270" spans="1:2" x14ac:dyDescent="0.35">
      <c r="A270" s="11">
        <v>44490</v>
      </c>
      <c r="B270" s="19">
        <v>35.85</v>
      </c>
    </row>
    <row r="271" spans="1:2" x14ac:dyDescent="0.35">
      <c r="A271" s="11">
        <v>44491</v>
      </c>
      <c r="B271" s="19">
        <v>35.82</v>
      </c>
    </row>
    <row r="272" spans="1:2" x14ac:dyDescent="0.35">
      <c r="A272" s="11">
        <v>44494</v>
      </c>
      <c r="B272" s="19">
        <v>35.869999999999997</v>
      </c>
    </row>
    <row r="273" spans="1:2" x14ac:dyDescent="0.35">
      <c r="A273" s="11">
        <v>44495</v>
      </c>
      <c r="B273" s="19">
        <v>35.880000000000003</v>
      </c>
    </row>
    <row r="274" spans="1:2" x14ac:dyDescent="0.35">
      <c r="A274" s="11">
        <v>44496</v>
      </c>
      <c r="B274" s="19">
        <v>35.869999999999997</v>
      </c>
    </row>
    <row r="275" spans="1:2" x14ac:dyDescent="0.35">
      <c r="A275" s="11">
        <v>44497</v>
      </c>
      <c r="B275" s="19">
        <v>35.82</v>
      </c>
    </row>
    <row r="276" spans="1:2" x14ac:dyDescent="0.35">
      <c r="A276" s="11">
        <v>44498</v>
      </c>
      <c r="B276" s="19">
        <v>35.700000000000003</v>
      </c>
    </row>
    <row r="277" spans="1:2" x14ac:dyDescent="0.35">
      <c r="A277" s="11">
        <v>44501</v>
      </c>
      <c r="B277" s="19">
        <v>35.659999999999997</v>
      </c>
    </row>
    <row r="278" spans="1:2" x14ac:dyDescent="0.35">
      <c r="A278" s="11">
        <v>44502</v>
      </c>
      <c r="B278" s="19">
        <v>35.69</v>
      </c>
    </row>
    <row r="279" spans="1:2" x14ac:dyDescent="0.35">
      <c r="A279" s="11">
        <v>44503</v>
      </c>
      <c r="B279" s="19">
        <v>35.58</v>
      </c>
    </row>
    <row r="280" spans="1:2" x14ac:dyDescent="0.35">
      <c r="A280" s="11">
        <v>44504</v>
      </c>
      <c r="B280" s="19">
        <v>36</v>
      </c>
    </row>
    <row r="281" spans="1:2" x14ac:dyDescent="0.35">
      <c r="A281" s="11">
        <v>44505</v>
      </c>
      <c r="B281" s="19">
        <v>35.85</v>
      </c>
    </row>
    <row r="282" spans="1:2" x14ac:dyDescent="0.35">
      <c r="A282" s="11">
        <v>44508</v>
      </c>
      <c r="B282" s="19">
        <v>35.99</v>
      </c>
    </row>
    <row r="283" spans="1:2" x14ac:dyDescent="0.35">
      <c r="A283" s="11">
        <v>44509</v>
      </c>
      <c r="B283" s="19">
        <v>35.909999999999997</v>
      </c>
    </row>
    <row r="284" spans="1:2" x14ac:dyDescent="0.35">
      <c r="A284" s="11">
        <v>44510</v>
      </c>
      <c r="B284" s="19">
        <v>35.869999999999997</v>
      </c>
    </row>
    <row r="285" spans="1:2" x14ac:dyDescent="0.35">
      <c r="A285" s="11">
        <v>44511</v>
      </c>
      <c r="B285" s="19">
        <v>35.9</v>
      </c>
    </row>
    <row r="286" spans="1:2" x14ac:dyDescent="0.35">
      <c r="A286" s="11">
        <v>44512</v>
      </c>
      <c r="B286" s="19">
        <v>35.82</v>
      </c>
    </row>
    <row r="287" spans="1:2" x14ac:dyDescent="0.35">
      <c r="A287" s="11">
        <v>44515</v>
      </c>
      <c r="B287" s="19">
        <v>35.19</v>
      </c>
    </row>
    <row r="288" spans="1:2" x14ac:dyDescent="0.35">
      <c r="A288" s="11">
        <v>44516</v>
      </c>
      <c r="B288" s="19">
        <v>32.85</v>
      </c>
    </row>
    <row r="289" spans="1:2" x14ac:dyDescent="0.35">
      <c r="A289" s="11">
        <v>44517</v>
      </c>
      <c r="B289" s="19">
        <v>32.57</v>
      </c>
    </row>
    <row r="290" spans="1:2" x14ac:dyDescent="0.35">
      <c r="A290" s="11">
        <v>44518</v>
      </c>
      <c r="B290" s="19">
        <v>31.21</v>
      </c>
    </row>
    <row r="291" spans="1:2" x14ac:dyDescent="0.35">
      <c r="A291" s="11">
        <v>44519</v>
      </c>
      <c r="B291" s="19">
        <v>31.4</v>
      </c>
    </row>
    <row r="292" spans="1:2" x14ac:dyDescent="0.35">
      <c r="A292" s="11">
        <v>44523</v>
      </c>
      <c r="B292" s="19">
        <v>30.22</v>
      </c>
    </row>
    <row r="293" spans="1:2" x14ac:dyDescent="0.35">
      <c r="A293" s="11">
        <v>44524</v>
      </c>
      <c r="B293" s="19">
        <v>30.15</v>
      </c>
    </row>
    <row r="294" spans="1:2" x14ac:dyDescent="0.35">
      <c r="A294" s="11">
        <v>44525</v>
      </c>
      <c r="B294" s="19">
        <v>29.9</v>
      </c>
    </row>
    <row r="295" spans="1:2" x14ac:dyDescent="0.35">
      <c r="A295" s="11">
        <v>44526</v>
      </c>
      <c r="B295" s="19">
        <v>29.25</v>
      </c>
    </row>
    <row r="296" spans="1:2" x14ac:dyDescent="0.35">
      <c r="A296" s="11">
        <v>44529</v>
      </c>
      <c r="B296" s="19">
        <v>30.11</v>
      </c>
    </row>
    <row r="297" spans="1:2" x14ac:dyDescent="0.35">
      <c r="A297" s="11">
        <v>44530</v>
      </c>
      <c r="B297" s="19">
        <v>29.34</v>
      </c>
    </row>
    <row r="298" spans="1:2" x14ac:dyDescent="0.35">
      <c r="A298" s="11">
        <v>44531</v>
      </c>
      <c r="B298" s="19">
        <v>31.6</v>
      </c>
    </row>
    <row r="299" spans="1:2" x14ac:dyDescent="0.35">
      <c r="A299" s="11">
        <v>44532</v>
      </c>
      <c r="B299" s="19">
        <v>31.19</v>
      </c>
    </row>
    <row r="300" spans="1:2" x14ac:dyDescent="0.35">
      <c r="A300" s="11">
        <v>44533</v>
      </c>
      <c r="B300" s="19">
        <v>32.35</v>
      </c>
    </row>
    <row r="301" spans="1:2" x14ac:dyDescent="0.35">
      <c r="A301" s="11">
        <v>44536</v>
      </c>
      <c r="B301" s="19">
        <v>33.11</v>
      </c>
    </row>
    <row r="302" spans="1:2" x14ac:dyDescent="0.35">
      <c r="A302" s="11">
        <v>44537</v>
      </c>
      <c r="B302" s="19">
        <v>34.299999999999997</v>
      </c>
    </row>
    <row r="303" spans="1:2" x14ac:dyDescent="0.35">
      <c r="A303" s="11">
        <v>44539</v>
      </c>
      <c r="B303" s="19">
        <v>34.1</v>
      </c>
    </row>
    <row r="304" spans="1:2" x14ac:dyDescent="0.35">
      <c r="A304" s="11">
        <v>44540</v>
      </c>
      <c r="B304" s="19">
        <v>33.46</v>
      </c>
    </row>
    <row r="305" spans="1:2" x14ac:dyDescent="0.35">
      <c r="A305" s="11">
        <v>44543</v>
      </c>
      <c r="B305" s="19">
        <v>33.049999999999997</v>
      </c>
    </row>
    <row r="306" spans="1:2" x14ac:dyDescent="0.35">
      <c r="A306" s="11">
        <v>44544</v>
      </c>
      <c r="B306" s="19">
        <v>32.950000000000003</v>
      </c>
    </row>
    <row r="307" spans="1:2" x14ac:dyDescent="0.35">
      <c r="A307" s="11">
        <v>44545</v>
      </c>
      <c r="B307" s="19">
        <v>33.11</v>
      </c>
    </row>
    <row r="308" spans="1:2" x14ac:dyDescent="0.35">
      <c r="A308" s="11">
        <v>44546</v>
      </c>
      <c r="B308" s="19">
        <v>33.119999999999997</v>
      </c>
    </row>
    <row r="309" spans="1:2" x14ac:dyDescent="0.35">
      <c r="A309" s="11">
        <v>44547</v>
      </c>
      <c r="B309" s="19">
        <v>32.08</v>
      </c>
    </row>
    <row r="310" spans="1:2" x14ac:dyDescent="0.35">
      <c r="A310" s="11">
        <v>44550</v>
      </c>
      <c r="B310" s="19">
        <v>31.8</v>
      </c>
    </row>
    <row r="311" spans="1:2" x14ac:dyDescent="0.35">
      <c r="A311" s="11">
        <v>44551</v>
      </c>
      <c r="B311" s="19">
        <v>31.8</v>
      </c>
    </row>
    <row r="312" spans="1:2" x14ac:dyDescent="0.35">
      <c r="A312" s="11">
        <v>44552</v>
      </c>
      <c r="B312" s="19">
        <v>31.8</v>
      </c>
    </row>
    <row r="313" spans="1:2" x14ac:dyDescent="0.35">
      <c r="A313" s="11">
        <v>44553</v>
      </c>
      <c r="B313" s="19">
        <v>32</v>
      </c>
    </row>
    <row r="314" spans="1:2" x14ac:dyDescent="0.35">
      <c r="A314" s="11">
        <v>44557</v>
      </c>
      <c r="B314" s="19">
        <v>32.9</v>
      </c>
    </row>
    <row r="315" spans="1:2" x14ac:dyDescent="0.35">
      <c r="A315" s="11">
        <v>44558</v>
      </c>
      <c r="B315" s="19">
        <v>33.5</v>
      </c>
    </row>
    <row r="316" spans="1:2" x14ac:dyDescent="0.35">
      <c r="A316" s="11">
        <v>44559</v>
      </c>
      <c r="B316" s="19">
        <v>33.21</v>
      </c>
    </row>
    <row r="317" spans="1:2" x14ac:dyDescent="0.35">
      <c r="A317" s="11">
        <v>44560</v>
      </c>
      <c r="B317" s="19">
        <v>32.700000000000003</v>
      </c>
    </row>
    <row r="318" spans="1:2" x14ac:dyDescent="0.35">
      <c r="A318" s="11">
        <v>44564</v>
      </c>
      <c r="B318" s="19">
        <v>33.06</v>
      </c>
    </row>
    <row r="319" spans="1:2" x14ac:dyDescent="0.35">
      <c r="A319" s="11">
        <v>44565</v>
      </c>
      <c r="B319" s="19">
        <v>32.75</v>
      </c>
    </row>
    <row r="320" spans="1:2" x14ac:dyDescent="0.35">
      <c r="A320" s="11">
        <v>44566</v>
      </c>
      <c r="B320" s="19">
        <v>32.200000000000003</v>
      </c>
    </row>
    <row r="321" spans="1:2" x14ac:dyDescent="0.35">
      <c r="A321" s="11">
        <v>44567</v>
      </c>
      <c r="B321" s="19">
        <v>31.03</v>
      </c>
    </row>
    <row r="322" spans="1:2" x14ac:dyDescent="0.35">
      <c r="A322" s="11">
        <v>44568</v>
      </c>
      <c r="B322" s="19">
        <v>30.22</v>
      </c>
    </row>
    <row r="323" spans="1:2" x14ac:dyDescent="0.35">
      <c r="A323" s="11">
        <v>44571</v>
      </c>
      <c r="B323" s="19">
        <v>30.6</v>
      </c>
    </row>
    <row r="324" spans="1:2" x14ac:dyDescent="0.35">
      <c r="A324" s="11">
        <v>44572</v>
      </c>
      <c r="B324" s="19">
        <v>30.3</v>
      </c>
    </row>
    <row r="325" spans="1:2" x14ac:dyDescent="0.35">
      <c r="A325" s="11">
        <v>44573</v>
      </c>
      <c r="B325" s="19">
        <v>30.12</v>
      </c>
    </row>
    <row r="326" spans="1:2" x14ac:dyDescent="0.35">
      <c r="A326" s="11">
        <v>44574</v>
      </c>
      <c r="B326" s="19">
        <v>29.8</v>
      </c>
    </row>
    <row r="327" spans="1:2" x14ac:dyDescent="0.35">
      <c r="A327" s="11">
        <v>44575</v>
      </c>
      <c r="B327" s="19">
        <v>29.31</v>
      </c>
    </row>
    <row r="328" spans="1:2" x14ac:dyDescent="0.35">
      <c r="A328" s="11">
        <v>44578</v>
      </c>
      <c r="B328" s="19">
        <v>29.22</v>
      </c>
    </row>
    <row r="329" spans="1:2" x14ac:dyDescent="0.35">
      <c r="A329" s="11">
        <v>44579</v>
      </c>
      <c r="B329" s="19">
        <v>29.13</v>
      </c>
    </row>
    <row r="330" spans="1:2" x14ac:dyDescent="0.35">
      <c r="A330" s="11">
        <v>44580</v>
      </c>
      <c r="B330" s="19">
        <v>29.33</v>
      </c>
    </row>
    <row r="331" spans="1:2" x14ac:dyDescent="0.35">
      <c r="A331" s="11">
        <v>44581</v>
      </c>
      <c r="B331" s="19">
        <v>28.73</v>
      </c>
    </row>
    <row r="332" spans="1:2" x14ac:dyDescent="0.35">
      <c r="A332" s="11">
        <v>44582</v>
      </c>
      <c r="B332" s="19">
        <v>28.8</v>
      </c>
    </row>
    <row r="333" spans="1:2" x14ac:dyDescent="0.35">
      <c r="A333" s="11">
        <v>44585</v>
      </c>
      <c r="B333" s="19">
        <v>27.82</v>
      </c>
    </row>
    <row r="334" spans="1:2" x14ac:dyDescent="0.35">
      <c r="A334" s="11">
        <v>44586</v>
      </c>
      <c r="B334" s="19">
        <v>28.27</v>
      </c>
    </row>
    <row r="335" spans="1:2" x14ac:dyDescent="0.35">
      <c r="A335" s="11">
        <v>44587</v>
      </c>
      <c r="B335" s="19">
        <v>29.32</v>
      </c>
    </row>
    <row r="336" spans="1:2" x14ac:dyDescent="0.35">
      <c r="A336" s="11">
        <v>44588</v>
      </c>
      <c r="B336" s="19">
        <v>28.67</v>
      </c>
    </row>
    <row r="337" spans="1:2" x14ac:dyDescent="0.35">
      <c r="A337" s="11">
        <v>44589</v>
      </c>
      <c r="B337" s="19">
        <v>30.74</v>
      </c>
    </row>
    <row r="338" spans="1:2" x14ac:dyDescent="0.35">
      <c r="A338" s="11">
        <v>44592</v>
      </c>
      <c r="B338" s="19">
        <v>31.62</v>
      </c>
    </row>
    <row r="339" spans="1:2" x14ac:dyDescent="0.35">
      <c r="A339" s="11">
        <v>44593</v>
      </c>
      <c r="B339" s="19">
        <v>31.75</v>
      </c>
    </row>
    <row r="340" spans="1:2" x14ac:dyDescent="0.35">
      <c r="A340" s="11">
        <v>44594</v>
      </c>
      <c r="B340" s="19">
        <v>31.85</v>
      </c>
    </row>
    <row r="341" spans="1:2" x14ac:dyDescent="0.35">
      <c r="A341" s="11">
        <v>44595</v>
      </c>
      <c r="B341" s="19">
        <v>31.05</v>
      </c>
    </row>
    <row r="342" spans="1:2" x14ac:dyDescent="0.35">
      <c r="A342" s="11">
        <v>44596</v>
      </c>
      <c r="B342" s="19">
        <v>30</v>
      </c>
    </row>
    <row r="343" spans="1:2" x14ac:dyDescent="0.35">
      <c r="A343" s="11">
        <v>44599</v>
      </c>
      <c r="B343" s="19">
        <v>30.7</v>
      </c>
    </row>
    <row r="344" spans="1:2" x14ac:dyDescent="0.35">
      <c r="A344" s="11">
        <v>44600</v>
      </c>
      <c r="B344" s="19">
        <v>30.8</v>
      </c>
    </row>
    <row r="345" spans="1:2" x14ac:dyDescent="0.35">
      <c r="A345" s="11">
        <v>44601</v>
      </c>
      <c r="B345" s="19">
        <v>30.6</v>
      </c>
    </row>
    <row r="346" spans="1:2" x14ac:dyDescent="0.35">
      <c r="A346" s="11">
        <v>44602</v>
      </c>
      <c r="B346" s="19">
        <v>30.16</v>
      </c>
    </row>
    <row r="347" spans="1:2" x14ac:dyDescent="0.35">
      <c r="A347" s="11">
        <v>44603</v>
      </c>
      <c r="B347" s="19">
        <v>29.85</v>
      </c>
    </row>
    <row r="348" spans="1:2" x14ac:dyDescent="0.35">
      <c r="A348" s="11">
        <v>44606</v>
      </c>
      <c r="B348" s="19">
        <v>29.85</v>
      </c>
    </row>
    <row r="349" spans="1:2" x14ac:dyDescent="0.35">
      <c r="A349" s="11">
        <v>44607</v>
      </c>
      <c r="B349" s="19">
        <v>30.21</v>
      </c>
    </row>
    <row r="350" spans="1:2" x14ac:dyDescent="0.35">
      <c r="A350" s="11">
        <v>44608</v>
      </c>
      <c r="B350" s="19">
        <v>30.48</v>
      </c>
    </row>
    <row r="351" spans="1:2" x14ac:dyDescent="0.35">
      <c r="A351" s="11">
        <v>44609</v>
      </c>
      <c r="B351" s="19">
        <v>30.19</v>
      </c>
    </row>
    <row r="352" spans="1:2" x14ac:dyDescent="0.35">
      <c r="A352" s="11">
        <v>44610</v>
      </c>
      <c r="B352" s="19">
        <v>30.8</v>
      </c>
    </row>
    <row r="353" spans="1:2" x14ac:dyDescent="0.35">
      <c r="A353" s="11">
        <v>44613</v>
      </c>
      <c r="B353" s="19">
        <v>30.89</v>
      </c>
    </row>
    <row r="354" spans="1:2" x14ac:dyDescent="0.35">
      <c r="A354" s="11">
        <v>44614</v>
      </c>
      <c r="B354" s="19">
        <v>30.66</v>
      </c>
    </row>
    <row r="355" spans="1:2" x14ac:dyDescent="0.35">
      <c r="A355" s="11">
        <v>44615</v>
      </c>
      <c r="B355" s="19">
        <v>30.41</v>
      </c>
    </row>
    <row r="356" spans="1:2" x14ac:dyDescent="0.35">
      <c r="A356" s="11">
        <v>44616</v>
      </c>
      <c r="B356" s="19">
        <v>30.01</v>
      </c>
    </row>
    <row r="357" spans="1:2" x14ac:dyDescent="0.35">
      <c r="A357" s="11">
        <v>44617</v>
      </c>
      <c r="B357" s="19">
        <v>30.05</v>
      </c>
    </row>
    <row r="358" spans="1:2" x14ac:dyDescent="0.35">
      <c r="A358" s="11">
        <v>44622</v>
      </c>
      <c r="B358" s="19">
        <v>29.4</v>
      </c>
    </row>
    <row r="359" spans="1:2" x14ac:dyDescent="0.35">
      <c r="A359" s="11">
        <v>44623</v>
      </c>
      <c r="B359" s="19">
        <v>29.52</v>
      </c>
    </row>
    <row r="360" spans="1:2" x14ac:dyDescent="0.35">
      <c r="A360" s="11">
        <v>44624</v>
      </c>
      <c r="B360" s="19">
        <v>28.62</v>
      </c>
    </row>
    <row r="361" spans="1:2" x14ac:dyDescent="0.35">
      <c r="A361" s="11">
        <v>44627</v>
      </c>
      <c r="B361" s="19">
        <v>28.05</v>
      </c>
    </row>
    <row r="362" spans="1:2" x14ac:dyDescent="0.35">
      <c r="A362" s="11">
        <v>44628</v>
      </c>
      <c r="B362" s="19">
        <v>28.13</v>
      </c>
    </row>
    <row r="363" spans="1:2" x14ac:dyDescent="0.35">
      <c r="A363" s="11">
        <v>44629</v>
      </c>
      <c r="B363" s="19">
        <v>29</v>
      </c>
    </row>
    <row r="364" spans="1:2" x14ac:dyDescent="0.35">
      <c r="A364" s="11">
        <v>44630</v>
      </c>
      <c r="B364" s="19">
        <v>29.47</v>
      </c>
    </row>
    <row r="365" spans="1:2" x14ac:dyDescent="0.35">
      <c r="A365" s="11">
        <v>44631</v>
      </c>
      <c r="B365" s="19">
        <v>29.52</v>
      </c>
    </row>
    <row r="366" spans="1:2" x14ac:dyDescent="0.35">
      <c r="A366" s="11">
        <v>44634</v>
      </c>
      <c r="B366" s="19">
        <v>29.62</v>
      </c>
    </row>
    <row r="367" spans="1:2" x14ac:dyDescent="0.35">
      <c r="A367" s="11">
        <v>44635</v>
      </c>
      <c r="B367" s="19">
        <v>29.35</v>
      </c>
    </row>
    <row r="368" spans="1:2" x14ac:dyDescent="0.35">
      <c r="A368" s="11">
        <v>44636</v>
      </c>
      <c r="B368" s="19">
        <v>29.52</v>
      </c>
    </row>
    <row r="369" spans="1:2" x14ac:dyDescent="0.35">
      <c r="A369" s="11">
        <v>44637</v>
      </c>
      <c r="B369" s="19">
        <v>29.53</v>
      </c>
    </row>
    <row r="370" spans="1:2" x14ac:dyDescent="0.35">
      <c r="A370" s="11">
        <v>44638</v>
      </c>
      <c r="B370" s="19">
        <v>28.87</v>
      </c>
    </row>
    <row r="371" spans="1:2" x14ac:dyDescent="0.35">
      <c r="A371" s="11">
        <v>44641</v>
      </c>
      <c r="B371" s="19">
        <v>29</v>
      </c>
    </row>
    <row r="372" spans="1:2" x14ac:dyDescent="0.35">
      <c r="A372" s="11">
        <v>44642</v>
      </c>
      <c r="B372" s="19">
        <v>28.6</v>
      </c>
    </row>
    <row r="373" spans="1:2" x14ac:dyDescent="0.35">
      <c r="A373" s="11">
        <v>44643</v>
      </c>
      <c r="B373" s="19">
        <v>28.15</v>
      </c>
    </row>
    <row r="374" spans="1:2" x14ac:dyDescent="0.35">
      <c r="A374" s="11">
        <v>44645</v>
      </c>
      <c r="B374" s="19">
        <v>28.85</v>
      </c>
    </row>
    <row r="375" spans="1:2" x14ac:dyDescent="0.35">
      <c r="A375" s="11">
        <v>44648</v>
      </c>
      <c r="B375" s="19">
        <v>29.42</v>
      </c>
    </row>
    <row r="376" spans="1:2" x14ac:dyDescent="0.35">
      <c r="A376" s="11">
        <v>44649</v>
      </c>
      <c r="B376" s="19">
        <v>30</v>
      </c>
    </row>
    <row r="377" spans="1:2" x14ac:dyDescent="0.35">
      <c r="A377" s="11">
        <v>44650</v>
      </c>
      <c r="B377" s="19">
        <v>30.33</v>
      </c>
    </row>
    <row r="378" spans="1:2" x14ac:dyDescent="0.35">
      <c r="A378" s="11">
        <v>44651</v>
      </c>
      <c r="B378" s="19">
        <v>30.51</v>
      </c>
    </row>
    <row r="379" spans="1:2" x14ac:dyDescent="0.35">
      <c r="A379" s="11">
        <v>44652</v>
      </c>
      <c r="B379" s="19">
        <v>30.7</v>
      </c>
    </row>
    <row r="380" spans="1:2" x14ac:dyDescent="0.35">
      <c r="A380" s="11">
        <v>44655</v>
      </c>
      <c r="B380" s="19">
        <v>31.05</v>
      </c>
    </row>
    <row r="381" spans="1:2" x14ac:dyDescent="0.35">
      <c r="A381" s="11">
        <v>44656</v>
      </c>
      <c r="B381" s="19">
        <v>30.69</v>
      </c>
    </row>
    <row r="382" spans="1:2" x14ac:dyDescent="0.35">
      <c r="A382" s="11">
        <v>44657</v>
      </c>
      <c r="B382" s="19">
        <v>30.52</v>
      </c>
    </row>
    <row r="383" spans="1:2" x14ac:dyDescent="0.35">
      <c r="A383" s="11">
        <v>44658</v>
      </c>
      <c r="B383" s="19">
        <v>30.35</v>
      </c>
    </row>
    <row r="384" spans="1:2" x14ac:dyDescent="0.35">
      <c r="A384" s="11">
        <v>44659</v>
      </c>
      <c r="B384" s="19">
        <v>29.73</v>
      </c>
    </row>
    <row r="385" spans="1:2" x14ac:dyDescent="0.35">
      <c r="A385" s="11">
        <v>44662</v>
      </c>
      <c r="B385" s="19">
        <v>29.69</v>
      </c>
    </row>
    <row r="386" spans="1:2" x14ac:dyDescent="0.35">
      <c r="A386" s="11">
        <v>44663</v>
      </c>
      <c r="B386" s="19">
        <v>29.57</v>
      </c>
    </row>
    <row r="387" spans="1:2" x14ac:dyDescent="0.35">
      <c r="A387" s="11">
        <v>44664</v>
      </c>
      <c r="B387" s="19">
        <v>29.9</v>
      </c>
    </row>
    <row r="388" spans="1:2" x14ac:dyDescent="0.35">
      <c r="A388" s="11">
        <v>44669</v>
      </c>
      <c r="B388" s="19">
        <v>30.17</v>
      </c>
    </row>
    <row r="389" spans="1:2" x14ac:dyDescent="0.35">
      <c r="A389" s="11">
        <v>44670</v>
      </c>
      <c r="B389" s="19">
        <v>29.92</v>
      </c>
    </row>
    <row r="390" spans="1:2" x14ac:dyDescent="0.35">
      <c r="A390" s="11">
        <v>44671</v>
      </c>
      <c r="B390" s="19">
        <v>29.7</v>
      </c>
    </row>
    <row r="391" spans="1:2" x14ac:dyDescent="0.35">
      <c r="A391" s="11">
        <v>44672</v>
      </c>
      <c r="B391" s="19">
        <v>29</v>
      </c>
    </row>
    <row r="392" spans="1:2" x14ac:dyDescent="0.35">
      <c r="A392" s="11">
        <v>44673</v>
      </c>
      <c r="B392" s="19">
        <v>28.35</v>
      </c>
    </row>
    <row r="393" spans="1:2" x14ac:dyDescent="0.35">
      <c r="A393" s="11">
        <v>44676</v>
      </c>
      <c r="B393" s="19">
        <v>28.79</v>
      </c>
    </row>
    <row r="394" spans="1:2" x14ac:dyDescent="0.35">
      <c r="A394" s="11">
        <v>44677</v>
      </c>
      <c r="B394" s="19">
        <v>28.65</v>
      </c>
    </row>
    <row r="395" spans="1:2" x14ac:dyDescent="0.35">
      <c r="A395" s="11">
        <v>44678</v>
      </c>
      <c r="B395" s="19">
        <v>28.7</v>
      </c>
    </row>
    <row r="396" spans="1:2" x14ac:dyDescent="0.35">
      <c r="A396" s="11">
        <v>44679</v>
      </c>
      <c r="B396" s="19">
        <v>28.38</v>
      </c>
    </row>
    <row r="397" spans="1:2" x14ac:dyDescent="0.35">
      <c r="A397" s="11">
        <v>44680</v>
      </c>
      <c r="B397" s="19">
        <v>28.01</v>
      </c>
    </row>
    <row r="398" spans="1:2" x14ac:dyDescent="0.35">
      <c r="A398" s="11">
        <v>44683</v>
      </c>
      <c r="B398" s="19">
        <v>27.73</v>
      </c>
    </row>
    <row r="399" spans="1:2" x14ac:dyDescent="0.35">
      <c r="A399" s="11">
        <v>44684</v>
      </c>
      <c r="B399" s="19">
        <v>28.5</v>
      </c>
    </row>
    <row r="400" spans="1:2" x14ac:dyDescent="0.35">
      <c r="A400" s="11">
        <v>44685</v>
      </c>
      <c r="B400" s="19">
        <v>28.56</v>
      </c>
    </row>
    <row r="401" spans="1:2" x14ac:dyDescent="0.35">
      <c r="A401" s="11">
        <v>44686</v>
      </c>
      <c r="B401" s="19">
        <v>28</v>
      </c>
    </row>
    <row r="402" spans="1:2" x14ac:dyDescent="0.35">
      <c r="A402" s="11">
        <v>44687</v>
      </c>
      <c r="B402" s="19">
        <v>27.25</v>
      </c>
    </row>
    <row r="403" spans="1:2" x14ac:dyDescent="0.35">
      <c r="A403" s="11">
        <v>44690</v>
      </c>
      <c r="B403" s="19">
        <v>27.23</v>
      </c>
    </row>
    <row r="404" spans="1:2" x14ac:dyDescent="0.35">
      <c r="A404" s="11">
        <v>44691</v>
      </c>
      <c r="B404" s="19">
        <v>27.09</v>
      </c>
    </row>
    <row r="405" spans="1:2" x14ac:dyDescent="0.35">
      <c r="A405" s="11">
        <v>44692</v>
      </c>
      <c r="B405" s="19">
        <v>27.43</v>
      </c>
    </row>
    <row r="406" spans="1:2" x14ac:dyDescent="0.35">
      <c r="A406" s="11">
        <v>44693</v>
      </c>
      <c r="B406" s="19">
        <v>26.97</v>
      </c>
    </row>
    <row r="407" spans="1:2" x14ac:dyDescent="0.35">
      <c r="A407" s="11">
        <v>44694</v>
      </c>
      <c r="B407" s="19">
        <v>26.5</v>
      </c>
    </row>
    <row r="408" spans="1:2" x14ac:dyDescent="0.35">
      <c r="A408" s="11">
        <v>44697</v>
      </c>
      <c r="B408" s="19">
        <v>26.41</v>
      </c>
    </row>
    <row r="409" spans="1:2" x14ac:dyDescent="0.35">
      <c r="A409" s="11">
        <v>44698</v>
      </c>
      <c r="B409" s="19">
        <v>26.31</v>
      </c>
    </row>
    <row r="410" spans="1:2" x14ac:dyDescent="0.35">
      <c r="A410" s="11">
        <v>44700</v>
      </c>
      <c r="B410" s="19">
        <v>26.35</v>
      </c>
    </row>
    <row r="411" spans="1:2" x14ac:dyDescent="0.35">
      <c r="A411" s="11">
        <v>44701</v>
      </c>
      <c r="B411" s="19">
        <v>25.93</v>
      </c>
    </row>
    <row r="412" spans="1:2" x14ac:dyDescent="0.35">
      <c r="A412" s="11">
        <v>44704</v>
      </c>
      <c r="B412" s="19">
        <v>26.16</v>
      </c>
    </row>
    <row r="413" spans="1:2" x14ac:dyDescent="0.35">
      <c r="A413" s="11">
        <v>44705</v>
      </c>
      <c r="B413" s="19">
        <v>25.89</v>
      </c>
    </row>
    <row r="414" spans="1:2" x14ac:dyDescent="0.35">
      <c r="A414" s="11">
        <v>44707</v>
      </c>
      <c r="B414" s="19">
        <v>26.24</v>
      </c>
    </row>
    <row r="415" spans="1:2" x14ac:dyDescent="0.35">
      <c r="A415" s="11">
        <v>44708</v>
      </c>
      <c r="B415" s="19">
        <v>26.07</v>
      </c>
    </row>
    <row r="416" spans="1:2" x14ac:dyDescent="0.35">
      <c r="A416" s="11">
        <v>44711</v>
      </c>
      <c r="B416" s="19">
        <v>26.42</v>
      </c>
    </row>
    <row r="417" spans="1:2" x14ac:dyDescent="0.35">
      <c r="A417" s="11">
        <v>44712</v>
      </c>
      <c r="B417" s="19">
        <v>26.21</v>
      </c>
    </row>
    <row r="418" spans="1:2" x14ac:dyDescent="0.35">
      <c r="A418" s="11">
        <v>44713</v>
      </c>
      <c r="B418" s="19">
        <v>26.2</v>
      </c>
    </row>
    <row r="419" spans="1:2" x14ac:dyDescent="0.35">
      <c r="A419" s="11">
        <v>44714</v>
      </c>
      <c r="B419" s="19">
        <v>26.2</v>
      </c>
    </row>
    <row r="420" spans="1:2" x14ac:dyDescent="0.35">
      <c r="A420" s="11">
        <v>44715</v>
      </c>
      <c r="B420" s="19">
        <v>25.97</v>
      </c>
    </row>
    <row r="421" spans="1:2" x14ac:dyDescent="0.35">
      <c r="A421" s="11">
        <v>44718</v>
      </c>
      <c r="B421" s="19">
        <v>26</v>
      </c>
    </row>
    <row r="422" spans="1:2" x14ac:dyDescent="0.35">
      <c r="A422" s="11">
        <v>44719</v>
      </c>
      <c r="B422" s="19">
        <v>25.77</v>
      </c>
    </row>
    <row r="423" spans="1:2" x14ac:dyDescent="0.35">
      <c r="A423" s="11">
        <v>44720</v>
      </c>
      <c r="B423" s="19">
        <v>24.81</v>
      </c>
    </row>
    <row r="424" spans="1:2" x14ac:dyDescent="0.35">
      <c r="A424" s="11">
        <v>44721</v>
      </c>
      <c r="B424" s="19">
        <v>24</v>
      </c>
    </row>
    <row r="425" spans="1:2" x14ac:dyDescent="0.35">
      <c r="A425" s="11">
        <v>44722</v>
      </c>
      <c r="B425" s="19">
        <v>23.72</v>
      </c>
    </row>
    <row r="426" spans="1:2" x14ac:dyDescent="0.35">
      <c r="A426" s="11">
        <v>44725</v>
      </c>
      <c r="B426" s="19">
        <v>23.07</v>
      </c>
    </row>
    <row r="427" spans="1:2" x14ac:dyDescent="0.35">
      <c r="A427" s="11">
        <v>44726</v>
      </c>
      <c r="B427" s="19">
        <v>23.09</v>
      </c>
    </row>
    <row r="428" spans="1:2" x14ac:dyDescent="0.35">
      <c r="A428" s="11">
        <v>44727</v>
      </c>
      <c r="B428" s="19">
        <v>23.68</v>
      </c>
    </row>
    <row r="429" spans="1:2" x14ac:dyDescent="0.35">
      <c r="A429" s="11">
        <v>44728</v>
      </c>
      <c r="B429" s="19">
        <v>22.66</v>
      </c>
    </row>
    <row r="430" spans="1:2" x14ac:dyDescent="0.35">
      <c r="A430" s="11">
        <v>44733</v>
      </c>
      <c r="B430" s="19">
        <v>22.8</v>
      </c>
    </row>
    <row r="431" spans="1:2" x14ac:dyDescent="0.35">
      <c r="A431" s="11">
        <v>44734</v>
      </c>
      <c r="B431" s="19">
        <v>22.35</v>
      </c>
    </row>
    <row r="432" spans="1:2" x14ac:dyDescent="0.35">
      <c r="A432" s="11">
        <v>44735</v>
      </c>
      <c r="B432" s="19">
        <v>21.79</v>
      </c>
    </row>
    <row r="433" spans="1:2" x14ac:dyDescent="0.35">
      <c r="A433" s="11">
        <v>44736</v>
      </c>
      <c r="B433" s="19">
        <v>20.9</v>
      </c>
    </row>
    <row r="434" spans="1:2" x14ac:dyDescent="0.35">
      <c r="A434" s="11">
        <v>44739</v>
      </c>
      <c r="B434" s="19">
        <v>20.239999999999998</v>
      </c>
    </row>
    <row r="435" spans="1:2" x14ac:dyDescent="0.35">
      <c r="A435" s="11">
        <v>44740</v>
      </c>
      <c r="B435" s="19">
        <v>20.87</v>
      </c>
    </row>
    <row r="436" spans="1:2" x14ac:dyDescent="0.35">
      <c r="A436" s="11">
        <v>44741</v>
      </c>
      <c r="B436" s="19">
        <v>21.8</v>
      </c>
    </row>
    <row r="437" spans="1:2" x14ac:dyDescent="0.35">
      <c r="A437" s="11">
        <v>44742</v>
      </c>
      <c r="B437" s="19">
        <v>21.48</v>
      </c>
    </row>
    <row r="438" spans="1:2" x14ac:dyDescent="0.35">
      <c r="A438" s="11">
        <v>44743</v>
      </c>
      <c r="B438" s="19">
        <v>21.59</v>
      </c>
    </row>
    <row r="439" spans="1:2" x14ac:dyDescent="0.35">
      <c r="A439" s="11">
        <v>44746</v>
      </c>
      <c r="B439" s="19">
        <v>20.22</v>
      </c>
    </row>
    <row r="440" spans="1:2" x14ac:dyDescent="0.35">
      <c r="A440" s="11">
        <v>44747</v>
      </c>
      <c r="B440" s="19">
        <v>19.5</v>
      </c>
    </row>
    <row r="441" spans="1:2" x14ac:dyDescent="0.35">
      <c r="A441" s="11">
        <v>44748</v>
      </c>
      <c r="B441" s="19">
        <v>19</v>
      </c>
    </row>
    <row r="442" spans="1:2" x14ac:dyDescent="0.35">
      <c r="A442" s="11">
        <v>44749</v>
      </c>
      <c r="B442" s="19">
        <v>18.98</v>
      </c>
    </row>
    <row r="443" spans="1:2" x14ac:dyDescent="0.35">
      <c r="A443" s="11">
        <v>44750</v>
      </c>
      <c r="B443" s="19">
        <v>18.510000000000002</v>
      </c>
    </row>
    <row r="444" spans="1:2" x14ac:dyDescent="0.35">
      <c r="A444" s="11">
        <v>44753</v>
      </c>
      <c r="B444" s="19">
        <v>18.46</v>
      </c>
    </row>
    <row r="445" spans="1:2" x14ac:dyDescent="0.35">
      <c r="A445" s="11">
        <v>44754</v>
      </c>
      <c r="B445" s="19">
        <v>17.920000000000002</v>
      </c>
    </row>
    <row r="446" spans="1:2" x14ac:dyDescent="0.35">
      <c r="A446" s="11">
        <v>44755</v>
      </c>
      <c r="B446" s="19">
        <v>18.07</v>
      </c>
    </row>
    <row r="447" spans="1:2" x14ac:dyDescent="0.35">
      <c r="A447" s="11">
        <v>44756</v>
      </c>
      <c r="B447" s="19">
        <v>17.93</v>
      </c>
    </row>
    <row r="448" spans="1:2" x14ac:dyDescent="0.35">
      <c r="A448" s="11">
        <v>44757</v>
      </c>
      <c r="B448" s="19">
        <v>17.72</v>
      </c>
    </row>
    <row r="449" spans="1:2" x14ac:dyDescent="0.35">
      <c r="A449" s="11">
        <v>44760</v>
      </c>
      <c r="B449" s="19">
        <v>17.809999999999999</v>
      </c>
    </row>
    <row r="450" spans="1:2" x14ac:dyDescent="0.35">
      <c r="A450" s="11">
        <v>44761</v>
      </c>
      <c r="B450" s="19">
        <v>18.170000000000002</v>
      </c>
    </row>
    <row r="451" spans="1:2" x14ac:dyDescent="0.35">
      <c r="A451" s="11">
        <v>44762</v>
      </c>
      <c r="B451" s="19">
        <v>18.05</v>
      </c>
    </row>
    <row r="452" spans="1:2" x14ac:dyDescent="0.35">
      <c r="A452" s="11">
        <v>44763</v>
      </c>
      <c r="B452" s="19">
        <v>17.57</v>
      </c>
    </row>
    <row r="453" spans="1:2" x14ac:dyDescent="0.35">
      <c r="A453" s="11">
        <v>44764</v>
      </c>
      <c r="B453" s="19">
        <v>17.3</v>
      </c>
    </row>
    <row r="454" spans="1:2" x14ac:dyDescent="0.35">
      <c r="A454" s="11">
        <v>44767</v>
      </c>
      <c r="B454" s="19">
        <v>17.52</v>
      </c>
    </row>
    <row r="455" spans="1:2" x14ac:dyDescent="0.35">
      <c r="A455" s="11">
        <v>44768</v>
      </c>
      <c r="B455" s="19">
        <v>17.8</v>
      </c>
    </row>
    <row r="456" spans="1:2" x14ac:dyDescent="0.35">
      <c r="A456" s="11">
        <v>44769</v>
      </c>
      <c r="B456" s="19">
        <v>19.149999999999999</v>
      </c>
    </row>
    <row r="457" spans="1:2" x14ac:dyDescent="0.35">
      <c r="A457" s="11">
        <v>44770</v>
      </c>
      <c r="B457" s="19">
        <v>21.66</v>
      </c>
    </row>
    <row r="458" spans="1:2" x14ac:dyDescent="0.35">
      <c r="A458" s="11">
        <v>44771</v>
      </c>
      <c r="B458" s="19">
        <v>22.99</v>
      </c>
    </row>
    <row r="459" spans="1:2" x14ac:dyDescent="0.35">
      <c r="A459" s="11">
        <v>44774</v>
      </c>
      <c r="B459" s="19">
        <v>23.1</v>
      </c>
    </row>
    <row r="460" spans="1:2" x14ac:dyDescent="0.35">
      <c r="A460" s="11">
        <v>44775</v>
      </c>
      <c r="B460" s="19">
        <v>22.36</v>
      </c>
    </row>
    <row r="461" spans="1:2" x14ac:dyDescent="0.35">
      <c r="A461" s="11">
        <v>44776</v>
      </c>
      <c r="B461" s="19">
        <v>21.9</v>
      </c>
    </row>
    <row r="462" spans="1:2" x14ac:dyDescent="0.35">
      <c r="A462" s="11">
        <v>44777</v>
      </c>
      <c r="B462" s="19">
        <v>21.66</v>
      </c>
    </row>
    <row r="463" spans="1:2" x14ac:dyDescent="0.35">
      <c r="A463" s="11">
        <v>44778</v>
      </c>
      <c r="B463" s="19">
        <v>21.93</v>
      </c>
    </row>
    <row r="464" spans="1:2" x14ac:dyDescent="0.35">
      <c r="A464" s="11">
        <v>44781</v>
      </c>
      <c r="B464" s="19">
        <v>22.46</v>
      </c>
    </row>
    <row r="465" spans="1:2" x14ac:dyDescent="0.35">
      <c r="A465" s="11">
        <v>44782</v>
      </c>
      <c r="B465" s="19">
        <v>21.82</v>
      </c>
    </row>
    <row r="466" spans="1:2" x14ac:dyDescent="0.35">
      <c r="A466" s="11">
        <v>44783</v>
      </c>
      <c r="B466" s="19">
        <v>21.35</v>
      </c>
    </row>
    <row r="467" spans="1:2" x14ac:dyDescent="0.35">
      <c r="A467" s="11">
        <v>44784</v>
      </c>
      <c r="B467" s="19">
        <v>21.57</v>
      </c>
    </row>
    <row r="468" spans="1:2" x14ac:dyDescent="0.35">
      <c r="A468" s="11">
        <v>44785</v>
      </c>
      <c r="B468" s="19">
        <v>21.21</v>
      </c>
    </row>
    <row r="469" spans="1:2" x14ac:dyDescent="0.35">
      <c r="A469" s="11">
        <v>44789</v>
      </c>
      <c r="B469" s="19">
        <v>21.73</v>
      </c>
    </row>
    <row r="470" spans="1:2" x14ac:dyDescent="0.35">
      <c r="A470" s="11">
        <v>44790</v>
      </c>
      <c r="B470" s="19">
        <v>21.195</v>
      </c>
    </row>
    <row r="471" spans="1:2" x14ac:dyDescent="0.35">
      <c r="A471" s="11">
        <v>44791</v>
      </c>
      <c r="B471" s="19">
        <v>21</v>
      </c>
    </row>
    <row r="472" spans="1:2" x14ac:dyDescent="0.35">
      <c r="A472" s="11">
        <v>44792</v>
      </c>
      <c r="B472" s="19">
        <v>20.9</v>
      </c>
    </row>
    <row r="473" spans="1:2" x14ac:dyDescent="0.35">
      <c r="A473" s="11">
        <v>44795</v>
      </c>
      <c r="B473" s="19">
        <v>21.33</v>
      </c>
    </row>
    <row r="474" spans="1:2" x14ac:dyDescent="0.35">
      <c r="A474" s="11">
        <v>44796</v>
      </c>
      <c r="B474" s="19">
        <v>21.751000000000001</v>
      </c>
    </row>
    <row r="475" spans="1:2" x14ac:dyDescent="0.35">
      <c r="A475" s="11">
        <v>44797</v>
      </c>
      <c r="B475" s="19">
        <v>22.58</v>
      </c>
    </row>
    <row r="476" spans="1:2" x14ac:dyDescent="0.35">
      <c r="A476" s="11">
        <v>44798</v>
      </c>
      <c r="B476" s="19">
        <v>22.4</v>
      </c>
    </row>
    <row r="477" spans="1:2" x14ac:dyDescent="0.35">
      <c r="A477" s="11">
        <v>44799</v>
      </c>
      <c r="B477" s="19">
        <v>21.95</v>
      </c>
    </row>
    <row r="478" spans="1:2" x14ac:dyDescent="0.35">
      <c r="A478" s="11">
        <v>44802</v>
      </c>
      <c r="B478" s="19">
        <v>21.68</v>
      </c>
    </row>
    <row r="479" spans="1:2" x14ac:dyDescent="0.35">
      <c r="A479" s="11">
        <v>44803</v>
      </c>
      <c r="B479" s="19">
        <v>21.895</v>
      </c>
    </row>
    <row r="480" spans="1:2" x14ac:dyDescent="0.35">
      <c r="A480" s="11">
        <v>44804</v>
      </c>
      <c r="B480" s="19">
        <v>22.01</v>
      </c>
    </row>
    <row r="481" spans="1:2" x14ac:dyDescent="0.35">
      <c r="A481" s="11">
        <v>44805</v>
      </c>
      <c r="B481" s="19">
        <v>22</v>
      </c>
    </row>
    <row r="482" spans="1:2" x14ac:dyDescent="0.35">
      <c r="A482" s="11">
        <v>44809</v>
      </c>
      <c r="B482" s="19">
        <v>22.812999999999999</v>
      </c>
    </row>
    <row r="483" spans="1:2" x14ac:dyDescent="0.35">
      <c r="A483" s="11">
        <v>44810</v>
      </c>
      <c r="B483" s="19">
        <v>22.69</v>
      </c>
    </row>
    <row r="484" spans="1:2" x14ac:dyDescent="0.35">
      <c r="A484" s="11">
        <v>44811</v>
      </c>
      <c r="B484" s="19">
        <v>22.83</v>
      </c>
    </row>
    <row r="485" spans="1:2" x14ac:dyDescent="0.35">
      <c r="A485" s="11">
        <v>44812</v>
      </c>
      <c r="B485" s="19">
        <v>22.77</v>
      </c>
    </row>
    <row r="486" spans="1:2" x14ac:dyDescent="0.35">
      <c r="A486" s="11">
        <v>44813</v>
      </c>
      <c r="B486" s="19">
        <v>22.8</v>
      </c>
    </row>
    <row r="487" spans="1:2" x14ac:dyDescent="0.35">
      <c r="A487" s="11">
        <v>44816</v>
      </c>
      <c r="B487" s="19">
        <v>23</v>
      </c>
    </row>
    <row r="488" spans="1:2" x14ac:dyDescent="0.35">
      <c r="A488" s="11">
        <v>44817</v>
      </c>
      <c r="B488" s="19">
        <v>22.58</v>
      </c>
    </row>
    <row r="489" spans="1:2" x14ac:dyDescent="0.35">
      <c r="A489" s="11">
        <v>44818</v>
      </c>
      <c r="B489" s="19">
        <v>22.37</v>
      </c>
    </row>
    <row r="490" spans="1:2" x14ac:dyDescent="0.35">
      <c r="A490" s="11">
        <v>44819</v>
      </c>
      <c r="B490" s="19">
        <v>22.09</v>
      </c>
    </row>
    <row r="491" spans="1:2" x14ac:dyDescent="0.35">
      <c r="A491" s="11">
        <v>44820</v>
      </c>
      <c r="B491" s="19">
        <v>21.59</v>
      </c>
    </row>
    <row r="492" spans="1:2" x14ac:dyDescent="0.35">
      <c r="A492" s="11">
        <v>44823</v>
      </c>
      <c r="B492" s="19">
        <v>21.8</v>
      </c>
    </row>
    <row r="493" spans="1:2" x14ac:dyDescent="0.35">
      <c r="A493" s="11">
        <v>44824</v>
      </c>
      <c r="B493" s="19">
        <v>21.6</v>
      </c>
    </row>
    <row r="494" spans="1:2" x14ac:dyDescent="0.35">
      <c r="A494" s="11">
        <v>44825</v>
      </c>
      <c r="B494" s="19">
        <v>21.35</v>
      </c>
    </row>
    <row r="495" spans="1:2" x14ac:dyDescent="0.35">
      <c r="A495" s="11">
        <v>44826</v>
      </c>
      <c r="B495" s="19">
        <v>21</v>
      </c>
    </row>
    <row r="496" spans="1:2" x14ac:dyDescent="0.35">
      <c r="A496" s="11">
        <v>44827</v>
      </c>
      <c r="B496" s="19">
        <v>20.3</v>
      </c>
    </row>
    <row r="497" spans="1:2" x14ac:dyDescent="0.35">
      <c r="A497" s="11">
        <v>44830</v>
      </c>
      <c r="B497" s="19">
        <v>19.7</v>
      </c>
    </row>
    <row r="498" spans="1:2" x14ac:dyDescent="0.35">
      <c r="A498" s="11">
        <v>44831</v>
      </c>
      <c r="B498" s="19">
        <v>18.46</v>
      </c>
    </row>
    <row r="499" spans="1:2" x14ac:dyDescent="0.35">
      <c r="A499" s="11">
        <v>44832</v>
      </c>
      <c r="B499" s="19">
        <v>19.39</v>
      </c>
    </row>
    <row r="500" spans="1:2" x14ac:dyDescent="0.35">
      <c r="A500" s="11">
        <v>44833</v>
      </c>
      <c r="B500" s="19">
        <v>18.899999999999999</v>
      </c>
    </row>
    <row r="501" spans="1:2" x14ac:dyDescent="0.35">
      <c r="A501" s="11">
        <v>44834</v>
      </c>
      <c r="B501" s="19">
        <v>18.2</v>
      </c>
    </row>
    <row r="502" spans="1:2" x14ac:dyDescent="0.35">
      <c r="A502" s="11">
        <v>44837</v>
      </c>
      <c r="B502" s="19">
        <v>19.41</v>
      </c>
    </row>
    <row r="503" spans="1:2" x14ac:dyDescent="0.35">
      <c r="A503" s="11">
        <v>44838</v>
      </c>
      <c r="B503" s="19">
        <v>19.399999999999999</v>
      </c>
    </row>
    <row r="504" spans="1:2" x14ac:dyDescent="0.35">
      <c r="A504" s="11">
        <v>44839</v>
      </c>
      <c r="B504" s="19">
        <v>19.170000000000002</v>
      </c>
    </row>
    <row r="505" spans="1:2" x14ac:dyDescent="0.35">
      <c r="A505" s="11">
        <v>44840</v>
      </c>
      <c r="B505" s="19">
        <v>18.989999999999998</v>
      </c>
    </row>
    <row r="506" spans="1:2" x14ac:dyDescent="0.35">
      <c r="A506" s="11">
        <v>44845</v>
      </c>
      <c r="B506" s="19">
        <v>18.809999999999999</v>
      </c>
    </row>
    <row r="507" spans="1:2" x14ac:dyDescent="0.35">
      <c r="A507" s="11">
        <v>44846</v>
      </c>
      <c r="B507" s="19">
        <v>18.91</v>
      </c>
    </row>
    <row r="508" spans="1:2" x14ac:dyDescent="0.35">
      <c r="A508" s="11">
        <v>44847</v>
      </c>
      <c r="B508" s="19">
        <v>18.8</v>
      </c>
    </row>
    <row r="509" spans="1:2" x14ac:dyDescent="0.35">
      <c r="A509" s="11">
        <v>44848</v>
      </c>
      <c r="B509" s="19">
        <v>18.311</v>
      </c>
    </row>
    <row r="510" spans="1:2" x14ac:dyDescent="0.35">
      <c r="A510" s="11">
        <v>44851</v>
      </c>
      <c r="B510" s="19">
        <v>18.402999999999999</v>
      </c>
    </row>
    <row r="511" spans="1:2" x14ac:dyDescent="0.35">
      <c r="A511" s="11">
        <v>44852</v>
      </c>
      <c r="B511" s="19">
        <v>18.5</v>
      </c>
    </row>
    <row r="512" spans="1:2" x14ac:dyDescent="0.35">
      <c r="A512" s="11">
        <v>44853</v>
      </c>
      <c r="B512" s="19">
        <v>18.420999999999999</v>
      </c>
    </row>
    <row r="513" spans="1:2" x14ac:dyDescent="0.35">
      <c r="A513" s="11">
        <v>44854</v>
      </c>
      <c r="B513" s="19">
        <v>18.57</v>
      </c>
    </row>
    <row r="514" spans="1:2" x14ac:dyDescent="0.35">
      <c r="A514" s="11">
        <v>44855</v>
      </c>
      <c r="B514" s="19">
        <v>19.100000000000001</v>
      </c>
    </row>
    <row r="515" spans="1:2" x14ac:dyDescent="0.35">
      <c r="A515" s="11">
        <v>44858</v>
      </c>
      <c r="B515" s="19">
        <v>19.850000000000001</v>
      </c>
    </row>
    <row r="516" spans="1:2" x14ac:dyDescent="0.35">
      <c r="A516" s="11">
        <v>44859</v>
      </c>
      <c r="B516" s="19">
        <v>20.361000000000001</v>
      </c>
    </row>
    <row r="517" spans="1:2" x14ac:dyDescent="0.35">
      <c r="A517" s="11">
        <v>44860</v>
      </c>
      <c r="B517" s="19">
        <v>20.02</v>
      </c>
    </row>
    <row r="518" spans="1:2" x14ac:dyDescent="0.35">
      <c r="A518" s="11">
        <v>44861</v>
      </c>
      <c r="B518" s="19">
        <v>19.800999999999998</v>
      </c>
    </row>
    <row r="519" spans="1:2" x14ac:dyDescent="0.35">
      <c r="A519" s="11">
        <v>44862</v>
      </c>
      <c r="B519" s="19">
        <v>19.66</v>
      </c>
    </row>
    <row r="520" spans="1:2" x14ac:dyDescent="0.35">
      <c r="A520" s="11">
        <v>44865</v>
      </c>
      <c r="B520" s="19">
        <v>19.63</v>
      </c>
    </row>
    <row r="521" spans="1:2" x14ac:dyDescent="0.35">
      <c r="A521" s="11">
        <v>44866</v>
      </c>
      <c r="B521" s="19">
        <v>20.25</v>
      </c>
    </row>
    <row r="522" spans="1:2" x14ac:dyDescent="0.35">
      <c r="A522" s="11">
        <v>44867</v>
      </c>
      <c r="B522" s="19">
        <v>19.920000000000002</v>
      </c>
    </row>
    <row r="523" spans="1:2" x14ac:dyDescent="0.35">
      <c r="A523" s="11">
        <v>44868</v>
      </c>
      <c r="B523" s="19">
        <v>19.899999999999999</v>
      </c>
    </row>
    <row r="524" spans="1:2" x14ac:dyDescent="0.35">
      <c r="A524" s="11">
        <v>44869</v>
      </c>
      <c r="B524" s="19">
        <v>19.751000000000001</v>
      </c>
    </row>
    <row r="525" spans="1:2" x14ac:dyDescent="0.35">
      <c r="A525" s="11">
        <v>44872</v>
      </c>
      <c r="B525" s="19">
        <v>20.5</v>
      </c>
    </row>
    <row r="526" spans="1:2" x14ac:dyDescent="0.35">
      <c r="A526" s="11">
        <v>44873</v>
      </c>
      <c r="B526" s="19">
        <v>20.7</v>
      </c>
    </row>
    <row r="527" spans="1:2" x14ac:dyDescent="0.35">
      <c r="A527" s="11">
        <v>44874</v>
      </c>
      <c r="B527" s="19">
        <v>20.350000000000001</v>
      </c>
    </row>
    <row r="528" spans="1:2" x14ac:dyDescent="0.35">
      <c r="A528" s="11">
        <v>44875</v>
      </c>
      <c r="B528" s="19">
        <v>20.748999999999999</v>
      </c>
    </row>
    <row r="529" spans="1:2" x14ac:dyDescent="0.35">
      <c r="A529" s="11">
        <v>44876</v>
      </c>
      <c r="B529" s="19">
        <v>20.698</v>
      </c>
    </row>
    <row r="530" spans="1:2" x14ac:dyDescent="0.35">
      <c r="A530" s="11">
        <v>44879</v>
      </c>
      <c r="B530" s="19">
        <v>21.23</v>
      </c>
    </row>
    <row r="531" spans="1:2" x14ac:dyDescent="0.35">
      <c r="A531" s="11">
        <v>44880</v>
      </c>
      <c r="B531" s="19">
        <v>22.414999999999999</v>
      </c>
    </row>
    <row r="532" spans="1:2" x14ac:dyDescent="0.35">
      <c r="A532" s="11">
        <v>44881</v>
      </c>
      <c r="B532" s="19">
        <v>22.9</v>
      </c>
    </row>
    <row r="533" spans="1:2" x14ac:dyDescent="0.35">
      <c r="A533" s="11">
        <v>44882</v>
      </c>
      <c r="B533" s="19">
        <v>22.22</v>
      </c>
    </row>
    <row r="534" spans="1:2" x14ac:dyDescent="0.35">
      <c r="A534" s="11">
        <v>44883</v>
      </c>
      <c r="B534" s="19">
        <v>21.248999999999999</v>
      </c>
    </row>
    <row r="535" spans="1:2" x14ac:dyDescent="0.35">
      <c r="A535" s="11">
        <v>44887</v>
      </c>
      <c r="B535" s="19">
        <v>21.78</v>
      </c>
    </row>
    <row r="536" spans="1:2" x14ac:dyDescent="0.35">
      <c r="A536" s="11">
        <v>44888</v>
      </c>
      <c r="B536" s="19">
        <v>22.13</v>
      </c>
    </row>
    <row r="537" spans="1:2" x14ac:dyDescent="0.35">
      <c r="A537" s="11">
        <v>44889</v>
      </c>
      <c r="B537" s="19">
        <v>22.4</v>
      </c>
    </row>
    <row r="538" spans="1:2" x14ac:dyDescent="0.35">
      <c r="A538" s="11">
        <v>44890</v>
      </c>
      <c r="B538" s="19">
        <v>22.3</v>
      </c>
    </row>
    <row r="539" spans="1:2" x14ac:dyDescent="0.35">
      <c r="A539" s="11">
        <v>44893</v>
      </c>
      <c r="B539" s="19">
        <v>22.5</v>
      </c>
    </row>
    <row r="540" spans="1:2" x14ac:dyDescent="0.35">
      <c r="A540" s="11">
        <v>44894</v>
      </c>
      <c r="B540" s="19">
        <v>23.16</v>
      </c>
    </row>
    <row r="541" spans="1:2" x14ac:dyDescent="0.35">
      <c r="A541" s="11">
        <v>44895</v>
      </c>
      <c r="B541" s="19">
        <v>23.8</v>
      </c>
    </row>
    <row r="542" spans="1:2" x14ac:dyDescent="0.35">
      <c r="A542" s="11">
        <v>44896</v>
      </c>
      <c r="B542" s="19">
        <v>23.93</v>
      </c>
    </row>
    <row r="543" spans="1:2" x14ac:dyDescent="0.35">
      <c r="A543" s="11">
        <v>44897</v>
      </c>
      <c r="B543" s="19">
        <v>23.7</v>
      </c>
    </row>
    <row r="544" spans="1:2" x14ac:dyDescent="0.35">
      <c r="A544" s="11">
        <v>44900</v>
      </c>
      <c r="B544" s="19">
        <v>23.33</v>
      </c>
    </row>
    <row r="545" spans="1:2" x14ac:dyDescent="0.35">
      <c r="A545" s="11">
        <v>44901</v>
      </c>
      <c r="B545" s="19">
        <v>22.79</v>
      </c>
    </row>
    <row r="546" spans="1:2" x14ac:dyDescent="0.35">
      <c r="A546" s="11">
        <v>44902</v>
      </c>
      <c r="B546" s="19">
        <v>23.178000000000001</v>
      </c>
    </row>
    <row r="547" spans="1:2" x14ac:dyDescent="0.35">
      <c r="A547" s="11">
        <v>44907</v>
      </c>
      <c r="B547" s="19">
        <v>23.76</v>
      </c>
    </row>
    <row r="548" spans="1:2" x14ac:dyDescent="0.35">
      <c r="A548" s="11">
        <v>44908</v>
      </c>
      <c r="B548" s="19">
        <v>24.035</v>
      </c>
    </row>
    <row r="549" spans="1:2" x14ac:dyDescent="0.35">
      <c r="A549" s="11">
        <v>44909</v>
      </c>
      <c r="B549" s="19">
        <v>23.86</v>
      </c>
    </row>
    <row r="550" spans="1:2" x14ac:dyDescent="0.35">
      <c r="A550" s="11">
        <v>44910</v>
      </c>
      <c r="B550" s="19">
        <v>24.39</v>
      </c>
    </row>
    <row r="551" spans="1:2" x14ac:dyDescent="0.35">
      <c r="A551" s="11">
        <v>44911</v>
      </c>
      <c r="B551" s="19">
        <v>24.881</v>
      </c>
    </row>
    <row r="552" spans="1:2" x14ac:dyDescent="0.35">
      <c r="A552" s="11">
        <v>44914</v>
      </c>
      <c r="B552" s="19">
        <v>25.7</v>
      </c>
    </row>
    <row r="553" spans="1:2" x14ac:dyDescent="0.35">
      <c r="A553" s="11">
        <v>44915</v>
      </c>
      <c r="B553" s="19">
        <v>25.69</v>
      </c>
    </row>
    <row r="554" spans="1:2" x14ac:dyDescent="0.35">
      <c r="A554" s="11">
        <v>44916</v>
      </c>
      <c r="B554" s="19">
        <v>26.7</v>
      </c>
    </row>
    <row r="555" spans="1:2" x14ac:dyDescent="0.35">
      <c r="A555" s="11">
        <v>44917</v>
      </c>
      <c r="B555" s="19">
        <v>25.4</v>
      </c>
    </row>
    <row r="556" spans="1:2" x14ac:dyDescent="0.35">
      <c r="A556" s="11">
        <v>44918</v>
      </c>
      <c r="B556" s="19">
        <v>25.43</v>
      </c>
    </row>
    <row r="557" spans="1:2" x14ac:dyDescent="0.35">
      <c r="A557" s="11">
        <v>44921</v>
      </c>
      <c r="B557" s="19">
        <v>25.4</v>
      </c>
    </row>
    <row r="558" spans="1:2" x14ac:dyDescent="0.35">
      <c r="A558" s="11">
        <v>44922</v>
      </c>
      <c r="B558" s="19">
        <v>25.15</v>
      </c>
    </row>
    <row r="559" spans="1:2" x14ac:dyDescent="0.35">
      <c r="A559" s="11">
        <v>44923</v>
      </c>
      <c r="B559" s="19">
        <v>24.31</v>
      </c>
    </row>
    <row r="560" spans="1:2" x14ac:dyDescent="0.35">
      <c r="A560" s="11">
        <v>44924</v>
      </c>
      <c r="B560" s="19">
        <v>24.02</v>
      </c>
    </row>
    <row r="561" spans="1:2" x14ac:dyDescent="0.35">
      <c r="A561" s="11">
        <v>44925</v>
      </c>
      <c r="B561" s="19">
        <v>24.131</v>
      </c>
    </row>
    <row r="562" spans="1:2" x14ac:dyDescent="0.35">
      <c r="A562" s="11">
        <v>44928</v>
      </c>
      <c r="B562" s="19">
        <v>24.43</v>
      </c>
    </row>
    <row r="563" spans="1:2" x14ac:dyDescent="0.35">
      <c r="A563" s="11">
        <v>44929</v>
      </c>
      <c r="B563" s="19">
        <v>25.065000000000001</v>
      </c>
    </row>
    <row r="564" spans="1:2" x14ac:dyDescent="0.35">
      <c r="A564" s="11">
        <v>44930</v>
      </c>
      <c r="B564" s="19">
        <v>25.8</v>
      </c>
    </row>
    <row r="565" spans="1:2" x14ac:dyDescent="0.35">
      <c r="A565" s="11">
        <v>44931</v>
      </c>
      <c r="B565" s="19">
        <v>25.6</v>
      </c>
    </row>
    <row r="566" spans="1:2" x14ac:dyDescent="0.35">
      <c r="A566" s="11">
        <v>44932</v>
      </c>
      <c r="B566" s="19">
        <v>25.576000000000001</v>
      </c>
    </row>
    <row r="567" spans="1:2" x14ac:dyDescent="0.35">
      <c r="A567" s="11">
        <v>44935</v>
      </c>
      <c r="B567" s="19">
        <v>26.451000000000001</v>
      </c>
    </row>
    <row r="568" spans="1:2" x14ac:dyDescent="0.35">
      <c r="A568" s="11">
        <v>44936</v>
      </c>
      <c r="B568" s="19">
        <v>26.8</v>
      </c>
    </row>
    <row r="569" spans="1:2" x14ac:dyDescent="0.35">
      <c r="A569" s="11">
        <v>44937</v>
      </c>
      <c r="B569" s="19">
        <v>28.06</v>
      </c>
    </row>
    <row r="570" spans="1:2" x14ac:dyDescent="0.35">
      <c r="A570" s="11">
        <v>44938</v>
      </c>
      <c r="B570" s="19">
        <v>28.36</v>
      </c>
    </row>
    <row r="571" spans="1:2" x14ac:dyDescent="0.35">
      <c r="A571" s="11">
        <v>44939</v>
      </c>
      <c r="B571" s="19">
        <v>28.35</v>
      </c>
    </row>
    <row r="572" spans="1:2" x14ac:dyDescent="0.35">
      <c r="A572" s="11">
        <v>44942</v>
      </c>
      <c r="B572" s="19">
        <v>29.420999999999999</v>
      </c>
    </row>
    <row r="573" spans="1:2" x14ac:dyDescent="0.35">
      <c r="A573" s="11">
        <v>44943</v>
      </c>
      <c r="B573" s="19">
        <v>30.2</v>
      </c>
    </row>
    <row r="574" spans="1:2" x14ac:dyDescent="0.35">
      <c r="A574" s="11">
        <v>44944</v>
      </c>
      <c r="B574" s="19">
        <v>31.05</v>
      </c>
    </row>
    <row r="575" spans="1:2" x14ac:dyDescent="0.35">
      <c r="A575" s="11">
        <v>44945</v>
      </c>
      <c r="B575" s="19">
        <v>30.25</v>
      </c>
    </row>
    <row r="576" spans="1:2" x14ac:dyDescent="0.35">
      <c r="A576" s="11">
        <v>44946</v>
      </c>
      <c r="B576" s="19">
        <v>30.66</v>
      </c>
    </row>
    <row r="577" spans="1:2" x14ac:dyDescent="0.35">
      <c r="A577" s="11">
        <v>44949</v>
      </c>
      <c r="B577" s="19">
        <v>30.99</v>
      </c>
    </row>
    <row r="578" spans="1:2" x14ac:dyDescent="0.35">
      <c r="A578" s="11">
        <v>44950</v>
      </c>
      <c r="B578" s="19">
        <v>31.2</v>
      </c>
    </row>
    <row r="579" spans="1:2" x14ac:dyDescent="0.35">
      <c r="A579" s="11">
        <v>44951</v>
      </c>
      <c r="B579" s="19">
        <v>31.75</v>
      </c>
    </row>
    <row r="580" spans="1:2" x14ac:dyDescent="0.35">
      <c r="A580" s="11">
        <v>44952</v>
      </c>
      <c r="B580" s="19">
        <v>31.55</v>
      </c>
    </row>
    <row r="581" spans="1:2" x14ac:dyDescent="0.35">
      <c r="A581" s="11">
        <v>44953</v>
      </c>
      <c r="B581" s="19">
        <v>31.9</v>
      </c>
    </row>
    <row r="582" spans="1:2" x14ac:dyDescent="0.35">
      <c r="A582" s="11">
        <v>44956</v>
      </c>
      <c r="B582" s="19">
        <v>32.011000000000003</v>
      </c>
    </row>
    <row r="583" spans="1:2" x14ac:dyDescent="0.35">
      <c r="A583" s="11">
        <v>44957</v>
      </c>
      <c r="B583" s="19">
        <v>31.95</v>
      </c>
    </row>
    <row r="584" spans="1:2" x14ac:dyDescent="0.35">
      <c r="A584" s="11">
        <v>44958</v>
      </c>
      <c r="B584" s="19">
        <v>32.01</v>
      </c>
    </row>
    <row r="585" spans="1:2" x14ac:dyDescent="0.35">
      <c r="A585" s="11">
        <v>44959</v>
      </c>
      <c r="B585" s="19">
        <v>32.200000000000003</v>
      </c>
    </row>
    <row r="586" spans="1:2" x14ac:dyDescent="0.35">
      <c r="A586" s="11">
        <v>44960</v>
      </c>
      <c r="B586" s="19">
        <v>31.09</v>
      </c>
    </row>
    <row r="587" spans="1:2" x14ac:dyDescent="0.35">
      <c r="A587" s="11">
        <v>44963</v>
      </c>
      <c r="B587" s="19">
        <v>29.81</v>
      </c>
    </row>
    <row r="588" spans="1:2" x14ac:dyDescent="0.35">
      <c r="A588" s="11">
        <v>44964</v>
      </c>
      <c r="B588" s="19">
        <v>29.6</v>
      </c>
    </row>
    <row r="589" spans="1:2" x14ac:dyDescent="0.35">
      <c r="A589" s="11">
        <v>44965</v>
      </c>
      <c r="B589" s="19">
        <v>29.62</v>
      </c>
    </row>
    <row r="590" spans="1:2" x14ac:dyDescent="0.35">
      <c r="A590" s="11">
        <v>44966</v>
      </c>
      <c r="B590" s="19">
        <v>29.7</v>
      </c>
    </row>
    <row r="591" spans="1:2" x14ac:dyDescent="0.35">
      <c r="A591" s="11">
        <v>44967</v>
      </c>
      <c r="B591" s="19">
        <v>29.347999999999999</v>
      </c>
    </row>
    <row r="592" spans="1:2" x14ac:dyDescent="0.35">
      <c r="A592" s="11">
        <v>44970</v>
      </c>
      <c r="B592" s="19">
        <v>29.05</v>
      </c>
    </row>
    <row r="593" spans="1:2" x14ac:dyDescent="0.35">
      <c r="A593" s="11">
        <v>44971</v>
      </c>
      <c r="B593" s="19">
        <v>28.9</v>
      </c>
    </row>
    <row r="594" spans="1:2" x14ac:dyDescent="0.35">
      <c r="A594" s="11">
        <v>44972</v>
      </c>
      <c r="B594" s="19">
        <v>28.428999999999998</v>
      </c>
    </row>
    <row r="595" spans="1:2" x14ac:dyDescent="0.35">
      <c r="A595" s="11">
        <v>44973</v>
      </c>
      <c r="B595" s="19">
        <v>27.55</v>
      </c>
    </row>
    <row r="596" spans="1:2" x14ac:dyDescent="0.35">
      <c r="A596" s="11">
        <v>44974</v>
      </c>
      <c r="B596" s="19">
        <v>26.518999999999998</v>
      </c>
    </row>
    <row r="597" spans="1:2" x14ac:dyDescent="0.35">
      <c r="A597" s="11">
        <v>44979</v>
      </c>
      <c r="B597" s="19">
        <v>27.303000000000001</v>
      </c>
    </row>
    <row r="598" spans="1:2" x14ac:dyDescent="0.35">
      <c r="A598" s="11">
        <v>44980</v>
      </c>
      <c r="B598" s="19">
        <v>28.65</v>
      </c>
    </row>
    <row r="599" spans="1:2" x14ac:dyDescent="0.35">
      <c r="A599" s="11">
        <v>44981</v>
      </c>
      <c r="B599" s="19">
        <v>27.875</v>
      </c>
    </row>
    <row r="600" spans="1:2" x14ac:dyDescent="0.35">
      <c r="A600" s="11">
        <v>44984</v>
      </c>
      <c r="B600" s="19">
        <v>28.85</v>
      </c>
    </row>
    <row r="601" spans="1:2" x14ac:dyDescent="0.35">
      <c r="A601" s="11">
        <v>44985</v>
      </c>
      <c r="B601" s="19">
        <v>28.56</v>
      </c>
    </row>
    <row r="602" spans="1:2" x14ac:dyDescent="0.35">
      <c r="A602" s="11">
        <v>44986</v>
      </c>
      <c r="B602" s="19">
        <v>27.3</v>
      </c>
    </row>
    <row r="603" spans="1:2" x14ac:dyDescent="0.35">
      <c r="A603" s="11">
        <v>44987</v>
      </c>
      <c r="B603" s="19">
        <v>26.69</v>
      </c>
    </row>
    <row r="604" spans="1:2" x14ac:dyDescent="0.35">
      <c r="A604" s="11">
        <v>44988</v>
      </c>
      <c r="B604" s="19">
        <v>26.56</v>
      </c>
    </row>
    <row r="605" spans="1:2" x14ac:dyDescent="0.35">
      <c r="A605" s="11">
        <v>44991</v>
      </c>
      <c r="B605" s="19">
        <v>27.7</v>
      </c>
    </row>
    <row r="606" spans="1:2" x14ac:dyDescent="0.35">
      <c r="A606" s="11">
        <v>44992</v>
      </c>
      <c r="B606" s="19">
        <v>26.9</v>
      </c>
    </row>
    <row r="607" spans="1:2" x14ac:dyDescent="0.35">
      <c r="A607" s="11">
        <v>44993</v>
      </c>
      <c r="B607" s="19">
        <v>26.45</v>
      </c>
    </row>
    <row r="608" spans="1:2" x14ac:dyDescent="0.35">
      <c r="A608" s="11">
        <v>44994</v>
      </c>
      <c r="B608" s="19">
        <v>26.1</v>
      </c>
    </row>
    <row r="609" spans="1:2" x14ac:dyDescent="0.35">
      <c r="A609" s="11">
        <v>44995</v>
      </c>
      <c r="B609" s="19">
        <v>25.15</v>
      </c>
    </row>
    <row r="610" spans="1:2" x14ac:dyDescent="0.35">
      <c r="A610" s="11">
        <v>44998</v>
      </c>
      <c r="B610" s="19">
        <v>24.902000000000001</v>
      </c>
    </row>
    <row r="611" spans="1:2" x14ac:dyDescent="0.35">
      <c r="A611" s="11">
        <v>44999</v>
      </c>
      <c r="B611" s="19">
        <v>24.83</v>
      </c>
    </row>
    <row r="612" spans="1:2" x14ac:dyDescent="0.35">
      <c r="A612" s="11">
        <v>45000</v>
      </c>
      <c r="B612" s="19">
        <v>24.32</v>
      </c>
    </row>
    <row r="613" spans="1:2" x14ac:dyDescent="0.35">
      <c r="A613" s="11">
        <v>45001</v>
      </c>
      <c r="B613" s="19">
        <v>25.15</v>
      </c>
    </row>
    <row r="614" spans="1:2" x14ac:dyDescent="0.35">
      <c r="A614" s="11">
        <v>45002</v>
      </c>
      <c r="B614" s="19">
        <v>24.75</v>
      </c>
    </row>
    <row r="615" spans="1:2" x14ac:dyDescent="0.35">
      <c r="A615" s="11">
        <v>45005</v>
      </c>
      <c r="B615" s="19">
        <v>24.72</v>
      </c>
    </row>
    <row r="616" spans="1:2" x14ac:dyDescent="0.35">
      <c r="A616" s="11">
        <v>45006</v>
      </c>
      <c r="B616" s="19">
        <v>25.021000000000001</v>
      </c>
    </row>
    <row r="617" spans="1:2" x14ac:dyDescent="0.35">
      <c r="A617" s="11">
        <v>45007</v>
      </c>
      <c r="B617" s="19">
        <v>23.7</v>
      </c>
    </row>
    <row r="618" spans="1:2" x14ac:dyDescent="0.35">
      <c r="A618" s="11">
        <v>45008</v>
      </c>
      <c r="B618" s="19">
        <v>23.49</v>
      </c>
    </row>
    <row r="619" spans="1:2" x14ac:dyDescent="0.35">
      <c r="A619" s="11">
        <v>45012</v>
      </c>
      <c r="B619" s="19">
        <v>23.399000000000001</v>
      </c>
    </row>
    <row r="620" spans="1:2" x14ac:dyDescent="0.35">
      <c r="A620" s="11">
        <v>45013</v>
      </c>
      <c r="B620" s="19">
        <v>23.55</v>
      </c>
    </row>
    <row r="621" spans="1:2" x14ac:dyDescent="0.35">
      <c r="A621" s="11">
        <v>45014</v>
      </c>
      <c r="B621" s="19">
        <v>25</v>
      </c>
    </row>
    <row r="622" spans="1:2" x14ac:dyDescent="0.35">
      <c r="A622" s="11">
        <v>45015</v>
      </c>
      <c r="B622" s="19">
        <v>25.9</v>
      </c>
    </row>
    <row r="623" spans="1:2" x14ac:dyDescent="0.35">
      <c r="A623" s="11">
        <v>45016</v>
      </c>
      <c r="B623" s="19">
        <v>25.6</v>
      </c>
    </row>
    <row r="624" spans="1:2" x14ac:dyDescent="0.35">
      <c r="A624" s="11">
        <v>45019</v>
      </c>
      <c r="B624" s="19">
        <v>26.1</v>
      </c>
    </row>
    <row r="625" spans="1:2" x14ac:dyDescent="0.35">
      <c r="A625" s="11">
        <v>45020</v>
      </c>
      <c r="B625" s="19">
        <v>25.19</v>
      </c>
    </row>
    <row r="626" spans="1:2" x14ac:dyDescent="0.35">
      <c r="A626" s="11">
        <v>45021</v>
      </c>
      <c r="B626" s="19">
        <v>24.95</v>
      </c>
    </row>
    <row r="627" spans="1:2" x14ac:dyDescent="0.35">
      <c r="A627" s="11">
        <v>45026</v>
      </c>
      <c r="B627" s="19">
        <v>25.17</v>
      </c>
    </row>
    <row r="628" spans="1:2" x14ac:dyDescent="0.35">
      <c r="A628" s="11">
        <v>45027</v>
      </c>
      <c r="B628" s="19">
        <v>25.39</v>
      </c>
    </row>
    <row r="629" spans="1:2" x14ac:dyDescent="0.35">
      <c r="A629" s="11">
        <v>45028</v>
      </c>
      <c r="B629" s="19">
        <v>25.89</v>
      </c>
    </row>
    <row r="630" spans="1:2" x14ac:dyDescent="0.35">
      <c r="A630" s="11">
        <v>45029</v>
      </c>
      <c r="B630" s="19">
        <v>26</v>
      </c>
    </row>
    <row r="631" spans="1:2" x14ac:dyDescent="0.35">
      <c r="A631" s="11">
        <v>45030</v>
      </c>
      <c r="B631" s="19">
        <v>25.15</v>
      </c>
    </row>
    <row r="632" spans="1:2" x14ac:dyDescent="0.35">
      <c r="A632" s="11">
        <v>45033</v>
      </c>
      <c r="B632" s="19">
        <v>25.12</v>
      </c>
    </row>
    <row r="633" spans="1:2" x14ac:dyDescent="0.35">
      <c r="A633" s="11">
        <v>45034</v>
      </c>
      <c r="B633" s="19">
        <v>24.3</v>
      </c>
    </row>
    <row r="634" spans="1:2" x14ac:dyDescent="0.35">
      <c r="A634" s="11">
        <v>45035</v>
      </c>
      <c r="B634" s="19">
        <v>22.17</v>
      </c>
    </row>
    <row r="635" spans="1:2" x14ac:dyDescent="0.35">
      <c r="A635" s="11">
        <v>45036</v>
      </c>
      <c r="B635" s="19">
        <v>22.138999999999999</v>
      </c>
    </row>
    <row r="636" spans="1:2" x14ac:dyDescent="0.35">
      <c r="A636" s="11">
        <v>45037</v>
      </c>
      <c r="B636" s="19">
        <v>21.379000000000001</v>
      </c>
    </row>
    <row r="637" spans="1:2" x14ac:dyDescent="0.35">
      <c r="A637" s="11">
        <v>45040</v>
      </c>
      <c r="B637" s="19">
        <v>20.57</v>
      </c>
    </row>
    <row r="638" spans="1:2" x14ac:dyDescent="0.35">
      <c r="A638" s="11">
        <v>45041</v>
      </c>
      <c r="B638" s="19">
        <v>20.61</v>
      </c>
    </row>
    <row r="639" spans="1:2" x14ac:dyDescent="0.35">
      <c r="A639" s="11">
        <v>45042</v>
      </c>
      <c r="B639" s="19">
        <v>20.777999999999999</v>
      </c>
    </row>
    <row r="640" spans="1:2" x14ac:dyDescent="0.35">
      <c r="A640" s="11">
        <v>45043</v>
      </c>
      <c r="B640" s="19">
        <v>20.38</v>
      </c>
    </row>
    <row r="641" spans="1:2" x14ac:dyDescent="0.35">
      <c r="A641" s="11">
        <v>45044</v>
      </c>
      <c r="B641" s="19">
        <v>20.6</v>
      </c>
    </row>
    <row r="642" spans="1:2" x14ac:dyDescent="0.35">
      <c r="A642" s="11">
        <v>45048</v>
      </c>
      <c r="B642" s="19">
        <v>20.80649</v>
      </c>
    </row>
    <row r="643" spans="1:2" x14ac:dyDescent="0.35">
      <c r="A643" s="11">
        <v>45049</v>
      </c>
      <c r="B643" s="19">
        <v>21.524999999999999</v>
      </c>
    </row>
    <row r="644" spans="1:2" x14ac:dyDescent="0.35">
      <c r="A644" s="11">
        <v>45050</v>
      </c>
      <c r="B644" s="19">
        <v>21.423960000000001</v>
      </c>
    </row>
    <row r="645" spans="1:2" x14ac:dyDescent="0.35">
      <c r="A645" s="11">
        <v>45051</v>
      </c>
      <c r="B645" s="19">
        <v>20.954999999999998</v>
      </c>
    </row>
    <row r="646" spans="1:2" x14ac:dyDescent="0.35">
      <c r="A646" s="11">
        <v>45054</v>
      </c>
      <c r="B646" s="19">
        <v>20.8</v>
      </c>
    </row>
    <row r="647" spans="1:2" x14ac:dyDescent="0.35">
      <c r="A647" s="11">
        <v>45055</v>
      </c>
      <c r="B647" s="19">
        <v>21.074999999999999</v>
      </c>
    </row>
    <row r="648" spans="1:2" x14ac:dyDescent="0.35">
      <c r="A648" s="11">
        <v>45056</v>
      </c>
      <c r="B648" s="19">
        <v>20.62</v>
      </c>
    </row>
    <row r="649" spans="1:2" x14ac:dyDescent="0.35">
      <c r="A649" s="11">
        <v>45057</v>
      </c>
      <c r="B649" s="19">
        <v>21.8</v>
      </c>
    </row>
    <row r="650" spans="1:2" x14ac:dyDescent="0.35">
      <c r="A650" s="11">
        <v>45058</v>
      </c>
      <c r="B650" s="19">
        <v>22.092089999999999</v>
      </c>
    </row>
    <row r="651" spans="1:2" x14ac:dyDescent="0.35">
      <c r="A651" s="11">
        <v>45061</v>
      </c>
      <c r="B651" s="19">
        <v>22.8</v>
      </c>
    </row>
    <row r="652" spans="1:2" x14ac:dyDescent="0.35">
      <c r="A652" s="11">
        <v>45062</v>
      </c>
      <c r="B652" s="19">
        <v>23.37143</v>
      </c>
    </row>
    <row r="653" spans="1:2" x14ac:dyDescent="0.35">
      <c r="A653" s="11">
        <v>45063</v>
      </c>
      <c r="B653" s="19">
        <v>22.8</v>
      </c>
    </row>
    <row r="654" spans="1:2" x14ac:dyDescent="0.35">
      <c r="A654" s="11">
        <v>45064</v>
      </c>
      <c r="B654" s="19">
        <v>21.71</v>
      </c>
    </row>
    <row r="655" spans="1:2" x14ac:dyDescent="0.35">
      <c r="A655" s="11">
        <v>45065</v>
      </c>
      <c r="B655" s="19">
        <v>22.19</v>
      </c>
    </row>
    <row r="656" spans="1:2" x14ac:dyDescent="0.35">
      <c r="A656" s="11">
        <v>45068</v>
      </c>
      <c r="B656" s="19">
        <v>22.22</v>
      </c>
    </row>
    <row r="657" spans="1:2" x14ac:dyDescent="0.35">
      <c r="A657" s="11">
        <v>45069</v>
      </c>
      <c r="B657" s="19">
        <v>22.16</v>
      </c>
    </row>
    <row r="658" spans="1:2" x14ac:dyDescent="0.35">
      <c r="A658" s="11">
        <v>45070</v>
      </c>
      <c r="B658" s="19">
        <v>22.04</v>
      </c>
    </row>
    <row r="659" spans="1:2" x14ac:dyDescent="0.35">
      <c r="A659" s="11">
        <v>45075</v>
      </c>
      <c r="B659" s="19">
        <v>22.09</v>
      </c>
    </row>
    <row r="660" spans="1:2" x14ac:dyDescent="0.35">
      <c r="A660" s="11">
        <v>45076</v>
      </c>
      <c r="B660" s="19">
        <v>22.02</v>
      </c>
    </row>
    <row r="661" spans="1:2" x14ac:dyDescent="0.35">
      <c r="A661" s="11">
        <v>45077</v>
      </c>
      <c r="B661" s="19">
        <v>21.81</v>
      </c>
    </row>
    <row r="662" spans="1:2" x14ac:dyDescent="0.35">
      <c r="A662" s="11">
        <v>45078</v>
      </c>
      <c r="B662" s="19">
        <v>21.99</v>
      </c>
    </row>
    <row r="663" spans="1:2" x14ac:dyDescent="0.35">
      <c r="A663" s="11">
        <v>45079</v>
      </c>
      <c r="B663" s="19">
        <v>21.79</v>
      </c>
    </row>
    <row r="664" spans="1:2" x14ac:dyDescent="0.35">
      <c r="A664" s="11">
        <v>45082</v>
      </c>
      <c r="B664" s="19">
        <v>21.420999999999999</v>
      </c>
    </row>
    <row r="665" spans="1:2" x14ac:dyDescent="0.35">
      <c r="A665" s="11">
        <v>45083</v>
      </c>
      <c r="B665" s="19">
        <v>22.87</v>
      </c>
    </row>
    <row r="666" spans="1:2" x14ac:dyDescent="0.35">
      <c r="A666" s="11">
        <v>45084</v>
      </c>
      <c r="B666" s="19">
        <v>23.5</v>
      </c>
    </row>
    <row r="667" spans="1:2" x14ac:dyDescent="0.35">
      <c r="A667" s="11">
        <v>45085</v>
      </c>
      <c r="B667" s="19">
        <v>23.355</v>
      </c>
    </row>
    <row r="668" spans="1:2" x14ac:dyDescent="0.35">
      <c r="A668" s="11">
        <v>45086</v>
      </c>
      <c r="B668" s="19">
        <v>23.14</v>
      </c>
    </row>
    <row r="669" spans="1:2" x14ac:dyDescent="0.35">
      <c r="A669" s="11">
        <v>45089</v>
      </c>
      <c r="B669" s="19">
        <v>23.65</v>
      </c>
    </row>
    <row r="670" spans="1:2" x14ac:dyDescent="0.35">
      <c r="A670" s="11">
        <v>45090</v>
      </c>
      <c r="B670" s="19">
        <v>23.7</v>
      </c>
    </row>
    <row r="671" spans="1:2" x14ac:dyDescent="0.35">
      <c r="A671" s="11">
        <v>45091</v>
      </c>
      <c r="B671" s="19">
        <v>23.65</v>
      </c>
    </row>
    <row r="672" spans="1:2" x14ac:dyDescent="0.35">
      <c r="A672" s="11">
        <v>45092</v>
      </c>
      <c r="B672" s="19">
        <v>23.81</v>
      </c>
    </row>
    <row r="673" spans="1:2" x14ac:dyDescent="0.35">
      <c r="A673" s="11">
        <v>45093</v>
      </c>
      <c r="B673" s="19">
        <v>23.71</v>
      </c>
    </row>
    <row r="674" spans="1:2" x14ac:dyDescent="0.35">
      <c r="A674" s="11">
        <v>45098</v>
      </c>
      <c r="B674" s="19">
        <v>26</v>
      </c>
    </row>
    <row r="675" spans="1:2" x14ac:dyDescent="0.35">
      <c r="A675" s="11">
        <v>45099</v>
      </c>
      <c r="B675" s="19">
        <v>26.599630000000001</v>
      </c>
    </row>
    <row r="676" spans="1:2" x14ac:dyDescent="0.35">
      <c r="A676" s="11">
        <v>45100</v>
      </c>
      <c r="B676" s="19">
        <v>25.808389999999999</v>
      </c>
    </row>
    <row r="677" spans="1:2" x14ac:dyDescent="0.35">
      <c r="A677" s="11">
        <v>45103</v>
      </c>
      <c r="B677" s="19">
        <v>28.26</v>
      </c>
    </row>
    <row r="678" spans="1:2" x14ac:dyDescent="0.35">
      <c r="A678" s="11">
        <v>45104</v>
      </c>
      <c r="B678" s="19">
        <v>28.06</v>
      </c>
    </row>
    <row r="679" spans="1:2" x14ac:dyDescent="0.35">
      <c r="A679" s="11">
        <v>45105</v>
      </c>
      <c r="B679" s="19">
        <v>28.78</v>
      </c>
    </row>
    <row r="680" spans="1:2" x14ac:dyDescent="0.35">
      <c r="A680" s="11">
        <v>45106</v>
      </c>
      <c r="B680" s="19">
        <v>28.94</v>
      </c>
    </row>
    <row r="681" spans="1:2" x14ac:dyDescent="0.35">
      <c r="A681" s="11">
        <v>45107</v>
      </c>
      <c r="B681" s="19">
        <v>29.47</v>
      </c>
    </row>
    <row r="682" spans="1:2" x14ac:dyDescent="0.35">
      <c r="A682" s="11">
        <v>45110</v>
      </c>
      <c r="B682" s="19">
        <v>30.62</v>
      </c>
    </row>
    <row r="683" spans="1:2" x14ac:dyDescent="0.35">
      <c r="A683" s="11">
        <v>45111</v>
      </c>
      <c r="B683" s="19">
        <v>30.71</v>
      </c>
    </row>
    <row r="684" spans="1:2" x14ac:dyDescent="0.35">
      <c r="A684" s="11">
        <v>45112</v>
      </c>
      <c r="B684" s="19">
        <v>30.16</v>
      </c>
    </row>
    <row r="685" spans="1:2" x14ac:dyDescent="0.35">
      <c r="A685" s="11">
        <v>45113</v>
      </c>
      <c r="B685" s="19">
        <v>28.29</v>
      </c>
    </row>
    <row r="686" spans="1:2" x14ac:dyDescent="0.35">
      <c r="A686" s="11">
        <v>45114</v>
      </c>
      <c r="B686" s="19">
        <v>28.15</v>
      </c>
    </row>
    <row r="687" spans="1:2" x14ac:dyDescent="0.35">
      <c r="A687" s="11">
        <v>45117</v>
      </c>
      <c r="B687" s="19">
        <v>29.34</v>
      </c>
    </row>
    <row r="688" spans="1:2" x14ac:dyDescent="0.35">
      <c r="A688" s="11">
        <v>45118</v>
      </c>
      <c r="B688" s="19">
        <v>30.14</v>
      </c>
    </row>
    <row r="689" spans="1:2" x14ac:dyDescent="0.35">
      <c r="A689" s="11">
        <v>45119</v>
      </c>
      <c r="B689" s="19">
        <v>29.72</v>
      </c>
    </row>
    <row r="690" spans="1:2" x14ac:dyDescent="0.35">
      <c r="A690" s="11">
        <v>45120</v>
      </c>
      <c r="B690" s="19">
        <v>29.324590000000001</v>
      </c>
    </row>
    <row r="691" spans="1:2" x14ac:dyDescent="0.35">
      <c r="A691" s="11">
        <v>45121</v>
      </c>
      <c r="B691" s="19">
        <v>28.81</v>
      </c>
    </row>
    <row r="692" spans="1:2" x14ac:dyDescent="0.35">
      <c r="A692" s="11">
        <v>45124</v>
      </c>
      <c r="B692" s="19">
        <v>28.9</v>
      </c>
    </row>
    <row r="693" spans="1:2" x14ac:dyDescent="0.35">
      <c r="A693" s="11">
        <v>45125</v>
      </c>
      <c r="B693" s="19">
        <v>28.7</v>
      </c>
    </row>
    <row r="694" spans="1:2" x14ac:dyDescent="0.35">
      <c r="A694" s="11">
        <v>45126</v>
      </c>
      <c r="B694" s="19">
        <v>28.48</v>
      </c>
    </row>
    <row r="695" spans="1:2" x14ac:dyDescent="0.35">
      <c r="A695" s="11">
        <v>45127</v>
      </c>
      <c r="B695" s="19">
        <v>28.81</v>
      </c>
    </row>
    <row r="696" spans="1:2" x14ac:dyDescent="0.35">
      <c r="A696" s="11">
        <v>45128</v>
      </c>
      <c r="B696" s="19">
        <v>29.27</v>
      </c>
    </row>
    <row r="697" spans="1:2" x14ac:dyDescent="0.35">
      <c r="A697" s="11">
        <v>45131</v>
      </c>
      <c r="B697" s="19">
        <v>29.75</v>
      </c>
    </row>
    <row r="698" spans="1:2" x14ac:dyDescent="0.35">
      <c r="A698" s="11">
        <v>45132</v>
      </c>
      <c r="B698" s="19">
        <v>30.14</v>
      </c>
    </row>
    <row r="699" spans="1:2" x14ac:dyDescent="0.35">
      <c r="A699" s="11">
        <v>45133</v>
      </c>
      <c r="B699" s="19">
        <v>29.85</v>
      </c>
    </row>
    <row r="700" spans="1:2" x14ac:dyDescent="0.35">
      <c r="A700" s="11">
        <v>45134</v>
      </c>
      <c r="B700" s="19">
        <v>29.83</v>
      </c>
    </row>
    <row r="701" spans="1:2" x14ac:dyDescent="0.35">
      <c r="A701" s="11">
        <v>45135</v>
      </c>
      <c r="B701" s="19">
        <v>30.38</v>
      </c>
    </row>
    <row r="702" spans="1:2" x14ac:dyDescent="0.35">
      <c r="A702" s="11">
        <v>45138</v>
      </c>
      <c r="B702" s="19">
        <v>30.7</v>
      </c>
    </row>
    <row r="703" spans="1:2" x14ac:dyDescent="0.35">
      <c r="A703" s="11">
        <v>45139</v>
      </c>
      <c r="B703" s="19">
        <v>30.8</v>
      </c>
    </row>
    <row r="704" spans="1:2" x14ac:dyDescent="0.35">
      <c r="A704" s="11">
        <v>45140</v>
      </c>
      <c r="B704" s="19">
        <v>31.26</v>
      </c>
    </row>
    <row r="705" spans="1:2" x14ac:dyDescent="0.35">
      <c r="A705" s="11">
        <v>45141</v>
      </c>
      <c r="B705" s="19">
        <v>31.35</v>
      </c>
    </row>
    <row r="706" spans="1:2" x14ac:dyDescent="0.35">
      <c r="A706" s="11">
        <v>45142</v>
      </c>
      <c r="B706" s="19">
        <v>31.59</v>
      </c>
    </row>
    <row r="707" spans="1:2" x14ac:dyDescent="0.35">
      <c r="A707" s="11">
        <v>45145</v>
      </c>
      <c r="B707" s="19">
        <v>32.880000000000003</v>
      </c>
    </row>
    <row r="708" spans="1:2" x14ac:dyDescent="0.35">
      <c r="A708" s="11">
        <v>45146</v>
      </c>
      <c r="B708" s="19">
        <v>32.700000000000003</v>
      </c>
    </row>
    <row r="709" spans="1:2" x14ac:dyDescent="0.35">
      <c r="A709" s="11">
        <v>45147</v>
      </c>
      <c r="B709" s="19">
        <v>32.770000000000003</v>
      </c>
    </row>
    <row r="710" spans="1:2" x14ac:dyDescent="0.35">
      <c r="A710" s="11">
        <v>45148</v>
      </c>
      <c r="B710" s="19">
        <v>33.340000000000003</v>
      </c>
    </row>
    <row r="711" spans="1:2" x14ac:dyDescent="0.35">
      <c r="A711" s="11">
        <v>45149</v>
      </c>
      <c r="B711" s="19">
        <v>32.64</v>
      </c>
    </row>
    <row r="712" spans="1:2" x14ac:dyDescent="0.35">
      <c r="A712" s="11">
        <v>45152</v>
      </c>
      <c r="B712" s="19">
        <v>28.5</v>
      </c>
    </row>
    <row r="713" spans="1:2" x14ac:dyDescent="0.35">
      <c r="A713" s="11">
        <v>45153</v>
      </c>
      <c r="B713" s="19">
        <v>27.87</v>
      </c>
    </row>
    <row r="714" spans="1:2" x14ac:dyDescent="0.35">
      <c r="A714" s="11">
        <v>45154</v>
      </c>
      <c r="B714" s="19">
        <v>28.9</v>
      </c>
    </row>
    <row r="715" spans="1:2" x14ac:dyDescent="0.35">
      <c r="A715" s="11">
        <v>45155</v>
      </c>
      <c r="B715" s="19">
        <v>30.36</v>
      </c>
    </row>
    <row r="716" spans="1:2" x14ac:dyDescent="0.35">
      <c r="A716" s="11">
        <v>45156</v>
      </c>
      <c r="B716" s="19">
        <v>31.68</v>
      </c>
    </row>
    <row r="717" spans="1:2" x14ac:dyDescent="0.35">
      <c r="A717" s="11">
        <v>45160</v>
      </c>
      <c r="B717" s="19">
        <v>32.590000000000003</v>
      </c>
    </row>
    <row r="718" spans="1:2" x14ac:dyDescent="0.35">
      <c r="A718" s="11">
        <v>45161</v>
      </c>
      <c r="B718" s="19">
        <v>32.75</v>
      </c>
    </row>
    <row r="719" spans="1:2" x14ac:dyDescent="0.35">
      <c r="A719" s="11">
        <v>45162</v>
      </c>
      <c r="B719" s="19">
        <v>32.799999999999997</v>
      </c>
    </row>
    <row r="720" spans="1:2" x14ac:dyDescent="0.35">
      <c r="A720" s="11">
        <v>45163</v>
      </c>
      <c r="B720" s="19">
        <v>33.69</v>
      </c>
    </row>
    <row r="721" spans="1:2" x14ac:dyDescent="0.35">
      <c r="A721" s="11">
        <v>45166</v>
      </c>
      <c r="B721" s="19">
        <v>34.700000000000003</v>
      </c>
    </row>
    <row r="722" spans="1:2" x14ac:dyDescent="0.35">
      <c r="A722" s="11">
        <v>45167</v>
      </c>
      <c r="B722" s="19">
        <v>35.28</v>
      </c>
    </row>
    <row r="723" spans="1:2" x14ac:dyDescent="0.35">
      <c r="A723" s="11">
        <v>45168</v>
      </c>
      <c r="B723" s="19">
        <v>34.409999999999997</v>
      </c>
    </row>
    <row r="724" spans="1:2" x14ac:dyDescent="0.35">
      <c r="A724" s="11">
        <v>45169</v>
      </c>
      <c r="B724" s="19">
        <v>33.67</v>
      </c>
    </row>
    <row r="725" spans="1:2" x14ac:dyDescent="0.35">
      <c r="A725" s="11">
        <v>45170</v>
      </c>
      <c r="B725" s="19">
        <v>33.17</v>
      </c>
    </row>
    <row r="726" spans="1:2" x14ac:dyDescent="0.35">
      <c r="A726" s="11">
        <v>45173</v>
      </c>
      <c r="B726" s="19">
        <v>32.93</v>
      </c>
    </row>
    <row r="727" spans="1:2" x14ac:dyDescent="0.35">
      <c r="A727" s="11">
        <v>45174</v>
      </c>
      <c r="B727" s="19">
        <v>32.200000000000003</v>
      </c>
    </row>
    <row r="728" spans="1:2" x14ac:dyDescent="0.35">
      <c r="A728" s="11">
        <v>45175</v>
      </c>
      <c r="B728" s="19">
        <v>32.01</v>
      </c>
    </row>
    <row r="729" spans="1:2" x14ac:dyDescent="0.35">
      <c r="A729" s="11">
        <v>45176</v>
      </c>
      <c r="B729" s="19">
        <v>31.84</v>
      </c>
    </row>
    <row r="730" spans="1:2" x14ac:dyDescent="0.35">
      <c r="A730" s="11">
        <v>45177</v>
      </c>
      <c r="B730" s="19">
        <v>30.97</v>
      </c>
    </row>
    <row r="731" spans="1:2" x14ac:dyDescent="0.35">
      <c r="A731" s="11">
        <v>45180</v>
      </c>
      <c r="B731" s="19">
        <v>30.75</v>
      </c>
    </row>
    <row r="732" spans="1:2" x14ac:dyDescent="0.35">
      <c r="A732" s="11">
        <v>45181</v>
      </c>
      <c r="B732" s="19">
        <v>30.96</v>
      </c>
    </row>
    <row r="733" spans="1:2" x14ac:dyDescent="0.35">
      <c r="A733" s="11">
        <v>45182</v>
      </c>
      <c r="B733" s="19">
        <v>31.05</v>
      </c>
    </row>
    <row r="734" spans="1:2" x14ac:dyDescent="0.35">
      <c r="A734" s="11">
        <v>45183</v>
      </c>
      <c r="B734" s="19">
        <v>31.07</v>
      </c>
    </row>
    <row r="735" spans="1:2" x14ac:dyDescent="0.35">
      <c r="A735" s="11">
        <v>45184</v>
      </c>
      <c r="B735" s="19">
        <v>30.824999999999999</v>
      </c>
    </row>
    <row r="736" spans="1:2" x14ac:dyDescent="0.35">
      <c r="A736" s="11">
        <v>45187</v>
      </c>
      <c r="B736" s="19">
        <v>31.19</v>
      </c>
    </row>
    <row r="737" spans="1:2" x14ac:dyDescent="0.35">
      <c r="A737" s="11">
        <v>45188</v>
      </c>
      <c r="B737" s="19">
        <v>30.68</v>
      </c>
    </row>
    <row r="738" spans="1:2" x14ac:dyDescent="0.35">
      <c r="A738" s="11">
        <v>45189</v>
      </c>
      <c r="B738" s="19">
        <v>30.14</v>
      </c>
    </row>
    <row r="739" spans="1:2" x14ac:dyDescent="0.35">
      <c r="A739" s="11">
        <v>45190</v>
      </c>
      <c r="B739" s="19">
        <v>29.4</v>
      </c>
    </row>
    <row r="740" spans="1:2" x14ac:dyDescent="0.35">
      <c r="A740" s="11">
        <v>45191</v>
      </c>
      <c r="B740" s="19">
        <v>29.39</v>
      </c>
    </row>
    <row r="741" spans="1:2" x14ac:dyDescent="0.35">
      <c r="A741" s="11">
        <v>45194</v>
      </c>
      <c r="B741" s="19">
        <v>29.893000000000001</v>
      </c>
    </row>
    <row r="742" spans="1:2" x14ac:dyDescent="0.35">
      <c r="A742" s="11">
        <v>45195</v>
      </c>
      <c r="B742" s="19">
        <v>30.38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zoomScale="120" zoomScaleNormal="120" workbookViewId="0">
      <selection activeCell="H4" sqref="H4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>
        <v>44386</v>
      </c>
      <c r="B2" s="4">
        <v>100</v>
      </c>
      <c r="C2" s="8">
        <v>1</v>
      </c>
      <c r="D2" s="14">
        <v>0.25</v>
      </c>
      <c r="E2" s="17">
        <v>0</v>
      </c>
      <c r="F2" s="17">
        <f>+E2+D2</f>
        <v>0.25</v>
      </c>
    </row>
    <row r="3" spans="1:6" x14ac:dyDescent="0.35">
      <c r="A3" s="1">
        <v>44570</v>
      </c>
      <c r="B3" s="2">
        <v>100</v>
      </c>
      <c r="C3" s="7">
        <v>1</v>
      </c>
      <c r="D3" s="2">
        <v>0.25</v>
      </c>
      <c r="E3" s="18">
        <v>0</v>
      </c>
      <c r="F3" s="18">
        <f t="shared" ref="F3:F20" si="0">+E3+D3</f>
        <v>0.25</v>
      </c>
    </row>
    <row r="4" spans="1:6" x14ac:dyDescent="0.35">
      <c r="A4" s="3">
        <v>44751</v>
      </c>
      <c r="B4" s="4">
        <v>100</v>
      </c>
      <c r="C4" s="8">
        <v>1</v>
      </c>
      <c r="D4" s="4">
        <v>0.25</v>
      </c>
      <c r="E4" s="17">
        <v>0</v>
      </c>
      <c r="F4" s="17">
        <f t="shared" si="0"/>
        <v>0.25</v>
      </c>
    </row>
    <row r="5" spans="1:6" x14ac:dyDescent="0.35">
      <c r="A5" s="1">
        <v>44935</v>
      </c>
      <c r="B5" s="2">
        <v>100</v>
      </c>
      <c r="C5" s="7">
        <v>1</v>
      </c>
      <c r="D5" s="2">
        <v>0.25</v>
      </c>
      <c r="E5" s="18">
        <v>0</v>
      </c>
      <c r="F5" s="18">
        <f t="shared" si="0"/>
        <v>0.25</v>
      </c>
    </row>
    <row r="6" spans="1:6" x14ac:dyDescent="0.35">
      <c r="A6" s="3">
        <v>45116</v>
      </c>
      <c r="B6" s="4">
        <v>100</v>
      </c>
      <c r="C6" s="8">
        <v>1</v>
      </c>
      <c r="D6" s="4">
        <v>0.25</v>
      </c>
      <c r="E6" s="17">
        <v>0</v>
      </c>
      <c r="F6" s="17">
        <f t="shared" si="0"/>
        <v>0.25</v>
      </c>
    </row>
    <row r="7" spans="1:6" x14ac:dyDescent="0.35">
      <c r="A7" s="1">
        <v>45300</v>
      </c>
      <c r="B7" s="2">
        <v>100</v>
      </c>
      <c r="C7" s="7">
        <v>1</v>
      </c>
      <c r="D7" s="2">
        <v>0.375</v>
      </c>
      <c r="E7" s="18">
        <v>0</v>
      </c>
      <c r="F7" s="18">
        <f t="shared" si="0"/>
        <v>0.375</v>
      </c>
    </row>
    <row r="8" spans="1:6" x14ac:dyDescent="0.35">
      <c r="A8" s="3">
        <v>45482</v>
      </c>
      <c r="B8" s="4">
        <v>100</v>
      </c>
      <c r="C8" s="8">
        <v>1</v>
      </c>
      <c r="D8" s="4">
        <v>0.375</v>
      </c>
      <c r="E8" s="17">
        <v>4</v>
      </c>
      <c r="F8" s="17">
        <f t="shared" si="0"/>
        <v>4.375</v>
      </c>
    </row>
    <row r="9" spans="1:6" x14ac:dyDescent="0.35">
      <c r="A9" s="1">
        <v>45666</v>
      </c>
      <c r="B9" s="2">
        <v>96</v>
      </c>
      <c r="C9" s="7">
        <v>0.96</v>
      </c>
      <c r="D9" s="2">
        <v>0.36</v>
      </c>
      <c r="E9" s="18">
        <v>8</v>
      </c>
      <c r="F9" s="18">
        <f t="shared" si="0"/>
        <v>8.36</v>
      </c>
    </row>
    <row r="10" spans="1:6" x14ac:dyDescent="0.35">
      <c r="A10" s="3">
        <v>45847</v>
      </c>
      <c r="B10" s="4">
        <v>88</v>
      </c>
      <c r="C10" s="8">
        <v>0.88</v>
      </c>
      <c r="D10" s="4">
        <v>0.33</v>
      </c>
      <c r="E10" s="17">
        <v>8</v>
      </c>
      <c r="F10" s="17">
        <f t="shared" si="0"/>
        <v>8.33</v>
      </c>
    </row>
    <row r="11" spans="1:6" x14ac:dyDescent="0.35">
      <c r="A11" s="1">
        <v>46031</v>
      </c>
      <c r="B11" s="2">
        <v>80</v>
      </c>
      <c r="C11" s="7">
        <v>0.8</v>
      </c>
      <c r="D11" s="2">
        <v>0.3</v>
      </c>
      <c r="E11" s="18">
        <v>8</v>
      </c>
      <c r="F11" s="18">
        <f t="shared" si="0"/>
        <v>8.3000000000000007</v>
      </c>
    </row>
    <row r="12" spans="1:6" x14ac:dyDescent="0.35">
      <c r="A12" s="3">
        <v>46212</v>
      </c>
      <c r="B12" s="4">
        <v>72</v>
      </c>
      <c r="C12" s="8">
        <v>0.72</v>
      </c>
      <c r="D12" s="4">
        <v>0.27</v>
      </c>
      <c r="E12" s="17">
        <v>8</v>
      </c>
      <c r="F12" s="17">
        <f t="shared" si="0"/>
        <v>8.27</v>
      </c>
    </row>
    <row r="13" spans="1:6" x14ac:dyDescent="0.35">
      <c r="A13" s="1">
        <v>46396</v>
      </c>
      <c r="B13" s="2">
        <v>64</v>
      </c>
      <c r="C13" s="7">
        <v>0.64</v>
      </c>
      <c r="D13" s="2">
        <v>0.24</v>
      </c>
      <c r="E13" s="18">
        <v>8</v>
      </c>
      <c r="F13" s="18">
        <f t="shared" si="0"/>
        <v>8.24</v>
      </c>
    </row>
    <row r="14" spans="1:6" x14ac:dyDescent="0.35">
      <c r="A14" s="3">
        <v>46577</v>
      </c>
      <c r="B14" s="4">
        <v>56</v>
      </c>
      <c r="C14" s="8">
        <v>0.56000000000000005</v>
      </c>
      <c r="D14" s="4">
        <v>0.21</v>
      </c>
      <c r="E14" s="17">
        <v>8</v>
      </c>
      <c r="F14" s="17">
        <f t="shared" si="0"/>
        <v>8.2100000000000009</v>
      </c>
    </row>
    <row r="15" spans="1:6" x14ac:dyDescent="0.35">
      <c r="A15" s="1">
        <v>46761</v>
      </c>
      <c r="B15" s="2">
        <v>48</v>
      </c>
      <c r="C15" s="7">
        <v>0.48</v>
      </c>
      <c r="D15" s="2">
        <v>0.42</v>
      </c>
      <c r="E15" s="18">
        <v>8</v>
      </c>
      <c r="F15" s="18">
        <f t="shared" si="0"/>
        <v>8.42</v>
      </c>
    </row>
    <row r="16" spans="1:6" x14ac:dyDescent="0.35">
      <c r="A16" s="3">
        <v>46943</v>
      </c>
      <c r="B16" s="4">
        <v>40</v>
      </c>
      <c r="C16" s="8">
        <v>0.4</v>
      </c>
      <c r="D16" s="4">
        <v>0.35</v>
      </c>
      <c r="E16" s="17">
        <v>8</v>
      </c>
      <c r="F16" s="17">
        <f t="shared" si="0"/>
        <v>8.35</v>
      </c>
    </row>
    <row r="17" spans="1:6" x14ac:dyDescent="0.35">
      <c r="A17" s="1">
        <v>47127</v>
      </c>
      <c r="B17" s="2">
        <v>32</v>
      </c>
      <c r="C17" s="7">
        <v>0.32</v>
      </c>
      <c r="D17" s="2">
        <v>0.28000000000000003</v>
      </c>
      <c r="E17" s="18">
        <v>8</v>
      </c>
      <c r="F17" s="18">
        <f t="shared" si="0"/>
        <v>8.2799999999999994</v>
      </c>
    </row>
    <row r="18" spans="1:6" x14ac:dyDescent="0.35">
      <c r="A18" s="3">
        <v>47308</v>
      </c>
      <c r="B18" s="4">
        <v>24</v>
      </c>
      <c r="C18" s="8">
        <v>0.24</v>
      </c>
      <c r="D18" s="4">
        <v>0.21</v>
      </c>
      <c r="E18" s="17">
        <v>8</v>
      </c>
      <c r="F18" s="17">
        <f t="shared" si="0"/>
        <v>8.2100000000000009</v>
      </c>
    </row>
    <row r="19" spans="1:6" x14ac:dyDescent="0.35">
      <c r="A19" s="1">
        <v>47492</v>
      </c>
      <c r="B19" s="2">
        <v>16</v>
      </c>
      <c r="C19" s="7">
        <v>0.16</v>
      </c>
      <c r="D19" s="2">
        <v>0.14000000000000001</v>
      </c>
      <c r="E19" s="18">
        <v>8</v>
      </c>
      <c r="F19" s="18">
        <f t="shared" si="0"/>
        <v>8.14</v>
      </c>
    </row>
    <row r="20" spans="1:6" x14ac:dyDescent="0.35">
      <c r="A20" s="3">
        <v>47673</v>
      </c>
      <c r="B20" s="4">
        <v>8</v>
      </c>
      <c r="C20" s="8">
        <v>0.08</v>
      </c>
      <c r="D20" s="4">
        <v>7.0000000000000007E-2</v>
      </c>
      <c r="E20" s="17">
        <v>8</v>
      </c>
      <c r="F20" s="17">
        <f t="shared" si="0"/>
        <v>8.07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O23"/>
  <sheetViews>
    <sheetView topLeftCell="N1" zoomScaleNormal="100" workbookViewId="0">
      <selection activeCell="A7" sqref="A7:A20"/>
    </sheetView>
  </sheetViews>
  <sheetFormatPr baseColWidth="10" defaultRowHeight="14.5" x14ac:dyDescent="0.35"/>
  <cols>
    <col min="11" max="11" width="14.816406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18</v>
      </c>
      <c r="K1" t="s">
        <v>34</v>
      </c>
      <c r="L1" t="s">
        <v>33</v>
      </c>
      <c r="W1" t="s">
        <v>6</v>
      </c>
      <c r="X1" s="11">
        <v>45188</v>
      </c>
      <c r="AA1" t="s">
        <v>28</v>
      </c>
      <c r="AB1" s="21">
        <v>0.3</v>
      </c>
    </row>
    <row r="2" spans="1:41" x14ac:dyDescent="0.3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W2" t="s">
        <v>7</v>
      </c>
      <c r="X2" s="12">
        <v>30.68</v>
      </c>
      <c r="AA2" t="s">
        <v>6</v>
      </c>
      <c r="AB2" s="11">
        <f t="array" ref="AB2:AO2">+TRANSPOSE(Z10:Z23)</f>
        <v>45300</v>
      </c>
      <c r="AC2" s="11">
        <v>45482</v>
      </c>
      <c r="AD2" s="11">
        <v>45666</v>
      </c>
      <c r="AE2" s="11">
        <v>45847</v>
      </c>
      <c r="AF2" s="11">
        <v>46031</v>
      </c>
      <c r="AG2" s="11">
        <v>46212</v>
      </c>
      <c r="AH2" s="11">
        <v>46396</v>
      </c>
      <c r="AI2" s="11">
        <v>46577</v>
      </c>
      <c r="AJ2" s="11">
        <v>46761</v>
      </c>
      <c r="AK2" s="11">
        <v>46943</v>
      </c>
      <c r="AL2" s="11">
        <v>47127</v>
      </c>
      <c r="AM2" s="11">
        <v>47308</v>
      </c>
      <c r="AN2" s="11">
        <v>47492</v>
      </c>
      <c r="AO2" s="11">
        <v>47673</v>
      </c>
    </row>
    <row r="3" spans="1:41" x14ac:dyDescent="0.3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W3" t="s">
        <v>14</v>
      </c>
      <c r="X3" s="13">
        <f>44.69%*0+4%</f>
        <v>0.04</v>
      </c>
      <c r="Y3" s="28">
        <f>+Z3-AB3</f>
        <v>1.9945161313136452</v>
      </c>
      <c r="Z3">
        <v>90.851096387317099</v>
      </c>
      <c r="AA3" t="s">
        <v>7</v>
      </c>
      <c r="AB3" s="26">
        <f>+SUMPRODUCT($AA$10:$AA$23,AB$10:AB$23)/10000</f>
        <v>88.856580256003454</v>
      </c>
      <c r="AC3" s="26">
        <f t="shared" ref="AC3:AO3" si="2">+SUMPRODUCT($AA$10:$AA$23,AC$10:AC$23)/10000</f>
        <v>90.851096386455538</v>
      </c>
      <c r="AD3" s="26">
        <f t="shared" si="2"/>
        <v>88.705341827276925</v>
      </c>
      <c r="AE3" s="9">
        <f t="shared" si="2"/>
        <v>82.167696756590487</v>
      </c>
      <c r="AF3" s="9">
        <f t="shared" si="2"/>
        <v>75.419679917879463</v>
      </c>
      <c r="AG3" s="9">
        <f t="shared" si="2"/>
        <v>68.503913026011645</v>
      </c>
      <c r="AH3" s="9">
        <f t="shared" si="2"/>
        <v>61.473792108162414</v>
      </c>
      <c r="AI3" s="9">
        <f t="shared" si="2"/>
        <v>54.295549939296301</v>
      </c>
      <c r="AJ3" s="9">
        <f t="shared" si="2"/>
        <v>47.019005748327928</v>
      </c>
      <c r="AK3" s="9">
        <f t="shared" si="2"/>
        <v>39.382131305578348</v>
      </c>
      <c r="AL3" s="9">
        <f t="shared" si="2"/>
        <v>31.685079457674856</v>
      </c>
      <c r="AM3" s="9">
        <f t="shared" si="2"/>
        <v>23.902807293328763</v>
      </c>
      <c r="AN3" s="9">
        <f t="shared" si="2"/>
        <v>16.038339555722729</v>
      </c>
      <c r="AO3" s="9">
        <f t="shared" si="2"/>
        <v>8.07</v>
      </c>
    </row>
    <row r="4" spans="1:41" x14ac:dyDescent="0.3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AA4" t="s">
        <v>1</v>
      </c>
      <c r="AB4">
        <f t="array" ref="AB4:AO4">+TRANSPOSE(B7:B20)</f>
        <v>100</v>
      </c>
      <c r="AC4">
        <v>100</v>
      </c>
      <c r="AD4">
        <v>96</v>
      </c>
      <c r="AE4">
        <v>88</v>
      </c>
      <c r="AF4">
        <v>80</v>
      </c>
      <c r="AG4">
        <v>72</v>
      </c>
      <c r="AH4">
        <v>64</v>
      </c>
      <c r="AI4">
        <v>56</v>
      </c>
      <c r="AJ4">
        <v>48</v>
      </c>
      <c r="AK4">
        <v>40</v>
      </c>
      <c r="AL4">
        <v>32</v>
      </c>
      <c r="AM4">
        <v>24</v>
      </c>
      <c r="AN4">
        <v>16</v>
      </c>
      <c r="AO4">
        <v>8</v>
      </c>
    </row>
    <row r="5" spans="1:41" x14ac:dyDescent="0.3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W5" t="s">
        <v>19</v>
      </c>
      <c r="X5" s="15">
        <f>+SUM(J7:J20)</f>
        <v>874113.63501179824</v>
      </c>
      <c r="AA5" t="s">
        <v>28</v>
      </c>
      <c r="AB5">
        <f>+AB4*$AB$1</f>
        <v>30</v>
      </c>
      <c r="AC5">
        <f t="shared" ref="AC5:AO5" si="3">+AC4*$AB$1</f>
        <v>30</v>
      </c>
      <c r="AD5">
        <f t="shared" si="3"/>
        <v>28.799999999999997</v>
      </c>
      <c r="AE5">
        <f t="shared" si="3"/>
        <v>26.4</v>
      </c>
      <c r="AF5">
        <f t="shared" si="3"/>
        <v>24</v>
      </c>
      <c r="AG5">
        <f t="shared" si="3"/>
        <v>21.599999999999998</v>
      </c>
      <c r="AH5">
        <f t="shared" si="3"/>
        <v>19.2</v>
      </c>
      <c r="AI5">
        <f t="shared" si="3"/>
        <v>16.8</v>
      </c>
      <c r="AJ5">
        <f t="shared" si="3"/>
        <v>14.399999999999999</v>
      </c>
      <c r="AK5">
        <f t="shared" si="3"/>
        <v>12</v>
      </c>
      <c r="AL5">
        <f t="shared" si="3"/>
        <v>9.6</v>
      </c>
      <c r="AM5">
        <f t="shared" si="3"/>
        <v>7.1999999999999993</v>
      </c>
      <c r="AN5">
        <f t="shared" si="3"/>
        <v>4.8</v>
      </c>
      <c r="AO5">
        <f t="shared" si="3"/>
        <v>2.4</v>
      </c>
    </row>
    <row r="6" spans="1:41" x14ac:dyDescent="0.3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W6" t="s">
        <v>20</v>
      </c>
      <c r="X6" s="12">
        <f>+X5/10000</f>
        <v>87.411363501179821</v>
      </c>
      <c r="Z6" s="23">
        <f>+SUM(AB6:AO6)</f>
        <v>529.17101357830882</v>
      </c>
      <c r="AA6" t="s">
        <v>29</v>
      </c>
      <c r="AB6" s="20">
        <f t="shared" ref="AB6:AO6" si="4">+AB3-AB5</f>
        <v>58.856580256003454</v>
      </c>
      <c r="AC6" s="20">
        <f t="shared" si="4"/>
        <v>60.851096386455538</v>
      </c>
      <c r="AD6" s="20">
        <f t="shared" si="4"/>
        <v>59.905341827276928</v>
      </c>
      <c r="AE6" s="20">
        <f t="shared" si="4"/>
        <v>55.767696756590489</v>
      </c>
      <c r="AF6" s="20">
        <f t="shared" si="4"/>
        <v>51.419679917879463</v>
      </c>
      <c r="AG6" s="20">
        <f t="shared" si="4"/>
        <v>46.903913026011651</v>
      </c>
      <c r="AH6" s="20">
        <f t="shared" si="4"/>
        <v>42.273792108162411</v>
      </c>
      <c r="AI6" s="20">
        <f t="shared" si="4"/>
        <v>37.495549939296296</v>
      </c>
      <c r="AJ6" s="20">
        <f t="shared" si="4"/>
        <v>32.619005748327929</v>
      </c>
      <c r="AK6" s="20">
        <f t="shared" si="4"/>
        <v>27.382131305578348</v>
      </c>
      <c r="AL6" s="20">
        <f t="shared" si="4"/>
        <v>22.085079457674858</v>
      </c>
      <c r="AM6" s="20">
        <f t="shared" si="4"/>
        <v>16.702807293328764</v>
      </c>
      <c r="AN6" s="20">
        <f t="shared" si="4"/>
        <v>11.238339555722728</v>
      </c>
      <c r="AO6" s="20">
        <f t="shared" si="4"/>
        <v>5.67</v>
      </c>
    </row>
    <row r="7" spans="1:41" x14ac:dyDescent="0.3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+A7-$X$1</f>
        <v>112</v>
      </c>
      <c r="I7" s="9">
        <f>+YEARFRAC($X$1,A7,0)</f>
        <v>0.30555555555555558</v>
      </c>
      <c r="J7" s="9">
        <f>+F7/(1+K7/100)^I7</f>
        <v>3688.7745908029106</v>
      </c>
      <c r="K7" s="9">
        <v>5.5351710299999999</v>
      </c>
      <c r="L7" t="e">
        <f>+(((1+K7/100)^(H7/365)/(1+$K$7/100)^($H$7/365))^(365/(H7-$H$7))-1)*100</f>
        <v>#DIV/0!</v>
      </c>
      <c r="W7" t="s">
        <v>21</v>
      </c>
      <c r="X7" s="12">
        <f>+X2-X6</f>
        <v>-56.731363501179821</v>
      </c>
      <c r="AA7" t="s">
        <v>30</v>
      </c>
      <c r="AB7" s="25">
        <f>+(1+$K$7/100)^-YEARFRAC(AB$2,$X$1)</f>
        <v>0.98367322421410941</v>
      </c>
      <c r="AC7" s="25">
        <f>+(1+$K$8/100)^-YEARFRAC(AC$2,$X$1)</f>
        <v>0.95794707249450151</v>
      </c>
      <c r="AD7" s="25">
        <f>+(1+$K$9/100)^-YEARFRAC(AD$2,$X$1)</f>
        <v>0.93407357792337098</v>
      </c>
      <c r="AE7" s="25">
        <f>+(1+$K$10/100)^-YEARFRAC(AE$2,$X$1)</f>
        <v>0.91316131924595789</v>
      </c>
      <c r="AF7" s="25">
        <f>+(1+$K$11/100)^-YEARFRAC(AF$2,$X$1)</f>
        <v>0.89418545573138519</v>
      </c>
      <c r="AG7" s="25">
        <f>+(1+$K$12/100)^-YEARFRAC(AG$2,$X$1)</f>
        <v>0.87594242787053134</v>
      </c>
      <c r="AH7" s="25">
        <f>+(1+$K$13/100)^-YEARFRAC(AH$2,$X$1)</f>
        <v>0.85843829963845064</v>
      </c>
      <c r="AI7" s="25">
        <f>+(1+$K$14/100)^-YEARFRAC(AI$2,$X$1)</f>
        <v>0.84149175605565185</v>
      </c>
      <c r="AJ7" s="25">
        <f>+(1+$K$15/100)^-YEARFRAC(AJ$2,$X$1)</f>
        <v>0.82493740269366544</v>
      </c>
      <c r="AK7" s="25">
        <f>+(1+$K$16/100)^-YEARFRAC(AK$2,$X$1)</f>
        <v>0.80848278291590814</v>
      </c>
      <c r="AL7" s="25">
        <f>+(1+$K$17/100)^-YEARFRAC(AL$2,$X$1)</f>
        <v>0.79196450639116922</v>
      </c>
      <c r="AM7" s="25">
        <f>+(1+$K$18/100)^-YEARFRAC(AM$2,$X$1)</f>
        <v>0.77533308453965977</v>
      </c>
      <c r="AN7" s="25">
        <f>+(1+$K$19/100)^-YEARFRAC(AN$2,$X$1)</f>
        <v>0.75876560315341157</v>
      </c>
      <c r="AO7" s="25">
        <f>+(1+$K$20/100)^-YEARFRAC(AO$2,$X$1)</f>
        <v>0.7424919104329113</v>
      </c>
    </row>
    <row r="8" spans="1:41" x14ac:dyDescent="0.3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+A8-$X$1</f>
        <v>294</v>
      </c>
      <c r="I8" s="9">
        <f>+YEARFRAC($X$1,A8,0)</f>
        <v>0.80555555555555558</v>
      </c>
      <c r="J8" s="9">
        <f t="shared" ref="J8:J20" si="7">+F8/(1+K8/100)^I8</f>
        <v>41910.18442163444</v>
      </c>
      <c r="K8" s="9">
        <v>5.4780901999999996</v>
      </c>
      <c r="L8" s="26">
        <f t="shared" ref="L8:L20" si="8">+(((1+K8/100)^(H8/365)/(1+$K$7/100)^($H$7/365))^(365/(H8-$H$7))-1)*100</f>
        <v>5.4429788817679459</v>
      </c>
      <c r="M8" s="26" t="e">
        <f>+(((1+K8/100)^(H8/365)/(1+$K$8/100)^($H$8/365))^(365/(H8-$H$8))-1)*100</f>
        <v>#DIV/0!</v>
      </c>
      <c r="N8" s="26"/>
      <c r="O8" s="26"/>
      <c r="P8" s="26"/>
      <c r="Q8" s="26"/>
      <c r="R8" s="26"/>
      <c r="S8" s="26"/>
      <c r="T8" s="26"/>
      <c r="U8" s="26"/>
      <c r="V8" s="26"/>
      <c r="W8" t="s">
        <v>22</v>
      </c>
      <c r="X8" s="16">
        <f>+X7/X2</f>
        <v>-1.8491317959967348</v>
      </c>
      <c r="Z8" s="23">
        <f>+SUM(AB8:AO8)</f>
        <v>470.19882035455305</v>
      </c>
      <c r="AA8" t="s">
        <v>31</v>
      </c>
      <c r="AB8" s="23">
        <f>+AB7*AB6</f>
        <v>57.895642066639411</v>
      </c>
      <c r="AC8" s="23">
        <f t="shared" ref="AC8:AO8" si="9">+AC7*AC6</f>
        <v>58.292129641485822</v>
      </c>
      <c r="AD8" s="23">
        <f t="shared" si="9"/>
        <v>55.955996977327132</v>
      </c>
      <c r="AE8" s="23">
        <f t="shared" si="9"/>
        <v>50.924903541556695</v>
      </c>
      <c r="AF8" s="23">
        <f t="shared" si="9"/>
        <v>45.978729920931002</v>
      </c>
      <c r="AG8" s="23">
        <f t="shared" si="9"/>
        <v>41.085127452632882</v>
      </c>
      <c r="AH8" s="23">
        <f t="shared" si="9"/>
        <v>36.289442216600293</v>
      </c>
      <c r="AI8" s="23">
        <f t="shared" si="9"/>
        <v>31.55219616269083</v>
      </c>
      <c r="AJ8" s="23">
        <f t="shared" si="9"/>
        <v>26.908637880475386</v>
      </c>
      <c r="AK8" s="23">
        <f t="shared" si="9"/>
        <v>22.137981720102793</v>
      </c>
      <c r="AL8" s="23">
        <f t="shared" si="9"/>
        <v>17.490599051307221</v>
      </c>
      <c r="AM8" s="23">
        <f t="shared" si="9"/>
        <v>12.950239099208117</v>
      </c>
      <c r="AN8" s="23">
        <f t="shared" si="9"/>
        <v>8.527265491440799</v>
      </c>
      <c r="AO8" s="23">
        <f t="shared" si="9"/>
        <v>4.2099291321546071</v>
      </c>
    </row>
    <row r="9" spans="1:41" x14ac:dyDescent="0.3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+YEARFRAC($X$1,A9,0)</f>
        <v>1.3055555555555556</v>
      </c>
      <c r="J9" s="9">
        <f t="shared" si="7"/>
        <v>78088.55111439382</v>
      </c>
      <c r="K9" s="9">
        <v>5.3626843400000004</v>
      </c>
      <c r="L9" s="26">
        <f t="shared" si="8"/>
        <v>5.3099578826998561</v>
      </c>
      <c r="M9" s="26">
        <f t="shared" ref="M9:M20" si="12">+(((1+K9/100)^(H9/365)/(1+$K$8/100)^($H$8/365))^(365/(H9-$H$8))-1)*100</f>
        <v>5.1785478505568916</v>
      </c>
      <c r="N9" s="26" t="e">
        <f>+(((1+K9/100)^(H9/365)/(1+$K$9/100)^($H$9/365))^(365/(H9-$H$9))-1)*100</f>
        <v>#DIV/0!</v>
      </c>
      <c r="O9" s="26"/>
      <c r="P9" s="26"/>
      <c r="Q9" s="26"/>
      <c r="R9" s="26"/>
      <c r="S9" s="26"/>
      <c r="T9" s="26"/>
      <c r="U9" s="26"/>
      <c r="V9" s="26"/>
      <c r="Z9" t="s">
        <v>26</v>
      </c>
      <c r="AA9" t="s">
        <v>3</v>
      </c>
      <c r="AB9" t="s">
        <v>27</v>
      </c>
    </row>
    <row r="10" spans="1:41" x14ac:dyDescent="0.3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9">
        <f t="shared" si="7"/>
        <v>76066.337893188291</v>
      </c>
      <c r="K10" s="9">
        <v>5.1600082699999996</v>
      </c>
      <c r="L10" s="26">
        <f t="shared" si="8"/>
        <v>5.0833571404693689</v>
      </c>
      <c r="M10" s="26">
        <f t="shared" si="12"/>
        <v>4.9044974294241594</v>
      </c>
      <c r="N10" s="26">
        <f t="shared" ref="N10:N20" si="13">+(((1+K10/100)^(H10/365)/(1+$K$9/100)^($H$9/365))^(365/(H10-$H$9))-1)*100</f>
        <v>4.6266366349654975</v>
      </c>
      <c r="O10" s="26" t="e">
        <f>+(((1+K10/100)^(H10/365)/(1+$K$10/100)^($H$10/365))^(365/(H10-$H$10))-1)*100</f>
        <v>#DIV/0!</v>
      </c>
      <c r="P10" s="26"/>
      <c r="Q10" s="26"/>
      <c r="R10" s="26"/>
      <c r="S10" s="26"/>
      <c r="T10" s="26"/>
      <c r="U10" s="26"/>
      <c r="V10" s="26"/>
      <c r="W10" t="s">
        <v>25</v>
      </c>
      <c r="X10" s="12">
        <f>+X6-X2</f>
        <v>56.731363501179821</v>
      </c>
      <c r="Z10" s="11">
        <f t="shared" ref="Z10:Z23" si="14">+A7</f>
        <v>45300</v>
      </c>
      <c r="AA10" s="15">
        <f t="shared" ref="AA10:AA23" si="15">+F7</f>
        <v>3750</v>
      </c>
      <c r="AB10" s="13">
        <f>+(1+$X$3)^-YEARFRAC($Z10,$Z$10)</f>
        <v>1</v>
      </c>
      <c r="AC10" s="13"/>
    </row>
    <row r="11" spans="1:41" x14ac:dyDescent="0.3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9">
        <f t="shared" si="7"/>
        <v>74217.39282570497</v>
      </c>
      <c r="K11" s="9">
        <v>4.9705677799999997</v>
      </c>
      <c r="L11" s="26">
        <f t="shared" si="8"/>
        <v>4.8843294764046252</v>
      </c>
      <c r="M11" s="26">
        <f t="shared" si="12"/>
        <v>4.699784600691026</v>
      </c>
      <c r="N11" s="26">
        <f t="shared" si="13"/>
        <v>4.4592622852936969</v>
      </c>
      <c r="O11" s="26">
        <f t="shared" ref="O11:O20" si="16">+(((1+K11/100)^(H11/365)/(1+$K$10/100)^($H$10/365))^(365/(H11-$H$10))-1)*100</f>
        <v>4.2948781085087262</v>
      </c>
      <c r="P11" s="26" t="e">
        <f>+(((1+K11/100)^(H11/365)/(1+$K$11/100)^($H$11/365))^(365/(H11-$H$11))-1)*100</f>
        <v>#DIV/0!</v>
      </c>
      <c r="Q11" s="26"/>
      <c r="R11" s="26"/>
      <c r="S11" s="26"/>
      <c r="T11" s="26"/>
      <c r="U11" s="26"/>
      <c r="V11" s="26"/>
      <c r="W11" t="s">
        <v>32</v>
      </c>
      <c r="X11" s="22">
        <f>+X10/SUM(AB8:AO8)*2</f>
        <v>0.24130797886052366</v>
      </c>
      <c r="Z11" s="11">
        <f t="shared" si="14"/>
        <v>45482</v>
      </c>
      <c r="AA11" s="15">
        <f t="shared" si="15"/>
        <v>43750</v>
      </c>
      <c r="AB11" s="27">
        <f t="shared" ref="AB11:AB23" si="17">+(1+L8/100)^-((H8-$H$7)/365)</f>
        <v>0.97391868425700878</v>
      </c>
      <c r="AC11" s="13">
        <f>+(1+$X$3)^-YEARFRAC($Z11,$Z$11)</f>
        <v>1</v>
      </c>
    </row>
    <row r="12" spans="1:41" x14ac:dyDescent="0.3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9">
        <f t="shared" si="7"/>
        <v>72440.438784892947</v>
      </c>
      <c r="K12" s="9">
        <v>4.8343869399999999</v>
      </c>
      <c r="L12" s="26">
        <f t="shared" si="8"/>
        <v>4.7486471868301461</v>
      </c>
      <c r="M12" s="26">
        <f t="shared" si="12"/>
        <v>4.5762530533879575</v>
      </c>
      <c r="N12" s="26">
        <f t="shared" si="13"/>
        <v>4.3740598904487893</v>
      </c>
      <c r="O12" s="26">
        <f t="shared" si="16"/>
        <v>4.2490357483834007</v>
      </c>
      <c r="P12" s="26">
        <f t="shared" ref="P12:P20" si="18">+(((1+K12/100)^(H12/365)/(1+$K$11/100)^($H$11/365))^(365/(H12-$H$11))-1)*100</f>
        <v>4.2024542236241746</v>
      </c>
      <c r="Q12" s="26" t="e">
        <f>+(((1+K12/100)^(H12/365)/(1+$K$12/100)^($H$12/365))^(365/(H12-$H$12))-1)*100</f>
        <v>#DIV/0!</v>
      </c>
      <c r="R12" s="26"/>
      <c r="S12" s="26"/>
      <c r="T12" s="26"/>
      <c r="U12" s="26"/>
      <c r="V12" s="26"/>
      <c r="Z12" s="11">
        <f t="shared" si="14"/>
        <v>45666</v>
      </c>
      <c r="AA12" s="15">
        <f t="shared" si="15"/>
        <v>83600</v>
      </c>
      <c r="AB12" s="27">
        <f t="shared" si="17"/>
        <v>0.94944322717756691</v>
      </c>
      <c r="AC12" s="27">
        <f t="shared" ref="AC12:AC23" si="19">+(1+M9/100)^-((H9-$H$8)/365)</f>
        <v>0.97486909587517168</v>
      </c>
      <c r="AD12" s="13">
        <f>+(1+$X$3)^-YEARFRAC($Z12,$Z$12)</f>
        <v>1</v>
      </c>
    </row>
    <row r="13" spans="1:41" x14ac:dyDescent="0.3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9">
        <f t="shared" si="7"/>
        <v>70735.315890208323</v>
      </c>
      <c r="K13" s="9">
        <v>4.7259706399999999</v>
      </c>
      <c r="L13" s="26">
        <f t="shared" si="8"/>
        <v>4.643628854920534</v>
      </c>
      <c r="M13" s="26">
        <f t="shared" si="12"/>
        <v>4.4851834308631044</v>
      </c>
      <c r="N13" s="26">
        <f t="shared" si="13"/>
        <v>4.3111400407220835</v>
      </c>
      <c r="O13" s="26">
        <f t="shared" si="16"/>
        <v>4.207332532597996</v>
      </c>
      <c r="P13" s="26">
        <f t="shared" si="18"/>
        <v>4.1632278320903771</v>
      </c>
      <c r="Q13" s="26">
        <f t="shared" ref="Q13:Q20" si="20">+(((1+K13/100)^(H13/365)/(1+$K$12/100)^($H$12/365))^(365/(H13-$H$12))-1)*100</f>
        <v>4.1246554086828757</v>
      </c>
      <c r="R13" s="26" t="e">
        <f>+(((1+K13/100)^(H13/365)/(1+$K$13/100)^($H$13/365))^(365/(H13-$H$13))-1)*100</f>
        <v>#DIV/0!</v>
      </c>
      <c r="S13" s="26"/>
      <c r="T13" s="26"/>
      <c r="U13" s="26"/>
      <c r="V13" s="26"/>
      <c r="Z13" s="11">
        <f t="shared" si="14"/>
        <v>45847</v>
      </c>
      <c r="AA13" s="15">
        <f t="shared" si="15"/>
        <v>83300</v>
      </c>
      <c r="AB13" s="27">
        <f t="shared" si="17"/>
        <v>0.92838601596869119</v>
      </c>
      <c r="AC13" s="27">
        <f t="shared" si="19"/>
        <v>0.95324797744993039</v>
      </c>
      <c r="AD13" s="27">
        <f>+(1+N10/100)^-((H10-$H$9)/365)</f>
        <v>0.97782151622538471</v>
      </c>
      <c r="AE13" s="13">
        <f t="shared" ref="AE13" si="21">+(1+$X$3)^-YEARFRAC($Z13,$Z$13)</f>
        <v>1</v>
      </c>
    </row>
    <row r="14" spans="1:41" x14ac:dyDescent="0.3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9">
        <f t="shared" si="7"/>
        <v>69086.473172169019</v>
      </c>
      <c r="K14" s="9">
        <v>4.6393241200000004</v>
      </c>
      <c r="L14" s="26">
        <f t="shared" si="8"/>
        <v>4.561117031462425</v>
      </c>
      <c r="M14" s="26">
        <f t="shared" si="12"/>
        <v>4.4152592058345652</v>
      </c>
      <c r="N14" s="26">
        <f t="shared" si="13"/>
        <v>4.261767016018303</v>
      </c>
      <c r="O14" s="26">
        <f t="shared" si="16"/>
        <v>4.1714963743308742</v>
      </c>
      <c r="P14" s="26">
        <f t="shared" si="18"/>
        <v>4.1299500729113925</v>
      </c>
      <c r="Q14" s="26">
        <f t="shared" si="20"/>
        <v>4.094014673277302</v>
      </c>
      <c r="R14" s="26">
        <f t="shared" ref="R14:R20" si="22">+(((1+K14/100)^(H14/365)/(1+$K$13/100)^($H$13/365))^(365/(H14-$H$13))-1)*100</f>
        <v>4.0628753224142278</v>
      </c>
      <c r="S14" s="26" t="e">
        <f>+(((1+K14/100)^(H14/365)/(1+$K$14/100)^($H$14/365))^(365/(H14-$H$14))-1)*100</f>
        <v>#DIV/0!</v>
      </c>
      <c r="T14" s="26"/>
      <c r="U14" s="26"/>
      <c r="V14" s="26"/>
      <c r="X14" s="24"/>
      <c r="Z14" s="11">
        <f t="shared" si="14"/>
        <v>46031</v>
      </c>
      <c r="AA14" s="15">
        <f t="shared" si="15"/>
        <v>83000</v>
      </c>
      <c r="AB14" s="27">
        <f t="shared" si="17"/>
        <v>0.90891243763956242</v>
      </c>
      <c r="AC14" s="27">
        <f t="shared" si="19"/>
        <v>0.93325290122446036</v>
      </c>
      <c r="AD14" s="27">
        <f>+(1+N11/100)^-(($H11-$H$9)/365)</f>
        <v>0.95731099198159386</v>
      </c>
      <c r="AE14" s="27">
        <f>+(1+O11/100)^-(($H11-$H$10)/365)</f>
        <v>0.97902426577504031</v>
      </c>
      <c r="AF14" s="13">
        <f t="shared" ref="AF14" si="23">+(1+$X$3)^-YEARFRAC($Z14,$Z$14)</f>
        <v>1</v>
      </c>
    </row>
    <row r="15" spans="1:41" x14ac:dyDescent="0.3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9">
        <f t="shared" si="7"/>
        <v>69459.729306806636</v>
      </c>
      <c r="K15" s="9">
        <v>4.5711533299999996</v>
      </c>
      <c r="L15" s="26">
        <f t="shared" si="8"/>
        <v>4.4976163343802833</v>
      </c>
      <c r="M15" s="26">
        <f t="shared" si="12"/>
        <v>4.3637831314438325</v>
      </c>
      <c r="N15" s="26">
        <f t="shared" si="13"/>
        <v>4.2274936254728335</v>
      </c>
      <c r="O15" s="26">
        <f t="shared" si="16"/>
        <v>4.148631894552568</v>
      </c>
      <c r="P15" s="26">
        <f t="shared" si="18"/>
        <v>4.111802205426307</v>
      </c>
      <c r="Q15" s="26">
        <f t="shared" si="20"/>
        <v>4.0819323999029322</v>
      </c>
      <c r="R15" s="26">
        <f t="shared" si="22"/>
        <v>4.0604019677131342</v>
      </c>
      <c r="S15" s="26">
        <f t="shared" ref="S15:S20" si="24">+(((1+K15/100)^(H15/365)/(1+$K$14/100)^($H$14/365))^(365/(H15-$H$14))-1)*100</f>
        <v>4.0579689968039068</v>
      </c>
      <c r="T15" s="26" t="e">
        <f>+(((1+K15/100)^(H15/365)/(1+$K$15/100)^($H$15/365))^(365/(H15-$H$15))-1)*100</f>
        <v>#DIV/0!</v>
      </c>
      <c r="U15" s="26"/>
      <c r="V15" s="26"/>
      <c r="Z15" s="11">
        <f t="shared" si="14"/>
        <v>46212</v>
      </c>
      <c r="AA15" s="15">
        <f t="shared" si="15"/>
        <v>82700</v>
      </c>
      <c r="AB15" s="27">
        <f t="shared" si="17"/>
        <v>0.89054638184803325</v>
      </c>
      <c r="AC15" s="27">
        <f t="shared" si="19"/>
        <v>0.91439500673243634</v>
      </c>
      <c r="AD15" s="27">
        <f t="shared" ref="AD15:AD23" si="25">+(1+N12/100)^-((H12-$H$9)/365)</f>
        <v>0.93796696459185058</v>
      </c>
      <c r="AE15" s="27">
        <f t="shared" ref="AE15:AE23" si="26">+(1+O12/100)^-(($H12-$H$10)/365)</f>
        <v>0.95924148633241157</v>
      </c>
      <c r="AF15" s="27">
        <f>+(1+P12/100)^-(($H12-$H$11)/365)</f>
        <v>0.97979337169240877</v>
      </c>
      <c r="AG15" s="13">
        <f t="shared" ref="AG15" si="27">+(1+$X$3)^-YEARFRAC($Z15,$Z$15)</f>
        <v>1</v>
      </c>
    </row>
    <row r="16" spans="1:41" x14ac:dyDescent="0.3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9">
        <f t="shared" si="7"/>
        <v>67508.312373478329</v>
      </c>
      <c r="K16" s="9">
        <v>4.5232771300000003</v>
      </c>
      <c r="L16" s="26">
        <f t="shared" si="8"/>
        <v>4.4546526525185648</v>
      </c>
      <c r="M16" s="26">
        <f t="shared" si="12"/>
        <v>4.3321853274355338</v>
      </c>
      <c r="N16" s="26">
        <f t="shared" si="13"/>
        <v>4.2107975476220361</v>
      </c>
      <c r="O16" s="26">
        <f t="shared" si="16"/>
        <v>4.1422825788048456</v>
      </c>
      <c r="P16" s="26">
        <f t="shared" si="18"/>
        <v>4.1115228382808899</v>
      </c>
      <c r="Q16" s="26">
        <f t="shared" si="20"/>
        <v>4.0890199388937898</v>
      </c>
      <c r="R16" s="26">
        <f t="shared" si="22"/>
        <v>4.0770356118608575</v>
      </c>
      <c r="S16" s="26">
        <f t="shared" si="24"/>
        <v>4.0840390900061418</v>
      </c>
      <c r="T16" s="26">
        <f t="shared" ref="T16:T20" si="28">+(((1+K16/100)^(H16/365)/(1+$K$15/100)^($H$15/365))^(365/(H16-$H$15))-1)*100</f>
        <v>4.1104023072640494</v>
      </c>
      <c r="U16" s="26" t="e">
        <f>+(((1+K16/100)^(H16/365)/(1+$K$16/100)^($H$16/365))^(365/(H16-$H$16))-1)*100</f>
        <v>#DIV/0!</v>
      </c>
      <c r="V16" s="26"/>
      <c r="Z16" s="11">
        <f t="shared" si="14"/>
        <v>46396</v>
      </c>
      <c r="AA16" s="15">
        <f t="shared" si="15"/>
        <v>82400</v>
      </c>
      <c r="AB16" s="27">
        <f t="shared" si="17"/>
        <v>0.87258474661011476</v>
      </c>
      <c r="AC16" s="27">
        <f t="shared" si="19"/>
        <v>0.89595236308234438</v>
      </c>
      <c r="AD16" s="27">
        <f t="shared" si="25"/>
        <v>0.9190488926905811</v>
      </c>
      <c r="AE16" s="27">
        <f t="shared" si="26"/>
        <v>0.93989432369858295</v>
      </c>
      <c r="AF16" s="27">
        <f t="shared" ref="AF16:AF23" si="29">+(1+P13/100)^-(($H13-$H$11)/365)</f>
        <v>0.96003169334574157</v>
      </c>
      <c r="AG16" s="27">
        <f>+(1+Q13/100)^-(($H13-$H$12)/365)</f>
        <v>0.97983076950956227</v>
      </c>
      <c r="AH16" s="13">
        <f t="shared" ref="AH16" si="30">+(1+$X$3)^-YEARFRAC($Z16,$Z$16)</f>
        <v>1</v>
      </c>
    </row>
    <row r="17" spans="1:41" x14ac:dyDescent="0.3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9">
        <f t="shared" si="7"/>
        <v>65574.661129188811</v>
      </c>
      <c r="K17" s="9">
        <v>4.4941832899999996</v>
      </c>
      <c r="L17" s="26">
        <f t="shared" si="8"/>
        <v>4.4307030134264735</v>
      </c>
      <c r="M17" s="26">
        <f t="shared" si="12"/>
        <v>4.3193053155156313</v>
      </c>
      <c r="N17" s="26">
        <f t="shared" si="13"/>
        <v>4.2115902120785975</v>
      </c>
      <c r="O17" s="26">
        <f t="shared" si="16"/>
        <v>4.1530330758927203</v>
      </c>
      <c r="P17" s="26">
        <f t="shared" si="18"/>
        <v>4.1292385955917554</v>
      </c>
      <c r="Q17" s="26">
        <f t="shared" si="20"/>
        <v>4.1147615999095999</v>
      </c>
      <c r="R17" s="26">
        <f t="shared" si="22"/>
        <v>4.1122713775396003</v>
      </c>
      <c r="S17" s="26">
        <f t="shared" si="24"/>
        <v>4.1285322974609517</v>
      </c>
      <c r="T17" s="26">
        <f t="shared" si="28"/>
        <v>4.1640248163483884</v>
      </c>
      <c r="U17" s="26">
        <f t="shared" ref="U17:U20" si="31">+(((1+K17/100)^(H17/365)/(1+$K$16/100)^($H$16/365))^(365/(H17-$H$16))-1)*100</f>
        <v>4.2170916418554194</v>
      </c>
      <c r="V17" s="26" t="e">
        <f>+(((1+K17/100)^(H17/365)/(1+$K$17/100)^($H$17/365))^(365/(H17-$H$17))-1)*100</f>
        <v>#DIV/0!</v>
      </c>
      <c r="Z17" s="11">
        <f t="shared" si="14"/>
        <v>46577</v>
      </c>
      <c r="AA17" s="15">
        <f t="shared" si="15"/>
        <v>82100</v>
      </c>
      <c r="AB17" s="27">
        <f t="shared" si="17"/>
        <v>0.85552121766387323</v>
      </c>
      <c r="AC17" s="27">
        <f t="shared" si="19"/>
        <v>0.87843187680143997</v>
      </c>
      <c r="AD17" s="27">
        <f t="shared" si="25"/>
        <v>0.90107675022033928</v>
      </c>
      <c r="AE17" s="27">
        <f t="shared" si="26"/>
        <v>0.92151454561840929</v>
      </c>
      <c r="AF17" s="27">
        <f t="shared" si="29"/>
        <v>0.941258125904465</v>
      </c>
      <c r="AG17" s="27">
        <f t="shared" ref="AG17:AG23" si="32">+(1+Q14/100)^-(($H14-$H$12)/365)</f>
        <v>0.96067002808828827</v>
      </c>
      <c r="AH17" s="27">
        <f>+(1+R14/100)^-(($H14-$H$13)/365)</f>
        <v>0.98044484617393202</v>
      </c>
      <c r="AI17" s="13">
        <f t="shared" ref="AI17" si="33">+(1+$X$3)^-YEARFRAC($Z17,$Z$17)</f>
        <v>1</v>
      </c>
    </row>
    <row r="18" spans="1:41" x14ac:dyDescent="0.3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9">
        <f t="shared" si="7"/>
        <v>63654.846240706065</v>
      </c>
      <c r="K18" s="9">
        <v>4.4805632800000001</v>
      </c>
      <c r="L18" s="26">
        <f t="shared" si="8"/>
        <v>4.4220518172592094</v>
      </c>
      <c r="M18" s="26">
        <f t="shared" si="12"/>
        <v>4.3208378761914856</v>
      </c>
      <c r="N18" s="26">
        <f t="shared" si="13"/>
        <v>4.2251610776168125</v>
      </c>
      <c r="O18" s="26">
        <f t="shared" si="16"/>
        <v>4.1755305452836566</v>
      </c>
      <c r="P18" s="26">
        <f t="shared" si="18"/>
        <v>4.1583452893522832</v>
      </c>
      <c r="Q18" s="26">
        <f t="shared" si="20"/>
        <v>4.1510626725093092</v>
      </c>
      <c r="R18" s="26">
        <f t="shared" si="22"/>
        <v>4.1563912656517266</v>
      </c>
      <c r="S18" s="26">
        <f t="shared" si="24"/>
        <v>4.1795593534426079</v>
      </c>
      <c r="T18" s="26">
        <f t="shared" si="28"/>
        <v>4.2204918744895847</v>
      </c>
      <c r="U18" s="26">
        <f t="shared" si="31"/>
        <v>4.2754293379786867</v>
      </c>
      <c r="V18" s="26">
        <f t="shared" ref="V18:V20" si="34">+(((1+K18/100)^(H18/365)/(1+$K$17/100)^($H$17/365))^(365/(H18-$H$17))-1)*100</f>
        <v>4.3347674294595295</v>
      </c>
      <c r="W18" s="26" t="e">
        <f>+(((1+K18/100)^(H18/365)/(1+$K$18/100)^($H$18/365))^(365/(H18-$H$18))-1)*100</f>
        <v>#DIV/0!</v>
      </c>
      <c r="Z18" s="11">
        <f t="shared" si="14"/>
        <v>46761</v>
      </c>
      <c r="AA18" s="15">
        <f t="shared" si="15"/>
        <v>84200</v>
      </c>
      <c r="AB18" s="27">
        <f t="shared" si="17"/>
        <v>0.83853678258983899</v>
      </c>
      <c r="AC18" s="27">
        <f t="shared" si="19"/>
        <v>0.86099260250823562</v>
      </c>
      <c r="AD18" s="27">
        <f t="shared" si="25"/>
        <v>0.88318791328111057</v>
      </c>
      <c r="AE18" s="27">
        <f t="shared" si="26"/>
        <v>0.90321996256578418</v>
      </c>
      <c r="AF18" s="27">
        <f t="shared" si="29"/>
        <v>0.92257157880632723</v>
      </c>
      <c r="AG18" s="27">
        <f t="shared" si="32"/>
        <v>0.94159810166173952</v>
      </c>
      <c r="AH18" s="27">
        <f t="shared" ref="AH18:AH23" si="35">+(1+R15/100)^-(($H15-$H$13)/365)</f>
        <v>0.96098033554614792</v>
      </c>
      <c r="AI18" s="27">
        <f>+(1+S15/100)^-(($H15-$H$14)/365)</f>
        <v>0.9801472661070717</v>
      </c>
      <c r="AJ18" s="13">
        <f t="shared" ref="AJ18" si="36">+(1+$X$3)^-YEARFRAC($Z18,$Z$18)</f>
        <v>1</v>
      </c>
    </row>
    <row r="19" spans="1:41" x14ac:dyDescent="0.3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9">
        <f t="shared" si="7"/>
        <v>61763.520096687695</v>
      </c>
      <c r="K19" s="9">
        <v>4.4753337399999999</v>
      </c>
      <c r="L19" s="26">
        <f t="shared" si="8"/>
        <v>4.421468187522426</v>
      </c>
      <c r="M19" s="26">
        <f t="shared" si="12"/>
        <v>4.3294632360785901</v>
      </c>
      <c r="N19" s="26">
        <f t="shared" si="13"/>
        <v>4.244284854036473</v>
      </c>
      <c r="O19" s="26">
        <f t="shared" si="16"/>
        <v>4.2022999591223131</v>
      </c>
      <c r="P19" s="26">
        <f t="shared" si="18"/>
        <v>4.1906463898020885</v>
      </c>
      <c r="Q19" s="26">
        <f t="shared" si="20"/>
        <v>4.1889767962836943</v>
      </c>
      <c r="R19" s="26">
        <f t="shared" si="22"/>
        <v>4.1997791719838418</v>
      </c>
      <c r="S19" s="26">
        <f t="shared" si="24"/>
        <v>4.2268820289466325</v>
      </c>
      <c r="T19" s="26">
        <f t="shared" si="28"/>
        <v>4.2694423026506056</v>
      </c>
      <c r="U19" s="26">
        <f t="shared" si="31"/>
        <v>4.3222195465906443</v>
      </c>
      <c r="V19" s="26">
        <f t="shared" si="34"/>
        <v>4.3752557289503002</v>
      </c>
      <c r="W19" s="26">
        <f t="shared" ref="W19:W20" si="37">+(((1+K19/100)^(H19/365)/(1+$K$18/100)^($H$18/365))^(365/(H19-$H$18))-1)*100</f>
        <v>4.4150992228672914</v>
      </c>
      <c r="X19" s="26" t="e">
        <f>+(((1+K19/100)^(H19/365)/(1+$K$19/100)^($H$19/365))^(365/(H19-$H$19))-1)*100</f>
        <v>#DIV/0!</v>
      </c>
      <c r="Z19" s="11">
        <f t="shared" si="14"/>
        <v>46943</v>
      </c>
      <c r="AA19" s="15">
        <f t="shared" si="15"/>
        <v>83500</v>
      </c>
      <c r="AB19" s="27">
        <f t="shared" si="17"/>
        <v>0.82186222579540658</v>
      </c>
      <c r="AC19" s="27">
        <f t="shared" si="19"/>
        <v>0.84387150496285634</v>
      </c>
      <c r="AD19" s="27">
        <f t="shared" si="25"/>
        <v>0.86562545528770207</v>
      </c>
      <c r="AE19" s="27">
        <f t="shared" si="26"/>
        <v>0.88525916123140225</v>
      </c>
      <c r="AF19" s="27">
        <f t="shared" si="29"/>
        <v>0.90422596474724837</v>
      </c>
      <c r="AG19" s="27">
        <f t="shared" si="32"/>
        <v>0.92287413945796359</v>
      </c>
      <c r="AH19" s="27">
        <f t="shared" si="35"/>
        <v>0.94187095177659363</v>
      </c>
      <c r="AI19" s="27">
        <f t="shared" ref="AI19:AI23" si="38">+(1+S16/100)^-(($H16-$H$14)/365)</f>
        <v>0.96065674214325425</v>
      </c>
      <c r="AJ19" s="27">
        <f>+(1+T16/100)^-(($H16-$H$15)/365)</f>
        <v>0.98011469843584886</v>
      </c>
      <c r="AK19" s="13">
        <f>+(1+$X$3)^-YEARFRAC($Z19,$Z$19)</f>
        <v>1</v>
      </c>
    </row>
    <row r="20" spans="1:41" x14ac:dyDescent="0.3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9">
        <f t="shared" si="7"/>
        <v>59919.097171935944</v>
      </c>
      <c r="K20" s="9">
        <v>4.472118</v>
      </c>
      <c r="L20" s="26">
        <f t="shared" si="8"/>
        <v>4.4222098818722744</v>
      </c>
      <c r="M20" s="26">
        <f t="shared" si="12"/>
        <v>4.3378634105531111</v>
      </c>
      <c r="N20" s="26">
        <f t="shared" si="13"/>
        <v>4.2611272744993434</v>
      </c>
      <c r="O20" s="26">
        <f t="shared" si="16"/>
        <v>4.2249662409467037</v>
      </c>
      <c r="P20" s="26">
        <f t="shared" si="18"/>
        <v>4.2171349449303008</v>
      </c>
      <c r="Q20" s="26">
        <f t="shared" si="20"/>
        <v>4.21895385041966</v>
      </c>
      <c r="R20" s="26">
        <f t="shared" si="22"/>
        <v>4.2325481337213811</v>
      </c>
      <c r="S20" s="26">
        <f t="shared" si="24"/>
        <v>4.2605955215344382</v>
      </c>
      <c r="T20" s="26">
        <f t="shared" si="28"/>
        <v>4.3015241196660892</v>
      </c>
      <c r="U20" s="26">
        <f t="shared" si="31"/>
        <v>4.3492282831167461</v>
      </c>
      <c r="V20" s="26">
        <f t="shared" si="34"/>
        <v>4.3937955793358796</v>
      </c>
      <c r="W20" s="26">
        <f t="shared" si="37"/>
        <v>4.4230794580498722</v>
      </c>
      <c r="X20" s="26">
        <f>+(((1+K20/100)^(H20/365)/(1+$K$19/100)^($H$19/365))^(365/(H20-$H$19))-1)*100</f>
        <v>4.4311925874847446</v>
      </c>
      <c r="Z20" s="11">
        <f t="shared" si="14"/>
        <v>47127</v>
      </c>
      <c r="AA20" s="15">
        <f t="shared" si="15"/>
        <v>82800</v>
      </c>
      <c r="AB20" s="27">
        <f t="shared" si="17"/>
        <v>0.80492575504020869</v>
      </c>
      <c r="AC20" s="27">
        <f t="shared" si="19"/>
        <v>0.82648147946178596</v>
      </c>
      <c r="AD20" s="27">
        <f t="shared" si="25"/>
        <v>0.84778713671277706</v>
      </c>
      <c r="AE20" s="27">
        <f t="shared" si="26"/>
        <v>0.86701624237665587</v>
      </c>
      <c r="AF20" s="27">
        <f t="shared" si="29"/>
        <v>0.88559218875978141</v>
      </c>
      <c r="AG20" s="27">
        <f t="shared" si="32"/>
        <v>0.90385607245953037</v>
      </c>
      <c r="AH20" s="27">
        <f t="shared" si="35"/>
        <v>0.92246140924104703</v>
      </c>
      <c r="AI20" s="27">
        <f t="shared" si="38"/>
        <v>0.94086007269133154</v>
      </c>
      <c r="AJ20" s="27">
        <f t="shared" ref="AJ20:AJ23" si="39">+(1+T17/100)^-(($H17-$H$15)/365)</f>
        <v>0.95991705045326481</v>
      </c>
      <c r="AK20" s="27">
        <f>+(1+U17/100)^-(($H17-$H$16)/365)</f>
        <v>0.97939256699770227</v>
      </c>
      <c r="AL20" s="13">
        <f>+(1+$X$3)^-YEARFRAC($Z20,$Z$20)</f>
        <v>1</v>
      </c>
    </row>
    <row r="21" spans="1:41" x14ac:dyDescent="0.35">
      <c r="Z21" s="11">
        <f t="shared" si="14"/>
        <v>47308</v>
      </c>
      <c r="AA21" s="15">
        <f t="shared" si="15"/>
        <v>82100</v>
      </c>
      <c r="AB21" s="27">
        <f t="shared" si="17"/>
        <v>0.78816479683970209</v>
      </c>
      <c r="AC21" s="27">
        <f t="shared" si="19"/>
        <v>0.80927166670078199</v>
      </c>
      <c r="AD21" s="27">
        <f t="shared" si="25"/>
        <v>0.83013367653661463</v>
      </c>
      <c r="AE21" s="27">
        <f t="shared" si="26"/>
        <v>0.84896237479117997</v>
      </c>
      <c r="AF21" s="27">
        <f t="shared" si="29"/>
        <v>0.86715151449193395</v>
      </c>
      <c r="AG21" s="27">
        <f t="shared" si="32"/>
        <v>0.88503508958638166</v>
      </c>
      <c r="AH21" s="27">
        <f t="shared" si="35"/>
        <v>0.90325300768965511</v>
      </c>
      <c r="AI21" s="27">
        <f t="shared" si="38"/>
        <v>0.92126855601770063</v>
      </c>
      <c r="AJ21" s="27">
        <f t="shared" si="39"/>
        <v>0.93992871058731409</v>
      </c>
      <c r="AK21" s="27">
        <f t="shared" ref="AK21:AK23" si="40">+(1+U18/100)^-(($H18-$H$16)/365)</f>
        <v>0.95899868871197724</v>
      </c>
      <c r="AL21" s="27">
        <f>+(1+V18/100)^-(($H18-$H$17)/365)</f>
        <v>0.97917701341328134</v>
      </c>
      <c r="AM21" s="13">
        <f>+(1+$X$3)^-YEARFRAC($Z21,$Z$21)</f>
        <v>1</v>
      </c>
    </row>
    <row r="22" spans="1:41" x14ac:dyDescent="0.35">
      <c r="Z22" s="11">
        <f t="shared" si="14"/>
        <v>47492</v>
      </c>
      <c r="AA22" s="15">
        <f t="shared" si="15"/>
        <v>81400</v>
      </c>
      <c r="AB22" s="27">
        <f t="shared" si="17"/>
        <v>0.77118446265703189</v>
      </c>
      <c r="AC22" s="27">
        <f t="shared" si="19"/>
        <v>0.79183660311985882</v>
      </c>
      <c r="AD22" s="27">
        <f t="shared" si="25"/>
        <v>0.81224915885655535</v>
      </c>
      <c r="AE22" s="27">
        <f t="shared" si="26"/>
        <v>0.83067220896511229</v>
      </c>
      <c r="AF22" s="27">
        <f t="shared" si="29"/>
        <v>0.848469479260061</v>
      </c>
      <c r="AG22" s="27">
        <f t="shared" si="32"/>
        <v>0.86596776807592579</v>
      </c>
      <c r="AH22" s="27">
        <f t="shared" si="35"/>
        <v>0.8837931967674082</v>
      </c>
      <c r="AI22" s="27">
        <f t="shared" si="38"/>
        <v>0.90142061556680597</v>
      </c>
      <c r="AJ22" s="27">
        <f t="shared" si="39"/>
        <v>0.91967875311946679</v>
      </c>
      <c r="AK22" s="27">
        <f t="shared" si="40"/>
        <v>0.93833788493037518</v>
      </c>
      <c r="AL22" s="27">
        <f t="shared" ref="AL22:AL23" si="41">+(1+V19/100)^-(($H19-$H$17)/365)</f>
        <v>0.95808148494206036</v>
      </c>
      <c r="AM22" s="27">
        <f>+(1+W19/100)^-(($H19-$H$18)/365)</f>
        <v>0.97845585815205716</v>
      </c>
      <c r="AN22" s="13">
        <f>+(1+$X$3)^-YEARFRAC($Z22,$Z$22)</f>
        <v>1</v>
      </c>
    </row>
    <row r="23" spans="1:41" x14ac:dyDescent="0.35">
      <c r="Z23" s="11">
        <f t="shared" si="14"/>
        <v>47673</v>
      </c>
      <c r="AA23" s="15">
        <f t="shared" si="15"/>
        <v>80700</v>
      </c>
      <c r="AB23" s="27">
        <f t="shared" si="17"/>
        <v>0.75478026594334802</v>
      </c>
      <c r="AC23" s="27">
        <f t="shared" si="19"/>
        <v>0.77499310583527892</v>
      </c>
      <c r="AD23" s="27">
        <f t="shared" si="25"/>
        <v>0.79497145731093499</v>
      </c>
      <c r="AE23" s="27">
        <f t="shared" si="26"/>
        <v>0.81300262278918456</v>
      </c>
      <c r="AF23" s="27">
        <f t="shared" si="29"/>
        <v>0.83042131968565103</v>
      </c>
      <c r="AG23" s="27">
        <f t="shared" si="32"/>
        <v>0.84754739486679154</v>
      </c>
      <c r="AH23" s="27">
        <f t="shared" si="35"/>
        <v>0.86499365119041638</v>
      </c>
      <c r="AI23" s="27">
        <f t="shared" si="38"/>
        <v>0.88224610957561767</v>
      </c>
      <c r="AJ23" s="27">
        <f t="shared" si="39"/>
        <v>0.90011587042394581</v>
      </c>
      <c r="AK23" s="27">
        <f t="shared" si="40"/>
        <v>0.91837809580901908</v>
      </c>
      <c r="AL23" s="27">
        <f t="shared" si="41"/>
        <v>0.93770172120488793</v>
      </c>
      <c r="AM23" s="27">
        <f>+(1+W20/100)^-(($H20-$H$18)/365)</f>
        <v>0.95764270235080773</v>
      </c>
      <c r="AN23" s="27">
        <f>+(1+X20/100)^-(($H20-$H$19)/365)</f>
        <v>0.9787285694823703</v>
      </c>
      <c r="AO23" s="13">
        <f>+(1+$X$3)^-YEARFRAC($Z23,$Z$23)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tabSelected="1" topLeftCell="G1" workbookViewId="0">
      <selection activeCell="N3" sqref="N3"/>
    </sheetView>
  </sheetViews>
  <sheetFormatPr baseColWidth="10" defaultRowHeight="14.5" x14ac:dyDescent="0.35"/>
  <cols>
    <col min="14" max="14" width="11.1796875" bestFit="1" customWidth="1"/>
  </cols>
  <sheetData>
    <row r="1" spans="1:19" x14ac:dyDescent="0.35">
      <c r="A1" t="s">
        <v>44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H1" t="str">
        <f>+A1</f>
        <v>Prob Superv</v>
      </c>
      <c r="I1" t="str">
        <f t="shared" ref="I1:I2" si="0">+B1</f>
        <v>AL30</v>
      </c>
      <c r="J1" t="str">
        <f t="shared" ref="J1:J2" si="1">+C1</f>
        <v>AL35</v>
      </c>
      <c r="K1" t="str">
        <f t="shared" ref="K1:K2" si="2">+D1</f>
        <v>AL38</v>
      </c>
      <c r="L1" t="str">
        <f t="shared" ref="L1:L2" si="3">+E1</f>
        <v>AL41</v>
      </c>
      <c r="M1" t="str">
        <f t="shared" ref="M1:M2" si="4">+F1</f>
        <v>AL46</v>
      </c>
    </row>
    <row r="2" spans="1:19" x14ac:dyDescent="0.35">
      <c r="A2" t="s">
        <v>38</v>
      </c>
      <c r="B2" s="21">
        <f>+FFant!X11</f>
        <v>0.24130797886052366</v>
      </c>
      <c r="C2" s="22">
        <f>+B2+2%</f>
        <v>0.26130797886052365</v>
      </c>
      <c r="D2" s="22">
        <f t="shared" ref="D2:F2" si="5">+C2+2%</f>
        <v>0.28130797886052367</v>
      </c>
      <c r="E2" s="22">
        <f t="shared" si="5"/>
        <v>0.30130797886052368</v>
      </c>
      <c r="F2" s="22">
        <f t="shared" si="5"/>
        <v>0.3213079788605237</v>
      </c>
      <c r="H2" t="s">
        <v>45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35">
      <c r="A3" s="11">
        <v>45300</v>
      </c>
      <c r="B3" s="21">
        <f>+(1-B2/2)</f>
        <v>0.87934601056973816</v>
      </c>
      <c r="C3" s="21">
        <f t="shared" ref="C3:F3" si="7">+(1-C2/2)</f>
        <v>0.86934601056973815</v>
      </c>
      <c r="D3" s="21">
        <f t="shared" si="7"/>
        <v>0.85934601056973814</v>
      </c>
      <c r="E3" s="21">
        <f t="shared" si="7"/>
        <v>0.84934601056973813</v>
      </c>
      <c r="F3" s="21">
        <f t="shared" si="7"/>
        <v>0.83934601056973812</v>
      </c>
      <c r="H3" t="str">
        <f>+A2</f>
        <v>PD anual</v>
      </c>
      <c r="I3" s="22">
        <f>+B2</f>
        <v>0.24130797886052366</v>
      </c>
      <c r="J3" s="22">
        <f>+C2</f>
        <v>0.26130797886052365</v>
      </c>
      <c r="K3" s="22">
        <f>+D2</f>
        <v>0.28130797886052367</v>
      </c>
      <c r="L3" s="22">
        <f>+E2</f>
        <v>0.30130797886052368</v>
      </c>
      <c r="M3" s="22">
        <f>+F2</f>
        <v>0.3213079788605237</v>
      </c>
      <c r="N3" s="22">
        <f>+AVERAGE(I3:M3)</f>
        <v>0.28130797886052367</v>
      </c>
    </row>
    <row r="4" spans="1:19" x14ac:dyDescent="0.35">
      <c r="A4" s="11">
        <v>45482</v>
      </c>
      <c r="B4" s="21">
        <f>+B3*B$3</f>
        <v>0.77324940630491401</v>
      </c>
      <c r="C4" s="21">
        <f t="shared" ref="C4:F4" si="8">+C3*C$3</f>
        <v>0.75576248609351926</v>
      </c>
      <c r="D4" s="21">
        <f t="shared" si="8"/>
        <v>0.73847556588212449</v>
      </c>
      <c r="E4" s="21">
        <f t="shared" si="8"/>
        <v>0.72138864567072969</v>
      </c>
      <c r="F4" s="21">
        <f t="shared" si="8"/>
        <v>0.70450172545933498</v>
      </c>
      <c r="H4">
        <v>2024</v>
      </c>
      <c r="I4" s="21">
        <f>+(1-I3)</f>
        <v>0.75869202113947631</v>
      </c>
      <c r="J4" s="21">
        <f t="shared" ref="J4:M4" si="9">+(1-J3)</f>
        <v>0.7386920211394763</v>
      </c>
      <c r="K4" s="21">
        <f t="shared" si="9"/>
        <v>0.71869202113947628</v>
      </c>
      <c r="L4" s="21">
        <f t="shared" si="9"/>
        <v>0.69869202113947626</v>
      </c>
      <c r="M4" s="21">
        <f t="shared" si="9"/>
        <v>0.67869202113947624</v>
      </c>
      <c r="N4" s="22">
        <f t="shared" ref="N4:N26" si="10">+AVERAGE(I4:M4)</f>
        <v>0.71869202113947628</v>
      </c>
    </row>
    <row r="5" spans="1:19" x14ac:dyDescent="0.35">
      <c r="A5" s="11">
        <v>45666</v>
      </c>
      <c r="B5" s="21">
        <f t="shared" ref="B5:B16" si="11">+B4*B$3</f>
        <v>0.67995378060964462</v>
      </c>
      <c r="C5" s="21">
        <f t="shared" ref="C5:C16" si="12">+C4*C$3</f>
        <v>0.65701910222366822</v>
      </c>
      <c r="D5" s="21">
        <f t="shared" ref="D5:D16" si="13">+D4*D$3</f>
        <v>0.63460603144403349</v>
      </c>
      <c r="E5" s="21">
        <f t="shared" ref="E5:E16" si="14">+E4*E$3</f>
        <v>0.61270856827074061</v>
      </c>
      <c r="F5" s="21">
        <f t="shared" ref="F5:F16" si="15">+F4*F$3</f>
        <v>0.59132071270378972</v>
      </c>
      <c r="H5">
        <f>+H4+1</f>
        <v>2025</v>
      </c>
      <c r="I5" s="21">
        <f>+I4*(1-I$3)</f>
        <v>0.57561358294070353</v>
      </c>
      <c r="J5" s="21">
        <f>+J4*(1-J$3)</f>
        <v>0.54566590209512444</v>
      </c>
      <c r="K5" s="21">
        <f>+K4*(1-K$3)</f>
        <v>0.51651822124954538</v>
      </c>
      <c r="L5" s="21">
        <f>+L4*(1-L$3)</f>
        <v>0.48817054040396635</v>
      </c>
      <c r="M5" s="21">
        <f>+M4*(1-M$3)</f>
        <v>0.46062285955838728</v>
      </c>
      <c r="N5" s="22">
        <f t="shared" si="10"/>
        <v>0.51731822124954541</v>
      </c>
    </row>
    <row r="6" spans="1:19" x14ac:dyDescent="0.35">
      <c r="A6" s="11">
        <v>45847</v>
      </c>
      <c r="B6" s="21">
        <f t="shared" si="11"/>
        <v>0.59791464435090202</v>
      </c>
      <c r="C6" s="21">
        <f t="shared" si="12"/>
        <v>0.57117693538625691</v>
      </c>
      <c r="D6" s="21">
        <f t="shared" si="13"/>
        <v>0.54534616140492398</v>
      </c>
      <c r="E6" s="21">
        <f t="shared" si="14"/>
        <v>0.52040157810264953</v>
      </c>
      <c r="F6" s="21">
        <f t="shared" si="15"/>
        <v>0.49632268117518019</v>
      </c>
      <c r="H6">
        <f t="shared" ref="H6:H26" si="16">+H5+1</f>
        <v>2026</v>
      </c>
      <c r="I6" s="21">
        <f>+I5*(1-I$3)</f>
        <v>0.43671343263661794</v>
      </c>
      <c r="J6" s="21">
        <f>+J5*(1-J$3)</f>
        <v>0.40307904808554307</v>
      </c>
      <c r="K6" s="21">
        <f>+K5*(1-K$3)</f>
        <v>0.37121752438520295</v>
      </c>
      <c r="L6" s="21">
        <f>+L5*(1-L$3)</f>
        <v>0.34108086153559758</v>
      </c>
      <c r="M6" s="21">
        <f>+M5*(1-M$3)</f>
        <v>0.31262105953672698</v>
      </c>
      <c r="N6" s="22">
        <f t="shared" si="10"/>
        <v>0.3729423852359377</v>
      </c>
    </row>
    <row r="7" spans="1:19" x14ac:dyDescent="0.35">
      <c r="A7" s="11">
        <v>46031</v>
      </c>
      <c r="B7" s="21">
        <f t="shared" si="11"/>
        <v>0.52577385717118952</v>
      </c>
      <c r="C7" s="21">
        <f t="shared" si="12"/>
        <v>0.49655039010749152</v>
      </c>
      <c r="D7" s="21">
        <f t="shared" si="13"/>
        <v>0.46864104818284191</v>
      </c>
      <c r="E7" s="21">
        <f t="shared" si="14"/>
        <v>0.4420010042556814</v>
      </c>
      <c r="F7" s="21">
        <f t="shared" si="15"/>
        <v>0.41658646239966357</v>
      </c>
      <c r="H7">
        <f t="shared" si="16"/>
        <v>2027</v>
      </c>
      <c r="I7" s="21">
        <f>+I6*(1-I$3)</f>
        <v>0.33133099686583423</v>
      </c>
      <c r="J7" s="21">
        <f>+J6*(1-J$3)</f>
        <v>0.29775127670928597</v>
      </c>
      <c r="K7" s="21">
        <f>+K6*(1-K$3)</f>
        <v>0.2667910728827943</v>
      </c>
      <c r="L7" s="21">
        <f>+L6*(1-L$3)</f>
        <v>0.23831047651830051</v>
      </c>
      <c r="M7" s="21">
        <f>+M6*(1-M$3)</f>
        <v>0.21217341874774576</v>
      </c>
      <c r="N7" s="22">
        <f t="shared" si="10"/>
        <v>0.26927144834479211</v>
      </c>
    </row>
    <row r="8" spans="1:19" x14ac:dyDescent="0.35">
      <c r="A8" s="11">
        <v>46212</v>
      </c>
      <c r="B8" s="21">
        <f t="shared" si="11"/>
        <v>0.46233714376534879</v>
      </c>
      <c r="C8" s="21">
        <f t="shared" si="12"/>
        <v>0.4316741006867949</v>
      </c>
      <c r="D8" s="21">
        <f t="shared" si="13"/>
        <v>0.40272481514514563</v>
      </c>
      <c r="E8" s="21">
        <f t="shared" si="14"/>
        <v>0.37541178963238087</v>
      </c>
      <c r="F8" s="21">
        <f t="shared" si="15"/>
        <v>0.34966018527251785</v>
      </c>
      <c r="H8">
        <f t="shared" si="16"/>
        <v>2028</v>
      </c>
      <c r="I8" s="21">
        <f>+I7*(1-I$3)</f>
        <v>0.25137818367829728</v>
      </c>
      <c r="J8" s="21">
        <f>+J7*(1-J$3)</f>
        <v>0.21994649238924194</v>
      </c>
      <c r="K8" s="21">
        <f>+K7*(1-K$3)</f>
        <v>0.19174061539210477</v>
      </c>
      <c r="L8" s="21">
        <f>+L7*(1-L$3)</f>
        <v>0.16650562849728309</v>
      </c>
      <c r="M8" s="21">
        <f>+M7*(1-M$3)</f>
        <v>0.14400040640198</v>
      </c>
      <c r="N8" s="22">
        <f t="shared" si="10"/>
        <v>0.19471426527178143</v>
      </c>
    </row>
    <row r="9" spans="1:19" x14ac:dyDescent="0.35">
      <c r="A9" s="11">
        <v>46396</v>
      </c>
      <c r="B9" s="21">
        <f t="shared" si="11"/>
        <v>0.40655432290826693</v>
      </c>
      <c r="C9" s="21">
        <f t="shared" si="12"/>
        <v>0.37527415729834462</v>
      </c>
      <c r="D9" s="21">
        <f t="shared" si="13"/>
        <v>0.34607996325241613</v>
      </c>
      <c r="E9" s="21">
        <f t="shared" si="14"/>
        <v>0.31885450584510849</v>
      </c>
      <c r="F9" s="21">
        <f t="shared" si="15"/>
        <v>0.29348588156356337</v>
      </c>
      <c r="H9">
        <f t="shared" si="16"/>
        <v>2029</v>
      </c>
      <c r="I9" s="21">
        <f>+I8*(1-I$3)</f>
        <v>0.19071862224525787</v>
      </c>
      <c r="J9" s="21">
        <f>+J8*(1-J$3)</f>
        <v>0.16247271900554758</v>
      </c>
      <c r="K9" s="21">
        <f>+K8*(1-K$3)</f>
        <v>0.13780245041067876</v>
      </c>
      <c r="L9" s="21">
        <f>+L8*(1-L$3)</f>
        <v>0.11633615410586549</v>
      </c>
      <c r="M9" s="21">
        <f>+M8*(1-M$3)</f>
        <v>9.7731926865865779E-2</v>
      </c>
      <c r="N9" s="22">
        <f t="shared" si="10"/>
        <v>0.14101237452664309</v>
      </c>
    </row>
    <row r="10" spans="1:19" x14ac:dyDescent="0.35">
      <c r="A10" s="11">
        <v>46577</v>
      </c>
      <c r="B10" s="21">
        <f t="shared" si="11"/>
        <v>0.35750192192926561</v>
      </c>
      <c r="C10" s="21">
        <f t="shared" si="12"/>
        <v>0.32624309151723629</v>
      </c>
      <c r="D10" s="21">
        <f t="shared" si="13"/>
        <v>0.29740243575908537</v>
      </c>
      <c r="E10" s="21">
        <f t="shared" si="14"/>
        <v>0.27081780249172815</v>
      </c>
      <c r="F10" s="21">
        <f t="shared" si="15"/>
        <v>0.24633620384891958</v>
      </c>
      <c r="H10">
        <f t="shared" si="16"/>
        <v>2030</v>
      </c>
      <c r="I10" s="21">
        <f>+I9*(1-I$3)</f>
        <v>0.144696696980191</v>
      </c>
      <c r="J10" s="21">
        <f>+J9*(1-J$3)</f>
        <v>0.12001730118223414</v>
      </c>
      <c r="K10" s="21">
        <f>+K9*(1-K$3)</f>
        <v>9.9037521603623169E-2</v>
      </c>
      <c r="L10" s="21">
        <f>+L9*(1-L$3)</f>
        <v>8.1283142643820736E-2</v>
      </c>
      <c r="M10" s="21">
        <f>+M9*(1-M$3)</f>
        <v>6.6329878974449918E-2</v>
      </c>
      <c r="N10" s="22">
        <f t="shared" si="10"/>
        <v>0.10227290827686379</v>
      </c>
      <c r="O10" s="21"/>
      <c r="P10" s="21"/>
      <c r="Q10" s="21"/>
      <c r="R10" s="21"/>
      <c r="S10" s="21"/>
    </row>
    <row r="11" spans="1:19" x14ac:dyDescent="0.35">
      <c r="A11" s="11">
        <v>46761</v>
      </c>
      <c r="B11" s="21">
        <f t="shared" si="11"/>
        <v>0.31436788881951372</v>
      </c>
      <c r="C11" s="21">
        <f t="shared" si="12"/>
        <v>0.28361813008644737</v>
      </c>
      <c r="D11" s="21">
        <f t="shared" si="13"/>
        <v>0.25557159670329282</v>
      </c>
      <c r="E11" s="21">
        <f t="shared" si="14"/>
        <v>0.23001802013761261</v>
      </c>
      <c r="F11" s="21">
        <f t="shared" si="15"/>
        <v>0.20676130995948441</v>
      </c>
      <c r="H11">
        <f t="shared" si="16"/>
        <v>2031</v>
      </c>
      <c r="I11" s="21"/>
      <c r="J11" s="21">
        <f>+J10*(1-J$3)</f>
        <v>8.8655822782009799E-2</v>
      </c>
      <c r="K11" s="21">
        <f>+K10*(1-K$3)</f>
        <v>7.1177476569952478E-2</v>
      </c>
      <c r="L11" s="21">
        <f>+L10*(1-L$3)</f>
        <v>5.6791883218379462E-2</v>
      </c>
      <c r="M11" s="21">
        <f>+M10*(1-M$3)</f>
        <v>4.5017559623106267E-2</v>
      </c>
      <c r="N11" s="22">
        <f t="shared" si="10"/>
        <v>6.5410685548362005E-2</v>
      </c>
      <c r="O11" s="21"/>
      <c r="P11" s="21"/>
      <c r="Q11" s="21"/>
      <c r="R11" s="21"/>
      <c r="S11" s="21"/>
    </row>
    <row r="12" spans="1:19" x14ac:dyDescent="0.35">
      <c r="A12" s="11">
        <v>46943</v>
      </c>
      <c r="B12" s="21">
        <f t="shared" si="11"/>
        <v>0.27643814888467039</v>
      </c>
      <c r="C12" s="21">
        <f t="shared" si="12"/>
        <v>0.24656228991590204</v>
      </c>
      <c r="D12" s="21">
        <f t="shared" si="13"/>
        <v>0.21962443204191273</v>
      </c>
      <c r="E12" s="21">
        <f t="shared" si="14"/>
        <v>0.19536488776303096</v>
      </c>
      <c r="F12" s="21">
        <f t="shared" si="15"/>
        <v>0.17354428065466632</v>
      </c>
      <c r="H12">
        <f t="shared" si="16"/>
        <v>2032</v>
      </c>
      <c r="I12" s="21"/>
      <c r="J12" s="21">
        <f>+J11*(1-J$3)</f>
        <v>6.5489348916626042E-2</v>
      </c>
      <c r="K12" s="21">
        <f>+K11*(1-K$3)</f>
        <v>5.1154684495666861E-2</v>
      </c>
      <c r="L12" s="21">
        <f>+L11*(1-L$3)</f>
        <v>3.9680035670166647E-2</v>
      </c>
      <c r="M12" s="21">
        <f>+M11*(1-M$3)</f>
        <v>3.0553058527372872E-2</v>
      </c>
      <c r="N12" s="22">
        <f t="shared" si="10"/>
        <v>4.6719281902458103E-2</v>
      </c>
      <c r="O12" s="9"/>
      <c r="P12" s="9"/>
      <c r="Q12" s="9"/>
      <c r="R12" s="9"/>
      <c r="S12" s="9"/>
    </row>
    <row r="13" spans="1:19" x14ac:dyDescent="0.35">
      <c r="A13" s="11">
        <v>47127</v>
      </c>
      <c r="B13" s="21">
        <f t="shared" si="11"/>
        <v>0.24308478339101822</v>
      </c>
      <c r="C13" s="21">
        <f t="shared" si="12"/>
        <v>0.21434794309532862</v>
      </c>
      <c r="D13" s="21">
        <f t="shared" si="13"/>
        <v>0.18873337949886226</v>
      </c>
      <c r="E13" s="21">
        <f t="shared" si="14"/>
        <v>0.165932388026935</v>
      </c>
      <c r="F13" s="21">
        <f t="shared" si="15"/>
        <v>0.14566369962468914</v>
      </c>
      <c r="H13">
        <f t="shared" si="16"/>
        <v>2033</v>
      </c>
      <c r="I13" s="21"/>
      <c r="J13" s="21">
        <f>+J12*(1-J$3)</f>
        <v>4.8376459514330866E-2</v>
      </c>
      <c r="K13" s="21">
        <f>+K12*(1-K$3)</f>
        <v>3.6764463590943049E-2</v>
      </c>
      <c r="L13" s="21">
        <f>+L12*(1-L$3)</f>
        <v>2.7724124321275245E-2</v>
      </c>
      <c r="M13" s="21">
        <f>+M12*(1-M$3)</f>
        <v>2.0736117043935406E-2</v>
      </c>
      <c r="N13" s="22">
        <f t="shared" si="10"/>
        <v>3.3400291117621141E-2</v>
      </c>
    </row>
    <row r="14" spans="1:19" x14ac:dyDescent="0.35">
      <c r="A14" s="11">
        <v>47308</v>
      </c>
      <c r="B14" s="21">
        <f t="shared" si="11"/>
        <v>0.21375563450510082</v>
      </c>
      <c r="C14" s="21">
        <f t="shared" si="12"/>
        <v>0.18634252920375319</v>
      </c>
      <c r="D14" s="21">
        <f t="shared" si="13"/>
        <v>0.16218727673369168</v>
      </c>
      <c r="E14" s="21">
        <f t="shared" si="14"/>
        <v>0.14093401179498702</v>
      </c>
      <c r="F14" s="21">
        <f t="shared" si="15"/>
        <v>0.12226224516481149</v>
      </c>
      <c r="H14">
        <f t="shared" si="16"/>
        <v>2034</v>
      </c>
      <c r="I14" s="21"/>
      <c r="J14" s="21">
        <f>+J13*(1-J$3)</f>
        <v>3.5735304654213117E-2</v>
      </c>
      <c r="K14" s="21">
        <f>+K13*(1-K$3)</f>
        <v>2.6422326644283546E-2</v>
      </c>
      <c r="L14" s="21">
        <f>+L13*(1-L$3)</f>
        <v>1.9370624456353912E-2</v>
      </c>
      <c r="M14" s="21">
        <f>+M13*(1-M$3)</f>
        <v>1.4073437187133261E-2</v>
      </c>
      <c r="N14" s="22">
        <f t="shared" si="10"/>
        <v>2.390042323549596E-2</v>
      </c>
    </row>
    <row r="15" spans="1:19" x14ac:dyDescent="0.35">
      <c r="A15" s="11">
        <v>47492</v>
      </c>
      <c r="B15" s="21">
        <f t="shared" si="11"/>
        <v>0.18796516443886346</v>
      </c>
      <c r="C15" s="21">
        <f t="shared" si="12"/>
        <v>0.16199613436275775</v>
      </c>
      <c r="D15" s="21">
        <f t="shared" si="13"/>
        <v>0.13937498922626806</v>
      </c>
      <c r="E15" s="21">
        <f t="shared" si="14"/>
        <v>0.11970174067166064</v>
      </c>
      <c r="F15" s="21">
        <f t="shared" si="15"/>
        <v>0.10262032772238378</v>
      </c>
      <c r="H15">
        <f t="shared" si="16"/>
        <v>2035</v>
      </c>
      <c r="I15" s="21"/>
      <c r="J15" s="21">
        <f>+J14*(1-J$3)</f>
        <v>2.639738442105562E-2</v>
      </c>
      <c r="K15" s="21">
        <f>+K14*(1-K$3)</f>
        <v>1.8989515339187579E-2</v>
      </c>
      <c r="L15" s="21">
        <f>+L14*(1-L$3)</f>
        <v>1.3534100752143684E-2</v>
      </c>
      <c r="M15" s="21">
        <f>+M14*(1-M$3)</f>
        <v>9.5515295289149392E-3</v>
      </c>
      <c r="N15" s="22">
        <f t="shared" si="10"/>
        <v>1.7118132510325457E-2</v>
      </c>
    </row>
    <row r="16" spans="1:19" x14ac:dyDescent="0.35">
      <c r="A16" s="11">
        <v>47673</v>
      </c>
      <c r="B16" s="21">
        <f t="shared" si="11"/>
        <v>0.16528641747539941</v>
      </c>
      <c r="C16" s="21">
        <f t="shared" si="12"/>
        <v>0.14083069313598273</v>
      </c>
      <c r="D16" s="21">
        <f t="shared" si="13"/>
        <v>0.11977134096479369</v>
      </c>
      <c r="E16" s="21">
        <f t="shared" si="14"/>
        <v>0.10166819589772834</v>
      </c>
      <c r="F16" s="21">
        <f t="shared" si="15"/>
        <v>8.613396267714192E-2</v>
      </c>
      <c r="H16">
        <f t="shared" si="16"/>
        <v>2036</v>
      </c>
      <c r="I16" s="21"/>
      <c r="J16" s="21"/>
      <c r="K16" s="21">
        <f>+K15*(1-K$3)</f>
        <v>1.3647613159579809E-2</v>
      </c>
      <c r="L16" s="21">
        <f>+L15*(1-L$3)</f>
        <v>9.4561682088205763E-3</v>
      </c>
      <c r="M16" s="21">
        <f>+M15*(1-M$3)</f>
        <v>6.4825468809526698E-3</v>
      </c>
      <c r="N16" s="22">
        <f t="shared" si="10"/>
        <v>9.8621094164510186E-3</v>
      </c>
    </row>
    <row r="17" spans="1:14" x14ac:dyDescent="0.35">
      <c r="A17" s="11">
        <v>47857</v>
      </c>
      <c r="B17" s="21"/>
      <c r="C17" s="21">
        <f t="shared" ref="C17:C26" si="17">+C16*C$3</f>
        <v>0.12243060124353759</v>
      </c>
      <c r="D17" s="21">
        <f t="shared" ref="D17:D26" si="18">+D16*D$3</f>
        <v>0.10292502403868331</v>
      </c>
      <c r="E17" s="21">
        <f t="shared" ref="E17:E26" si="19">+E16*E$3</f>
        <v>8.6351476587558179E-2</v>
      </c>
      <c r="F17" s="21">
        <f t="shared" ref="F17:F26" si="20">+F16*F$3</f>
        <v>7.2296197947621793E-2</v>
      </c>
      <c r="H17">
        <f t="shared" si="16"/>
        <v>2037</v>
      </c>
      <c r="I17" s="21"/>
      <c r="J17" s="21"/>
      <c r="K17" s="21">
        <f>+K16*(1-K$3)</f>
        <v>9.8084306853881264E-3</v>
      </c>
      <c r="L17" s="21">
        <f>+L16*(1-L$3)</f>
        <v>6.6069492780557095E-3</v>
      </c>
      <c r="M17" s="21">
        <f>+M16*(1-M$3)</f>
        <v>4.3996528447651749E-3</v>
      </c>
      <c r="N17" s="22">
        <f t="shared" si="10"/>
        <v>6.9383442694030033E-3</v>
      </c>
    </row>
    <row r="18" spans="1:14" x14ac:dyDescent="0.35">
      <c r="A18" s="11">
        <v>48038</v>
      </c>
      <c r="B18" s="21"/>
      <c r="C18" s="21">
        <f t="shared" si="17"/>
        <v>0.10643455476272383</v>
      </c>
      <c r="D18" s="21">
        <f t="shared" si="18"/>
        <v>8.8448208795436897E-2</v>
      </c>
      <c r="E18" s="21">
        <f t="shared" si="19"/>
        <v>7.3342282146448681E-2</v>
      </c>
      <c r="F18" s="21">
        <f t="shared" si="20"/>
        <v>6.0681525326696441E-2</v>
      </c>
      <c r="H18">
        <f t="shared" si="16"/>
        <v>2038</v>
      </c>
      <c r="I18" s="21"/>
      <c r="J18" s="21"/>
      <c r="K18" s="21">
        <f>+K17*(1-K$3)</f>
        <v>7.049240873488051E-3</v>
      </c>
      <c r="L18" s="21">
        <f>+L17*(1-L$3)</f>
        <v>4.616222744650747E-3</v>
      </c>
      <c r="M18" s="21">
        <f>+M17*(1-M$3)</f>
        <v>2.9860092815257228E-3</v>
      </c>
      <c r="N18" s="22">
        <f t="shared" si="10"/>
        <v>4.8838242998881735E-3</v>
      </c>
    </row>
    <row r="19" spans="1:14" x14ac:dyDescent="0.35">
      <c r="A19" s="11">
        <v>48222</v>
      </c>
      <c r="B19" s="21"/>
      <c r="C19" s="21">
        <f t="shared" si="17"/>
        <v>9.2528455569740278E-2</v>
      </c>
      <c r="D19" s="21">
        <f t="shared" si="18"/>
        <v>7.6007615370397921E-2</v>
      </c>
      <c r="E19" s="21">
        <f t="shared" si="19"/>
        <v>6.2292974747166316E-2</v>
      </c>
      <c r="F19" s="21">
        <f t="shared" si="20"/>
        <v>5.0932796198249183E-2</v>
      </c>
      <c r="H19">
        <f t="shared" si="16"/>
        <v>2039</v>
      </c>
      <c r="I19" s="21"/>
      <c r="J19" s="21"/>
      <c r="K19" s="21"/>
      <c r="L19" s="21">
        <f>+L18*(1-L$3)</f>
        <v>3.2253179994900507E-3</v>
      </c>
      <c r="M19" s="21">
        <f>+M18*(1-M$3)</f>
        <v>2.0265806744199284E-3</v>
      </c>
      <c r="N19" s="22">
        <f t="shared" si="10"/>
        <v>2.6259493369549898E-3</v>
      </c>
    </row>
    <row r="20" spans="1:14" x14ac:dyDescent="0.35">
      <c r="A20" s="11">
        <v>48404</v>
      </c>
      <c r="B20" s="21"/>
      <c r="C20" s="21">
        <f t="shared" si="17"/>
        <v>8.0439243713732983E-2</v>
      </c>
      <c r="D20" s="21">
        <f t="shared" si="18"/>
        <v>6.5316841041470564E-2</v>
      </c>
      <c r="E20" s="21">
        <f t="shared" si="19"/>
        <v>5.2908289588027152E-2</v>
      </c>
      <c r="F20" s="21">
        <f t="shared" si="20"/>
        <v>4.2750239296161979E-2</v>
      </c>
      <c r="H20">
        <f t="shared" si="16"/>
        <v>2040</v>
      </c>
      <c r="I20" s="21"/>
      <c r="J20" s="21"/>
      <c r="K20" s="21"/>
      <c r="L20" s="21">
        <f>+L19*(1-L$3)</f>
        <v>2.2535039518812357E-3</v>
      </c>
      <c r="M20" s="21">
        <f>+M19*(1-M$3)</f>
        <v>1.3754241339242641E-3</v>
      </c>
      <c r="N20" s="22">
        <f t="shared" si="10"/>
        <v>1.8144640429027499E-3</v>
      </c>
    </row>
    <row r="21" spans="1:14" x14ac:dyDescent="0.35">
      <c r="A21" s="11">
        <v>48588</v>
      </c>
      <c r="B21" s="21"/>
      <c r="C21" s="21">
        <f t="shared" si="17"/>
        <v>6.9929535615780664E-2</v>
      </c>
      <c r="D21" s="21">
        <f t="shared" si="18"/>
        <v>5.6129766772005471E-2</v>
      </c>
      <c r="E21" s="21">
        <f t="shared" si="19"/>
        <v>4.4937444687659277E-2</v>
      </c>
      <c r="F21" s="21">
        <f t="shared" si="20"/>
        <v>3.5882242804135205E-2</v>
      </c>
      <c r="H21">
        <f t="shared" si="16"/>
        <v>2041</v>
      </c>
      <c r="I21" s="21"/>
      <c r="J21" s="21"/>
      <c r="K21" s="21"/>
      <c r="L21" s="21">
        <f>+L20*(1-L$3)</f>
        <v>1.5745052307856978E-3</v>
      </c>
      <c r="M21" s="21">
        <f>+M20*(1-M$3)</f>
        <v>9.334893853770725E-4</v>
      </c>
      <c r="N21" s="22">
        <f t="shared" si="10"/>
        <v>1.2539973080813852E-3</v>
      </c>
    </row>
    <row r="22" spans="1:14" x14ac:dyDescent="0.35">
      <c r="A22" s="11">
        <v>48769</v>
      </c>
      <c r="B22" s="21"/>
      <c r="C22" s="21">
        <f t="shared" si="17"/>
        <v>6.0792962808573339E-2</v>
      </c>
      <c r="D22" s="21">
        <f t="shared" si="18"/>
        <v>4.8234891149732749E-2</v>
      </c>
      <c r="E22" s="21">
        <f t="shared" si="19"/>
        <v>3.8167439370661679E-2</v>
      </c>
      <c r="F22" s="21">
        <f t="shared" si="20"/>
        <v>3.0117617347945578E-2</v>
      </c>
      <c r="H22">
        <f t="shared" si="16"/>
        <v>2042</v>
      </c>
      <c r="I22" s="21"/>
      <c r="J22" s="21"/>
      <c r="K22" s="21"/>
      <c r="L22" s="21"/>
      <c r="M22" s="21">
        <f>+M21*(1-M$3)</f>
        <v>6.3355179767381274E-4</v>
      </c>
      <c r="N22" s="22">
        <f t="shared" si="10"/>
        <v>6.3355179767381274E-4</v>
      </c>
    </row>
    <row r="23" spans="1:14" x14ac:dyDescent="0.35">
      <c r="A23" s="11">
        <v>48953</v>
      </c>
      <c r="B23" s="21"/>
      <c r="C23" s="21">
        <f t="shared" si="17"/>
        <v>5.2850119688347699E-2</v>
      </c>
      <c r="D23" s="21">
        <f t="shared" si="18"/>
        <v>4.1450461279788409E-2</v>
      </c>
      <c r="E23" s="21">
        <f t="shared" si="19"/>
        <v>3.2417362363133854E-2</v>
      </c>
      <c r="F23" s="21">
        <f t="shared" si="20"/>
        <v>2.5279101968864057E-2</v>
      </c>
      <c r="H23">
        <f t="shared" si="16"/>
        <v>2043</v>
      </c>
      <c r="I23" s="21"/>
      <c r="J23" s="21"/>
      <c r="K23" s="21"/>
      <c r="L23" s="21"/>
      <c r="M23" s="21">
        <f>+M22*(1-M$3)</f>
        <v>4.299865500597885E-4</v>
      </c>
      <c r="N23" s="22">
        <f t="shared" si="10"/>
        <v>4.299865500597885E-4</v>
      </c>
    </row>
    <row r="24" spans="1:14" x14ac:dyDescent="0.35">
      <c r="A24" s="11">
        <v>49134</v>
      </c>
      <c r="B24" s="21"/>
      <c r="C24" s="21">
        <f t="shared" si="17"/>
        <v>4.5945040709198248E-2</v>
      </c>
      <c r="D24" s="21">
        <f t="shared" si="18"/>
        <v>3.5620288537061569E-2</v>
      </c>
      <c r="E24" s="21">
        <f t="shared" si="19"/>
        <v>2.7533557396321316E-2</v>
      </c>
      <c r="F24" s="21">
        <f t="shared" si="20"/>
        <v>2.1217913388351658E-2</v>
      </c>
      <c r="H24">
        <f t="shared" si="16"/>
        <v>2044</v>
      </c>
      <c r="I24" s="21"/>
      <c r="J24" s="21"/>
      <c r="K24" s="21"/>
      <c r="L24" s="21"/>
      <c r="M24" s="21">
        <f>+M23*(1-M$3)</f>
        <v>2.9182844072286846E-4</v>
      </c>
      <c r="N24" s="22">
        <f t="shared" si="10"/>
        <v>2.9182844072286846E-4</v>
      </c>
    </row>
    <row r="25" spans="1:14" x14ac:dyDescent="0.35">
      <c r="A25" s="11">
        <v>49318</v>
      </c>
      <c r="B25" s="21"/>
      <c r="C25" s="21">
        <f t="shared" si="17"/>
        <v>3.9942137846005712E-2</v>
      </c>
      <c r="D25" s="21">
        <f t="shared" si="18"/>
        <v>3.0610152849666832E-2</v>
      </c>
      <c r="E25" s="21">
        <f t="shared" si="19"/>
        <v>2.3385517131358415E-2</v>
      </c>
      <c r="F25" s="21">
        <f t="shared" si="20"/>
        <v>1.7809170955127199E-2</v>
      </c>
      <c r="H25">
        <f t="shared" si="16"/>
        <v>2045</v>
      </c>
      <c r="I25" s="21"/>
      <c r="J25" s="21"/>
      <c r="K25" s="21"/>
      <c r="L25" s="21"/>
      <c r="M25" s="21">
        <f>+M24*(1-M$3)</f>
        <v>1.9806163426018544E-4</v>
      </c>
      <c r="N25" s="22">
        <f t="shared" si="10"/>
        <v>1.9806163426018544E-4</v>
      </c>
    </row>
    <row r="26" spans="1:14" x14ac:dyDescent="0.35">
      <c r="A26" s="11">
        <v>49499</v>
      </c>
      <c r="B26" s="21"/>
      <c r="C26" s="21">
        <f t="shared" si="17"/>
        <v>3.4723538190051619E-2</v>
      </c>
      <c r="D26" s="21">
        <f t="shared" si="18"/>
        <v>2.6304712734291094E-2</v>
      </c>
      <c r="E26" s="21">
        <f t="shared" si="19"/>
        <v>1.9862395680629537E-2</v>
      </c>
      <c r="F26" s="21">
        <f t="shared" si="20"/>
        <v>1.4948056592740467E-2</v>
      </c>
      <c r="H26">
        <f t="shared" si="16"/>
        <v>2046</v>
      </c>
      <c r="I26" s="21"/>
      <c r="J26" s="21"/>
      <c r="K26" s="21"/>
      <c r="L26" s="21"/>
      <c r="M26" s="21">
        <f>+M25*(1-M$3)</f>
        <v>1.34422850866233E-4</v>
      </c>
      <c r="N26" s="22">
        <f t="shared" si="10"/>
        <v>1.34422850866233E-4</v>
      </c>
    </row>
    <row r="27" spans="1:14" x14ac:dyDescent="0.35">
      <c r="A27" s="11">
        <v>49683</v>
      </c>
      <c r="B27" s="21"/>
      <c r="C27" s="22"/>
      <c r="D27" s="21">
        <f t="shared" ref="D27:D31" si="21">+D26*D$3</f>
        <v>2.260484994739604E-2</v>
      </c>
      <c r="E27" s="21">
        <f t="shared" ref="E27:E31" si="22">+E26*E$3</f>
        <v>1.6870046531700295E-2</v>
      </c>
      <c r="F27" s="21">
        <f t="shared" ref="F27:F31" si="23">+F26*F$3</f>
        <v>1.2546591666887383E-2</v>
      </c>
    </row>
    <row r="28" spans="1:14" x14ac:dyDescent="0.35">
      <c r="A28" s="11">
        <v>49865</v>
      </c>
      <c r="B28" s="21"/>
      <c r="C28" s="22"/>
      <c r="D28" s="21">
        <f t="shared" si="21"/>
        <v>1.9425387621822342E-2</v>
      </c>
      <c r="E28" s="21">
        <f t="shared" si="22"/>
        <v>1.4328506719825492E-2</v>
      </c>
      <c r="F28" s="21">
        <f t="shared" si="23"/>
        <v>1.0530931661849445E-2</v>
      </c>
    </row>
    <row r="29" spans="1:14" x14ac:dyDescent="0.35">
      <c r="A29" s="11">
        <v>50049</v>
      </c>
      <c r="B29" s="21"/>
      <c r="C29" s="22"/>
      <c r="D29" s="21">
        <f t="shared" si="21"/>
        <v>1.6693129356583802E-2</v>
      </c>
      <c r="E29" s="21">
        <f t="shared" si="22"/>
        <v>1.2169860019905466E-2</v>
      </c>
      <c r="F29" s="21">
        <f t="shared" si="23"/>
        <v>8.8390954779558745E-3</v>
      </c>
    </row>
    <row r="30" spans="1:14" x14ac:dyDescent="0.35">
      <c r="A30" s="11">
        <v>50230</v>
      </c>
      <c r="B30" s="21"/>
      <c r="C30" s="22"/>
      <c r="D30" s="21">
        <f t="shared" si="21"/>
        <v>1.434517411650487E-2</v>
      </c>
      <c r="E30" s="21">
        <f t="shared" si="22"/>
        <v>1.0336422057098862E-2</v>
      </c>
      <c r="F30" s="21">
        <f t="shared" si="23"/>
        <v>7.4190595264672756E-3</v>
      </c>
    </row>
    <row r="31" spans="1:14" x14ac:dyDescent="0.35">
      <c r="A31" s="11">
        <v>50414</v>
      </c>
      <c r="B31" s="21"/>
      <c r="C31" s="22"/>
      <c r="D31" s="21">
        <f t="shared" si="21"/>
        <v>1.2327468147946729E-2</v>
      </c>
      <c r="E31" s="21">
        <f t="shared" si="22"/>
        <v>8.7791988377619642E-3</v>
      </c>
      <c r="F31" s="21">
        <f t="shared" si="23"/>
        <v>6.2271580157197181E-3</v>
      </c>
    </row>
    <row r="32" spans="1:14" x14ac:dyDescent="0.35">
      <c r="A32" s="11">
        <v>50595</v>
      </c>
      <c r="B32" s="21"/>
      <c r="C32" s="22"/>
      <c r="D32" s="22"/>
      <c r="E32" s="21">
        <f t="shared" ref="E32:E38" si="24">+E31*E$3</f>
        <v>7.4565775088516056E-3</v>
      </c>
      <c r="F32" s="21">
        <f t="shared" ref="F32:F48" si="25">+F31*F$3</f>
        <v>5.2267402376817117E-3</v>
      </c>
    </row>
    <row r="33" spans="1:6" x14ac:dyDescent="0.35">
      <c r="A33" s="11">
        <v>50779</v>
      </c>
      <c r="B33" s="21"/>
      <c r="C33" s="22"/>
      <c r="D33" s="22"/>
      <c r="E33" s="21">
        <f t="shared" si="24"/>
        <v>6.3332143596471473E-3</v>
      </c>
      <c r="F33" s="21">
        <f t="shared" si="25"/>
        <v>4.3870435667824692E-3</v>
      </c>
    </row>
    <row r="34" spans="1:6" x14ac:dyDescent="0.35">
      <c r="A34" s="11">
        <v>50960</v>
      </c>
      <c r="B34" s="21"/>
      <c r="C34" s="22"/>
      <c r="D34" s="22"/>
      <c r="E34" s="21">
        <f t="shared" si="24"/>
        <v>5.3790903504492829E-3</v>
      </c>
      <c r="F34" s="21">
        <f t="shared" si="25"/>
        <v>3.6822475159745001E-3</v>
      </c>
    </row>
    <row r="35" spans="1:6" x14ac:dyDescent="0.35">
      <c r="A35" s="11">
        <v>51144</v>
      </c>
      <c r="B35" s="21"/>
      <c r="C35" s="22"/>
      <c r="D35" s="22"/>
      <c r="E35" s="21">
        <f t="shared" si="24"/>
        <v>4.5687089296482727E-3</v>
      </c>
      <c r="F35" s="21">
        <f t="shared" si="25"/>
        <v>3.0906797624635249E-3</v>
      </c>
    </row>
    <row r="36" spans="1:6" x14ac:dyDescent="0.35">
      <c r="A36" s="11">
        <v>51326</v>
      </c>
      <c r="B36" s="21"/>
      <c r="C36" s="22"/>
      <c r="D36" s="22"/>
      <c r="E36" s="21">
        <f t="shared" si="24"/>
        <v>3.8804147028510989E-3</v>
      </c>
      <c r="F36" s="21">
        <f t="shared" si="25"/>
        <v>2.5941497285723856E-3</v>
      </c>
    </row>
    <row r="37" spans="1:6" x14ac:dyDescent="0.35">
      <c r="A37" s="11">
        <v>51510</v>
      </c>
      <c r="B37" s="21"/>
      <c r="C37" s="22"/>
      <c r="D37" s="22"/>
      <c r="E37" s="21">
        <f t="shared" si="24"/>
        <v>3.2958147472227366E-3</v>
      </c>
      <c r="F37" s="21">
        <f t="shared" si="25"/>
        <v>2.177389225497801E-3</v>
      </c>
    </row>
    <row r="38" spans="1:6" x14ac:dyDescent="0.35">
      <c r="A38" s="11">
        <v>51691</v>
      </c>
      <c r="B38" s="21"/>
      <c r="C38" s="22"/>
      <c r="D38" s="22"/>
      <c r="E38" s="21">
        <f t="shared" si="24"/>
        <v>2.7992871071305411E-3</v>
      </c>
      <c r="F38" s="21">
        <f t="shared" si="25"/>
        <v>1.8275829598791112E-3</v>
      </c>
    </row>
    <row r="39" spans="1:6" x14ac:dyDescent="0.35">
      <c r="A39" s="11">
        <v>51875</v>
      </c>
      <c r="B39" s="21"/>
      <c r="C39" s="22"/>
      <c r="D39" s="22"/>
      <c r="E39" s="22"/>
      <c r="F39" s="21">
        <f t="shared" si="25"/>
        <v>1.5339744663597657E-3</v>
      </c>
    </row>
    <row r="40" spans="1:6" x14ac:dyDescent="0.35">
      <c r="A40" s="11">
        <v>52056</v>
      </c>
      <c r="B40" s="21"/>
      <c r="C40" s="22"/>
      <c r="D40" s="22"/>
      <c r="E40" s="22"/>
      <c r="F40" s="21">
        <f t="shared" si="25"/>
        <v>1.2875353486549123E-3</v>
      </c>
    </row>
    <row r="41" spans="1:6" x14ac:dyDescent="0.35">
      <c r="A41" s="11">
        <v>52240</v>
      </c>
      <c r="B41" s="21"/>
      <c r="C41" s="22"/>
      <c r="D41" s="22"/>
      <c r="E41" s="22"/>
      <c r="F41" s="21">
        <f t="shared" si="25"/>
        <v>1.0806876583610175E-3</v>
      </c>
    </row>
    <row r="42" spans="1:6" x14ac:dyDescent="0.35">
      <c r="A42" s="11">
        <v>52421</v>
      </c>
      <c r="B42" s="21"/>
      <c r="C42" s="22"/>
      <c r="D42" s="22"/>
      <c r="E42" s="22"/>
      <c r="F42" s="21">
        <f t="shared" si="25"/>
        <v>9.0707087471727209E-4</v>
      </c>
    </row>
    <row r="43" spans="1:6" x14ac:dyDescent="0.35">
      <c r="A43" s="11">
        <v>52605</v>
      </c>
      <c r="B43" s="21"/>
      <c r="C43" s="22"/>
      <c r="D43" s="22"/>
      <c r="E43" s="22"/>
      <c r="F43" s="21">
        <f t="shared" si="25"/>
        <v>7.6134631999794501E-4</v>
      </c>
    </row>
    <row r="44" spans="1:6" x14ac:dyDescent="0.35">
      <c r="A44" s="11">
        <v>52787</v>
      </c>
      <c r="B44" s="21"/>
      <c r="C44" s="22"/>
      <c r="D44" s="22"/>
      <c r="E44" s="22"/>
      <c r="F44" s="21">
        <f t="shared" si="25"/>
        <v>6.3903299635222641E-4</v>
      </c>
    </row>
    <row r="45" spans="1:6" x14ac:dyDescent="0.35">
      <c r="A45" s="11">
        <v>52971</v>
      </c>
      <c r="B45" s="21"/>
      <c r="C45" s="22"/>
      <c r="D45" s="22"/>
      <c r="E45" s="22"/>
      <c r="F45" s="21">
        <f t="shared" si="25"/>
        <v>5.3636979611066727E-4</v>
      </c>
    </row>
    <row r="46" spans="1:6" x14ac:dyDescent="0.35">
      <c r="A46" s="11">
        <v>53152</v>
      </c>
      <c r="B46" s="21"/>
      <c r="C46" s="22"/>
      <c r="D46" s="22"/>
      <c r="E46" s="22"/>
      <c r="F46" s="21">
        <f t="shared" si="25"/>
        <v>4.5019984855559241E-4</v>
      </c>
    </row>
    <row r="47" spans="1:6" x14ac:dyDescent="0.35">
      <c r="A47" s="11">
        <v>53336</v>
      </c>
      <c r="B47" s="21"/>
      <c r="C47" s="22"/>
      <c r="D47" s="22"/>
      <c r="E47" s="22"/>
      <c r="F47" s="21">
        <f t="shared" si="25"/>
        <v>3.7787344684423678E-4</v>
      </c>
    </row>
    <row r="48" spans="1:6" x14ac:dyDescent="0.35">
      <c r="A48" s="11">
        <v>53517</v>
      </c>
      <c r="B48" s="21"/>
      <c r="C48" s="22"/>
      <c r="D48" s="22"/>
      <c r="E48" s="22"/>
      <c r="F48" s="21">
        <f t="shared" si="25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0"/>
  <sheetViews>
    <sheetView workbookViewId="0">
      <selection activeCell="E10" sqref="E10"/>
    </sheetView>
  </sheetViews>
  <sheetFormatPr baseColWidth="10" defaultRowHeight="14.5" x14ac:dyDescent="0.35"/>
  <sheetData>
    <row r="1" spans="1:7" x14ac:dyDescent="0.35">
      <c r="A1" t="s">
        <v>11</v>
      </c>
      <c r="B1" s="10" t="s">
        <v>9</v>
      </c>
    </row>
    <row r="2" spans="1:7" x14ac:dyDescent="0.35">
      <c r="A2" t="s">
        <v>13</v>
      </c>
      <c r="B2" s="10" t="s">
        <v>12</v>
      </c>
    </row>
    <row r="3" spans="1:7" x14ac:dyDescent="0.35">
      <c r="A3" t="s">
        <v>16</v>
      </c>
      <c r="B3" s="10" t="s">
        <v>15</v>
      </c>
    </row>
    <row r="4" spans="1:7" x14ac:dyDescent="0.35">
      <c r="A4" t="s">
        <v>8</v>
      </c>
      <c r="B4" s="11">
        <v>44078</v>
      </c>
    </row>
    <row r="5" spans="1:7" x14ac:dyDescent="0.35">
      <c r="A5" t="s">
        <v>10</v>
      </c>
      <c r="B5" s="11">
        <v>44081</v>
      </c>
    </row>
    <row r="8" spans="1:7" x14ac:dyDescent="0.35">
      <c r="B8">
        <v>29</v>
      </c>
      <c r="C8">
        <v>30</v>
      </c>
      <c r="D8">
        <v>35</v>
      </c>
      <c r="E8">
        <v>38</v>
      </c>
      <c r="F8">
        <v>41</v>
      </c>
      <c r="G8">
        <v>46</v>
      </c>
    </row>
    <row r="9" spans="1:7" x14ac:dyDescent="0.35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</row>
    <row r="10" spans="1:7" x14ac:dyDescent="0.35">
      <c r="A10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PRICES</vt:lpstr>
      <vt:lpstr>FF</vt:lpstr>
      <vt:lpstr>FFant</vt:lpstr>
      <vt:lpstr>PDs Ejemplo</vt:lpstr>
      <vt:lpstr>Datos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SANCHEZ CIMETTI Juan Augusto</cp:lastModifiedBy>
  <dcterms:created xsi:type="dcterms:W3CDTF">2023-09-18T20:51:01Z</dcterms:created>
  <dcterms:modified xsi:type="dcterms:W3CDTF">2023-10-24T20:14:32Z</dcterms:modified>
</cp:coreProperties>
</file>