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vitor_mramos_sptech_school/Documents/Nova pasta/"/>
    </mc:Choice>
  </mc:AlternateContent>
  <xr:revisionPtr revIDLastSave="0" documentId="8_{EA7F2C23-055A-437E-B2FC-4FC3749FD51C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G201" i="1" s="1"/>
  <c r="AD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G197" i="1" s="1"/>
  <c r="AB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G191" i="1" s="1"/>
  <c r="Z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G186" i="1" s="1"/>
  <c r="X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G181" i="1" s="1"/>
  <c r="V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G176" i="1" s="1"/>
  <c r="T21" i="1"/>
  <c r="B176" i="1" s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1" i="1"/>
  <c r="S125" i="1" s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1" i="1"/>
  <c r="Q125" i="1" s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1" i="1"/>
  <c r="O125" i="1" s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1" i="1"/>
  <c r="M125" i="1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G151" i="1" s="1"/>
  <c r="J21" i="1"/>
  <c r="K124" i="1" s="1"/>
  <c r="D151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G146" i="1" s="1"/>
  <c r="H21" i="1"/>
  <c r="I123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G141" i="1" s="1"/>
  <c r="F21" i="1"/>
  <c r="B141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G130" i="1" s="1"/>
  <c r="B21" i="1"/>
  <c r="R6" i="1"/>
  <c r="S6" i="1" s="1"/>
  <c r="P6" i="1"/>
  <c r="Q6" i="1" s="1"/>
  <c r="N6" i="1"/>
  <c r="O6" i="1" s="1"/>
  <c r="L6" i="1"/>
  <c r="M6" i="1" s="1"/>
  <c r="L7" i="1"/>
  <c r="M7" i="1" s="1"/>
  <c r="L8" i="1"/>
  <c r="M8" i="1" s="1"/>
  <c r="H6" i="1"/>
  <c r="I6" i="1" s="1"/>
  <c r="J6" i="1"/>
  <c r="K6" i="1" s="1"/>
  <c r="H7" i="1"/>
  <c r="I7" i="1" s="1"/>
  <c r="H8" i="1"/>
  <c r="I8" i="1" s="1"/>
  <c r="F6" i="1"/>
  <c r="G6" i="1" s="1"/>
  <c r="B6" i="1"/>
  <c r="C6" i="1" s="1"/>
  <c r="D8" i="1"/>
  <c r="E8" i="1" s="1"/>
  <c r="D7" i="1"/>
  <c r="E7" i="1" s="1"/>
  <c r="D6" i="1"/>
  <c r="E6" i="1" s="1"/>
  <c r="C123" i="1" l="1"/>
  <c r="B130" i="1"/>
  <c r="C124" i="1"/>
  <c r="E124" i="1"/>
  <c r="E123" i="1"/>
  <c r="G124" i="1"/>
  <c r="I124" i="1"/>
  <c r="K125" i="1"/>
  <c r="E151" i="1" s="1"/>
  <c r="O122" i="1"/>
  <c r="Q122" i="1"/>
  <c r="S122" i="1"/>
  <c r="U122" i="1"/>
  <c r="W125" i="1"/>
  <c r="B181" i="1"/>
  <c r="W122" i="1"/>
  <c r="Y125" i="1"/>
  <c r="B186" i="1"/>
  <c r="Y122" i="1"/>
  <c r="AA125" i="1"/>
  <c r="B191" i="1"/>
  <c r="AA122" i="1"/>
  <c r="AC125" i="1"/>
  <c r="B197" i="1"/>
  <c r="AC122" i="1"/>
  <c r="AE125" i="1"/>
  <c r="B201" i="1"/>
  <c r="AE122" i="1"/>
  <c r="D130" i="1"/>
  <c r="C130" i="1"/>
  <c r="C136" i="1"/>
  <c r="D136" i="1"/>
  <c r="C146" i="1"/>
  <c r="D146" i="1"/>
  <c r="D141" i="1"/>
  <c r="E166" i="1" s="1"/>
  <c r="C141" i="1"/>
  <c r="C125" i="1"/>
  <c r="E125" i="1"/>
  <c r="G125" i="1"/>
  <c r="I125" i="1"/>
  <c r="M122" i="1"/>
  <c r="O123" i="1"/>
  <c r="Q123" i="1"/>
  <c r="S123" i="1"/>
  <c r="U123" i="1"/>
  <c r="W123" i="1"/>
  <c r="Y123" i="1"/>
  <c r="AA123" i="1"/>
  <c r="AC123" i="1"/>
  <c r="AE123" i="1"/>
  <c r="B146" i="1"/>
  <c r="C122" i="1"/>
  <c r="E122" i="1"/>
  <c r="G122" i="1"/>
  <c r="I122" i="1"/>
  <c r="K122" i="1"/>
  <c r="M123" i="1"/>
  <c r="O124" i="1"/>
  <c r="Q124" i="1"/>
  <c r="S124" i="1"/>
  <c r="U124" i="1"/>
  <c r="W124" i="1"/>
  <c r="D181" i="1" s="1"/>
  <c r="Y124" i="1"/>
  <c r="AA124" i="1"/>
  <c r="AC124" i="1"/>
  <c r="AE124" i="1"/>
  <c r="B136" i="1"/>
  <c r="G123" i="1"/>
  <c r="K123" i="1"/>
  <c r="M124" i="1"/>
  <c r="U125" i="1"/>
  <c r="B151" i="1"/>
  <c r="D201" i="1" l="1"/>
  <c r="C201" i="1"/>
  <c r="D197" i="1"/>
  <c r="C197" i="1"/>
  <c r="D191" i="1"/>
  <c r="C191" i="1"/>
  <c r="D186" i="1"/>
  <c r="C186" i="1"/>
  <c r="F201" i="1"/>
  <c r="E201" i="1"/>
  <c r="F197" i="1"/>
  <c r="E197" i="1"/>
  <c r="F191" i="1"/>
  <c r="E191" i="1"/>
  <c r="F186" i="1"/>
  <c r="E186" i="1"/>
  <c r="F181" i="1"/>
  <c r="E181" i="1"/>
  <c r="E141" i="1"/>
  <c r="F141" i="1"/>
  <c r="F136" i="1"/>
  <c r="E136" i="1"/>
  <c r="E130" i="1"/>
  <c r="F130" i="1"/>
  <c r="F146" i="1"/>
  <c r="E146" i="1"/>
  <c r="F166" i="1" l="1"/>
</calcChain>
</file>

<file path=xl/sharedStrings.xml><?xml version="1.0" encoding="utf-8"?>
<sst xmlns="http://schemas.openxmlformats.org/spreadsheetml/2006/main" count="244" uniqueCount="50">
  <si>
    <t>Maceração</t>
  </si>
  <si>
    <t>Malteação</t>
  </si>
  <si>
    <t>Moagem</t>
  </si>
  <si>
    <t>Brassagem</t>
  </si>
  <si>
    <t>Fervura</t>
  </si>
  <si>
    <t>Resfriamento</t>
  </si>
  <si>
    <t>Maturação/Filtragem</t>
  </si>
  <si>
    <t>Pasteurização</t>
  </si>
  <si>
    <t>Armazenamento</t>
  </si>
  <si>
    <t>A e B EQ RETA</t>
  </si>
  <si>
    <t>EQ RETA</t>
  </si>
  <si>
    <t>y = 0,18 * A21 + 9,26</t>
  </si>
  <si>
    <t>y = 0,12 * A21 + 46,17</t>
  </si>
  <si>
    <t>y = 0,60 * A21 + 52,88</t>
  </si>
  <si>
    <t>y = 0,30 * A21 + 30,44</t>
  </si>
  <si>
    <t>y = 0,12 * A21 + 98,17</t>
  </si>
  <si>
    <t>y = 0,30 * A21 + 2,44</t>
  </si>
  <si>
    <t>y = 0,12 * A21 - 1,82</t>
  </si>
  <si>
    <t>y = 0,60 * A21 + 50,88</t>
  </si>
  <si>
    <t>y = 0,30*A21 - 2,55</t>
  </si>
  <si>
    <t>y= 0,30 * A21 + 65,44</t>
  </si>
  <si>
    <t>y = 0,90 * A21 + 41,32</t>
  </si>
  <si>
    <t>y = 0,30 * A21 + 7,44</t>
  </si>
  <si>
    <t>y= 0,90 * A21 + 61,32</t>
  </si>
  <si>
    <t>y = 0,30 * A21 + 57,44</t>
  </si>
  <si>
    <t>y = 0,12 * A21 + 2,17</t>
  </si>
  <si>
    <t>Equação da reta</t>
  </si>
  <si>
    <t>15 = 31.77a + b</t>
  </si>
  <si>
    <t xml:space="preserve">(15-12) = (31.77-15.15)a --&gt; CELULA QUE NOIS QUISER = (CELULA FINAL - CELULA INICIAL)/16,62 </t>
  </si>
  <si>
    <t>12 = 15.15a + b</t>
  </si>
  <si>
    <t>b = 12 - 15.15 * CELULA QUE NOIS QUISER</t>
  </si>
  <si>
    <t>Valor Real</t>
  </si>
  <si>
    <t>Malteação1</t>
  </si>
  <si>
    <t>Malteação2</t>
  </si>
  <si>
    <t>Malteação3</t>
  </si>
  <si>
    <t>Brassagem1</t>
  </si>
  <si>
    <t>Brassagem2</t>
  </si>
  <si>
    <t>Brassagem3</t>
  </si>
  <si>
    <t>Resfriamento1</t>
  </si>
  <si>
    <t>Resfriamento2</t>
  </si>
  <si>
    <t>Resfriamento3</t>
  </si>
  <si>
    <t>Média</t>
  </si>
  <si>
    <t>Mediana</t>
  </si>
  <si>
    <t>1ª Quartil</t>
  </si>
  <si>
    <t>3º Quartil</t>
  </si>
  <si>
    <t>Temperatura</t>
  </si>
  <si>
    <t>Crítico</t>
  </si>
  <si>
    <t>Alerta</t>
  </si>
  <si>
    <t>Ideal</t>
  </si>
  <si>
    <t>&gt;=6,6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</si>
</sst>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5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2" fontId="2" fillId="0" borderId="0" xfId="0" applyNumberFormat="1" applyFont="1" applyAlignment="1">
      <alignment horizontal="left" vertical="center" wrapText="1"/>
    </xf>
    <xf numFmtId="2" fontId="0" fillId="0" borderId="0" xfId="0" applyNumberFormat="1"/>
    <xf numFmtId="0" fontId="0" fillId="2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A178" zoomScale="70" zoomScaleNormal="70" workbookViewId="0">
      <selection activeCell="F202" sqref="F202"/>
    </sheetView>
  </sheetViews>
  <sheetFormatPr defaultRowHeight="15"/>
  <cols>
    <col min="1" max="1" width="15" bestFit="1" customWidth="1"/>
    <col min="2" max="2" width="10.140625" bestFit="1" customWidth="1"/>
    <col min="4" max="4" width="10.42578125" bestFit="1" customWidth="1"/>
    <col min="7" max="7" width="12" bestFit="1" customWidth="1"/>
    <col min="9" max="9" width="12" bestFit="1" customWidth="1"/>
    <col min="11" max="11" width="12" bestFit="1" customWidth="1"/>
    <col min="13" max="13" width="12" bestFit="1" customWidth="1"/>
    <col min="15" max="15" width="12.7109375" customWidth="1"/>
    <col min="17" max="17" width="12" bestFit="1" customWidth="1"/>
    <col min="27" max="27" width="11.42578125" customWidth="1"/>
  </cols>
  <sheetData>
    <row r="1" spans="1:23" ht="16.5">
      <c r="B1" s="16" t="s">
        <v>0</v>
      </c>
      <c r="C1" s="16"/>
      <c r="D1" s="16" t="s">
        <v>1</v>
      </c>
      <c r="E1" s="16"/>
      <c r="F1" s="16" t="s">
        <v>2</v>
      </c>
      <c r="G1" s="16"/>
      <c r="H1" s="16" t="s">
        <v>3</v>
      </c>
      <c r="I1" s="16"/>
      <c r="J1" s="16" t="s">
        <v>4</v>
      </c>
      <c r="K1" s="16"/>
      <c r="L1" s="16" t="s">
        <v>5</v>
      </c>
      <c r="M1" s="16"/>
      <c r="N1" s="16" t="s">
        <v>6</v>
      </c>
      <c r="O1" s="16"/>
      <c r="P1" s="16" t="s">
        <v>7</v>
      </c>
      <c r="Q1" s="16"/>
      <c r="R1" s="16" t="s">
        <v>8</v>
      </c>
      <c r="S1" s="16"/>
      <c r="V1" s="4"/>
      <c r="W1" s="3"/>
    </row>
    <row r="2" spans="1:23" ht="16.5">
      <c r="B2">
        <v>12</v>
      </c>
      <c r="C2">
        <v>15</v>
      </c>
      <c r="D2" s="2">
        <v>48</v>
      </c>
      <c r="E2" s="2">
        <v>50</v>
      </c>
      <c r="F2">
        <v>62</v>
      </c>
      <c r="G2">
        <v>72</v>
      </c>
      <c r="H2">
        <v>35</v>
      </c>
      <c r="I2">
        <v>40</v>
      </c>
      <c r="J2">
        <v>100</v>
      </c>
      <c r="K2">
        <v>102</v>
      </c>
      <c r="L2" s="2">
        <v>7</v>
      </c>
      <c r="M2" s="2">
        <v>12</v>
      </c>
      <c r="N2" s="2">
        <v>0</v>
      </c>
      <c r="O2" s="2">
        <v>2</v>
      </c>
      <c r="P2">
        <v>60</v>
      </c>
      <c r="Q2">
        <v>70</v>
      </c>
      <c r="R2" s="2">
        <v>2</v>
      </c>
      <c r="S2" s="2">
        <v>7</v>
      </c>
      <c r="V2" s="4"/>
      <c r="W2" s="3"/>
    </row>
    <row r="3" spans="1:23" ht="16.5">
      <c r="D3" s="2">
        <v>70</v>
      </c>
      <c r="E3" s="2">
        <v>75</v>
      </c>
      <c r="H3">
        <v>55</v>
      </c>
      <c r="I3">
        <v>70</v>
      </c>
      <c r="L3" s="2">
        <v>12</v>
      </c>
      <c r="M3" s="2">
        <v>17</v>
      </c>
      <c r="V3" s="4"/>
      <c r="W3" s="3"/>
    </row>
    <row r="4" spans="1:23" ht="16.5">
      <c r="D4" s="2">
        <v>75</v>
      </c>
      <c r="E4" s="2">
        <v>90</v>
      </c>
      <c r="H4">
        <v>62</v>
      </c>
      <c r="I4">
        <v>67</v>
      </c>
      <c r="L4" s="2">
        <v>4</v>
      </c>
      <c r="M4" s="2">
        <v>6</v>
      </c>
      <c r="V4" s="4"/>
      <c r="W4" s="3"/>
    </row>
    <row r="5" spans="1:23" ht="16.5">
      <c r="V5" s="4"/>
      <c r="W5" s="3"/>
    </row>
    <row r="6" spans="1:23" ht="16.5">
      <c r="A6" t="s">
        <v>9</v>
      </c>
      <c r="B6">
        <f>(C2-B2)/16.62</f>
        <v>0.18050541516245486</v>
      </c>
      <c r="C6">
        <f>B2-15.15*B6</f>
        <v>9.2653429602888089</v>
      </c>
      <c r="D6">
        <f>(E2-D2)/16.62</f>
        <v>0.12033694344163658</v>
      </c>
      <c r="E6">
        <f>D2-15.15*D6</f>
        <v>46.176895306859208</v>
      </c>
      <c r="F6">
        <f>(G2-F2)/16.62</f>
        <v>0.60168471720818284</v>
      </c>
      <c r="G6">
        <f>F2-15.15*F6</f>
        <v>52.884476534296027</v>
      </c>
      <c r="H6">
        <f>(I2-H2)/16.62</f>
        <v>0.30084235860409142</v>
      </c>
      <c r="I6">
        <f>H2-15.15*H6</f>
        <v>30.442238267148014</v>
      </c>
      <c r="J6">
        <f>(K2-J2)/16.62</f>
        <v>0.12033694344163658</v>
      </c>
      <c r="K6">
        <f>J2-15.15*J6</f>
        <v>98.176895306859208</v>
      </c>
      <c r="L6">
        <f>(M2-L2)/16.62</f>
        <v>0.30084235860409142</v>
      </c>
      <c r="M6">
        <f>L2-15.15*L6</f>
        <v>2.4422382671480145</v>
      </c>
      <c r="N6">
        <f>(O2-N2)/16.62</f>
        <v>0.12033694344163658</v>
      </c>
      <c r="O6">
        <f>N2-15.15*N6</f>
        <v>-1.8231046931407942</v>
      </c>
      <c r="P6">
        <f>(Q2-P2)/16.62</f>
        <v>0.60168471720818284</v>
      </c>
      <c r="Q6">
        <f>P2-15.15*P6</f>
        <v>50.884476534296027</v>
      </c>
      <c r="R6">
        <f>(S2-R2)/16.62</f>
        <v>0.30084235860409142</v>
      </c>
      <c r="S6">
        <f>R2-15.15*R6</f>
        <v>-2.5577617328519855</v>
      </c>
      <c r="V6" s="4"/>
      <c r="W6" s="3"/>
    </row>
    <row r="7" spans="1:23" ht="16.5">
      <c r="D7">
        <f>(E3-D3)/16.62</f>
        <v>0.30084235860409142</v>
      </c>
      <c r="E7">
        <f t="shared" ref="E7:E8" si="0">D3-15.15*D7</f>
        <v>65.442238267148014</v>
      </c>
      <c r="H7">
        <f t="shared" ref="H7:H8" si="1">(I3-H3)/16.62</f>
        <v>0.90252707581227432</v>
      </c>
      <c r="I7">
        <f t="shared" ref="I7:I8" si="2">H3-15.15*H7</f>
        <v>41.326714801444041</v>
      </c>
      <c r="L7">
        <f t="shared" ref="L7:L8" si="3">(M3-L3)/16.62</f>
        <v>0.30084235860409142</v>
      </c>
      <c r="M7">
        <f t="shared" ref="M7:M8" si="4">L3-15.15*L7</f>
        <v>7.4422382671480145</v>
      </c>
      <c r="V7" s="4"/>
      <c r="W7" s="3"/>
    </row>
    <row r="8" spans="1:23" ht="16.5">
      <c r="D8">
        <f>(E4-D4)/16.62</f>
        <v>0.90252707581227432</v>
      </c>
      <c r="E8">
        <f t="shared" si="0"/>
        <v>61.326714801444041</v>
      </c>
      <c r="H8">
        <f t="shared" si="1"/>
        <v>0.30084235860409142</v>
      </c>
      <c r="I8">
        <f t="shared" si="2"/>
        <v>57.442238267148014</v>
      </c>
      <c r="L8">
        <f t="shared" si="3"/>
        <v>0.12033694344163658</v>
      </c>
      <c r="M8">
        <f>L4-15.15*L8</f>
        <v>2.1768953068592056</v>
      </c>
      <c r="V8" s="4"/>
      <c r="W8" s="3"/>
    </row>
    <row r="9" spans="1:23" ht="16.5">
      <c r="V9" s="4"/>
      <c r="W9" s="3"/>
    </row>
    <row r="10" spans="1:23" ht="16.5">
      <c r="V10" s="4"/>
      <c r="W10" s="3"/>
    </row>
    <row r="11" spans="1:23" ht="16.5">
      <c r="A11" t="s">
        <v>10</v>
      </c>
      <c r="B11" s="16" t="s">
        <v>11</v>
      </c>
      <c r="C11" s="16"/>
      <c r="D11" s="16" t="s">
        <v>12</v>
      </c>
      <c r="E11" s="16"/>
      <c r="F11" s="16" t="s">
        <v>13</v>
      </c>
      <c r="G11" s="16"/>
      <c r="H11" s="16" t="s">
        <v>14</v>
      </c>
      <c r="I11" s="16"/>
      <c r="J11" s="16" t="s">
        <v>15</v>
      </c>
      <c r="K11" s="16"/>
      <c r="L11" s="16" t="s">
        <v>16</v>
      </c>
      <c r="M11" s="16"/>
      <c r="N11" s="16" t="s">
        <v>17</v>
      </c>
      <c r="O11" s="16"/>
      <c r="P11" s="16" t="s">
        <v>18</v>
      </c>
      <c r="Q11" s="16"/>
      <c r="R11" s="16" t="s">
        <v>19</v>
      </c>
      <c r="S11" s="16"/>
      <c r="V11" s="4"/>
      <c r="W11" s="3"/>
    </row>
    <row r="12" spans="1:23" ht="16.5">
      <c r="D12" s="16" t="s">
        <v>20</v>
      </c>
      <c r="E12" s="16"/>
      <c r="H12" s="16" t="s">
        <v>21</v>
      </c>
      <c r="I12" s="16"/>
      <c r="L12" s="16" t="s">
        <v>22</v>
      </c>
      <c r="M12" s="16"/>
      <c r="V12" s="4"/>
      <c r="W12" s="3"/>
    </row>
    <row r="13" spans="1:23" ht="16.5">
      <c r="D13" s="16" t="s">
        <v>23</v>
      </c>
      <c r="E13" s="16"/>
      <c r="H13" s="16" t="s">
        <v>24</v>
      </c>
      <c r="I13" s="16"/>
      <c r="L13" s="16" t="s">
        <v>25</v>
      </c>
      <c r="M13" s="16"/>
      <c r="V13" s="4"/>
      <c r="W13" s="3"/>
    </row>
    <row r="14" spans="1:23" ht="16.5">
      <c r="V14" s="4"/>
      <c r="W14" s="3"/>
    </row>
    <row r="15" spans="1:23" ht="16.5">
      <c r="V15" s="4"/>
      <c r="W15" s="3"/>
    </row>
    <row r="16" spans="1:23" ht="16.5">
      <c r="A16" t="s">
        <v>26</v>
      </c>
      <c r="B16" s="16" t="s">
        <v>27</v>
      </c>
      <c r="C16" s="16"/>
      <c r="E16" t="s">
        <v>28</v>
      </c>
      <c r="V16" s="4"/>
      <c r="W16" s="3"/>
    </row>
    <row r="17" spans="1:31" ht="16.5">
      <c r="B17" s="16" t="s">
        <v>29</v>
      </c>
      <c r="C17" s="16"/>
      <c r="E17" s="16" t="s">
        <v>30</v>
      </c>
      <c r="F17" s="16"/>
      <c r="G17" s="16"/>
      <c r="H17" s="16"/>
      <c r="I17" s="16"/>
      <c r="J17" s="16"/>
      <c r="K17" s="16"/>
      <c r="L17" s="16"/>
      <c r="M17" s="16"/>
      <c r="V17" s="4"/>
      <c r="W17" s="3"/>
    </row>
    <row r="18" spans="1:31" ht="16.5">
      <c r="V18" s="4"/>
      <c r="W18" s="3"/>
    </row>
    <row r="19" spans="1:31" ht="16.5">
      <c r="V19" s="4"/>
      <c r="W19" s="3"/>
    </row>
    <row r="20" spans="1:31">
      <c r="A20" t="s">
        <v>31</v>
      </c>
      <c r="B20" s="16" t="s">
        <v>0</v>
      </c>
      <c r="C20" s="16"/>
      <c r="D20" s="16" t="s">
        <v>32</v>
      </c>
      <c r="E20" s="16"/>
      <c r="F20" s="16" t="s">
        <v>33</v>
      </c>
      <c r="G20" s="16"/>
      <c r="H20" s="16" t="s">
        <v>34</v>
      </c>
      <c r="I20" s="16"/>
      <c r="J20" s="16" t="s">
        <v>2</v>
      </c>
      <c r="K20" s="16"/>
      <c r="L20" s="16" t="s">
        <v>35</v>
      </c>
      <c r="M20" s="16"/>
      <c r="N20" s="16" t="s">
        <v>36</v>
      </c>
      <c r="O20" s="16"/>
      <c r="P20" s="16" t="s">
        <v>37</v>
      </c>
      <c r="Q20" s="16"/>
      <c r="R20" s="16" t="s">
        <v>4</v>
      </c>
      <c r="S20" s="16"/>
      <c r="T20" s="16" t="s">
        <v>38</v>
      </c>
      <c r="U20" s="16"/>
      <c r="V20" s="16" t="s">
        <v>39</v>
      </c>
      <c r="W20" s="16"/>
      <c r="X20" s="16" t="s">
        <v>40</v>
      </c>
      <c r="Y20" s="16"/>
      <c r="Z20" s="16" t="s">
        <v>6</v>
      </c>
      <c r="AA20" s="16"/>
      <c r="AB20" s="16" t="s">
        <v>7</v>
      </c>
      <c r="AC20" s="16"/>
      <c r="AD20" s="16" t="s">
        <v>8</v>
      </c>
      <c r="AE20" s="16"/>
    </row>
    <row r="21" spans="1:31">
      <c r="A21" s="4">
        <v>15.15</v>
      </c>
      <c r="B21" s="16">
        <f>0.18*A21+9.26</f>
        <v>11.987</v>
      </c>
      <c r="C21" s="16"/>
      <c r="D21" s="16">
        <f>0.12*A21+46.17</f>
        <v>47.988</v>
      </c>
      <c r="E21" s="16"/>
      <c r="F21" s="16">
        <f>0.3*A21+65.44</f>
        <v>69.984999999999999</v>
      </c>
      <c r="G21" s="16"/>
      <c r="H21" s="16">
        <f>0.9*A21+61.32</f>
        <v>74.954999999999998</v>
      </c>
      <c r="I21" s="16"/>
      <c r="J21" s="16">
        <f xml:space="preserve"> 0.6 * A21 + 52.88</f>
        <v>61.97</v>
      </c>
      <c r="K21" s="16"/>
      <c r="L21" s="16">
        <f xml:space="preserve"> 0.3 * A21 + 30.44</f>
        <v>34.984999999999999</v>
      </c>
      <c r="M21" s="16"/>
      <c r="N21" s="16">
        <f xml:space="preserve"> 0.9 * A21 + 41.32</f>
        <v>54.954999999999998</v>
      </c>
      <c r="O21" s="16"/>
      <c r="P21" s="16">
        <f xml:space="preserve"> 0.3 * A21 + 57.44</f>
        <v>61.984999999999999</v>
      </c>
      <c r="Q21" s="16"/>
      <c r="R21" s="16">
        <f xml:space="preserve"> 0.12 * A21 + 98.17</f>
        <v>99.988</v>
      </c>
      <c r="S21" s="16"/>
      <c r="T21" s="16">
        <f>0.3 * A21 + 2.44</f>
        <v>6.9849999999999994</v>
      </c>
      <c r="U21" s="16"/>
      <c r="V21" s="16">
        <f xml:space="preserve"> 0.3 * A21 + 7.44</f>
        <v>11.984999999999999</v>
      </c>
      <c r="W21" s="16"/>
      <c r="X21" s="16">
        <f xml:space="preserve"> 0.12 * A21 + 2.17</f>
        <v>3.988</v>
      </c>
      <c r="Y21" s="16"/>
      <c r="Z21" s="16">
        <f xml:space="preserve"> 0.12 * A21 - 1.82</f>
        <v>-2.0000000000000018E-3</v>
      </c>
      <c r="AA21" s="16"/>
      <c r="AB21" s="16">
        <f xml:space="preserve"> 0.6 * A21 + 50.88</f>
        <v>59.97</v>
      </c>
      <c r="AC21" s="16"/>
      <c r="AD21" s="16">
        <f xml:space="preserve"> 0.3 * A21 - 2.55</f>
        <v>1.9950000000000001</v>
      </c>
      <c r="AE21" s="16"/>
    </row>
    <row r="22" spans="1:31">
      <c r="A22" s="4">
        <v>15.64</v>
      </c>
      <c r="B22" s="16">
        <f t="shared" ref="B22:B85" si="5">0.18*A22+9.26</f>
        <v>12.075199999999999</v>
      </c>
      <c r="C22" s="16"/>
      <c r="D22" s="16">
        <f t="shared" ref="D22:D85" si="6">0.12*A22+46.17</f>
        <v>48.046800000000005</v>
      </c>
      <c r="E22" s="16"/>
      <c r="F22" s="16">
        <f t="shared" ref="F22:F85" si="7">0.3*A22+65.44</f>
        <v>70.132000000000005</v>
      </c>
      <c r="G22" s="16"/>
      <c r="H22" s="16">
        <f t="shared" ref="H22:H85" si="8">0.9*A22+61.32</f>
        <v>75.396000000000001</v>
      </c>
      <c r="I22" s="16"/>
      <c r="J22" s="16">
        <f t="shared" ref="J22:J85" si="9" xml:space="preserve"> 0.6 * A22 + 52.88</f>
        <v>62.264000000000003</v>
      </c>
      <c r="K22" s="16"/>
      <c r="L22" s="16">
        <f t="shared" ref="L22:L85" si="10" xml:space="preserve"> 0.3 * A22 + 30.44</f>
        <v>35.132000000000005</v>
      </c>
      <c r="M22" s="16"/>
      <c r="N22" s="16">
        <f t="shared" ref="N22:N85" si="11" xml:space="preserve"> 0.9 * A22 + 41.32</f>
        <v>55.396000000000001</v>
      </c>
      <c r="O22" s="16"/>
      <c r="P22" s="16">
        <f t="shared" ref="P22:P85" si="12" xml:space="preserve"> 0.3 * A22 + 57.44</f>
        <v>62.131999999999998</v>
      </c>
      <c r="Q22" s="16"/>
      <c r="R22" s="16">
        <f t="shared" ref="R22:R85" si="13" xml:space="preserve"> 0.12 * A22 + 98.17</f>
        <v>100.0468</v>
      </c>
      <c r="S22" s="16"/>
      <c r="T22" s="16">
        <f t="shared" ref="T22:T85" si="14">0.3 * A22 + 2.44</f>
        <v>7.1319999999999997</v>
      </c>
      <c r="U22" s="16"/>
      <c r="V22" s="16">
        <f t="shared" ref="V22:V85" si="15" xml:space="preserve"> 0.3 * A22 + 7.44</f>
        <v>12.132000000000001</v>
      </c>
      <c r="W22" s="16"/>
      <c r="X22" s="16">
        <f t="shared" ref="X22:X85" si="16" xml:space="preserve"> 0.12 * A22 + 2.17</f>
        <v>4.0468000000000002</v>
      </c>
      <c r="Y22" s="16"/>
      <c r="Z22" s="16">
        <f t="shared" ref="Z22:Z85" si="17" xml:space="preserve"> 0.12 * A22 - 1.82</f>
        <v>5.6799999999999962E-2</v>
      </c>
      <c r="AA22" s="16"/>
      <c r="AB22" s="16">
        <f t="shared" ref="AB22:AB85" si="18" xml:space="preserve"> 0.6 * A22 + 50.88</f>
        <v>60.264000000000003</v>
      </c>
      <c r="AC22" s="16"/>
      <c r="AD22" s="16">
        <f t="shared" ref="AD22:AD85" si="19" xml:space="preserve"> 0.3 * A22 - 2.55</f>
        <v>2.1420000000000003</v>
      </c>
      <c r="AE22" s="16"/>
    </row>
    <row r="23" spans="1:31">
      <c r="A23" s="4">
        <v>15.64</v>
      </c>
      <c r="B23" s="16">
        <f t="shared" si="5"/>
        <v>12.075199999999999</v>
      </c>
      <c r="C23" s="16"/>
      <c r="D23" s="16">
        <f t="shared" si="6"/>
        <v>48.046800000000005</v>
      </c>
      <c r="E23" s="16"/>
      <c r="F23" s="16">
        <f t="shared" si="7"/>
        <v>70.132000000000005</v>
      </c>
      <c r="G23" s="16"/>
      <c r="H23" s="16">
        <f t="shared" si="8"/>
        <v>75.396000000000001</v>
      </c>
      <c r="I23" s="16"/>
      <c r="J23" s="16">
        <f t="shared" si="9"/>
        <v>62.264000000000003</v>
      </c>
      <c r="K23" s="16"/>
      <c r="L23" s="16">
        <f t="shared" si="10"/>
        <v>35.132000000000005</v>
      </c>
      <c r="M23" s="16"/>
      <c r="N23" s="16">
        <f t="shared" si="11"/>
        <v>55.396000000000001</v>
      </c>
      <c r="O23" s="16"/>
      <c r="P23" s="16">
        <f t="shared" si="12"/>
        <v>62.131999999999998</v>
      </c>
      <c r="Q23" s="16"/>
      <c r="R23" s="16">
        <f t="shared" si="13"/>
        <v>100.0468</v>
      </c>
      <c r="S23" s="16"/>
      <c r="T23" s="16">
        <f t="shared" si="14"/>
        <v>7.1319999999999997</v>
      </c>
      <c r="U23" s="16"/>
      <c r="V23" s="16">
        <f t="shared" si="15"/>
        <v>12.132000000000001</v>
      </c>
      <c r="W23" s="16"/>
      <c r="X23" s="16">
        <f t="shared" si="16"/>
        <v>4.0468000000000002</v>
      </c>
      <c r="Y23" s="16"/>
      <c r="Z23" s="16">
        <f t="shared" si="17"/>
        <v>5.6799999999999962E-2</v>
      </c>
      <c r="AA23" s="16"/>
      <c r="AB23" s="16">
        <f t="shared" si="18"/>
        <v>60.264000000000003</v>
      </c>
      <c r="AC23" s="16"/>
      <c r="AD23" s="16">
        <f t="shared" si="19"/>
        <v>2.1420000000000003</v>
      </c>
      <c r="AE23" s="16"/>
    </row>
    <row r="24" spans="1:31">
      <c r="A24" s="4">
        <v>15.64</v>
      </c>
      <c r="B24" s="16">
        <f t="shared" si="5"/>
        <v>12.075199999999999</v>
      </c>
      <c r="C24" s="16"/>
      <c r="D24" s="16">
        <f t="shared" si="6"/>
        <v>48.046800000000005</v>
      </c>
      <c r="E24" s="16"/>
      <c r="F24" s="16">
        <f t="shared" si="7"/>
        <v>70.132000000000005</v>
      </c>
      <c r="G24" s="16"/>
      <c r="H24" s="16">
        <f t="shared" si="8"/>
        <v>75.396000000000001</v>
      </c>
      <c r="I24" s="16"/>
      <c r="J24" s="16">
        <f t="shared" si="9"/>
        <v>62.264000000000003</v>
      </c>
      <c r="K24" s="16"/>
      <c r="L24" s="16">
        <f t="shared" si="10"/>
        <v>35.132000000000005</v>
      </c>
      <c r="M24" s="16"/>
      <c r="N24" s="16">
        <f t="shared" si="11"/>
        <v>55.396000000000001</v>
      </c>
      <c r="O24" s="16"/>
      <c r="P24" s="16">
        <f t="shared" si="12"/>
        <v>62.131999999999998</v>
      </c>
      <c r="Q24" s="16"/>
      <c r="R24" s="16">
        <f t="shared" si="13"/>
        <v>100.0468</v>
      </c>
      <c r="S24" s="16"/>
      <c r="T24" s="16">
        <f t="shared" si="14"/>
        <v>7.1319999999999997</v>
      </c>
      <c r="U24" s="16"/>
      <c r="V24" s="16">
        <f t="shared" si="15"/>
        <v>12.132000000000001</v>
      </c>
      <c r="W24" s="16"/>
      <c r="X24" s="16">
        <f t="shared" si="16"/>
        <v>4.0468000000000002</v>
      </c>
      <c r="Y24" s="16"/>
      <c r="Z24" s="16">
        <f t="shared" si="17"/>
        <v>5.6799999999999962E-2</v>
      </c>
      <c r="AA24" s="16"/>
      <c r="AB24" s="16">
        <f t="shared" si="18"/>
        <v>60.264000000000003</v>
      </c>
      <c r="AC24" s="16"/>
      <c r="AD24" s="16">
        <f t="shared" si="19"/>
        <v>2.1420000000000003</v>
      </c>
      <c r="AE24" s="16"/>
    </row>
    <row r="25" spans="1:31">
      <c r="A25" s="4">
        <v>15.64</v>
      </c>
      <c r="B25" s="16">
        <f t="shared" si="5"/>
        <v>12.075199999999999</v>
      </c>
      <c r="C25" s="16"/>
      <c r="D25" s="16">
        <f t="shared" si="6"/>
        <v>48.046800000000005</v>
      </c>
      <c r="E25" s="16"/>
      <c r="F25" s="16">
        <f t="shared" si="7"/>
        <v>70.132000000000005</v>
      </c>
      <c r="G25" s="16"/>
      <c r="H25" s="16">
        <f t="shared" si="8"/>
        <v>75.396000000000001</v>
      </c>
      <c r="I25" s="16"/>
      <c r="J25" s="16">
        <f t="shared" si="9"/>
        <v>62.264000000000003</v>
      </c>
      <c r="K25" s="16"/>
      <c r="L25" s="16">
        <f t="shared" si="10"/>
        <v>35.132000000000005</v>
      </c>
      <c r="M25" s="16"/>
      <c r="N25" s="16">
        <f t="shared" si="11"/>
        <v>55.396000000000001</v>
      </c>
      <c r="O25" s="16"/>
      <c r="P25" s="16">
        <f t="shared" si="12"/>
        <v>62.131999999999998</v>
      </c>
      <c r="Q25" s="16"/>
      <c r="R25" s="16">
        <f t="shared" si="13"/>
        <v>100.0468</v>
      </c>
      <c r="S25" s="16"/>
      <c r="T25" s="16">
        <f t="shared" si="14"/>
        <v>7.1319999999999997</v>
      </c>
      <c r="U25" s="16"/>
      <c r="V25" s="16">
        <f t="shared" si="15"/>
        <v>12.132000000000001</v>
      </c>
      <c r="W25" s="16"/>
      <c r="X25" s="16">
        <f t="shared" si="16"/>
        <v>4.0468000000000002</v>
      </c>
      <c r="Y25" s="16"/>
      <c r="Z25" s="16">
        <f t="shared" si="17"/>
        <v>5.6799999999999962E-2</v>
      </c>
      <c r="AA25" s="16"/>
      <c r="AB25" s="16">
        <f t="shared" si="18"/>
        <v>60.264000000000003</v>
      </c>
      <c r="AC25" s="16"/>
      <c r="AD25" s="16">
        <f t="shared" si="19"/>
        <v>2.1420000000000003</v>
      </c>
      <c r="AE25" s="16"/>
    </row>
    <row r="26" spans="1:31">
      <c r="A26" s="4">
        <v>15.64</v>
      </c>
      <c r="B26" s="16">
        <f t="shared" si="5"/>
        <v>12.075199999999999</v>
      </c>
      <c r="C26" s="16"/>
      <c r="D26" s="16">
        <f t="shared" si="6"/>
        <v>48.046800000000005</v>
      </c>
      <c r="E26" s="16"/>
      <c r="F26" s="16">
        <f t="shared" si="7"/>
        <v>70.132000000000005</v>
      </c>
      <c r="G26" s="16"/>
      <c r="H26" s="16">
        <f t="shared" si="8"/>
        <v>75.396000000000001</v>
      </c>
      <c r="I26" s="16"/>
      <c r="J26" s="16">
        <f t="shared" si="9"/>
        <v>62.264000000000003</v>
      </c>
      <c r="K26" s="16"/>
      <c r="L26" s="16">
        <f t="shared" si="10"/>
        <v>35.132000000000005</v>
      </c>
      <c r="M26" s="16"/>
      <c r="N26" s="16">
        <f t="shared" si="11"/>
        <v>55.396000000000001</v>
      </c>
      <c r="O26" s="16"/>
      <c r="P26" s="16">
        <f t="shared" si="12"/>
        <v>62.131999999999998</v>
      </c>
      <c r="Q26" s="16"/>
      <c r="R26" s="16">
        <f t="shared" si="13"/>
        <v>100.0468</v>
      </c>
      <c r="S26" s="16"/>
      <c r="T26" s="16">
        <f t="shared" si="14"/>
        <v>7.1319999999999997</v>
      </c>
      <c r="U26" s="16"/>
      <c r="V26" s="16">
        <f t="shared" si="15"/>
        <v>12.132000000000001</v>
      </c>
      <c r="W26" s="16"/>
      <c r="X26" s="16">
        <f t="shared" si="16"/>
        <v>4.0468000000000002</v>
      </c>
      <c r="Y26" s="16"/>
      <c r="Z26" s="16">
        <f t="shared" si="17"/>
        <v>5.6799999999999962E-2</v>
      </c>
      <c r="AA26" s="16"/>
      <c r="AB26" s="16">
        <f t="shared" si="18"/>
        <v>60.264000000000003</v>
      </c>
      <c r="AC26" s="16"/>
      <c r="AD26" s="16">
        <f t="shared" si="19"/>
        <v>2.1420000000000003</v>
      </c>
      <c r="AE26" s="16"/>
    </row>
    <row r="27" spans="1:31">
      <c r="A27" s="4">
        <v>15.64</v>
      </c>
      <c r="B27" s="16">
        <f t="shared" si="5"/>
        <v>12.075199999999999</v>
      </c>
      <c r="C27" s="16"/>
      <c r="D27" s="16">
        <f t="shared" si="6"/>
        <v>48.046800000000005</v>
      </c>
      <c r="E27" s="16"/>
      <c r="F27" s="16">
        <f t="shared" si="7"/>
        <v>70.132000000000005</v>
      </c>
      <c r="G27" s="16"/>
      <c r="H27" s="16">
        <f t="shared" si="8"/>
        <v>75.396000000000001</v>
      </c>
      <c r="I27" s="16"/>
      <c r="J27" s="16">
        <f t="shared" si="9"/>
        <v>62.264000000000003</v>
      </c>
      <c r="K27" s="16"/>
      <c r="L27" s="16">
        <f t="shared" si="10"/>
        <v>35.132000000000005</v>
      </c>
      <c r="M27" s="16"/>
      <c r="N27" s="16">
        <f t="shared" si="11"/>
        <v>55.396000000000001</v>
      </c>
      <c r="O27" s="16"/>
      <c r="P27" s="16">
        <f t="shared" si="12"/>
        <v>62.131999999999998</v>
      </c>
      <c r="Q27" s="16"/>
      <c r="R27" s="16">
        <f t="shared" si="13"/>
        <v>100.0468</v>
      </c>
      <c r="S27" s="16"/>
      <c r="T27" s="16">
        <f t="shared" si="14"/>
        <v>7.1319999999999997</v>
      </c>
      <c r="U27" s="16"/>
      <c r="V27" s="16">
        <f t="shared" si="15"/>
        <v>12.132000000000001</v>
      </c>
      <c r="W27" s="16"/>
      <c r="X27" s="16">
        <f t="shared" si="16"/>
        <v>4.0468000000000002</v>
      </c>
      <c r="Y27" s="16"/>
      <c r="Z27" s="16">
        <f t="shared" si="17"/>
        <v>5.6799999999999962E-2</v>
      </c>
      <c r="AA27" s="16"/>
      <c r="AB27" s="16">
        <f t="shared" si="18"/>
        <v>60.264000000000003</v>
      </c>
      <c r="AC27" s="16"/>
      <c r="AD27" s="16">
        <f t="shared" si="19"/>
        <v>2.1420000000000003</v>
      </c>
      <c r="AE27" s="16"/>
    </row>
    <row r="28" spans="1:31">
      <c r="A28" s="4">
        <v>15.64</v>
      </c>
      <c r="B28" s="16">
        <f t="shared" si="5"/>
        <v>12.075199999999999</v>
      </c>
      <c r="C28" s="16"/>
      <c r="D28" s="16">
        <f t="shared" si="6"/>
        <v>48.046800000000005</v>
      </c>
      <c r="E28" s="16"/>
      <c r="F28" s="16">
        <f t="shared" si="7"/>
        <v>70.132000000000005</v>
      </c>
      <c r="G28" s="16"/>
      <c r="H28" s="16">
        <f t="shared" si="8"/>
        <v>75.396000000000001</v>
      </c>
      <c r="I28" s="16"/>
      <c r="J28" s="16">
        <f t="shared" si="9"/>
        <v>62.264000000000003</v>
      </c>
      <c r="K28" s="16"/>
      <c r="L28" s="16">
        <f t="shared" si="10"/>
        <v>35.132000000000005</v>
      </c>
      <c r="M28" s="16"/>
      <c r="N28" s="16">
        <f t="shared" si="11"/>
        <v>55.396000000000001</v>
      </c>
      <c r="O28" s="16"/>
      <c r="P28" s="16">
        <f t="shared" si="12"/>
        <v>62.131999999999998</v>
      </c>
      <c r="Q28" s="16"/>
      <c r="R28" s="16">
        <f t="shared" si="13"/>
        <v>100.0468</v>
      </c>
      <c r="S28" s="16"/>
      <c r="T28" s="16">
        <f t="shared" si="14"/>
        <v>7.1319999999999997</v>
      </c>
      <c r="U28" s="16"/>
      <c r="V28" s="16">
        <f t="shared" si="15"/>
        <v>12.132000000000001</v>
      </c>
      <c r="W28" s="16"/>
      <c r="X28" s="16">
        <f t="shared" si="16"/>
        <v>4.0468000000000002</v>
      </c>
      <c r="Y28" s="16"/>
      <c r="Z28" s="16">
        <f t="shared" si="17"/>
        <v>5.6799999999999962E-2</v>
      </c>
      <c r="AA28" s="16"/>
      <c r="AB28" s="16">
        <f t="shared" si="18"/>
        <v>60.264000000000003</v>
      </c>
      <c r="AC28" s="16"/>
      <c r="AD28" s="16">
        <f t="shared" si="19"/>
        <v>2.1420000000000003</v>
      </c>
      <c r="AE28" s="16"/>
    </row>
    <row r="29" spans="1:31">
      <c r="A29" s="4">
        <v>16.13</v>
      </c>
      <c r="B29" s="16">
        <f t="shared" si="5"/>
        <v>12.163399999999999</v>
      </c>
      <c r="C29" s="16"/>
      <c r="D29" s="16">
        <f t="shared" si="6"/>
        <v>48.105600000000003</v>
      </c>
      <c r="E29" s="16"/>
      <c r="F29" s="16">
        <f t="shared" si="7"/>
        <v>70.278999999999996</v>
      </c>
      <c r="G29" s="16"/>
      <c r="H29" s="16">
        <f t="shared" si="8"/>
        <v>75.837000000000003</v>
      </c>
      <c r="I29" s="16"/>
      <c r="J29" s="16">
        <f t="shared" si="9"/>
        <v>62.558</v>
      </c>
      <c r="K29" s="16"/>
      <c r="L29" s="16">
        <f t="shared" si="10"/>
        <v>35.279000000000003</v>
      </c>
      <c r="M29" s="16"/>
      <c r="N29" s="16">
        <f t="shared" si="11"/>
        <v>55.837000000000003</v>
      </c>
      <c r="O29" s="16"/>
      <c r="P29" s="16">
        <f t="shared" si="12"/>
        <v>62.278999999999996</v>
      </c>
      <c r="Q29" s="16"/>
      <c r="R29" s="16">
        <f t="shared" si="13"/>
        <v>100.1056</v>
      </c>
      <c r="S29" s="16"/>
      <c r="T29" s="16">
        <f t="shared" si="14"/>
        <v>7.2789999999999999</v>
      </c>
      <c r="U29" s="16"/>
      <c r="V29" s="16">
        <f t="shared" si="15"/>
        <v>12.279</v>
      </c>
      <c r="W29" s="16"/>
      <c r="X29" s="16">
        <f t="shared" si="16"/>
        <v>4.1055999999999999</v>
      </c>
      <c r="Y29" s="16"/>
      <c r="Z29" s="16">
        <f t="shared" si="17"/>
        <v>0.1155999999999997</v>
      </c>
      <c r="AA29" s="16"/>
      <c r="AB29" s="16">
        <f t="shared" si="18"/>
        <v>60.558</v>
      </c>
      <c r="AC29" s="16"/>
      <c r="AD29" s="16">
        <f t="shared" si="19"/>
        <v>2.2889999999999997</v>
      </c>
      <c r="AE29" s="16"/>
    </row>
    <row r="30" spans="1:31">
      <c r="A30" s="4">
        <v>16.13</v>
      </c>
      <c r="B30" s="16">
        <f t="shared" si="5"/>
        <v>12.163399999999999</v>
      </c>
      <c r="C30" s="16"/>
      <c r="D30" s="16">
        <f t="shared" si="6"/>
        <v>48.105600000000003</v>
      </c>
      <c r="E30" s="16"/>
      <c r="F30" s="16">
        <f t="shared" si="7"/>
        <v>70.278999999999996</v>
      </c>
      <c r="G30" s="16"/>
      <c r="H30" s="16">
        <f t="shared" si="8"/>
        <v>75.837000000000003</v>
      </c>
      <c r="I30" s="16"/>
      <c r="J30" s="16">
        <f t="shared" si="9"/>
        <v>62.558</v>
      </c>
      <c r="K30" s="16"/>
      <c r="L30" s="16">
        <f t="shared" si="10"/>
        <v>35.279000000000003</v>
      </c>
      <c r="M30" s="16"/>
      <c r="N30" s="16">
        <f t="shared" si="11"/>
        <v>55.837000000000003</v>
      </c>
      <c r="O30" s="16"/>
      <c r="P30" s="16">
        <f t="shared" si="12"/>
        <v>62.278999999999996</v>
      </c>
      <c r="Q30" s="16"/>
      <c r="R30" s="16">
        <f t="shared" si="13"/>
        <v>100.1056</v>
      </c>
      <c r="S30" s="16"/>
      <c r="T30" s="16">
        <f t="shared" si="14"/>
        <v>7.2789999999999999</v>
      </c>
      <c r="U30" s="16"/>
      <c r="V30" s="16">
        <f t="shared" si="15"/>
        <v>12.279</v>
      </c>
      <c r="W30" s="16"/>
      <c r="X30" s="16">
        <f t="shared" si="16"/>
        <v>4.1055999999999999</v>
      </c>
      <c r="Y30" s="16"/>
      <c r="Z30" s="16">
        <f t="shared" si="17"/>
        <v>0.1155999999999997</v>
      </c>
      <c r="AA30" s="16"/>
      <c r="AB30" s="16">
        <f t="shared" si="18"/>
        <v>60.558</v>
      </c>
      <c r="AC30" s="16"/>
      <c r="AD30" s="16">
        <f t="shared" si="19"/>
        <v>2.2889999999999997</v>
      </c>
      <c r="AE30" s="16"/>
    </row>
    <row r="31" spans="1:31">
      <c r="A31" s="4">
        <v>16.62</v>
      </c>
      <c r="B31" s="16">
        <f t="shared" si="5"/>
        <v>12.2516</v>
      </c>
      <c r="C31" s="16"/>
      <c r="D31" s="16">
        <f t="shared" si="6"/>
        <v>48.164400000000001</v>
      </c>
      <c r="E31" s="16"/>
      <c r="F31" s="16">
        <f t="shared" si="7"/>
        <v>70.426000000000002</v>
      </c>
      <c r="G31" s="16"/>
      <c r="H31" s="16">
        <f t="shared" si="8"/>
        <v>76.278000000000006</v>
      </c>
      <c r="I31" s="16"/>
      <c r="J31" s="16">
        <f t="shared" si="9"/>
        <v>62.852000000000004</v>
      </c>
      <c r="K31" s="16"/>
      <c r="L31" s="16">
        <f t="shared" si="10"/>
        <v>35.426000000000002</v>
      </c>
      <c r="M31" s="16"/>
      <c r="N31" s="16">
        <f t="shared" si="11"/>
        <v>56.278000000000006</v>
      </c>
      <c r="O31" s="16"/>
      <c r="P31" s="16">
        <f t="shared" si="12"/>
        <v>62.425999999999995</v>
      </c>
      <c r="Q31" s="16"/>
      <c r="R31" s="16">
        <f t="shared" si="13"/>
        <v>100.1644</v>
      </c>
      <c r="S31" s="16"/>
      <c r="T31" s="16">
        <f t="shared" si="14"/>
        <v>7.4260000000000002</v>
      </c>
      <c r="U31" s="16"/>
      <c r="V31" s="16">
        <f t="shared" si="15"/>
        <v>12.426</v>
      </c>
      <c r="W31" s="16"/>
      <c r="X31" s="16">
        <f t="shared" si="16"/>
        <v>4.1643999999999997</v>
      </c>
      <c r="Y31" s="16"/>
      <c r="Z31" s="16">
        <f t="shared" si="17"/>
        <v>0.17439999999999989</v>
      </c>
      <c r="AA31" s="16"/>
      <c r="AB31" s="16">
        <f t="shared" si="18"/>
        <v>60.852000000000004</v>
      </c>
      <c r="AC31" s="16"/>
      <c r="AD31" s="16">
        <f t="shared" si="19"/>
        <v>2.4359999999999999</v>
      </c>
      <c r="AE31" s="16"/>
    </row>
    <row r="32" spans="1:31">
      <c r="A32" s="4">
        <v>16.62</v>
      </c>
      <c r="B32" s="16">
        <f t="shared" si="5"/>
        <v>12.2516</v>
      </c>
      <c r="C32" s="16"/>
      <c r="D32" s="16">
        <f t="shared" si="6"/>
        <v>48.164400000000001</v>
      </c>
      <c r="E32" s="16"/>
      <c r="F32" s="16">
        <f t="shared" si="7"/>
        <v>70.426000000000002</v>
      </c>
      <c r="G32" s="16"/>
      <c r="H32" s="16">
        <f t="shared" si="8"/>
        <v>76.278000000000006</v>
      </c>
      <c r="I32" s="16"/>
      <c r="J32" s="16">
        <f t="shared" si="9"/>
        <v>62.852000000000004</v>
      </c>
      <c r="K32" s="16"/>
      <c r="L32" s="16">
        <f t="shared" si="10"/>
        <v>35.426000000000002</v>
      </c>
      <c r="M32" s="16"/>
      <c r="N32" s="16">
        <f t="shared" si="11"/>
        <v>56.278000000000006</v>
      </c>
      <c r="O32" s="16"/>
      <c r="P32" s="16">
        <f t="shared" si="12"/>
        <v>62.425999999999995</v>
      </c>
      <c r="Q32" s="16"/>
      <c r="R32" s="16">
        <f t="shared" si="13"/>
        <v>100.1644</v>
      </c>
      <c r="S32" s="16"/>
      <c r="T32" s="16">
        <f t="shared" si="14"/>
        <v>7.4260000000000002</v>
      </c>
      <c r="U32" s="16"/>
      <c r="V32" s="16">
        <f t="shared" si="15"/>
        <v>12.426</v>
      </c>
      <c r="W32" s="16"/>
      <c r="X32" s="16">
        <f t="shared" si="16"/>
        <v>4.1643999999999997</v>
      </c>
      <c r="Y32" s="16"/>
      <c r="Z32" s="16">
        <f t="shared" si="17"/>
        <v>0.17439999999999989</v>
      </c>
      <c r="AA32" s="16"/>
      <c r="AB32" s="16">
        <f t="shared" si="18"/>
        <v>60.852000000000004</v>
      </c>
      <c r="AC32" s="16"/>
      <c r="AD32" s="16">
        <f t="shared" si="19"/>
        <v>2.4359999999999999</v>
      </c>
      <c r="AE32" s="16"/>
    </row>
    <row r="33" spans="1:31">
      <c r="A33" s="4">
        <v>16.62</v>
      </c>
      <c r="B33" s="16">
        <f t="shared" si="5"/>
        <v>12.2516</v>
      </c>
      <c r="C33" s="16"/>
      <c r="D33" s="16">
        <f t="shared" si="6"/>
        <v>48.164400000000001</v>
      </c>
      <c r="E33" s="16"/>
      <c r="F33" s="16">
        <f t="shared" si="7"/>
        <v>70.426000000000002</v>
      </c>
      <c r="G33" s="16"/>
      <c r="H33" s="16">
        <f t="shared" si="8"/>
        <v>76.278000000000006</v>
      </c>
      <c r="I33" s="16"/>
      <c r="J33" s="16">
        <f t="shared" si="9"/>
        <v>62.852000000000004</v>
      </c>
      <c r="K33" s="16"/>
      <c r="L33" s="16">
        <f t="shared" si="10"/>
        <v>35.426000000000002</v>
      </c>
      <c r="M33" s="16"/>
      <c r="N33" s="16">
        <f t="shared" si="11"/>
        <v>56.278000000000006</v>
      </c>
      <c r="O33" s="16"/>
      <c r="P33" s="16">
        <f t="shared" si="12"/>
        <v>62.425999999999995</v>
      </c>
      <c r="Q33" s="16"/>
      <c r="R33" s="16">
        <f t="shared" si="13"/>
        <v>100.1644</v>
      </c>
      <c r="S33" s="16"/>
      <c r="T33" s="16">
        <f t="shared" si="14"/>
        <v>7.4260000000000002</v>
      </c>
      <c r="U33" s="16"/>
      <c r="V33" s="16">
        <f t="shared" si="15"/>
        <v>12.426</v>
      </c>
      <c r="W33" s="16"/>
      <c r="X33" s="16">
        <f t="shared" si="16"/>
        <v>4.1643999999999997</v>
      </c>
      <c r="Y33" s="16"/>
      <c r="Z33" s="16">
        <f t="shared" si="17"/>
        <v>0.17439999999999989</v>
      </c>
      <c r="AA33" s="16"/>
      <c r="AB33" s="16">
        <f t="shared" si="18"/>
        <v>60.852000000000004</v>
      </c>
      <c r="AC33" s="16"/>
      <c r="AD33" s="16">
        <f t="shared" si="19"/>
        <v>2.4359999999999999</v>
      </c>
      <c r="AE33" s="16"/>
    </row>
    <row r="34" spans="1:31">
      <c r="A34" s="4">
        <v>16.62</v>
      </c>
      <c r="B34" s="16">
        <f t="shared" si="5"/>
        <v>12.2516</v>
      </c>
      <c r="C34" s="16"/>
      <c r="D34" s="16">
        <f t="shared" si="6"/>
        <v>48.164400000000001</v>
      </c>
      <c r="E34" s="16"/>
      <c r="F34" s="16">
        <f t="shared" si="7"/>
        <v>70.426000000000002</v>
      </c>
      <c r="G34" s="16"/>
      <c r="H34" s="16">
        <f t="shared" si="8"/>
        <v>76.278000000000006</v>
      </c>
      <c r="I34" s="16"/>
      <c r="J34" s="16">
        <f t="shared" si="9"/>
        <v>62.852000000000004</v>
      </c>
      <c r="K34" s="16"/>
      <c r="L34" s="16">
        <f t="shared" si="10"/>
        <v>35.426000000000002</v>
      </c>
      <c r="M34" s="16"/>
      <c r="N34" s="16">
        <f t="shared" si="11"/>
        <v>56.278000000000006</v>
      </c>
      <c r="O34" s="16"/>
      <c r="P34" s="16">
        <f t="shared" si="12"/>
        <v>62.425999999999995</v>
      </c>
      <c r="Q34" s="16"/>
      <c r="R34" s="16">
        <f t="shared" si="13"/>
        <v>100.1644</v>
      </c>
      <c r="S34" s="16"/>
      <c r="T34" s="16">
        <f t="shared" si="14"/>
        <v>7.4260000000000002</v>
      </c>
      <c r="U34" s="16"/>
      <c r="V34" s="16">
        <f t="shared" si="15"/>
        <v>12.426</v>
      </c>
      <c r="W34" s="16"/>
      <c r="X34" s="16">
        <f t="shared" si="16"/>
        <v>4.1643999999999997</v>
      </c>
      <c r="Y34" s="16"/>
      <c r="Z34" s="16">
        <f t="shared" si="17"/>
        <v>0.17439999999999989</v>
      </c>
      <c r="AA34" s="16"/>
      <c r="AB34" s="16">
        <f t="shared" si="18"/>
        <v>60.852000000000004</v>
      </c>
      <c r="AC34" s="16"/>
      <c r="AD34" s="16">
        <f t="shared" si="19"/>
        <v>2.4359999999999999</v>
      </c>
      <c r="AE34" s="16"/>
    </row>
    <row r="35" spans="1:31">
      <c r="A35" s="4">
        <v>16.62</v>
      </c>
      <c r="B35" s="16">
        <f t="shared" si="5"/>
        <v>12.2516</v>
      </c>
      <c r="C35" s="16"/>
      <c r="D35" s="16">
        <f t="shared" si="6"/>
        <v>48.164400000000001</v>
      </c>
      <c r="E35" s="16"/>
      <c r="F35" s="16">
        <f t="shared" si="7"/>
        <v>70.426000000000002</v>
      </c>
      <c r="G35" s="16"/>
      <c r="H35" s="16">
        <f t="shared" si="8"/>
        <v>76.278000000000006</v>
      </c>
      <c r="I35" s="16"/>
      <c r="J35" s="16">
        <f t="shared" si="9"/>
        <v>62.852000000000004</v>
      </c>
      <c r="K35" s="16"/>
      <c r="L35" s="16">
        <f t="shared" si="10"/>
        <v>35.426000000000002</v>
      </c>
      <c r="M35" s="16"/>
      <c r="N35" s="16">
        <f t="shared" si="11"/>
        <v>56.278000000000006</v>
      </c>
      <c r="O35" s="16"/>
      <c r="P35" s="16">
        <f t="shared" si="12"/>
        <v>62.425999999999995</v>
      </c>
      <c r="Q35" s="16"/>
      <c r="R35" s="16">
        <f t="shared" si="13"/>
        <v>100.1644</v>
      </c>
      <c r="S35" s="16"/>
      <c r="T35" s="16">
        <f t="shared" si="14"/>
        <v>7.4260000000000002</v>
      </c>
      <c r="U35" s="16"/>
      <c r="V35" s="16">
        <f t="shared" si="15"/>
        <v>12.426</v>
      </c>
      <c r="W35" s="16"/>
      <c r="X35" s="16">
        <f t="shared" si="16"/>
        <v>4.1643999999999997</v>
      </c>
      <c r="Y35" s="16"/>
      <c r="Z35" s="16">
        <f t="shared" si="17"/>
        <v>0.17439999999999989</v>
      </c>
      <c r="AA35" s="16"/>
      <c r="AB35" s="16">
        <f t="shared" si="18"/>
        <v>60.852000000000004</v>
      </c>
      <c r="AC35" s="16"/>
      <c r="AD35" s="16">
        <f t="shared" si="19"/>
        <v>2.4359999999999999</v>
      </c>
      <c r="AE35" s="16"/>
    </row>
    <row r="36" spans="1:31">
      <c r="A36" s="4">
        <v>16.62</v>
      </c>
      <c r="B36" s="16">
        <f t="shared" si="5"/>
        <v>12.2516</v>
      </c>
      <c r="C36" s="16"/>
      <c r="D36" s="16">
        <f t="shared" si="6"/>
        <v>48.164400000000001</v>
      </c>
      <c r="E36" s="16"/>
      <c r="F36" s="16">
        <f t="shared" si="7"/>
        <v>70.426000000000002</v>
      </c>
      <c r="G36" s="16"/>
      <c r="H36" s="16">
        <f t="shared" si="8"/>
        <v>76.278000000000006</v>
      </c>
      <c r="I36" s="16"/>
      <c r="J36" s="16">
        <f t="shared" si="9"/>
        <v>62.852000000000004</v>
      </c>
      <c r="K36" s="16"/>
      <c r="L36" s="16">
        <f t="shared" si="10"/>
        <v>35.426000000000002</v>
      </c>
      <c r="M36" s="16"/>
      <c r="N36" s="16">
        <f t="shared" si="11"/>
        <v>56.278000000000006</v>
      </c>
      <c r="O36" s="16"/>
      <c r="P36" s="16">
        <f t="shared" si="12"/>
        <v>62.425999999999995</v>
      </c>
      <c r="Q36" s="16"/>
      <c r="R36" s="16">
        <f t="shared" si="13"/>
        <v>100.1644</v>
      </c>
      <c r="S36" s="16"/>
      <c r="T36" s="16">
        <f t="shared" si="14"/>
        <v>7.4260000000000002</v>
      </c>
      <c r="U36" s="16"/>
      <c r="V36" s="16">
        <f t="shared" si="15"/>
        <v>12.426</v>
      </c>
      <c r="W36" s="16"/>
      <c r="X36" s="16">
        <f t="shared" si="16"/>
        <v>4.1643999999999997</v>
      </c>
      <c r="Y36" s="16"/>
      <c r="Z36" s="16">
        <f t="shared" si="17"/>
        <v>0.17439999999999989</v>
      </c>
      <c r="AA36" s="16"/>
      <c r="AB36" s="16">
        <f t="shared" si="18"/>
        <v>60.852000000000004</v>
      </c>
      <c r="AC36" s="16"/>
      <c r="AD36" s="16">
        <f t="shared" si="19"/>
        <v>2.4359999999999999</v>
      </c>
      <c r="AE36" s="16"/>
    </row>
    <row r="37" spans="1:31">
      <c r="A37" s="4">
        <v>17.11</v>
      </c>
      <c r="B37" s="16">
        <f t="shared" si="5"/>
        <v>12.3398</v>
      </c>
      <c r="C37" s="16"/>
      <c r="D37" s="16">
        <f t="shared" si="6"/>
        <v>48.223199999999999</v>
      </c>
      <c r="E37" s="16"/>
      <c r="F37" s="16">
        <f t="shared" si="7"/>
        <v>70.572999999999993</v>
      </c>
      <c r="G37" s="16"/>
      <c r="H37" s="16">
        <f t="shared" si="8"/>
        <v>76.718999999999994</v>
      </c>
      <c r="I37" s="16"/>
      <c r="J37" s="16">
        <f t="shared" si="9"/>
        <v>63.146000000000001</v>
      </c>
      <c r="K37" s="16"/>
      <c r="L37" s="16">
        <f t="shared" si="10"/>
        <v>35.573</v>
      </c>
      <c r="M37" s="16"/>
      <c r="N37" s="16">
        <f t="shared" si="11"/>
        <v>56.719000000000001</v>
      </c>
      <c r="O37" s="16"/>
      <c r="P37" s="16">
        <f t="shared" si="12"/>
        <v>62.573</v>
      </c>
      <c r="Q37" s="16"/>
      <c r="R37" s="16">
        <f t="shared" si="13"/>
        <v>100.22320000000001</v>
      </c>
      <c r="S37" s="16"/>
      <c r="T37" s="16">
        <f t="shared" si="14"/>
        <v>7.5730000000000004</v>
      </c>
      <c r="U37" s="16"/>
      <c r="V37" s="16">
        <f t="shared" si="15"/>
        <v>12.573</v>
      </c>
      <c r="W37" s="16"/>
      <c r="X37" s="16">
        <f t="shared" si="16"/>
        <v>4.2232000000000003</v>
      </c>
      <c r="Y37" s="16"/>
      <c r="Z37" s="16">
        <f t="shared" si="17"/>
        <v>0.23319999999999985</v>
      </c>
      <c r="AA37" s="16"/>
      <c r="AB37" s="16">
        <f t="shared" si="18"/>
        <v>61.146000000000001</v>
      </c>
      <c r="AC37" s="16"/>
      <c r="AD37" s="16">
        <f t="shared" si="19"/>
        <v>2.5830000000000002</v>
      </c>
      <c r="AE37" s="16"/>
    </row>
    <row r="38" spans="1:31">
      <c r="A38" s="4">
        <v>17.11</v>
      </c>
      <c r="B38" s="16">
        <f t="shared" si="5"/>
        <v>12.3398</v>
      </c>
      <c r="C38" s="16"/>
      <c r="D38" s="16">
        <f t="shared" si="6"/>
        <v>48.223199999999999</v>
      </c>
      <c r="E38" s="16"/>
      <c r="F38" s="16">
        <f t="shared" si="7"/>
        <v>70.572999999999993</v>
      </c>
      <c r="G38" s="16"/>
      <c r="H38" s="16">
        <f t="shared" si="8"/>
        <v>76.718999999999994</v>
      </c>
      <c r="I38" s="16"/>
      <c r="J38" s="16">
        <f t="shared" si="9"/>
        <v>63.146000000000001</v>
      </c>
      <c r="K38" s="16"/>
      <c r="L38" s="16">
        <f t="shared" si="10"/>
        <v>35.573</v>
      </c>
      <c r="M38" s="16"/>
      <c r="N38" s="16">
        <f t="shared" si="11"/>
        <v>56.719000000000001</v>
      </c>
      <c r="O38" s="16"/>
      <c r="P38" s="16">
        <f t="shared" si="12"/>
        <v>62.573</v>
      </c>
      <c r="Q38" s="16"/>
      <c r="R38" s="16">
        <f t="shared" si="13"/>
        <v>100.22320000000001</v>
      </c>
      <c r="S38" s="16"/>
      <c r="T38" s="16">
        <f t="shared" si="14"/>
        <v>7.5730000000000004</v>
      </c>
      <c r="U38" s="16"/>
      <c r="V38" s="16">
        <f t="shared" si="15"/>
        <v>12.573</v>
      </c>
      <c r="W38" s="16"/>
      <c r="X38" s="16">
        <f t="shared" si="16"/>
        <v>4.2232000000000003</v>
      </c>
      <c r="Y38" s="16"/>
      <c r="Z38" s="16">
        <f t="shared" si="17"/>
        <v>0.23319999999999985</v>
      </c>
      <c r="AA38" s="16"/>
      <c r="AB38" s="16">
        <f t="shared" si="18"/>
        <v>61.146000000000001</v>
      </c>
      <c r="AC38" s="16"/>
      <c r="AD38" s="16">
        <f t="shared" si="19"/>
        <v>2.5830000000000002</v>
      </c>
      <c r="AE38" s="16"/>
    </row>
    <row r="39" spans="1:31">
      <c r="A39" s="4">
        <v>17.11</v>
      </c>
      <c r="B39" s="16">
        <f t="shared" si="5"/>
        <v>12.3398</v>
      </c>
      <c r="C39" s="16"/>
      <c r="D39" s="16">
        <f t="shared" si="6"/>
        <v>48.223199999999999</v>
      </c>
      <c r="E39" s="16"/>
      <c r="F39" s="16">
        <f t="shared" si="7"/>
        <v>70.572999999999993</v>
      </c>
      <c r="G39" s="16"/>
      <c r="H39" s="16">
        <f t="shared" si="8"/>
        <v>76.718999999999994</v>
      </c>
      <c r="I39" s="16"/>
      <c r="J39" s="16">
        <f t="shared" si="9"/>
        <v>63.146000000000001</v>
      </c>
      <c r="K39" s="16"/>
      <c r="L39" s="16">
        <f t="shared" si="10"/>
        <v>35.573</v>
      </c>
      <c r="M39" s="16"/>
      <c r="N39" s="16">
        <f t="shared" si="11"/>
        <v>56.719000000000001</v>
      </c>
      <c r="O39" s="16"/>
      <c r="P39" s="16">
        <f t="shared" si="12"/>
        <v>62.573</v>
      </c>
      <c r="Q39" s="16"/>
      <c r="R39" s="16">
        <f t="shared" si="13"/>
        <v>100.22320000000001</v>
      </c>
      <c r="S39" s="16"/>
      <c r="T39" s="16">
        <f t="shared" si="14"/>
        <v>7.5730000000000004</v>
      </c>
      <c r="U39" s="16"/>
      <c r="V39" s="16">
        <f t="shared" si="15"/>
        <v>12.573</v>
      </c>
      <c r="W39" s="16"/>
      <c r="X39" s="16">
        <f t="shared" si="16"/>
        <v>4.2232000000000003</v>
      </c>
      <c r="Y39" s="16"/>
      <c r="Z39" s="16">
        <f t="shared" si="17"/>
        <v>0.23319999999999985</v>
      </c>
      <c r="AA39" s="16"/>
      <c r="AB39" s="16">
        <f t="shared" si="18"/>
        <v>61.146000000000001</v>
      </c>
      <c r="AC39" s="16"/>
      <c r="AD39" s="16">
        <f t="shared" si="19"/>
        <v>2.5830000000000002</v>
      </c>
      <c r="AE39" s="16"/>
    </row>
    <row r="40" spans="1:31">
      <c r="A40" s="4">
        <v>17.11</v>
      </c>
      <c r="B40" s="16">
        <f t="shared" si="5"/>
        <v>12.3398</v>
      </c>
      <c r="C40" s="16"/>
      <c r="D40" s="16">
        <f t="shared" si="6"/>
        <v>48.223199999999999</v>
      </c>
      <c r="E40" s="16"/>
      <c r="F40" s="16">
        <f t="shared" si="7"/>
        <v>70.572999999999993</v>
      </c>
      <c r="G40" s="16"/>
      <c r="H40" s="16">
        <f t="shared" si="8"/>
        <v>76.718999999999994</v>
      </c>
      <c r="I40" s="16"/>
      <c r="J40" s="16">
        <f t="shared" si="9"/>
        <v>63.146000000000001</v>
      </c>
      <c r="K40" s="16"/>
      <c r="L40" s="16">
        <f t="shared" si="10"/>
        <v>35.573</v>
      </c>
      <c r="M40" s="16"/>
      <c r="N40" s="16">
        <f t="shared" si="11"/>
        <v>56.719000000000001</v>
      </c>
      <c r="O40" s="16"/>
      <c r="P40" s="16">
        <f t="shared" si="12"/>
        <v>62.573</v>
      </c>
      <c r="Q40" s="16"/>
      <c r="R40" s="16">
        <f t="shared" si="13"/>
        <v>100.22320000000001</v>
      </c>
      <c r="S40" s="16"/>
      <c r="T40" s="16">
        <f t="shared" si="14"/>
        <v>7.5730000000000004</v>
      </c>
      <c r="U40" s="16"/>
      <c r="V40" s="16">
        <f t="shared" si="15"/>
        <v>12.573</v>
      </c>
      <c r="W40" s="16"/>
      <c r="X40" s="16">
        <f t="shared" si="16"/>
        <v>4.2232000000000003</v>
      </c>
      <c r="Y40" s="16"/>
      <c r="Z40" s="16">
        <f t="shared" si="17"/>
        <v>0.23319999999999985</v>
      </c>
      <c r="AA40" s="16"/>
      <c r="AB40" s="16">
        <f t="shared" si="18"/>
        <v>61.146000000000001</v>
      </c>
      <c r="AC40" s="16"/>
      <c r="AD40" s="16">
        <f t="shared" si="19"/>
        <v>2.5830000000000002</v>
      </c>
      <c r="AE40" s="16"/>
    </row>
    <row r="41" spans="1:31">
      <c r="A41" s="4">
        <v>17.11</v>
      </c>
      <c r="B41" s="16">
        <f t="shared" si="5"/>
        <v>12.3398</v>
      </c>
      <c r="C41" s="16"/>
      <c r="D41" s="16">
        <f t="shared" si="6"/>
        <v>48.223199999999999</v>
      </c>
      <c r="E41" s="16"/>
      <c r="F41" s="16">
        <f t="shared" si="7"/>
        <v>70.572999999999993</v>
      </c>
      <c r="G41" s="16"/>
      <c r="H41" s="16">
        <f t="shared" si="8"/>
        <v>76.718999999999994</v>
      </c>
      <c r="I41" s="16"/>
      <c r="J41" s="16">
        <f t="shared" si="9"/>
        <v>63.146000000000001</v>
      </c>
      <c r="K41" s="16"/>
      <c r="L41" s="16">
        <f t="shared" si="10"/>
        <v>35.573</v>
      </c>
      <c r="M41" s="16"/>
      <c r="N41" s="16">
        <f t="shared" si="11"/>
        <v>56.719000000000001</v>
      </c>
      <c r="O41" s="16"/>
      <c r="P41" s="16">
        <f t="shared" si="12"/>
        <v>62.573</v>
      </c>
      <c r="Q41" s="16"/>
      <c r="R41" s="16">
        <f t="shared" si="13"/>
        <v>100.22320000000001</v>
      </c>
      <c r="S41" s="16"/>
      <c r="T41" s="16">
        <f t="shared" si="14"/>
        <v>7.5730000000000004</v>
      </c>
      <c r="U41" s="16"/>
      <c r="V41" s="16">
        <f t="shared" si="15"/>
        <v>12.573</v>
      </c>
      <c r="W41" s="16"/>
      <c r="X41" s="16">
        <f t="shared" si="16"/>
        <v>4.2232000000000003</v>
      </c>
      <c r="Y41" s="16"/>
      <c r="Z41" s="16">
        <f t="shared" si="17"/>
        <v>0.23319999999999985</v>
      </c>
      <c r="AA41" s="16"/>
      <c r="AB41" s="16">
        <f t="shared" si="18"/>
        <v>61.146000000000001</v>
      </c>
      <c r="AC41" s="16"/>
      <c r="AD41" s="16">
        <f t="shared" si="19"/>
        <v>2.5830000000000002</v>
      </c>
      <c r="AE41" s="16"/>
    </row>
    <row r="42" spans="1:31">
      <c r="A42" s="4">
        <v>17.600000000000001</v>
      </c>
      <c r="B42" s="16">
        <f t="shared" si="5"/>
        <v>12.428000000000001</v>
      </c>
      <c r="C42" s="16"/>
      <c r="D42" s="16">
        <f t="shared" si="6"/>
        <v>48.282000000000004</v>
      </c>
      <c r="E42" s="16"/>
      <c r="F42" s="16">
        <f t="shared" si="7"/>
        <v>70.72</v>
      </c>
      <c r="G42" s="16"/>
      <c r="H42" s="16">
        <f t="shared" si="8"/>
        <v>77.16</v>
      </c>
      <c r="I42" s="16"/>
      <c r="J42" s="16">
        <f t="shared" si="9"/>
        <v>63.440000000000005</v>
      </c>
      <c r="K42" s="16"/>
      <c r="L42" s="16">
        <f t="shared" si="10"/>
        <v>35.72</v>
      </c>
      <c r="M42" s="16"/>
      <c r="N42" s="16">
        <f t="shared" si="11"/>
        <v>57.160000000000004</v>
      </c>
      <c r="O42" s="16"/>
      <c r="P42" s="16">
        <f t="shared" si="12"/>
        <v>62.72</v>
      </c>
      <c r="Q42" s="16"/>
      <c r="R42" s="16">
        <f t="shared" si="13"/>
        <v>100.282</v>
      </c>
      <c r="S42" s="16"/>
      <c r="T42" s="16">
        <f t="shared" si="14"/>
        <v>7.7200000000000006</v>
      </c>
      <c r="U42" s="16"/>
      <c r="V42" s="16">
        <f t="shared" si="15"/>
        <v>12.72</v>
      </c>
      <c r="W42" s="16"/>
      <c r="X42" s="16">
        <f t="shared" si="16"/>
        <v>4.282</v>
      </c>
      <c r="Y42" s="16"/>
      <c r="Z42" s="16">
        <f t="shared" si="17"/>
        <v>0.29200000000000004</v>
      </c>
      <c r="AA42" s="16"/>
      <c r="AB42" s="16">
        <f t="shared" si="18"/>
        <v>61.440000000000005</v>
      </c>
      <c r="AC42" s="16"/>
      <c r="AD42" s="16">
        <f t="shared" si="19"/>
        <v>2.7300000000000004</v>
      </c>
      <c r="AE42" s="16"/>
    </row>
    <row r="43" spans="1:31">
      <c r="A43" s="4">
        <v>17.600000000000001</v>
      </c>
      <c r="B43" s="16">
        <f t="shared" si="5"/>
        <v>12.428000000000001</v>
      </c>
      <c r="C43" s="16"/>
      <c r="D43" s="16">
        <f t="shared" si="6"/>
        <v>48.282000000000004</v>
      </c>
      <c r="E43" s="16"/>
      <c r="F43" s="16">
        <f t="shared" si="7"/>
        <v>70.72</v>
      </c>
      <c r="G43" s="16"/>
      <c r="H43" s="16">
        <f t="shared" si="8"/>
        <v>77.16</v>
      </c>
      <c r="I43" s="16"/>
      <c r="J43" s="16">
        <f t="shared" si="9"/>
        <v>63.440000000000005</v>
      </c>
      <c r="K43" s="16"/>
      <c r="L43" s="16">
        <f t="shared" si="10"/>
        <v>35.72</v>
      </c>
      <c r="M43" s="16"/>
      <c r="N43" s="16">
        <f t="shared" si="11"/>
        <v>57.160000000000004</v>
      </c>
      <c r="O43" s="16"/>
      <c r="P43" s="16">
        <f t="shared" si="12"/>
        <v>62.72</v>
      </c>
      <c r="Q43" s="16"/>
      <c r="R43" s="16">
        <f t="shared" si="13"/>
        <v>100.282</v>
      </c>
      <c r="S43" s="16"/>
      <c r="T43" s="16">
        <f t="shared" si="14"/>
        <v>7.7200000000000006</v>
      </c>
      <c r="U43" s="16"/>
      <c r="V43" s="16">
        <f t="shared" si="15"/>
        <v>12.72</v>
      </c>
      <c r="W43" s="16"/>
      <c r="X43" s="16">
        <f t="shared" si="16"/>
        <v>4.282</v>
      </c>
      <c r="Y43" s="16"/>
      <c r="Z43" s="16">
        <f t="shared" si="17"/>
        <v>0.29200000000000004</v>
      </c>
      <c r="AA43" s="16"/>
      <c r="AB43" s="16">
        <f t="shared" si="18"/>
        <v>61.440000000000005</v>
      </c>
      <c r="AC43" s="16"/>
      <c r="AD43" s="16">
        <f t="shared" si="19"/>
        <v>2.7300000000000004</v>
      </c>
      <c r="AE43" s="16"/>
    </row>
    <row r="44" spans="1:31">
      <c r="A44" s="4">
        <v>18.079999999999998</v>
      </c>
      <c r="B44" s="16">
        <f t="shared" si="5"/>
        <v>12.514399999999998</v>
      </c>
      <c r="C44" s="16"/>
      <c r="D44" s="16">
        <f t="shared" si="6"/>
        <v>48.339600000000004</v>
      </c>
      <c r="E44" s="16"/>
      <c r="F44" s="16">
        <f t="shared" si="7"/>
        <v>70.864000000000004</v>
      </c>
      <c r="G44" s="16"/>
      <c r="H44" s="16">
        <f t="shared" si="8"/>
        <v>77.591999999999999</v>
      </c>
      <c r="I44" s="16"/>
      <c r="J44" s="16">
        <f t="shared" si="9"/>
        <v>63.728000000000002</v>
      </c>
      <c r="K44" s="16"/>
      <c r="L44" s="16">
        <f t="shared" si="10"/>
        <v>35.864000000000004</v>
      </c>
      <c r="M44" s="16"/>
      <c r="N44" s="16">
        <f t="shared" si="11"/>
        <v>57.591999999999999</v>
      </c>
      <c r="O44" s="16"/>
      <c r="P44" s="16">
        <f t="shared" si="12"/>
        <v>62.863999999999997</v>
      </c>
      <c r="Q44" s="16"/>
      <c r="R44" s="16">
        <f t="shared" si="13"/>
        <v>100.3396</v>
      </c>
      <c r="S44" s="16"/>
      <c r="T44" s="16">
        <f t="shared" si="14"/>
        <v>7.863999999999999</v>
      </c>
      <c r="U44" s="16"/>
      <c r="V44" s="16">
        <f t="shared" si="15"/>
        <v>12.864000000000001</v>
      </c>
      <c r="W44" s="16"/>
      <c r="X44" s="16">
        <f t="shared" si="16"/>
        <v>4.339599999999999</v>
      </c>
      <c r="Y44" s="16"/>
      <c r="Z44" s="16">
        <f t="shared" si="17"/>
        <v>0.34959999999999947</v>
      </c>
      <c r="AA44" s="16"/>
      <c r="AB44" s="16">
        <f t="shared" si="18"/>
        <v>61.728000000000002</v>
      </c>
      <c r="AC44" s="16"/>
      <c r="AD44" s="16">
        <f t="shared" si="19"/>
        <v>2.8739999999999997</v>
      </c>
      <c r="AE44" s="16"/>
    </row>
    <row r="45" spans="1:31">
      <c r="A45" s="4">
        <v>18.079999999999998</v>
      </c>
      <c r="B45" s="16">
        <f t="shared" si="5"/>
        <v>12.514399999999998</v>
      </c>
      <c r="C45" s="16"/>
      <c r="D45" s="16">
        <f t="shared" si="6"/>
        <v>48.339600000000004</v>
      </c>
      <c r="E45" s="16"/>
      <c r="F45" s="16">
        <f t="shared" si="7"/>
        <v>70.864000000000004</v>
      </c>
      <c r="G45" s="16"/>
      <c r="H45" s="16">
        <f t="shared" si="8"/>
        <v>77.591999999999999</v>
      </c>
      <c r="I45" s="16"/>
      <c r="J45" s="16">
        <f t="shared" si="9"/>
        <v>63.728000000000002</v>
      </c>
      <c r="K45" s="16"/>
      <c r="L45" s="16">
        <f t="shared" si="10"/>
        <v>35.864000000000004</v>
      </c>
      <c r="M45" s="16"/>
      <c r="N45" s="16">
        <f t="shared" si="11"/>
        <v>57.591999999999999</v>
      </c>
      <c r="O45" s="16"/>
      <c r="P45" s="16">
        <f t="shared" si="12"/>
        <v>62.863999999999997</v>
      </c>
      <c r="Q45" s="16"/>
      <c r="R45" s="16">
        <f t="shared" si="13"/>
        <v>100.3396</v>
      </c>
      <c r="S45" s="16"/>
      <c r="T45" s="16">
        <f t="shared" si="14"/>
        <v>7.863999999999999</v>
      </c>
      <c r="U45" s="16"/>
      <c r="V45" s="16">
        <f t="shared" si="15"/>
        <v>12.864000000000001</v>
      </c>
      <c r="W45" s="16"/>
      <c r="X45" s="16">
        <f t="shared" si="16"/>
        <v>4.339599999999999</v>
      </c>
      <c r="Y45" s="16"/>
      <c r="Z45" s="16">
        <f t="shared" si="17"/>
        <v>0.34959999999999947</v>
      </c>
      <c r="AA45" s="16"/>
      <c r="AB45" s="16">
        <f t="shared" si="18"/>
        <v>61.728000000000002</v>
      </c>
      <c r="AC45" s="16"/>
      <c r="AD45" s="16">
        <f t="shared" si="19"/>
        <v>2.8739999999999997</v>
      </c>
      <c r="AE45" s="16"/>
    </row>
    <row r="46" spans="1:31">
      <c r="A46" s="4">
        <v>18.079999999999998</v>
      </c>
      <c r="B46" s="16">
        <f t="shared" si="5"/>
        <v>12.514399999999998</v>
      </c>
      <c r="C46" s="16"/>
      <c r="D46" s="16">
        <f t="shared" si="6"/>
        <v>48.339600000000004</v>
      </c>
      <c r="E46" s="16"/>
      <c r="F46" s="16">
        <f t="shared" si="7"/>
        <v>70.864000000000004</v>
      </c>
      <c r="G46" s="16"/>
      <c r="H46" s="16">
        <f t="shared" si="8"/>
        <v>77.591999999999999</v>
      </c>
      <c r="I46" s="16"/>
      <c r="J46" s="16">
        <f t="shared" si="9"/>
        <v>63.728000000000002</v>
      </c>
      <c r="K46" s="16"/>
      <c r="L46" s="16">
        <f t="shared" si="10"/>
        <v>35.864000000000004</v>
      </c>
      <c r="M46" s="16"/>
      <c r="N46" s="16">
        <f t="shared" si="11"/>
        <v>57.591999999999999</v>
      </c>
      <c r="O46" s="16"/>
      <c r="P46" s="16">
        <f t="shared" si="12"/>
        <v>62.863999999999997</v>
      </c>
      <c r="Q46" s="16"/>
      <c r="R46" s="16">
        <f t="shared" si="13"/>
        <v>100.3396</v>
      </c>
      <c r="S46" s="16"/>
      <c r="T46" s="16">
        <f t="shared" si="14"/>
        <v>7.863999999999999</v>
      </c>
      <c r="U46" s="16"/>
      <c r="V46" s="16">
        <f t="shared" si="15"/>
        <v>12.864000000000001</v>
      </c>
      <c r="W46" s="16"/>
      <c r="X46" s="16">
        <f t="shared" si="16"/>
        <v>4.339599999999999</v>
      </c>
      <c r="Y46" s="16"/>
      <c r="Z46" s="16">
        <f t="shared" si="17"/>
        <v>0.34959999999999947</v>
      </c>
      <c r="AA46" s="16"/>
      <c r="AB46" s="16">
        <f t="shared" si="18"/>
        <v>61.728000000000002</v>
      </c>
      <c r="AC46" s="16"/>
      <c r="AD46" s="16">
        <f t="shared" si="19"/>
        <v>2.8739999999999997</v>
      </c>
      <c r="AE46" s="16"/>
    </row>
    <row r="47" spans="1:31">
      <c r="A47" s="4">
        <v>18.079999999999998</v>
      </c>
      <c r="B47" s="16">
        <f t="shared" si="5"/>
        <v>12.514399999999998</v>
      </c>
      <c r="C47" s="16"/>
      <c r="D47" s="16">
        <f t="shared" si="6"/>
        <v>48.339600000000004</v>
      </c>
      <c r="E47" s="16"/>
      <c r="F47" s="16">
        <f t="shared" si="7"/>
        <v>70.864000000000004</v>
      </c>
      <c r="G47" s="16"/>
      <c r="H47" s="16">
        <f t="shared" si="8"/>
        <v>77.591999999999999</v>
      </c>
      <c r="I47" s="16"/>
      <c r="J47" s="16">
        <f t="shared" si="9"/>
        <v>63.728000000000002</v>
      </c>
      <c r="K47" s="16"/>
      <c r="L47" s="16">
        <f t="shared" si="10"/>
        <v>35.864000000000004</v>
      </c>
      <c r="M47" s="16"/>
      <c r="N47" s="16">
        <f t="shared" si="11"/>
        <v>57.591999999999999</v>
      </c>
      <c r="O47" s="16"/>
      <c r="P47" s="16">
        <f t="shared" si="12"/>
        <v>62.863999999999997</v>
      </c>
      <c r="Q47" s="16"/>
      <c r="R47" s="16">
        <f t="shared" si="13"/>
        <v>100.3396</v>
      </c>
      <c r="S47" s="16"/>
      <c r="T47" s="16">
        <f t="shared" si="14"/>
        <v>7.863999999999999</v>
      </c>
      <c r="U47" s="16"/>
      <c r="V47" s="16">
        <f t="shared" si="15"/>
        <v>12.864000000000001</v>
      </c>
      <c r="W47" s="16"/>
      <c r="X47" s="16">
        <f t="shared" si="16"/>
        <v>4.339599999999999</v>
      </c>
      <c r="Y47" s="16"/>
      <c r="Z47" s="16">
        <f t="shared" si="17"/>
        <v>0.34959999999999947</v>
      </c>
      <c r="AA47" s="16"/>
      <c r="AB47" s="16">
        <f t="shared" si="18"/>
        <v>61.728000000000002</v>
      </c>
      <c r="AC47" s="16"/>
      <c r="AD47" s="16">
        <f t="shared" si="19"/>
        <v>2.8739999999999997</v>
      </c>
      <c r="AE47" s="16"/>
    </row>
    <row r="48" spans="1:31">
      <c r="A48" s="4">
        <v>18.57</v>
      </c>
      <c r="B48" s="16">
        <f t="shared" si="5"/>
        <v>12.602599999999999</v>
      </c>
      <c r="C48" s="16"/>
      <c r="D48" s="16">
        <f t="shared" si="6"/>
        <v>48.398400000000002</v>
      </c>
      <c r="E48" s="16"/>
      <c r="F48" s="16">
        <f t="shared" si="7"/>
        <v>71.010999999999996</v>
      </c>
      <c r="G48" s="16"/>
      <c r="H48" s="16">
        <f t="shared" si="8"/>
        <v>78.033000000000001</v>
      </c>
      <c r="I48" s="16"/>
      <c r="J48" s="16">
        <f t="shared" si="9"/>
        <v>64.022000000000006</v>
      </c>
      <c r="K48" s="16"/>
      <c r="L48" s="16">
        <f t="shared" si="10"/>
        <v>36.011000000000003</v>
      </c>
      <c r="M48" s="16"/>
      <c r="N48" s="16">
        <f t="shared" si="11"/>
        <v>58.033000000000001</v>
      </c>
      <c r="O48" s="16"/>
      <c r="P48" s="16">
        <f t="shared" si="12"/>
        <v>63.010999999999996</v>
      </c>
      <c r="Q48" s="16"/>
      <c r="R48" s="16">
        <f t="shared" si="13"/>
        <v>100.3984</v>
      </c>
      <c r="S48" s="16"/>
      <c r="T48" s="16">
        <f t="shared" si="14"/>
        <v>8.0109999999999992</v>
      </c>
      <c r="U48" s="16"/>
      <c r="V48" s="16">
        <f t="shared" si="15"/>
        <v>13.010999999999999</v>
      </c>
      <c r="W48" s="16"/>
      <c r="X48" s="16">
        <f t="shared" si="16"/>
        <v>4.3984000000000005</v>
      </c>
      <c r="Y48" s="16"/>
      <c r="Z48" s="16">
        <f t="shared" si="17"/>
        <v>0.4084000000000001</v>
      </c>
      <c r="AA48" s="16"/>
      <c r="AB48" s="16">
        <f t="shared" si="18"/>
        <v>62.022000000000006</v>
      </c>
      <c r="AC48" s="16"/>
      <c r="AD48" s="16">
        <f t="shared" si="19"/>
        <v>3.0209999999999999</v>
      </c>
      <c r="AE48" s="16"/>
    </row>
    <row r="49" spans="1:31">
      <c r="A49" s="4">
        <v>18.57</v>
      </c>
      <c r="B49" s="16">
        <f t="shared" si="5"/>
        <v>12.602599999999999</v>
      </c>
      <c r="C49" s="16"/>
      <c r="D49" s="16">
        <f t="shared" si="6"/>
        <v>48.398400000000002</v>
      </c>
      <c r="E49" s="16"/>
      <c r="F49" s="16">
        <f t="shared" si="7"/>
        <v>71.010999999999996</v>
      </c>
      <c r="G49" s="16"/>
      <c r="H49" s="16">
        <f t="shared" si="8"/>
        <v>78.033000000000001</v>
      </c>
      <c r="I49" s="16"/>
      <c r="J49" s="16">
        <f t="shared" si="9"/>
        <v>64.022000000000006</v>
      </c>
      <c r="K49" s="16"/>
      <c r="L49" s="16">
        <f t="shared" si="10"/>
        <v>36.011000000000003</v>
      </c>
      <c r="M49" s="16"/>
      <c r="N49" s="16">
        <f t="shared" si="11"/>
        <v>58.033000000000001</v>
      </c>
      <c r="O49" s="16"/>
      <c r="P49" s="16">
        <f t="shared" si="12"/>
        <v>63.010999999999996</v>
      </c>
      <c r="Q49" s="16"/>
      <c r="R49" s="16">
        <f t="shared" si="13"/>
        <v>100.3984</v>
      </c>
      <c r="S49" s="16"/>
      <c r="T49" s="16">
        <f t="shared" si="14"/>
        <v>8.0109999999999992</v>
      </c>
      <c r="U49" s="16"/>
      <c r="V49" s="16">
        <f t="shared" si="15"/>
        <v>13.010999999999999</v>
      </c>
      <c r="W49" s="16"/>
      <c r="X49" s="16">
        <f t="shared" si="16"/>
        <v>4.3984000000000005</v>
      </c>
      <c r="Y49" s="16"/>
      <c r="Z49" s="16">
        <f t="shared" si="17"/>
        <v>0.4084000000000001</v>
      </c>
      <c r="AA49" s="16"/>
      <c r="AB49" s="16">
        <f t="shared" si="18"/>
        <v>62.022000000000006</v>
      </c>
      <c r="AC49" s="16"/>
      <c r="AD49" s="16">
        <f t="shared" si="19"/>
        <v>3.0209999999999999</v>
      </c>
      <c r="AE49" s="16"/>
    </row>
    <row r="50" spans="1:31">
      <c r="A50" s="4">
        <v>18.57</v>
      </c>
      <c r="B50" s="16">
        <f t="shared" si="5"/>
        <v>12.602599999999999</v>
      </c>
      <c r="C50" s="16"/>
      <c r="D50" s="16">
        <f t="shared" si="6"/>
        <v>48.398400000000002</v>
      </c>
      <c r="E50" s="16"/>
      <c r="F50" s="16">
        <f t="shared" si="7"/>
        <v>71.010999999999996</v>
      </c>
      <c r="G50" s="16"/>
      <c r="H50" s="16">
        <f t="shared" si="8"/>
        <v>78.033000000000001</v>
      </c>
      <c r="I50" s="16"/>
      <c r="J50" s="16">
        <f t="shared" si="9"/>
        <v>64.022000000000006</v>
      </c>
      <c r="K50" s="16"/>
      <c r="L50" s="16">
        <f t="shared" si="10"/>
        <v>36.011000000000003</v>
      </c>
      <c r="M50" s="16"/>
      <c r="N50" s="16">
        <f t="shared" si="11"/>
        <v>58.033000000000001</v>
      </c>
      <c r="O50" s="16"/>
      <c r="P50" s="16">
        <f t="shared" si="12"/>
        <v>63.010999999999996</v>
      </c>
      <c r="Q50" s="16"/>
      <c r="R50" s="16">
        <f t="shared" si="13"/>
        <v>100.3984</v>
      </c>
      <c r="S50" s="16"/>
      <c r="T50" s="16">
        <f t="shared" si="14"/>
        <v>8.0109999999999992</v>
      </c>
      <c r="U50" s="16"/>
      <c r="V50" s="16">
        <f t="shared" si="15"/>
        <v>13.010999999999999</v>
      </c>
      <c r="W50" s="16"/>
      <c r="X50" s="16">
        <f t="shared" si="16"/>
        <v>4.3984000000000005</v>
      </c>
      <c r="Y50" s="16"/>
      <c r="Z50" s="16">
        <f t="shared" si="17"/>
        <v>0.4084000000000001</v>
      </c>
      <c r="AA50" s="16"/>
      <c r="AB50" s="16">
        <f t="shared" si="18"/>
        <v>62.022000000000006</v>
      </c>
      <c r="AC50" s="16"/>
      <c r="AD50" s="16">
        <f t="shared" si="19"/>
        <v>3.0209999999999999</v>
      </c>
      <c r="AE50" s="16"/>
    </row>
    <row r="51" spans="1:31">
      <c r="A51" s="4">
        <v>18.57</v>
      </c>
      <c r="B51" s="16">
        <f t="shared" si="5"/>
        <v>12.602599999999999</v>
      </c>
      <c r="C51" s="16"/>
      <c r="D51" s="16">
        <f t="shared" si="6"/>
        <v>48.398400000000002</v>
      </c>
      <c r="E51" s="16"/>
      <c r="F51" s="16">
        <f t="shared" si="7"/>
        <v>71.010999999999996</v>
      </c>
      <c r="G51" s="16"/>
      <c r="H51" s="16">
        <f t="shared" si="8"/>
        <v>78.033000000000001</v>
      </c>
      <c r="I51" s="16"/>
      <c r="J51" s="16">
        <f t="shared" si="9"/>
        <v>64.022000000000006</v>
      </c>
      <c r="K51" s="16"/>
      <c r="L51" s="16">
        <f t="shared" si="10"/>
        <v>36.011000000000003</v>
      </c>
      <c r="M51" s="16"/>
      <c r="N51" s="16">
        <f t="shared" si="11"/>
        <v>58.033000000000001</v>
      </c>
      <c r="O51" s="16"/>
      <c r="P51" s="16">
        <f t="shared" si="12"/>
        <v>63.010999999999996</v>
      </c>
      <c r="Q51" s="16"/>
      <c r="R51" s="16">
        <f t="shared" si="13"/>
        <v>100.3984</v>
      </c>
      <c r="S51" s="16"/>
      <c r="T51" s="16">
        <f t="shared" si="14"/>
        <v>8.0109999999999992</v>
      </c>
      <c r="U51" s="16"/>
      <c r="V51" s="16">
        <f t="shared" si="15"/>
        <v>13.010999999999999</v>
      </c>
      <c r="W51" s="16"/>
      <c r="X51" s="16">
        <f t="shared" si="16"/>
        <v>4.3984000000000005</v>
      </c>
      <c r="Y51" s="16"/>
      <c r="Z51" s="16">
        <f t="shared" si="17"/>
        <v>0.4084000000000001</v>
      </c>
      <c r="AA51" s="16"/>
      <c r="AB51" s="16">
        <f t="shared" si="18"/>
        <v>62.022000000000006</v>
      </c>
      <c r="AC51" s="16"/>
      <c r="AD51" s="16">
        <f t="shared" si="19"/>
        <v>3.0209999999999999</v>
      </c>
      <c r="AE51" s="16"/>
    </row>
    <row r="52" spans="1:31">
      <c r="A52" s="4">
        <v>18.57</v>
      </c>
      <c r="B52" s="16">
        <f t="shared" si="5"/>
        <v>12.602599999999999</v>
      </c>
      <c r="C52" s="16"/>
      <c r="D52" s="16">
        <f t="shared" si="6"/>
        <v>48.398400000000002</v>
      </c>
      <c r="E52" s="16"/>
      <c r="F52" s="16">
        <f t="shared" si="7"/>
        <v>71.010999999999996</v>
      </c>
      <c r="G52" s="16"/>
      <c r="H52" s="16">
        <f t="shared" si="8"/>
        <v>78.033000000000001</v>
      </c>
      <c r="I52" s="16"/>
      <c r="J52" s="16">
        <f t="shared" si="9"/>
        <v>64.022000000000006</v>
      </c>
      <c r="K52" s="16"/>
      <c r="L52" s="16">
        <f t="shared" si="10"/>
        <v>36.011000000000003</v>
      </c>
      <c r="M52" s="16"/>
      <c r="N52" s="16">
        <f t="shared" si="11"/>
        <v>58.033000000000001</v>
      </c>
      <c r="O52" s="16"/>
      <c r="P52" s="16">
        <f t="shared" si="12"/>
        <v>63.010999999999996</v>
      </c>
      <c r="Q52" s="16"/>
      <c r="R52" s="16">
        <f t="shared" si="13"/>
        <v>100.3984</v>
      </c>
      <c r="S52" s="16"/>
      <c r="T52" s="16">
        <f t="shared" si="14"/>
        <v>8.0109999999999992</v>
      </c>
      <c r="U52" s="16"/>
      <c r="V52" s="16">
        <f t="shared" si="15"/>
        <v>13.010999999999999</v>
      </c>
      <c r="W52" s="16"/>
      <c r="X52" s="16">
        <f t="shared" si="16"/>
        <v>4.3984000000000005</v>
      </c>
      <c r="Y52" s="16"/>
      <c r="Z52" s="16">
        <f t="shared" si="17"/>
        <v>0.4084000000000001</v>
      </c>
      <c r="AA52" s="16"/>
      <c r="AB52" s="16">
        <f t="shared" si="18"/>
        <v>62.022000000000006</v>
      </c>
      <c r="AC52" s="16"/>
      <c r="AD52" s="16">
        <f t="shared" si="19"/>
        <v>3.0209999999999999</v>
      </c>
      <c r="AE52" s="16"/>
    </row>
    <row r="53" spans="1:31">
      <c r="A53" s="4">
        <v>18.57</v>
      </c>
      <c r="B53" s="16">
        <f t="shared" si="5"/>
        <v>12.602599999999999</v>
      </c>
      <c r="C53" s="16"/>
      <c r="D53" s="16">
        <f t="shared" si="6"/>
        <v>48.398400000000002</v>
      </c>
      <c r="E53" s="16"/>
      <c r="F53" s="16">
        <f t="shared" si="7"/>
        <v>71.010999999999996</v>
      </c>
      <c r="G53" s="16"/>
      <c r="H53" s="16">
        <f t="shared" si="8"/>
        <v>78.033000000000001</v>
      </c>
      <c r="I53" s="16"/>
      <c r="J53" s="16">
        <f t="shared" si="9"/>
        <v>64.022000000000006</v>
      </c>
      <c r="K53" s="16"/>
      <c r="L53" s="16">
        <f t="shared" si="10"/>
        <v>36.011000000000003</v>
      </c>
      <c r="M53" s="16"/>
      <c r="N53" s="16">
        <f t="shared" si="11"/>
        <v>58.033000000000001</v>
      </c>
      <c r="O53" s="16"/>
      <c r="P53" s="16">
        <f t="shared" si="12"/>
        <v>63.010999999999996</v>
      </c>
      <c r="Q53" s="16"/>
      <c r="R53" s="16">
        <f t="shared" si="13"/>
        <v>100.3984</v>
      </c>
      <c r="S53" s="16"/>
      <c r="T53" s="16">
        <f t="shared" si="14"/>
        <v>8.0109999999999992</v>
      </c>
      <c r="U53" s="16"/>
      <c r="V53" s="16">
        <f t="shared" si="15"/>
        <v>13.010999999999999</v>
      </c>
      <c r="W53" s="16"/>
      <c r="X53" s="16">
        <f t="shared" si="16"/>
        <v>4.3984000000000005</v>
      </c>
      <c r="Y53" s="16"/>
      <c r="Z53" s="16">
        <f t="shared" si="17"/>
        <v>0.4084000000000001</v>
      </c>
      <c r="AA53" s="16"/>
      <c r="AB53" s="16">
        <f t="shared" si="18"/>
        <v>62.022000000000006</v>
      </c>
      <c r="AC53" s="16"/>
      <c r="AD53" s="16">
        <f t="shared" si="19"/>
        <v>3.0209999999999999</v>
      </c>
      <c r="AE53" s="16"/>
    </row>
    <row r="54" spans="1:31">
      <c r="A54" s="4">
        <v>19.059999999999999</v>
      </c>
      <c r="B54" s="16">
        <f t="shared" si="5"/>
        <v>12.690799999999999</v>
      </c>
      <c r="C54" s="16"/>
      <c r="D54" s="16">
        <f t="shared" si="6"/>
        <v>48.4572</v>
      </c>
      <c r="E54" s="16"/>
      <c r="F54" s="16">
        <f t="shared" si="7"/>
        <v>71.158000000000001</v>
      </c>
      <c r="G54" s="16"/>
      <c r="H54" s="16">
        <f t="shared" si="8"/>
        <v>78.474000000000004</v>
      </c>
      <c r="I54" s="16"/>
      <c r="J54" s="16">
        <f t="shared" si="9"/>
        <v>64.316000000000003</v>
      </c>
      <c r="K54" s="16"/>
      <c r="L54" s="16">
        <f t="shared" si="10"/>
        <v>36.158000000000001</v>
      </c>
      <c r="M54" s="16"/>
      <c r="N54" s="16">
        <f t="shared" si="11"/>
        <v>58.474000000000004</v>
      </c>
      <c r="O54" s="16"/>
      <c r="P54" s="16">
        <f t="shared" si="12"/>
        <v>63.157999999999994</v>
      </c>
      <c r="Q54" s="16"/>
      <c r="R54" s="16">
        <f t="shared" si="13"/>
        <v>100.4572</v>
      </c>
      <c r="S54" s="16"/>
      <c r="T54" s="16">
        <f t="shared" si="14"/>
        <v>8.1579999999999995</v>
      </c>
      <c r="U54" s="16"/>
      <c r="V54" s="16">
        <f t="shared" si="15"/>
        <v>13.157999999999999</v>
      </c>
      <c r="W54" s="16"/>
      <c r="X54" s="16">
        <f t="shared" si="16"/>
        <v>4.4572000000000003</v>
      </c>
      <c r="Y54" s="16"/>
      <c r="Z54" s="16">
        <f t="shared" si="17"/>
        <v>0.46719999999999984</v>
      </c>
      <c r="AA54" s="16"/>
      <c r="AB54" s="16">
        <f t="shared" si="18"/>
        <v>62.316000000000003</v>
      </c>
      <c r="AC54" s="16"/>
      <c r="AD54" s="16">
        <f t="shared" si="19"/>
        <v>3.1679999999999993</v>
      </c>
      <c r="AE54" s="16"/>
    </row>
    <row r="55" spans="1:31">
      <c r="A55" s="4">
        <v>19.059999999999999</v>
      </c>
      <c r="B55" s="16">
        <f t="shared" si="5"/>
        <v>12.690799999999999</v>
      </c>
      <c r="C55" s="16"/>
      <c r="D55" s="16">
        <f t="shared" si="6"/>
        <v>48.4572</v>
      </c>
      <c r="E55" s="16"/>
      <c r="F55" s="16">
        <f t="shared" si="7"/>
        <v>71.158000000000001</v>
      </c>
      <c r="G55" s="16"/>
      <c r="H55" s="16">
        <f t="shared" si="8"/>
        <v>78.474000000000004</v>
      </c>
      <c r="I55" s="16"/>
      <c r="J55" s="16">
        <f t="shared" si="9"/>
        <v>64.316000000000003</v>
      </c>
      <c r="K55" s="16"/>
      <c r="L55" s="16">
        <f t="shared" si="10"/>
        <v>36.158000000000001</v>
      </c>
      <c r="M55" s="16"/>
      <c r="N55" s="16">
        <f t="shared" si="11"/>
        <v>58.474000000000004</v>
      </c>
      <c r="O55" s="16"/>
      <c r="P55" s="16">
        <f t="shared" si="12"/>
        <v>63.157999999999994</v>
      </c>
      <c r="Q55" s="16"/>
      <c r="R55" s="16">
        <f t="shared" si="13"/>
        <v>100.4572</v>
      </c>
      <c r="S55" s="16"/>
      <c r="T55" s="16">
        <f t="shared" si="14"/>
        <v>8.1579999999999995</v>
      </c>
      <c r="U55" s="16"/>
      <c r="V55" s="16">
        <f t="shared" si="15"/>
        <v>13.157999999999999</v>
      </c>
      <c r="W55" s="16"/>
      <c r="X55" s="16">
        <f t="shared" si="16"/>
        <v>4.4572000000000003</v>
      </c>
      <c r="Y55" s="16"/>
      <c r="Z55" s="16">
        <f t="shared" si="17"/>
        <v>0.46719999999999984</v>
      </c>
      <c r="AA55" s="16"/>
      <c r="AB55" s="16">
        <f t="shared" si="18"/>
        <v>62.316000000000003</v>
      </c>
      <c r="AC55" s="16"/>
      <c r="AD55" s="16">
        <f t="shared" si="19"/>
        <v>3.1679999999999993</v>
      </c>
      <c r="AE55" s="16"/>
    </row>
    <row r="56" spans="1:31">
      <c r="A56" s="4">
        <v>19.059999999999999</v>
      </c>
      <c r="B56" s="16">
        <f t="shared" si="5"/>
        <v>12.690799999999999</v>
      </c>
      <c r="C56" s="16"/>
      <c r="D56" s="16">
        <f t="shared" si="6"/>
        <v>48.4572</v>
      </c>
      <c r="E56" s="16"/>
      <c r="F56" s="16">
        <f t="shared" si="7"/>
        <v>71.158000000000001</v>
      </c>
      <c r="G56" s="16"/>
      <c r="H56" s="16">
        <f t="shared" si="8"/>
        <v>78.474000000000004</v>
      </c>
      <c r="I56" s="16"/>
      <c r="J56" s="16">
        <f t="shared" si="9"/>
        <v>64.316000000000003</v>
      </c>
      <c r="K56" s="16"/>
      <c r="L56" s="16">
        <f t="shared" si="10"/>
        <v>36.158000000000001</v>
      </c>
      <c r="M56" s="16"/>
      <c r="N56" s="16">
        <f t="shared" si="11"/>
        <v>58.474000000000004</v>
      </c>
      <c r="O56" s="16"/>
      <c r="P56" s="16">
        <f t="shared" si="12"/>
        <v>63.157999999999994</v>
      </c>
      <c r="Q56" s="16"/>
      <c r="R56" s="16">
        <f t="shared" si="13"/>
        <v>100.4572</v>
      </c>
      <c r="S56" s="16"/>
      <c r="T56" s="16">
        <f t="shared" si="14"/>
        <v>8.1579999999999995</v>
      </c>
      <c r="U56" s="16"/>
      <c r="V56" s="16">
        <f t="shared" si="15"/>
        <v>13.157999999999999</v>
      </c>
      <c r="W56" s="16"/>
      <c r="X56" s="16">
        <f t="shared" si="16"/>
        <v>4.4572000000000003</v>
      </c>
      <c r="Y56" s="16"/>
      <c r="Z56" s="16">
        <f t="shared" si="17"/>
        <v>0.46719999999999984</v>
      </c>
      <c r="AA56" s="16"/>
      <c r="AB56" s="16">
        <f t="shared" si="18"/>
        <v>62.316000000000003</v>
      </c>
      <c r="AC56" s="16"/>
      <c r="AD56" s="16">
        <f t="shared" si="19"/>
        <v>3.1679999999999993</v>
      </c>
      <c r="AE56" s="16"/>
    </row>
    <row r="57" spans="1:31">
      <c r="A57" s="4">
        <v>19.059999999999999</v>
      </c>
      <c r="B57" s="16">
        <f t="shared" si="5"/>
        <v>12.690799999999999</v>
      </c>
      <c r="C57" s="16"/>
      <c r="D57" s="16">
        <f t="shared" si="6"/>
        <v>48.4572</v>
      </c>
      <c r="E57" s="16"/>
      <c r="F57" s="16">
        <f t="shared" si="7"/>
        <v>71.158000000000001</v>
      </c>
      <c r="G57" s="16"/>
      <c r="H57" s="16">
        <f t="shared" si="8"/>
        <v>78.474000000000004</v>
      </c>
      <c r="I57" s="16"/>
      <c r="J57" s="16">
        <f t="shared" si="9"/>
        <v>64.316000000000003</v>
      </c>
      <c r="K57" s="16"/>
      <c r="L57" s="16">
        <f t="shared" si="10"/>
        <v>36.158000000000001</v>
      </c>
      <c r="M57" s="16"/>
      <c r="N57" s="16">
        <f t="shared" si="11"/>
        <v>58.474000000000004</v>
      </c>
      <c r="O57" s="16"/>
      <c r="P57" s="16">
        <f t="shared" si="12"/>
        <v>63.157999999999994</v>
      </c>
      <c r="Q57" s="16"/>
      <c r="R57" s="16">
        <f t="shared" si="13"/>
        <v>100.4572</v>
      </c>
      <c r="S57" s="16"/>
      <c r="T57" s="16">
        <f t="shared" si="14"/>
        <v>8.1579999999999995</v>
      </c>
      <c r="U57" s="16"/>
      <c r="V57" s="16">
        <f t="shared" si="15"/>
        <v>13.157999999999999</v>
      </c>
      <c r="W57" s="16"/>
      <c r="X57" s="16">
        <f t="shared" si="16"/>
        <v>4.4572000000000003</v>
      </c>
      <c r="Y57" s="16"/>
      <c r="Z57" s="16">
        <f t="shared" si="17"/>
        <v>0.46719999999999984</v>
      </c>
      <c r="AA57" s="16"/>
      <c r="AB57" s="16">
        <f t="shared" si="18"/>
        <v>62.316000000000003</v>
      </c>
      <c r="AC57" s="16"/>
      <c r="AD57" s="16">
        <f t="shared" si="19"/>
        <v>3.1679999999999993</v>
      </c>
      <c r="AE57" s="16"/>
    </row>
    <row r="58" spans="1:31">
      <c r="A58" s="4">
        <v>19.55</v>
      </c>
      <c r="B58" s="16">
        <f t="shared" si="5"/>
        <v>12.779</v>
      </c>
      <c r="C58" s="16"/>
      <c r="D58" s="16">
        <f t="shared" si="6"/>
        <v>48.516000000000005</v>
      </c>
      <c r="E58" s="16"/>
      <c r="F58" s="16">
        <f t="shared" si="7"/>
        <v>71.304999999999993</v>
      </c>
      <c r="G58" s="16"/>
      <c r="H58" s="16">
        <f t="shared" si="8"/>
        <v>78.915000000000006</v>
      </c>
      <c r="I58" s="16"/>
      <c r="J58" s="16">
        <f t="shared" si="9"/>
        <v>64.61</v>
      </c>
      <c r="K58" s="16"/>
      <c r="L58" s="16">
        <f t="shared" si="10"/>
        <v>36.305</v>
      </c>
      <c r="M58" s="16"/>
      <c r="N58" s="16">
        <f t="shared" si="11"/>
        <v>58.915000000000006</v>
      </c>
      <c r="O58" s="16"/>
      <c r="P58" s="16">
        <f t="shared" si="12"/>
        <v>63.305</v>
      </c>
      <c r="Q58" s="16"/>
      <c r="R58" s="16">
        <f t="shared" si="13"/>
        <v>100.51600000000001</v>
      </c>
      <c r="S58" s="16"/>
      <c r="T58" s="16">
        <f t="shared" si="14"/>
        <v>8.3049999999999997</v>
      </c>
      <c r="U58" s="16"/>
      <c r="V58" s="16">
        <f t="shared" si="15"/>
        <v>13.305</v>
      </c>
      <c r="W58" s="16"/>
      <c r="X58" s="16">
        <f t="shared" si="16"/>
        <v>4.516</v>
      </c>
      <c r="Y58" s="16"/>
      <c r="Z58" s="16">
        <f t="shared" si="17"/>
        <v>0.52600000000000002</v>
      </c>
      <c r="AA58" s="16"/>
      <c r="AB58" s="16">
        <f t="shared" si="18"/>
        <v>62.61</v>
      </c>
      <c r="AC58" s="16"/>
      <c r="AD58" s="16">
        <f t="shared" si="19"/>
        <v>3.3150000000000004</v>
      </c>
      <c r="AE58" s="16"/>
    </row>
    <row r="59" spans="1:31">
      <c r="A59" s="4">
        <v>19.55</v>
      </c>
      <c r="B59" s="16">
        <f t="shared" si="5"/>
        <v>12.779</v>
      </c>
      <c r="C59" s="16"/>
      <c r="D59" s="16">
        <f t="shared" si="6"/>
        <v>48.516000000000005</v>
      </c>
      <c r="E59" s="16"/>
      <c r="F59" s="16">
        <f t="shared" si="7"/>
        <v>71.304999999999993</v>
      </c>
      <c r="G59" s="16"/>
      <c r="H59" s="16">
        <f t="shared" si="8"/>
        <v>78.915000000000006</v>
      </c>
      <c r="I59" s="16"/>
      <c r="J59" s="16">
        <f t="shared" si="9"/>
        <v>64.61</v>
      </c>
      <c r="K59" s="16"/>
      <c r="L59" s="16">
        <f t="shared" si="10"/>
        <v>36.305</v>
      </c>
      <c r="M59" s="16"/>
      <c r="N59" s="16">
        <f t="shared" si="11"/>
        <v>58.915000000000006</v>
      </c>
      <c r="O59" s="16"/>
      <c r="P59" s="16">
        <f t="shared" si="12"/>
        <v>63.305</v>
      </c>
      <c r="Q59" s="16"/>
      <c r="R59" s="16">
        <f t="shared" si="13"/>
        <v>100.51600000000001</v>
      </c>
      <c r="S59" s="16"/>
      <c r="T59" s="16">
        <f t="shared" si="14"/>
        <v>8.3049999999999997</v>
      </c>
      <c r="U59" s="16"/>
      <c r="V59" s="16">
        <f t="shared" si="15"/>
        <v>13.305</v>
      </c>
      <c r="W59" s="16"/>
      <c r="X59" s="16">
        <f t="shared" si="16"/>
        <v>4.516</v>
      </c>
      <c r="Y59" s="16"/>
      <c r="Z59" s="16">
        <f t="shared" si="17"/>
        <v>0.52600000000000002</v>
      </c>
      <c r="AA59" s="16"/>
      <c r="AB59" s="16">
        <f t="shared" si="18"/>
        <v>62.61</v>
      </c>
      <c r="AC59" s="16"/>
      <c r="AD59" s="16">
        <f t="shared" si="19"/>
        <v>3.3150000000000004</v>
      </c>
      <c r="AE59" s="16"/>
    </row>
    <row r="60" spans="1:31">
      <c r="A60" s="4">
        <v>19.55</v>
      </c>
      <c r="B60" s="16">
        <f t="shared" si="5"/>
        <v>12.779</v>
      </c>
      <c r="C60" s="16"/>
      <c r="D60" s="16">
        <f t="shared" si="6"/>
        <v>48.516000000000005</v>
      </c>
      <c r="E60" s="16"/>
      <c r="F60" s="16">
        <f t="shared" si="7"/>
        <v>71.304999999999993</v>
      </c>
      <c r="G60" s="16"/>
      <c r="H60" s="16">
        <f t="shared" si="8"/>
        <v>78.915000000000006</v>
      </c>
      <c r="I60" s="16"/>
      <c r="J60" s="16">
        <f t="shared" si="9"/>
        <v>64.61</v>
      </c>
      <c r="K60" s="16"/>
      <c r="L60" s="16">
        <f t="shared" si="10"/>
        <v>36.305</v>
      </c>
      <c r="M60" s="16"/>
      <c r="N60" s="16">
        <f t="shared" si="11"/>
        <v>58.915000000000006</v>
      </c>
      <c r="O60" s="16"/>
      <c r="P60" s="16">
        <f t="shared" si="12"/>
        <v>63.305</v>
      </c>
      <c r="Q60" s="16"/>
      <c r="R60" s="16">
        <f t="shared" si="13"/>
        <v>100.51600000000001</v>
      </c>
      <c r="S60" s="16"/>
      <c r="T60" s="16">
        <f t="shared" si="14"/>
        <v>8.3049999999999997</v>
      </c>
      <c r="U60" s="16"/>
      <c r="V60" s="16">
        <f t="shared" si="15"/>
        <v>13.305</v>
      </c>
      <c r="W60" s="16"/>
      <c r="X60" s="16">
        <f t="shared" si="16"/>
        <v>4.516</v>
      </c>
      <c r="Y60" s="16"/>
      <c r="Z60" s="16">
        <f t="shared" si="17"/>
        <v>0.52600000000000002</v>
      </c>
      <c r="AA60" s="16"/>
      <c r="AB60" s="16">
        <f t="shared" si="18"/>
        <v>62.61</v>
      </c>
      <c r="AC60" s="16"/>
      <c r="AD60" s="16">
        <f t="shared" si="19"/>
        <v>3.3150000000000004</v>
      </c>
      <c r="AE60" s="16"/>
    </row>
    <row r="61" spans="1:31">
      <c r="A61" s="4">
        <v>20.04</v>
      </c>
      <c r="B61" s="16">
        <f t="shared" si="5"/>
        <v>12.8672</v>
      </c>
      <c r="C61" s="16"/>
      <c r="D61" s="16">
        <f t="shared" si="6"/>
        <v>48.574800000000003</v>
      </c>
      <c r="E61" s="16"/>
      <c r="F61" s="16">
        <f t="shared" si="7"/>
        <v>71.451999999999998</v>
      </c>
      <c r="G61" s="16"/>
      <c r="H61" s="16">
        <f t="shared" si="8"/>
        <v>79.355999999999995</v>
      </c>
      <c r="I61" s="16"/>
      <c r="J61" s="16">
        <f t="shared" si="9"/>
        <v>64.903999999999996</v>
      </c>
      <c r="K61" s="16"/>
      <c r="L61" s="16">
        <f t="shared" si="10"/>
        <v>36.451999999999998</v>
      </c>
      <c r="M61" s="16"/>
      <c r="N61" s="16">
        <f t="shared" si="11"/>
        <v>59.356000000000002</v>
      </c>
      <c r="O61" s="16"/>
      <c r="P61" s="16">
        <f t="shared" si="12"/>
        <v>63.451999999999998</v>
      </c>
      <c r="Q61" s="16"/>
      <c r="R61" s="16">
        <f t="shared" si="13"/>
        <v>100.5748</v>
      </c>
      <c r="S61" s="16"/>
      <c r="T61" s="16">
        <f t="shared" si="14"/>
        <v>8.452</v>
      </c>
      <c r="U61" s="16"/>
      <c r="V61" s="16">
        <f t="shared" si="15"/>
        <v>13.452</v>
      </c>
      <c r="W61" s="16"/>
      <c r="X61" s="16">
        <f t="shared" si="16"/>
        <v>4.5747999999999998</v>
      </c>
      <c r="Y61" s="16"/>
      <c r="Z61" s="16">
        <f t="shared" si="17"/>
        <v>0.58479999999999976</v>
      </c>
      <c r="AA61" s="16"/>
      <c r="AB61" s="16">
        <f t="shared" si="18"/>
        <v>62.904000000000003</v>
      </c>
      <c r="AC61" s="16"/>
      <c r="AD61" s="16">
        <f t="shared" si="19"/>
        <v>3.4619999999999997</v>
      </c>
      <c r="AE61" s="16"/>
    </row>
    <row r="62" spans="1:31">
      <c r="A62" s="4">
        <v>20.04</v>
      </c>
      <c r="B62" s="16">
        <f t="shared" si="5"/>
        <v>12.8672</v>
      </c>
      <c r="C62" s="16"/>
      <c r="D62" s="16">
        <f t="shared" si="6"/>
        <v>48.574800000000003</v>
      </c>
      <c r="E62" s="16"/>
      <c r="F62" s="16">
        <f t="shared" si="7"/>
        <v>71.451999999999998</v>
      </c>
      <c r="G62" s="16"/>
      <c r="H62" s="16">
        <f t="shared" si="8"/>
        <v>79.355999999999995</v>
      </c>
      <c r="I62" s="16"/>
      <c r="J62" s="16">
        <f t="shared" si="9"/>
        <v>64.903999999999996</v>
      </c>
      <c r="K62" s="16"/>
      <c r="L62" s="16">
        <f t="shared" si="10"/>
        <v>36.451999999999998</v>
      </c>
      <c r="M62" s="16"/>
      <c r="N62" s="16">
        <f t="shared" si="11"/>
        <v>59.356000000000002</v>
      </c>
      <c r="O62" s="16"/>
      <c r="P62" s="16">
        <f t="shared" si="12"/>
        <v>63.451999999999998</v>
      </c>
      <c r="Q62" s="16"/>
      <c r="R62" s="16">
        <f t="shared" si="13"/>
        <v>100.5748</v>
      </c>
      <c r="S62" s="16"/>
      <c r="T62" s="16">
        <f t="shared" si="14"/>
        <v>8.452</v>
      </c>
      <c r="U62" s="16"/>
      <c r="V62" s="16">
        <f t="shared" si="15"/>
        <v>13.452</v>
      </c>
      <c r="W62" s="16"/>
      <c r="X62" s="16">
        <f t="shared" si="16"/>
        <v>4.5747999999999998</v>
      </c>
      <c r="Y62" s="16"/>
      <c r="Z62" s="16">
        <f t="shared" si="17"/>
        <v>0.58479999999999976</v>
      </c>
      <c r="AA62" s="16"/>
      <c r="AB62" s="16">
        <f t="shared" si="18"/>
        <v>62.904000000000003</v>
      </c>
      <c r="AC62" s="16"/>
      <c r="AD62" s="16">
        <f t="shared" si="19"/>
        <v>3.4619999999999997</v>
      </c>
      <c r="AE62" s="16"/>
    </row>
    <row r="63" spans="1:31">
      <c r="A63" s="4">
        <v>20.04</v>
      </c>
      <c r="B63" s="16">
        <f t="shared" si="5"/>
        <v>12.8672</v>
      </c>
      <c r="C63" s="16"/>
      <c r="D63" s="16">
        <f t="shared" si="6"/>
        <v>48.574800000000003</v>
      </c>
      <c r="E63" s="16"/>
      <c r="F63" s="16">
        <f t="shared" si="7"/>
        <v>71.451999999999998</v>
      </c>
      <c r="G63" s="16"/>
      <c r="H63" s="16">
        <f t="shared" si="8"/>
        <v>79.355999999999995</v>
      </c>
      <c r="I63" s="16"/>
      <c r="J63" s="16">
        <f t="shared" si="9"/>
        <v>64.903999999999996</v>
      </c>
      <c r="K63" s="16"/>
      <c r="L63" s="16">
        <f t="shared" si="10"/>
        <v>36.451999999999998</v>
      </c>
      <c r="M63" s="16"/>
      <c r="N63" s="16">
        <f t="shared" si="11"/>
        <v>59.356000000000002</v>
      </c>
      <c r="O63" s="16"/>
      <c r="P63" s="16">
        <f t="shared" si="12"/>
        <v>63.451999999999998</v>
      </c>
      <c r="Q63" s="16"/>
      <c r="R63" s="16">
        <f t="shared" si="13"/>
        <v>100.5748</v>
      </c>
      <c r="S63" s="16"/>
      <c r="T63" s="16">
        <f t="shared" si="14"/>
        <v>8.452</v>
      </c>
      <c r="U63" s="16"/>
      <c r="V63" s="16">
        <f t="shared" si="15"/>
        <v>13.452</v>
      </c>
      <c r="W63" s="16"/>
      <c r="X63" s="16">
        <f t="shared" si="16"/>
        <v>4.5747999999999998</v>
      </c>
      <c r="Y63" s="16"/>
      <c r="Z63" s="16">
        <f t="shared" si="17"/>
        <v>0.58479999999999976</v>
      </c>
      <c r="AA63" s="16"/>
      <c r="AB63" s="16">
        <f t="shared" si="18"/>
        <v>62.904000000000003</v>
      </c>
      <c r="AC63" s="16"/>
      <c r="AD63" s="16">
        <f t="shared" si="19"/>
        <v>3.4619999999999997</v>
      </c>
      <c r="AE63" s="16"/>
    </row>
    <row r="64" spans="1:31">
      <c r="A64" s="4">
        <v>20.04</v>
      </c>
      <c r="B64" s="16">
        <f t="shared" si="5"/>
        <v>12.8672</v>
      </c>
      <c r="C64" s="16"/>
      <c r="D64" s="16">
        <f t="shared" si="6"/>
        <v>48.574800000000003</v>
      </c>
      <c r="E64" s="16"/>
      <c r="F64" s="16">
        <f t="shared" si="7"/>
        <v>71.451999999999998</v>
      </c>
      <c r="G64" s="16"/>
      <c r="H64" s="16">
        <f t="shared" si="8"/>
        <v>79.355999999999995</v>
      </c>
      <c r="I64" s="16"/>
      <c r="J64" s="16">
        <f t="shared" si="9"/>
        <v>64.903999999999996</v>
      </c>
      <c r="K64" s="16"/>
      <c r="L64" s="16">
        <f t="shared" si="10"/>
        <v>36.451999999999998</v>
      </c>
      <c r="M64" s="16"/>
      <c r="N64" s="16">
        <f t="shared" si="11"/>
        <v>59.356000000000002</v>
      </c>
      <c r="O64" s="16"/>
      <c r="P64" s="16">
        <f t="shared" si="12"/>
        <v>63.451999999999998</v>
      </c>
      <c r="Q64" s="16"/>
      <c r="R64" s="16">
        <f t="shared" si="13"/>
        <v>100.5748</v>
      </c>
      <c r="S64" s="16"/>
      <c r="T64" s="16">
        <f t="shared" si="14"/>
        <v>8.452</v>
      </c>
      <c r="U64" s="16"/>
      <c r="V64" s="16">
        <f t="shared" si="15"/>
        <v>13.452</v>
      </c>
      <c r="W64" s="16"/>
      <c r="X64" s="16">
        <f t="shared" si="16"/>
        <v>4.5747999999999998</v>
      </c>
      <c r="Y64" s="16"/>
      <c r="Z64" s="16">
        <f t="shared" si="17"/>
        <v>0.58479999999999976</v>
      </c>
      <c r="AA64" s="16"/>
      <c r="AB64" s="16">
        <f t="shared" si="18"/>
        <v>62.904000000000003</v>
      </c>
      <c r="AC64" s="16"/>
      <c r="AD64" s="16">
        <f t="shared" si="19"/>
        <v>3.4619999999999997</v>
      </c>
      <c r="AE64" s="16"/>
    </row>
    <row r="65" spans="1:31">
      <c r="A65" s="4">
        <v>21.02</v>
      </c>
      <c r="B65" s="16">
        <f t="shared" si="5"/>
        <v>13.0436</v>
      </c>
      <c r="C65" s="16"/>
      <c r="D65" s="16">
        <f t="shared" si="6"/>
        <v>48.692399999999999</v>
      </c>
      <c r="E65" s="16"/>
      <c r="F65" s="16">
        <f t="shared" si="7"/>
        <v>71.745999999999995</v>
      </c>
      <c r="G65" s="16"/>
      <c r="H65" s="16">
        <f t="shared" si="8"/>
        <v>80.238</v>
      </c>
      <c r="I65" s="16"/>
      <c r="J65" s="16">
        <f t="shared" si="9"/>
        <v>65.492000000000004</v>
      </c>
      <c r="K65" s="16"/>
      <c r="L65" s="16">
        <f t="shared" si="10"/>
        <v>36.746000000000002</v>
      </c>
      <c r="M65" s="16"/>
      <c r="N65" s="16">
        <f t="shared" si="11"/>
        <v>60.238</v>
      </c>
      <c r="O65" s="16"/>
      <c r="P65" s="16">
        <f t="shared" si="12"/>
        <v>63.745999999999995</v>
      </c>
      <c r="Q65" s="16"/>
      <c r="R65" s="16">
        <f t="shared" si="13"/>
        <v>100.69240000000001</v>
      </c>
      <c r="S65" s="16"/>
      <c r="T65" s="16">
        <f t="shared" si="14"/>
        <v>8.7460000000000004</v>
      </c>
      <c r="U65" s="16"/>
      <c r="V65" s="16">
        <f t="shared" si="15"/>
        <v>13.746</v>
      </c>
      <c r="W65" s="16"/>
      <c r="X65" s="16">
        <f t="shared" si="16"/>
        <v>4.6923999999999992</v>
      </c>
      <c r="Y65" s="16"/>
      <c r="Z65" s="16">
        <f t="shared" si="17"/>
        <v>0.70239999999999969</v>
      </c>
      <c r="AA65" s="16"/>
      <c r="AB65" s="16">
        <f t="shared" si="18"/>
        <v>63.492000000000004</v>
      </c>
      <c r="AC65" s="16"/>
      <c r="AD65" s="16">
        <f t="shared" si="19"/>
        <v>3.7560000000000002</v>
      </c>
      <c r="AE65" s="16"/>
    </row>
    <row r="66" spans="1:31">
      <c r="A66" s="4">
        <v>21.02</v>
      </c>
      <c r="B66" s="16">
        <f t="shared" si="5"/>
        <v>13.0436</v>
      </c>
      <c r="C66" s="16"/>
      <c r="D66" s="16">
        <f t="shared" si="6"/>
        <v>48.692399999999999</v>
      </c>
      <c r="E66" s="16"/>
      <c r="F66" s="16">
        <f t="shared" si="7"/>
        <v>71.745999999999995</v>
      </c>
      <c r="G66" s="16"/>
      <c r="H66" s="16">
        <f t="shared" si="8"/>
        <v>80.238</v>
      </c>
      <c r="I66" s="16"/>
      <c r="J66" s="16">
        <f t="shared" si="9"/>
        <v>65.492000000000004</v>
      </c>
      <c r="K66" s="16"/>
      <c r="L66" s="16">
        <f t="shared" si="10"/>
        <v>36.746000000000002</v>
      </c>
      <c r="M66" s="16"/>
      <c r="N66" s="16">
        <f t="shared" si="11"/>
        <v>60.238</v>
      </c>
      <c r="O66" s="16"/>
      <c r="P66" s="16">
        <f t="shared" si="12"/>
        <v>63.745999999999995</v>
      </c>
      <c r="Q66" s="16"/>
      <c r="R66" s="16">
        <f t="shared" si="13"/>
        <v>100.69240000000001</v>
      </c>
      <c r="S66" s="16"/>
      <c r="T66" s="16">
        <f t="shared" si="14"/>
        <v>8.7460000000000004</v>
      </c>
      <c r="U66" s="16"/>
      <c r="V66" s="16">
        <f t="shared" si="15"/>
        <v>13.746</v>
      </c>
      <c r="W66" s="16"/>
      <c r="X66" s="16">
        <f t="shared" si="16"/>
        <v>4.6923999999999992</v>
      </c>
      <c r="Y66" s="16"/>
      <c r="Z66" s="16">
        <f t="shared" si="17"/>
        <v>0.70239999999999969</v>
      </c>
      <c r="AA66" s="16"/>
      <c r="AB66" s="16">
        <f t="shared" si="18"/>
        <v>63.492000000000004</v>
      </c>
      <c r="AC66" s="16"/>
      <c r="AD66" s="16">
        <f t="shared" si="19"/>
        <v>3.7560000000000002</v>
      </c>
      <c r="AE66" s="16"/>
    </row>
    <row r="67" spans="1:31">
      <c r="A67" s="4">
        <v>21.51</v>
      </c>
      <c r="B67" s="16">
        <f t="shared" si="5"/>
        <v>13.1318</v>
      </c>
      <c r="C67" s="16"/>
      <c r="D67" s="16">
        <f t="shared" si="6"/>
        <v>48.751200000000004</v>
      </c>
      <c r="E67" s="16"/>
      <c r="F67" s="16">
        <f t="shared" si="7"/>
        <v>71.893000000000001</v>
      </c>
      <c r="G67" s="16"/>
      <c r="H67" s="16">
        <f t="shared" si="8"/>
        <v>80.679000000000002</v>
      </c>
      <c r="I67" s="16"/>
      <c r="J67" s="16">
        <f t="shared" si="9"/>
        <v>65.786000000000001</v>
      </c>
      <c r="K67" s="16"/>
      <c r="L67" s="16">
        <f t="shared" si="10"/>
        <v>36.893000000000001</v>
      </c>
      <c r="M67" s="16"/>
      <c r="N67" s="16">
        <f t="shared" si="11"/>
        <v>60.679000000000002</v>
      </c>
      <c r="O67" s="16"/>
      <c r="P67" s="16">
        <f t="shared" si="12"/>
        <v>63.893000000000001</v>
      </c>
      <c r="Q67" s="16"/>
      <c r="R67" s="16">
        <f t="shared" si="13"/>
        <v>100.7512</v>
      </c>
      <c r="S67" s="16"/>
      <c r="T67" s="16">
        <f t="shared" si="14"/>
        <v>8.8930000000000007</v>
      </c>
      <c r="U67" s="16"/>
      <c r="V67" s="16">
        <f t="shared" si="15"/>
        <v>13.893000000000001</v>
      </c>
      <c r="W67" s="16"/>
      <c r="X67" s="16">
        <f t="shared" si="16"/>
        <v>4.7511999999999999</v>
      </c>
      <c r="Y67" s="16"/>
      <c r="Z67" s="16">
        <f t="shared" si="17"/>
        <v>0.76119999999999988</v>
      </c>
      <c r="AA67" s="16"/>
      <c r="AB67" s="16">
        <f t="shared" si="18"/>
        <v>63.786000000000001</v>
      </c>
      <c r="AC67" s="16"/>
      <c r="AD67" s="16">
        <f t="shared" si="19"/>
        <v>3.9030000000000005</v>
      </c>
      <c r="AE67" s="16"/>
    </row>
    <row r="68" spans="1:31">
      <c r="A68" s="4">
        <v>21.51</v>
      </c>
      <c r="B68" s="16">
        <f t="shared" si="5"/>
        <v>13.1318</v>
      </c>
      <c r="C68" s="16"/>
      <c r="D68" s="16">
        <f t="shared" si="6"/>
        <v>48.751200000000004</v>
      </c>
      <c r="E68" s="16"/>
      <c r="F68" s="16">
        <f t="shared" si="7"/>
        <v>71.893000000000001</v>
      </c>
      <c r="G68" s="16"/>
      <c r="H68" s="16">
        <f t="shared" si="8"/>
        <v>80.679000000000002</v>
      </c>
      <c r="I68" s="16"/>
      <c r="J68" s="16">
        <f t="shared" si="9"/>
        <v>65.786000000000001</v>
      </c>
      <c r="K68" s="16"/>
      <c r="L68" s="16">
        <f t="shared" si="10"/>
        <v>36.893000000000001</v>
      </c>
      <c r="M68" s="16"/>
      <c r="N68" s="16">
        <f t="shared" si="11"/>
        <v>60.679000000000002</v>
      </c>
      <c r="O68" s="16"/>
      <c r="P68" s="16">
        <f t="shared" si="12"/>
        <v>63.893000000000001</v>
      </c>
      <c r="Q68" s="16"/>
      <c r="R68" s="16">
        <f t="shared" si="13"/>
        <v>100.7512</v>
      </c>
      <c r="S68" s="16"/>
      <c r="T68" s="16">
        <f t="shared" si="14"/>
        <v>8.8930000000000007</v>
      </c>
      <c r="U68" s="16"/>
      <c r="V68" s="16">
        <f t="shared" si="15"/>
        <v>13.893000000000001</v>
      </c>
      <c r="W68" s="16"/>
      <c r="X68" s="16">
        <f t="shared" si="16"/>
        <v>4.7511999999999999</v>
      </c>
      <c r="Y68" s="16"/>
      <c r="Z68" s="16">
        <f t="shared" si="17"/>
        <v>0.76119999999999988</v>
      </c>
      <c r="AA68" s="16"/>
      <c r="AB68" s="16">
        <f t="shared" si="18"/>
        <v>63.786000000000001</v>
      </c>
      <c r="AC68" s="16"/>
      <c r="AD68" s="16">
        <f t="shared" si="19"/>
        <v>3.9030000000000005</v>
      </c>
      <c r="AE68" s="16"/>
    </row>
    <row r="69" spans="1:31">
      <c r="A69" s="4">
        <v>21.51</v>
      </c>
      <c r="B69" s="16">
        <f t="shared" si="5"/>
        <v>13.1318</v>
      </c>
      <c r="C69" s="16"/>
      <c r="D69" s="16">
        <f t="shared" si="6"/>
        <v>48.751200000000004</v>
      </c>
      <c r="E69" s="16"/>
      <c r="F69" s="16">
        <f t="shared" si="7"/>
        <v>71.893000000000001</v>
      </c>
      <c r="G69" s="16"/>
      <c r="H69" s="16">
        <f t="shared" si="8"/>
        <v>80.679000000000002</v>
      </c>
      <c r="I69" s="16"/>
      <c r="J69" s="16">
        <f t="shared" si="9"/>
        <v>65.786000000000001</v>
      </c>
      <c r="K69" s="16"/>
      <c r="L69" s="16">
        <f t="shared" si="10"/>
        <v>36.893000000000001</v>
      </c>
      <c r="M69" s="16"/>
      <c r="N69" s="16">
        <f t="shared" si="11"/>
        <v>60.679000000000002</v>
      </c>
      <c r="O69" s="16"/>
      <c r="P69" s="16">
        <f t="shared" si="12"/>
        <v>63.893000000000001</v>
      </c>
      <c r="Q69" s="16"/>
      <c r="R69" s="16">
        <f t="shared" si="13"/>
        <v>100.7512</v>
      </c>
      <c r="S69" s="16"/>
      <c r="T69" s="16">
        <f t="shared" si="14"/>
        <v>8.8930000000000007</v>
      </c>
      <c r="U69" s="16"/>
      <c r="V69" s="16">
        <f t="shared" si="15"/>
        <v>13.893000000000001</v>
      </c>
      <c r="W69" s="16"/>
      <c r="X69" s="16">
        <f t="shared" si="16"/>
        <v>4.7511999999999999</v>
      </c>
      <c r="Y69" s="16"/>
      <c r="Z69" s="16">
        <f t="shared" si="17"/>
        <v>0.76119999999999988</v>
      </c>
      <c r="AA69" s="16"/>
      <c r="AB69" s="16">
        <f t="shared" si="18"/>
        <v>63.786000000000001</v>
      </c>
      <c r="AC69" s="16"/>
      <c r="AD69" s="16">
        <f t="shared" si="19"/>
        <v>3.9030000000000005</v>
      </c>
      <c r="AE69" s="16"/>
    </row>
    <row r="70" spans="1:31">
      <c r="A70" s="4">
        <v>21.51</v>
      </c>
      <c r="B70" s="16">
        <f t="shared" si="5"/>
        <v>13.1318</v>
      </c>
      <c r="C70" s="16"/>
      <c r="D70" s="16">
        <f t="shared" si="6"/>
        <v>48.751200000000004</v>
      </c>
      <c r="E70" s="16"/>
      <c r="F70" s="16">
        <f t="shared" si="7"/>
        <v>71.893000000000001</v>
      </c>
      <c r="G70" s="16"/>
      <c r="H70" s="16">
        <f t="shared" si="8"/>
        <v>80.679000000000002</v>
      </c>
      <c r="I70" s="16"/>
      <c r="J70" s="16">
        <f t="shared" si="9"/>
        <v>65.786000000000001</v>
      </c>
      <c r="K70" s="16"/>
      <c r="L70" s="16">
        <f t="shared" si="10"/>
        <v>36.893000000000001</v>
      </c>
      <c r="M70" s="16"/>
      <c r="N70" s="16">
        <f t="shared" si="11"/>
        <v>60.679000000000002</v>
      </c>
      <c r="O70" s="16"/>
      <c r="P70" s="16">
        <f t="shared" si="12"/>
        <v>63.893000000000001</v>
      </c>
      <c r="Q70" s="16"/>
      <c r="R70" s="16">
        <f t="shared" si="13"/>
        <v>100.7512</v>
      </c>
      <c r="S70" s="16"/>
      <c r="T70" s="16">
        <f t="shared" si="14"/>
        <v>8.8930000000000007</v>
      </c>
      <c r="U70" s="16"/>
      <c r="V70" s="16">
        <f t="shared" si="15"/>
        <v>13.893000000000001</v>
      </c>
      <c r="W70" s="16"/>
      <c r="X70" s="16">
        <f t="shared" si="16"/>
        <v>4.7511999999999999</v>
      </c>
      <c r="Y70" s="16"/>
      <c r="Z70" s="16">
        <f t="shared" si="17"/>
        <v>0.76119999999999988</v>
      </c>
      <c r="AA70" s="16"/>
      <c r="AB70" s="16">
        <f t="shared" si="18"/>
        <v>63.786000000000001</v>
      </c>
      <c r="AC70" s="16"/>
      <c r="AD70" s="16">
        <f t="shared" si="19"/>
        <v>3.9030000000000005</v>
      </c>
      <c r="AE70" s="16"/>
    </row>
    <row r="71" spans="1:31">
      <c r="A71" s="4">
        <v>22.48</v>
      </c>
      <c r="B71" s="16">
        <f t="shared" si="5"/>
        <v>13.3064</v>
      </c>
      <c r="C71" s="16"/>
      <c r="D71" s="16">
        <f t="shared" si="6"/>
        <v>48.867600000000003</v>
      </c>
      <c r="E71" s="16"/>
      <c r="F71" s="16">
        <f t="shared" si="7"/>
        <v>72.183999999999997</v>
      </c>
      <c r="G71" s="16"/>
      <c r="H71" s="16">
        <f t="shared" si="8"/>
        <v>81.551999999999992</v>
      </c>
      <c r="I71" s="16"/>
      <c r="J71" s="16">
        <f t="shared" si="9"/>
        <v>66.367999999999995</v>
      </c>
      <c r="K71" s="16"/>
      <c r="L71" s="16">
        <f t="shared" si="10"/>
        <v>37.183999999999997</v>
      </c>
      <c r="M71" s="16"/>
      <c r="N71" s="16">
        <f t="shared" si="11"/>
        <v>61.552</v>
      </c>
      <c r="O71" s="16"/>
      <c r="P71" s="16">
        <f t="shared" si="12"/>
        <v>64.183999999999997</v>
      </c>
      <c r="Q71" s="16"/>
      <c r="R71" s="16">
        <f t="shared" si="13"/>
        <v>100.8676</v>
      </c>
      <c r="S71" s="16"/>
      <c r="T71" s="16">
        <f t="shared" si="14"/>
        <v>9.1839999999999993</v>
      </c>
      <c r="U71" s="16"/>
      <c r="V71" s="16">
        <f t="shared" si="15"/>
        <v>14.184000000000001</v>
      </c>
      <c r="W71" s="16"/>
      <c r="X71" s="16">
        <f t="shared" si="16"/>
        <v>4.8675999999999995</v>
      </c>
      <c r="Y71" s="16"/>
      <c r="Z71" s="16">
        <f t="shared" si="17"/>
        <v>0.87759999999999994</v>
      </c>
      <c r="AA71" s="16"/>
      <c r="AB71" s="16">
        <f t="shared" si="18"/>
        <v>64.367999999999995</v>
      </c>
      <c r="AC71" s="16"/>
      <c r="AD71" s="16">
        <f t="shared" si="19"/>
        <v>4.194</v>
      </c>
      <c r="AE71" s="16"/>
    </row>
    <row r="72" spans="1:31">
      <c r="A72" s="4">
        <v>22.48</v>
      </c>
      <c r="B72" s="16">
        <f t="shared" si="5"/>
        <v>13.3064</v>
      </c>
      <c r="C72" s="16"/>
      <c r="D72" s="16">
        <f t="shared" si="6"/>
        <v>48.867600000000003</v>
      </c>
      <c r="E72" s="16"/>
      <c r="F72" s="16">
        <f t="shared" si="7"/>
        <v>72.183999999999997</v>
      </c>
      <c r="G72" s="16"/>
      <c r="H72" s="16">
        <f t="shared" si="8"/>
        <v>81.551999999999992</v>
      </c>
      <c r="I72" s="16"/>
      <c r="J72" s="16">
        <f t="shared" si="9"/>
        <v>66.367999999999995</v>
      </c>
      <c r="K72" s="16"/>
      <c r="L72" s="16">
        <f t="shared" si="10"/>
        <v>37.183999999999997</v>
      </c>
      <c r="M72" s="16"/>
      <c r="N72" s="16">
        <f t="shared" si="11"/>
        <v>61.552</v>
      </c>
      <c r="O72" s="16"/>
      <c r="P72" s="16">
        <f t="shared" si="12"/>
        <v>64.183999999999997</v>
      </c>
      <c r="Q72" s="16"/>
      <c r="R72" s="16">
        <f t="shared" si="13"/>
        <v>100.8676</v>
      </c>
      <c r="S72" s="16"/>
      <c r="T72" s="16">
        <f t="shared" si="14"/>
        <v>9.1839999999999993</v>
      </c>
      <c r="U72" s="16"/>
      <c r="V72" s="16">
        <f t="shared" si="15"/>
        <v>14.184000000000001</v>
      </c>
      <c r="W72" s="16"/>
      <c r="X72" s="16">
        <f t="shared" si="16"/>
        <v>4.8675999999999995</v>
      </c>
      <c r="Y72" s="16"/>
      <c r="Z72" s="16">
        <f t="shared" si="17"/>
        <v>0.87759999999999994</v>
      </c>
      <c r="AA72" s="16"/>
      <c r="AB72" s="16">
        <f t="shared" si="18"/>
        <v>64.367999999999995</v>
      </c>
      <c r="AC72" s="16"/>
      <c r="AD72" s="16">
        <f t="shared" si="19"/>
        <v>4.194</v>
      </c>
      <c r="AE72" s="16"/>
    </row>
    <row r="73" spans="1:31">
      <c r="A73" s="4">
        <v>22.48</v>
      </c>
      <c r="B73" s="16">
        <f t="shared" si="5"/>
        <v>13.3064</v>
      </c>
      <c r="C73" s="16"/>
      <c r="D73" s="16">
        <f t="shared" si="6"/>
        <v>48.867600000000003</v>
      </c>
      <c r="E73" s="16"/>
      <c r="F73" s="16">
        <f t="shared" si="7"/>
        <v>72.183999999999997</v>
      </c>
      <c r="G73" s="16"/>
      <c r="H73" s="16">
        <f t="shared" si="8"/>
        <v>81.551999999999992</v>
      </c>
      <c r="I73" s="16"/>
      <c r="J73" s="16">
        <f t="shared" si="9"/>
        <v>66.367999999999995</v>
      </c>
      <c r="K73" s="16"/>
      <c r="L73" s="16">
        <f t="shared" si="10"/>
        <v>37.183999999999997</v>
      </c>
      <c r="M73" s="16"/>
      <c r="N73" s="16">
        <f t="shared" si="11"/>
        <v>61.552</v>
      </c>
      <c r="O73" s="16"/>
      <c r="P73" s="16">
        <f t="shared" si="12"/>
        <v>64.183999999999997</v>
      </c>
      <c r="Q73" s="16"/>
      <c r="R73" s="16">
        <f t="shared" si="13"/>
        <v>100.8676</v>
      </c>
      <c r="S73" s="16"/>
      <c r="T73" s="16">
        <f t="shared" si="14"/>
        <v>9.1839999999999993</v>
      </c>
      <c r="U73" s="16"/>
      <c r="V73" s="16">
        <f t="shared" si="15"/>
        <v>14.184000000000001</v>
      </c>
      <c r="W73" s="16"/>
      <c r="X73" s="16">
        <f t="shared" si="16"/>
        <v>4.8675999999999995</v>
      </c>
      <c r="Y73" s="16"/>
      <c r="Z73" s="16">
        <f t="shared" si="17"/>
        <v>0.87759999999999994</v>
      </c>
      <c r="AA73" s="16"/>
      <c r="AB73" s="16">
        <f t="shared" si="18"/>
        <v>64.367999999999995</v>
      </c>
      <c r="AC73" s="16"/>
      <c r="AD73" s="16">
        <f t="shared" si="19"/>
        <v>4.194</v>
      </c>
      <c r="AE73" s="16"/>
    </row>
    <row r="74" spans="1:31">
      <c r="A74" s="4">
        <v>22.48</v>
      </c>
      <c r="B74" s="16">
        <f t="shared" si="5"/>
        <v>13.3064</v>
      </c>
      <c r="C74" s="16"/>
      <c r="D74" s="16">
        <f t="shared" si="6"/>
        <v>48.867600000000003</v>
      </c>
      <c r="E74" s="16"/>
      <c r="F74" s="16">
        <f t="shared" si="7"/>
        <v>72.183999999999997</v>
      </c>
      <c r="G74" s="16"/>
      <c r="H74" s="16">
        <f t="shared" si="8"/>
        <v>81.551999999999992</v>
      </c>
      <c r="I74" s="16"/>
      <c r="J74" s="16">
        <f t="shared" si="9"/>
        <v>66.367999999999995</v>
      </c>
      <c r="K74" s="16"/>
      <c r="L74" s="16">
        <f t="shared" si="10"/>
        <v>37.183999999999997</v>
      </c>
      <c r="M74" s="16"/>
      <c r="N74" s="16">
        <f t="shared" si="11"/>
        <v>61.552</v>
      </c>
      <c r="O74" s="16"/>
      <c r="P74" s="16">
        <f t="shared" si="12"/>
        <v>64.183999999999997</v>
      </c>
      <c r="Q74" s="16"/>
      <c r="R74" s="16">
        <f t="shared" si="13"/>
        <v>100.8676</v>
      </c>
      <c r="S74" s="16"/>
      <c r="T74" s="16">
        <f t="shared" si="14"/>
        <v>9.1839999999999993</v>
      </c>
      <c r="U74" s="16"/>
      <c r="V74" s="16">
        <f t="shared" si="15"/>
        <v>14.184000000000001</v>
      </c>
      <c r="W74" s="16"/>
      <c r="X74" s="16">
        <f t="shared" si="16"/>
        <v>4.8675999999999995</v>
      </c>
      <c r="Y74" s="16"/>
      <c r="Z74" s="16">
        <f t="shared" si="17"/>
        <v>0.87759999999999994</v>
      </c>
      <c r="AA74" s="16"/>
      <c r="AB74" s="16">
        <f t="shared" si="18"/>
        <v>64.367999999999995</v>
      </c>
      <c r="AC74" s="16"/>
      <c r="AD74" s="16">
        <f t="shared" si="19"/>
        <v>4.194</v>
      </c>
      <c r="AE74" s="16"/>
    </row>
    <row r="75" spans="1:31">
      <c r="A75" s="4">
        <v>22.97</v>
      </c>
      <c r="B75" s="16">
        <f t="shared" si="5"/>
        <v>13.394600000000001</v>
      </c>
      <c r="C75" s="16"/>
      <c r="D75" s="16">
        <f t="shared" si="6"/>
        <v>48.926400000000001</v>
      </c>
      <c r="E75" s="16"/>
      <c r="F75" s="16">
        <f t="shared" si="7"/>
        <v>72.331000000000003</v>
      </c>
      <c r="G75" s="16"/>
      <c r="H75" s="16">
        <f t="shared" si="8"/>
        <v>81.992999999999995</v>
      </c>
      <c r="I75" s="16"/>
      <c r="J75" s="16">
        <f t="shared" si="9"/>
        <v>66.662000000000006</v>
      </c>
      <c r="K75" s="16"/>
      <c r="L75" s="16">
        <f t="shared" si="10"/>
        <v>37.331000000000003</v>
      </c>
      <c r="M75" s="16"/>
      <c r="N75" s="16">
        <f t="shared" si="11"/>
        <v>61.992999999999995</v>
      </c>
      <c r="O75" s="16"/>
      <c r="P75" s="16">
        <f t="shared" si="12"/>
        <v>64.331000000000003</v>
      </c>
      <c r="Q75" s="16"/>
      <c r="R75" s="16">
        <f t="shared" si="13"/>
        <v>100.9264</v>
      </c>
      <c r="S75" s="16"/>
      <c r="T75" s="16">
        <f t="shared" si="14"/>
        <v>9.3309999999999995</v>
      </c>
      <c r="U75" s="16"/>
      <c r="V75" s="16">
        <f t="shared" si="15"/>
        <v>14.331</v>
      </c>
      <c r="W75" s="16"/>
      <c r="X75" s="16">
        <f t="shared" si="16"/>
        <v>4.9263999999999992</v>
      </c>
      <c r="Y75" s="16"/>
      <c r="Z75" s="16">
        <f t="shared" si="17"/>
        <v>0.93639999999999968</v>
      </c>
      <c r="AA75" s="16"/>
      <c r="AB75" s="16">
        <f t="shared" si="18"/>
        <v>64.662000000000006</v>
      </c>
      <c r="AC75" s="16"/>
      <c r="AD75" s="16">
        <f t="shared" si="19"/>
        <v>4.3409999999999993</v>
      </c>
      <c r="AE75" s="16"/>
    </row>
    <row r="76" spans="1:31">
      <c r="A76" s="4">
        <v>22.97</v>
      </c>
      <c r="B76" s="16">
        <f t="shared" si="5"/>
        <v>13.394600000000001</v>
      </c>
      <c r="C76" s="16"/>
      <c r="D76" s="16">
        <f t="shared" si="6"/>
        <v>48.926400000000001</v>
      </c>
      <c r="E76" s="16"/>
      <c r="F76" s="16">
        <f t="shared" si="7"/>
        <v>72.331000000000003</v>
      </c>
      <c r="G76" s="16"/>
      <c r="H76" s="16">
        <f t="shared" si="8"/>
        <v>81.992999999999995</v>
      </c>
      <c r="I76" s="16"/>
      <c r="J76" s="16">
        <f t="shared" si="9"/>
        <v>66.662000000000006</v>
      </c>
      <c r="K76" s="16"/>
      <c r="L76" s="16">
        <f t="shared" si="10"/>
        <v>37.331000000000003</v>
      </c>
      <c r="M76" s="16"/>
      <c r="N76" s="16">
        <f t="shared" si="11"/>
        <v>61.992999999999995</v>
      </c>
      <c r="O76" s="16"/>
      <c r="P76" s="16">
        <f t="shared" si="12"/>
        <v>64.331000000000003</v>
      </c>
      <c r="Q76" s="16"/>
      <c r="R76" s="16">
        <f t="shared" si="13"/>
        <v>100.9264</v>
      </c>
      <c r="S76" s="16"/>
      <c r="T76" s="16">
        <f t="shared" si="14"/>
        <v>9.3309999999999995</v>
      </c>
      <c r="U76" s="16"/>
      <c r="V76" s="16">
        <f t="shared" si="15"/>
        <v>14.331</v>
      </c>
      <c r="W76" s="16"/>
      <c r="X76" s="16">
        <f t="shared" si="16"/>
        <v>4.9263999999999992</v>
      </c>
      <c r="Y76" s="16"/>
      <c r="Z76" s="16">
        <f t="shared" si="17"/>
        <v>0.93639999999999968</v>
      </c>
      <c r="AA76" s="16"/>
      <c r="AB76" s="16">
        <f t="shared" si="18"/>
        <v>64.662000000000006</v>
      </c>
      <c r="AC76" s="16"/>
      <c r="AD76" s="16">
        <f t="shared" si="19"/>
        <v>4.3409999999999993</v>
      </c>
      <c r="AE76" s="16"/>
    </row>
    <row r="77" spans="1:31">
      <c r="A77" s="4">
        <v>22.97</v>
      </c>
      <c r="B77" s="16">
        <f t="shared" si="5"/>
        <v>13.394600000000001</v>
      </c>
      <c r="C77" s="16"/>
      <c r="D77" s="16">
        <f t="shared" si="6"/>
        <v>48.926400000000001</v>
      </c>
      <c r="E77" s="16"/>
      <c r="F77" s="16">
        <f t="shared" si="7"/>
        <v>72.331000000000003</v>
      </c>
      <c r="G77" s="16"/>
      <c r="H77" s="16">
        <f t="shared" si="8"/>
        <v>81.992999999999995</v>
      </c>
      <c r="I77" s="16"/>
      <c r="J77" s="16">
        <f t="shared" si="9"/>
        <v>66.662000000000006</v>
      </c>
      <c r="K77" s="16"/>
      <c r="L77" s="16">
        <f t="shared" si="10"/>
        <v>37.331000000000003</v>
      </c>
      <c r="M77" s="16"/>
      <c r="N77" s="16">
        <f t="shared" si="11"/>
        <v>61.992999999999995</v>
      </c>
      <c r="O77" s="16"/>
      <c r="P77" s="16">
        <f t="shared" si="12"/>
        <v>64.331000000000003</v>
      </c>
      <c r="Q77" s="16"/>
      <c r="R77" s="16">
        <f t="shared" si="13"/>
        <v>100.9264</v>
      </c>
      <c r="S77" s="16"/>
      <c r="T77" s="16">
        <f t="shared" si="14"/>
        <v>9.3309999999999995</v>
      </c>
      <c r="U77" s="16"/>
      <c r="V77" s="16">
        <f t="shared" si="15"/>
        <v>14.331</v>
      </c>
      <c r="W77" s="16"/>
      <c r="X77" s="16">
        <f t="shared" si="16"/>
        <v>4.9263999999999992</v>
      </c>
      <c r="Y77" s="16"/>
      <c r="Z77" s="16">
        <f t="shared" si="17"/>
        <v>0.93639999999999968</v>
      </c>
      <c r="AA77" s="16"/>
      <c r="AB77" s="16">
        <f t="shared" si="18"/>
        <v>64.662000000000006</v>
      </c>
      <c r="AC77" s="16"/>
      <c r="AD77" s="16">
        <f t="shared" si="19"/>
        <v>4.3409999999999993</v>
      </c>
      <c r="AE77" s="16"/>
    </row>
    <row r="78" spans="1:31">
      <c r="A78" s="4">
        <v>22.97</v>
      </c>
      <c r="B78" s="16">
        <f t="shared" si="5"/>
        <v>13.394600000000001</v>
      </c>
      <c r="C78" s="16"/>
      <c r="D78" s="16">
        <f t="shared" si="6"/>
        <v>48.926400000000001</v>
      </c>
      <c r="E78" s="16"/>
      <c r="F78" s="16">
        <f t="shared" si="7"/>
        <v>72.331000000000003</v>
      </c>
      <c r="G78" s="16"/>
      <c r="H78" s="16">
        <f t="shared" si="8"/>
        <v>81.992999999999995</v>
      </c>
      <c r="I78" s="16"/>
      <c r="J78" s="16">
        <f t="shared" si="9"/>
        <v>66.662000000000006</v>
      </c>
      <c r="K78" s="16"/>
      <c r="L78" s="16">
        <f t="shared" si="10"/>
        <v>37.331000000000003</v>
      </c>
      <c r="M78" s="16"/>
      <c r="N78" s="16">
        <f t="shared" si="11"/>
        <v>61.992999999999995</v>
      </c>
      <c r="O78" s="16"/>
      <c r="P78" s="16">
        <f t="shared" si="12"/>
        <v>64.331000000000003</v>
      </c>
      <c r="Q78" s="16"/>
      <c r="R78" s="16">
        <f t="shared" si="13"/>
        <v>100.9264</v>
      </c>
      <c r="S78" s="16"/>
      <c r="T78" s="16">
        <f t="shared" si="14"/>
        <v>9.3309999999999995</v>
      </c>
      <c r="U78" s="16"/>
      <c r="V78" s="16">
        <f t="shared" si="15"/>
        <v>14.331</v>
      </c>
      <c r="W78" s="16"/>
      <c r="X78" s="16">
        <f t="shared" si="16"/>
        <v>4.9263999999999992</v>
      </c>
      <c r="Y78" s="16"/>
      <c r="Z78" s="16">
        <f t="shared" si="17"/>
        <v>0.93639999999999968</v>
      </c>
      <c r="AA78" s="16"/>
      <c r="AB78" s="16">
        <f t="shared" si="18"/>
        <v>64.662000000000006</v>
      </c>
      <c r="AC78" s="16"/>
      <c r="AD78" s="16">
        <f t="shared" si="19"/>
        <v>4.3409999999999993</v>
      </c>
      <c r="AE78" s="16"/>
    </row>
    <row r="79" spans="1:31">
      <c r="A79" s="4">
        <v>22.97</v>
      </c>
      <c r="B79" s="16">
        <f t="shared" si="5"/>
        <v>13.394600000000001</v>
      </c>
      <c r="C79" s="16"/>
      <c r="D79" s="16">
        <f t="shared" si="6"/>
        <v>48.926400000000001</v>
      </c>
      <c r="E79" s="16"/>
      <c r="F79" s="16">
        <f t="shared" si="7"/>
        <v>72.331000000000003</v>
      </c>
      <c r="G79" s="16"/>
      <c r="H79" s="16">
        <f t="shared" si="8"/>
        <v>81.992999999999995</v>
      </c>
      <c r="I79" s="16"/>
      <c r="J79" s="16">
        <f t="shared" si="9"/>
        <v>66.662000000000006</v>
      </c>
      <c r="K79" s="16"/>
      <c r="L79" s="16">
        <f t="shared" si="10"/>
        <v>37.331000000000003</v>
      </c>
      <c r="M79" s="16"/>
      <c r="N79" s="16">
        <f t="shared" si="11"/>
        <v>61.992999999999995</v>
      </c>
      <c r="O79" s="16"/>
      <c r="P79" s="16">
        <f t="shared" si="12"/>
        <v>64.331000000000003</v>
      </c>
      <c r="Q79" s="16"/>
      <c r="R79" s="16">
        <f t="shared" si="13"/>
        <v>100.9264</v>
      </c>
      <c r="S79" s="16"/>
      <c r="T79" s="16">
        <f t="shared" si="14"/>
        <v>9.3309999999999995</v>
      </c>
      <c r="U79" s="16"/>
      <c r="V79" s="16">
        <f t="shared" si="15"/>
        <v>14.331</v>
      </c>
      <c r="W79" s="16"/>
      <c r="X79" s="16">
        <f t="shared" si="16"/>
        <v>4.9263999999999992</v>
      </c>
      <c r="Y79" s="16"/>
      <c r="Z79" s="16">
        <f t="shared" si="17"/>
        <v>0.93639999999999968</v>
      </c>
      <c r="AA79" s="16"/>
      <c r="AB79" s="16">
        <f t="shared" si="18"/>
        <v>64.662000000000006</v>
      </c>
      <c r="AC79" s="16"/>
      <c r="AD79" s="16">
        <f t="shared" si="19"/>
        <v>4.3409999999999993</v>
      </c>
      <c r="AE79" s="16"/>
    </row>
    <row r="80" spans="1:31">
      <c r="A80" s="4">
        <v>23.46</v>
      </c>
      <c r="B80" s="16">
        <f t="shared" si="5"/>
        <v>13.482800000000001</v>
      </c>
      <c r="C80" s="16"/>
      <c r="D80" s="16">
        <f t="shared" si="6"/>
        <v>48.985199999999999</v>
      </c>
      <c r="E80" s="16"/>
      <c r="F80" s="16">
        <f t="shared" si="7"/>
        <v>72.477999999999994</v>
      </c>
      <c r="G80" s="16"/>
      <c r="H80" s="16">
        <f t="shared" si="8"/>
        <v>82.433999999999997</v>
      </c>
      <c r="I80" s="16"/>
      <c r="J80" s="16">
        <f t="shared" si="9"/>
        <v>66.956000000000003</v>
      </c>
      <c r="K80" s="16"/>
      <c r="L80" s="16">
        <f t="shared" si="10"/>
        <v>37.478000000000002</v>
      </c>
      <c r="M80" s="16"/>
      <c r="N80" s="16">
        <f t="shared" si="11"/>
        <v>62.433999999999997</v>
      </c>
      <c r="O80" s="16"/>
      <c r="P80" s="16">
        <f t="shared" si="12"/>
        <v>64.477999999999994</v>
      </c>
      <c r="Q80" s="16"/>
      <c r="R80" s="16">
        <f t="shared" si="13"/>
        <v>100.98520000000001</v>
      </c>
      <c r="S80" s="16"/>
      <c r="T80" s="16">
        <f t="shared" si="14"/>
        <v>9.4779999999999998</v>
      </c>
      <c r="U80" s="16"/>
      <c r="V80" s="16">
        <f t="shared" si="15"/>
        <v>14.478000000000002</v>
      </c>
      <c r="W80" s="16"/>
      <c r="X80" s="16">
        <f t="shared" si="16"/>
        <v>4.9851999999999999</v>
      </c>
      <c r="Y80" s="16"/>
      <c r="Z80" s="16">
        <f t="shared" si="17"/>
        <v>0.99519999999999986</v>
      </c>
      <c r="AA80" s="16"/>
      <c r="AB80" s="16">
        <f t="shared" si="18"/>
        <v>64.956000000000003</v>
      </c>
      <c r="AC80" s="16"/>
      <c r="AD80" s="16">
        <f t="shared" si="19"/>
        <v>4.4880000000000004</v>
      </c>
      <c r="AE80" s="16"/>
    </row>
    <row r="81" spans="1:31">
      <c r="A81" s="4">
        <v>23.46</v>
      </c>
      <c r="B81" s="16">
        <f t="shared" si="5"/>
        <v>13.482800000000001</v>
      </c>
      <c r="C81" s="16"/>
      <c r="D81" s="16">
        <f t="shared" si="6"/>
        <v>48.985199999999999</v>
      </c>
      <c r="E81" s="16"/>
      <c r="F81" s="16">
        <f t="shared" si="7"/>
        <v>72.477999999999994</v>
      </c>
      <c r="G81" s="16"/>
      <c r="H81" s="16">
        <f t="shared" si="8"/>
        <v>82.433999999999997</v>
      </c>
      <c r="I81" s="16"/>
      <c r="J81" s="16">
        <f t="shared" si="9"/>
        <v>66.956000000000003</v>
      </c>
      <c r="K81" s="16"/>
      <c r="L81" s="16">
        <f t="shared" si="10"/>
        <v>37.478000000000002</v>
      </c>
      <c r="M81" s="16"/>
      <c r="N81" s="16">
        <f t="shared" si="11"/>
        <v>62.433999999999997</v>
      </c>
      <c r="O81" s="16"/>
      <c r="P81" s="16">
        <f t="shared" si="12"/>
        <v>64.477999999999994</v>
      </c>
      <c r="Q81" s="16"/>
      <c r="R81" s="16">
        <f t="shared" si="13"/>
        <v>100.98520000000001</v>
      </c>
      <c r="S81" s="16"/>
      <c r="T81" s="16">
        <f t="shared" si="14"/>
        <v>9.4779999999999998</v>
      </c>
      <c r="U81" s="16"/>
      <c r="V81" s="16">
        <f t="shared" si="15"/>
        <v>14.478000000000002</v>
      </c>
      <c r="W81" s="16"/>
      <c r="X81" s="16">
        <f t="shared" si="16"/>
        <v>4.9851999999999999</v>
      </c>
      <c r="Y81" s="16"/>
      <c r="Z81" s="16">
        <f t="shared" si="17"/>
        <v>0.99519999999999986</v>
      </c>
      <c r="AA81" s="16"/>
      <c r="AB81" s="16">
        <f t="shared" si="18"/>
        <v>64.956000000000003</v>
      </c>
      <c r="AC81" s="16"/>
      <c r="AD81" s="16">
        <f t="shared" si="19"/>
        <v>4.4880000000000004</v>
      </c>
      <c r="AE81" s="16"/>
    </row>
    <row r="82" spans="1:31">
      <c r="A82" s="4">
        <v>23.46</v>
      </c>
      <c r="B82" s="16">
        <f t="shared" si="5"/>
        <v>13.482800000000001</v>
      </c>
      <c r="C82" s="16"/>
      <c r="D82" s="16">
        <f t="shared" si="6"/>
        <v>48.985199999999999</v>
      </c>
      <c r="E82" s="16"/>
      <c r="F82" s="16">
        <f t="shared" si="7"/>
        <v>72.477999999999994</v>
      </c>
      <c r="G82" s="16"/>
      <c r="H82" s="16">
        <f t="shared" si="8"/>
        <v>82.433999999999997</v>
      </c>
      <c r="I82" s="16"/>
      <c r="J82" s="16">
        <f t="shared" si="9"/>
        <v>66.956000000000003</v>
      </c>
      <c r="K82" s="16"/>
      <c r="L82" s="16">
        <f t="shared" si="10"/>
        <v>37.478000000000002</v>
      </c>
      <c r="M82" s="16"/>
      <c r="N82" s="16">
        <f t="shared" si="11"/>
        <v>62.433999999999997</v>
      </c>
      <c r="O82" s="16"/>
      <c r="P82" s="16">
        <f t="shared" si="12"/>
        <v>64.477999999999994</v>
      </c>
      <c r="Q82" s="16"/>
      <c r="R82" s="16">
        <f t="shared" si="13"/>
        <v>100.98520000000001</v>
      </c>
      <c r="S82" s="16"/>
      <c r="T82" s="16">
        <f t="shared" si="14"/>
        <v>9.4779999999999998</v>
      </c>
      <c r="U82" s="16"/>
      <c r="V82" s="16">
        <f t="shared" si="15"/>
        <v>14.478000000000002</v>
      </c>
      <c r="W82" s="16"/>
      <c r="X82" s="16">
        <f t="shared" si="16"/>
        <v>4.9851999999999999</v>
      </c>
      <c r="Y82" s="16"/>
      <c r="Z82" s="16">
        <f t="shared" si="17"/>
        <v>0.99519999999999986</v>
      </c>
      <c r="AA82" s="16"/>
      <c r="AB82" s="16">
        <f t="shared" si="18"/>
        <v>64.956000000000003</v>
      </c>
      <c r="AC82" s="16"/>
      <c r="AD82" s="16">
        <f t="shared" si="19"/>
        <v>4.4880000000000004</v>
      </c>
      <c r="AE82" s="16"/>
    </row>
    <row r="83" spans="1:31">
      <c r="A83" s="4">
        <v>23.46</v>
      </c>
      <c r="B83" s="16">
        <f t="shared" si="5"/>
        <v>13.482800000000001</v>
      </c>
      <c r="C83" s="16"/>
      <c r="D83" s="16">
        <f t="shared" si="6"/>
        <v>48.985199999999999</v>
      </c>
      <c r="E83" s="16"/>
      <c r="F83" s="16">
        <f t="shared" si="7"/>
        <v>72.477999999999994</v>
      </c>
      <c r="G83" s="16"/>
      <c r="H83" s="16">
        <f t="shared" si="8"/>
        <v>82.433999999999997</v>
      </c>
      <c r="I83" s="16"/>
      <c r="J83" s="16">
        <f t="shared" si="9"/>
        <v>66.956000000000003</v>
      </c>
      <c r="K83" s="16"/>
      <c r="L83" s="16">
        <f t="shared" si="10"/>
        <v>37.478000000000002</v>
      </c>
      <c r="M83" s="16"/>
      <c r="N83" s="16">
        <f t="shared" si="11"/>
        <v>62.433999999999997</v>
      </c>
      <c r="O83" s="16"/>
      <c r="P83" s="16">
        <f t="shared" si="12"/>
        <v>64.477999999999994</v>
      </c>
      <c r="Q83" s="16"/>
      <c r="R83" s="16">
        <f t="shared" si="13"/>
        <v>100.98520000000001</v>
      </c>
      <c r="S83" s="16"/>
      <c r="T83" s="16">
        <f t="shared" si="14"/>
        <v>9.4779999999999998</v>
      </c>
      <c r="U83" s="16"/>
      <c r="V83" s="16">
        <f t="shared" si="15"/>
        <v>14.478000000000002</v>
      </c>
      <c r="W83" s="16"/>
      <c r="X83" s="16">
        <f t="shared" si="16"/>
        <v>4.9851999999999999</v>
      </c>
      <c r="Y83" s="16"/>
      <c r="Z83" s="16">
        <f t="shared" si="17"/>
        <v>0.99519999999999986</v>
      </c>
      <c r="AA83" s="16"/>
      <c r="AB83" s="16">
        <f t="shared" si="18"/>
        <v>64.956000000000003</v>
      </c>
      <c r="AC83" s="16"/>
      <c r="AD83" s="16">
        <f t="shared" si="19"/>
        <v>4.4880000000000004</v>
      </c>
      <c r="AE83" s="16"/>
    </row>
    <row r="84" spans="1:31">
      <c r="A84" s="4">
        <v>23.46</v>
      </c>
      <c r="B84" s="16">
        <f t="shared" si="5"/>
        <v>13.482800000000001</v>
      </c>
      <c r="C84" s="16"/>
      <c r="D84" s="16">
        <f t="shared" si="6"/>
        <v>48.985199999999999</v>
      </c>
      <c r="E84" s="16"/>
      <c r="F84" s="16">
        <f t="shared" si="7"/>
        <v>72.477999999999994</v>
      </c>
      <c r="G84" s="16"/>
      <c r="H84" s="16">
        <f t="shared" si="8"/>
        <v>82.433999999999997</v>
      </c>
      <c r="I84" s="16"/>
      <c r="J84" s="16">
        <f t="shared" si="9"/>
        <v>66.956000000000003</v>
      </c>
      <c r="K84" s="16"/>
      <c r="L84" s="16">
        <f t="shared" si="10"/>
        <v>37.478000000000002</v>
      </c>
      <c r="M84" s="16"/>
      <c r="N84" s="16">
        <f t="shared" si="11"/>
        <v>62.433999999999997</v>
      </c>
      <c r="O84" s="16"/>
      <c r="P84" s="16">
        <f t="shared" si="12"/>
        <v>64.477999999999994</v>
      </c>
      <c r="Q84" s="16"/>
      <c r="R84" s="16">
        <f t="shared" si="13"/>
        <v>100.98520000000001</v>
      </c>
      <c r="S84" s="16"/>
      <c r="T84" s="16">
        <f t="shared" si="14"/>
        <v>9.4779999999999998</v>
      </c>
      <c r="U84" s="16"/>
      <c r="V84" s="16">
        <f t="shared" si="15"/>
        <v>14.478000000000002</v>
      </c>
      <c r="W84" s="16"/>
      <c r="X84" s="16">
        <f t="shared" si="16"/>
        <v>4.9851999999999999</v>
      </c>
      <c r="Y84" s="16"/>
      <c r="Z84" s="16">
        <f t="shared" si="17"/>
        <v>0.99519999999999986</v>
      </c>
      <c r="AA84" s="16"/>
      <c r="AB84" s="16">
        <f t="shared" si="18"/>
        <v>64.956000000000003</v>
      </c>
      <c r="AC84" s="16"/>
      <c r="AD84" s="16">
        <f t="shared" si="19"/>
        <v>4.4880000000000004</v>
      </c>
      <c r="AE84" s="16"/>
    </row>
    <row r="85" spans="1:31">
      <c r="A85" s="4">
        <v>23.95</v>
      </c>
      <c r="B85" s="16">
        <f t="shared" si="5"/>
        <v>13.571</v>
      </c>
      <c r="C85" s="16"/>
      <c r="D85" s="16">
        <f t="shared" si="6"/>
        <v>49.044000000000004</v>
      </c>
      <c r="E85" s="16"/>
      <c r="F85" s="16">
        <f t="shared" si="7"/>
        <v>72.625</v>
      </c>
      <c r="G85" s="16"/>
      <c r="H85" s="16">
        <f t="shared" si="8"/>
        <v>82.875</v>
      </c>
      <c r="I85" s="16"/>
      <c r="J85" s="16">
        <f t="shared" si="9"/>
        <v>67.25</v>
      </c>
      <c r="K85" s="16"/>
      <c r="L85" s="16">
        <f t="shared" si="10"/>
        <v>37.625</v>
      </c>
      <c r="M85" s="16"/>
      <c r="N85" s="16">
        <f t="shared" si="11"/>
        <v>62.875</v>
      </c>
      <c r="O85" s="16"/>
      <c r="P85" s="16">
        <f t="shared" si="12"/>
        <v>64.625</v>
      </c>
      <c r="Q85" s="16"/>
      <c r="R85" s="16">
        <f t="shared" si="13"/>
        <v>101.044</v>
      </c>
      <c r="S85" s="16"/>
      <c r="T85" s="16">
        <f t="shared" si="14"/>
        <v>9.625</v>
      </c>
      <c r="U85" s="16"/>
      <c r="V85" s="16">
        <f t="shared" si="15"/>
        <v>14.625</v>
      </c>
      <c r="W85" s="16"/>
      <c r="X85" s="16">
        <f t="shared" si="16"/>
        <v>5.0439999999999996</v>
      </c>
      <c r="Y85" s="16"/>
      <c r="Z85" s="16">
        <f t="shared" si="17"/>
        <v>1.0539999999999996</v>
      </c>
      <c r="AA85" s="16"/>
      <c r="AB85" s="16">
        <f t="shared" si="18"/>
        <v>65.25</v>
      </c>
      <c r="AC85" s="16"/>
      <c r="AD85" s="16">
        <f t="shared" si="19"/>
        <v>4.6349999999999998</v>
      </c>
      <c r="AE85" s="16"/>
    </row>
    <row r="86" spans="1:31">
      <c r="A86" s="4">
        <v>23.95</v>
      </c>
      <c r="B86" s="16">
        <f t="shared" ref="B86:B120" si="20">0.18*A86+9.26</f>
        <v>13.571</v>
      </c>
      <c r="C86" s="16"/>
      <c r="D86" s="16">
        <f t="shared" ref="D86:D120" si="21">0.12*A86+46.17</f>
        <v>49.044000000000004</v>
      </c>
      <c r="E86" s="16"/>
      <c r="F86" s="16">
        <f t="shared" ref="F86:F120" si="22">0.3*A86+65.44</f>
        <v>72.625</v>
      </c>
      <c r="G86" s="16"/>
      <c r="H86" s="16">
        <f t="shared" ref="H86:H120" si="23">0.9*A86+61.32</f>
        <v>82.875</v>
      </c>
      <c r="I86" s="16"/>
      <c r="J86" s="16">
        <f t="shared" ref="J86:J120" si="24" xml:space="preserve"> 0.6 * A86 + 52.88</f>
        <v>67.25</v>
      </c>
      <c r="K86" s="16"/>
      <c r="L86" s="16">
        <f t="shared" ref="L86:L120" si="25" xml:space="preserve"> 0.3 * A86 + 30.44</f>
        <v>37.625</v>
      </c>
      <c r="M86" s="16"/>
      <c r="N86" s="16">
        <f t="shared" ref="N86:N120" si="26" xml:space="preserve"> 0.9 * A86 + 41.32</f>
        <v>62.875</v>
      </c>
      <c r="O86" s="16"/>
      <c r="P86" s="16">
        <f t="shared" ref="P86:P120" si="27" xml:space="preserve"> 0.3 * A86 + 57.44</f>
        <v>64.625</v>
      </c>
      <c r="Q86" s="16"/>
      <c r="R86" s="16">
        <f t="shared" ref="R86:R120" si="28" xml:space="preserve"> 0.12 * A86 + 98.17</f>
        <v>101.044</v>
      </c>
      <c r="S86" s="16"/>
      <c r="T86" s="16">
        <f t="shared" ref="T86:T120" si="29">0.3 * A86 + 2.44</f>
        <v>9.625</v>
      </c>
      <c r="U86" s="16"/>
      <c r="V86" s="16">
        <f t="shared" ref="V86:V120" si="30" xml:space="preserve"> 0.3 * A86 + 7.44</f>
        <v>14.625</v>
      </c>
      <c r="W86" s="16"/>
      <c r="X86" s="16">
        <f t="shared" ref="X86:X120" si="31" xml:space="preserve"> 0.12 * A86 + 2.17</f>
        <v>5.0439999999999996</v>
      </c>
      <c r="Y86" s="16"/>
      <c r="Z86" s="16">
        <f t="shared" ref="Z86:Z120" si="32" xml:space="preserve"> 0.12 * A86 - 1.82</f>
        <v>1.0539999999999996</v>
      </c>
      <c r="AA86" s="16"/>
      <c r="AB86" s="16">
        <f t="shared" ref="AB86:AB120" si="33" xml:space="preserve"> 0.6 * A86 + 50.88</f>
        <v>65.25</v>
      </c>
      <c r="AC86" s="16"/>
      <c r="AD86" s="16">
        <f t="shared" ref="AD86:AD120" si="34" xml:space="preserve"> 0.3 * A86 - 2.55</f>
        <v>4.6349999999999998</v>
      </c>
      <c r="AE86" s="16"/>
    </row>
    <row r="87" spans="1:31">
      <c r="A87" s="4">
        <v>23.95</v>
      </c>
      <c r="B87" s="16">
        <f t="shared" si="20"/>
        <v>13.571</v>
      </c>
      <c r="C87" s="16"/>
      <c r="D87" s="16">
        <f t="shared" si="21"/>
        <v>49.044000000000004</v>
      </c>
      <c r="E87" s="16"/>
      <c r="F87" s="16">
        <f t="shared" si="22"/>
        <v>72.625</v>
      </c>
      <c r="G87" s="16"/>
      <c r="H87" s="16">
        <f t="shared" si="23"/>
        <v>82.875</v>
      </c>
      <c r="I87" s="16"/>
      <c r="J87" s="16">
        <f t="shared" si="24"/>
        <v>67.25</v>
      </c>
      <c r="K87" s="16"/>
      <c r="L87" s="16">
        <f t="shared" si="25"/>
        <v>37.625</v>
      </c>
      <c r="M87" s="16"/>
      <c r="N87" s="16">
        <f t="shared" si="26"/>
        <v>62.875</v>
      </c>
      <c r="O87" s="16"/>
      <c r="P87" s="16">
        <f t="shared" si="27"/>
        <v>64.625</v>
      </c>
      <c r="Q87" s="16"/>
      <c r="R87" s="16">
        <f t="shared" si="28"/>
        <v>101.044</v>
      </c>
      <c r="S87" s="16"/>
      <c r="T87" s="16">
        <f t="shared" si="29"/>
        <v>9.625</v>
      </c>
      <c r="U87" s="16"/>
      <c r="V87" s="16">
        <f t="shared" si="30"/>
        <v>14.625</v>
      </c>
      <c r="W87" s="16"/>
      <c r="X87" s="16">
        <f t="shared" si="31"/>
        <v>5.0439999999999996</v>
      </c>
      <c r="Y87" s="16"/>
      <c r="Z87" s="16">
        <f t="shared" si="32"/>
        <v>1.0539999999999996</v>
      </c>
      <c r="AA87" s="16"/>
      <c r="AB87" s="16">
        <f t="shared" si="33"/>
        <v>65.25</v>
      </c>
      <c r="AC87" s="16"/>
      <c r="AD87" s="16">
        <f t="shared" si="34"/>
        <v>4.6349999999999998</v>
      </c>
      <c r="AE87" s="16"/>
    </row>
    <row r="88" spans="1:31">
      <c r="A88" s="4">
        <v>23.95</v>
      </c>
      <c r="B88" s="16">
        <f t="shared" si="20"/>
        <v>13.571</v>
      </c>
      <c r="C88" s="16"/>
      <c r="D88" s="16">
        <f t="shared" si="21"/>
        <v>49.044000000000004</v>
      </c>
      <c r="E88" s="16"/>
      <c r="F88" s="16">
        <f t="shared" si="22"/>
        <v>72.625</v>
      </c>
      <c r="G88" s="16"/>
      <c r="H88" s="16">
        <f t="shared" si="23"/>
        <v>82.875</v>
      </c>
      <c r="I88" s="16"/>
      <c r="J88" s="16">
        <f t="shared" si="24"/>
        <v>67.25</v>
      </c>
      <c r="K88" s="16"/>
      <c r="L88" s="16">
        <f t="shared" si="25"/>
        <v>37.625</v>
      </c>
      <c r="M88" s="16"/>
      <c r="N88" s="16">
        <f t="shared" si="26"/>
        <v>62.875</v>
      </c>
      <c r="O88" s="16"/>
      <c r="P88" s="16">
        <f t="shared" si="27"/>
        <v>64.625</v>
      </c>
      <c r="Q88" s="16"/>
      <c r="R88" s="16">
        <f t="shared" si="28"/>
        <v>101.044</v>
      </c>
      <c r="S88" s="16"/>
      <c r="T88" s="16">
        <f t="shared" si="29"/>
        <v>9.625</v>
      </c>
      <c r="U88" s="16"/>
      <c r="V88" s="16">
        <f t="shared" si="30"/>
        <v>14.625</v>
      </c>
      <c r="W88" s="16"/>
      <c r="X88" s="16">
        <f t="shared" si="31"/>
        <v>5.0439999999999996</v>
      </c>
      <c r="Y88" s="16"/>
      <c r="Z88" s="16">
        <f t="shared" si="32"/>
        <v>1.0539999999999996</v>
      </c>
      <c r="AA88" s="16"/>
      <c r="AB88" s="16">
        <f t="shared" si="33"/>
        <v>65.25</v>
      </c>
      <c r="AC88" s="16"/>
      <c r="AD88" s="16">
        <f t="shared" si="34"/>
        <v>4.6349999999999998</v>
      </c>
      <c r="AE88" s="16"/>
    </row>
    <row r="89" spans="1:31">
      <c r="A89" s="4">
        <v>24.44</v>
      </c>
      <c r="B89" s="16">
        <f t="shared" si="20"/>
        <v>13.6592</v>
      </c>
      <c r="C89" s="16"/>
      <c r="D89" s="16">
        <f t="shared" si="21"/>
        <v>49.102800000000002</v>
      </c>
      <c r="E89" s="16"/>
      <c r="F89" s="16">
        <f t="shared" si="22"/>
        <v>72.771999999999991</v>
      </c>
      <c r="G89" s="16"/>
      <c r="H89" s="16">
        <f t="shared" si="23"/>
        <v>83.316000000000003</v>
      </c>
      <c r="I89" s="16"/>
      <c r="J89" s="16">
        <f t="shared" si="24"/>
        <v>67.543999999999997</v>
      </c>
      <c r="K89" s="16"/>
      <c r="L89" s="16">
        <f t="shared" si="25"/>
        <v>37.771999999999998</v>
      </c>
      <c r="M89" s="16"/>
      <c r="N89" s="16">
        <f t="shared" si="26"/>
        <v>63.316000000000003</v>
      </c>
      <c r="O89" s="16"/>
      <c r="P89" s="16">
        <f t="shared" si="27"/>
        <v>64.771999999999991</v>
      </c>
      <c r="Q89" s="16"/>
      <c r="R89" s="16">
        <f t="shared" si="28"/>
        <v>101.1028</v>
      </c>
      <c r="S89" s="16"/>
      <c r="T89" s="16">
        <f t="shared" si="29"/>
        <v>9.7720000000000002</v>
      </c>
      <c r="U89" s="16"/>
      <c r="V89" s="16">
        <f t="shared" si="30"/>
        <v>14.772</v>
      </c>
      <c r="W89" s="16"/>
      <c r="X89" s="16">
        <f t="shared" si="31"/>
        <v>5.1028000000000002</v>
      </c>
      <c r="Y89" s="16"/>
      <c r="Z89" s="16">
        <f t="shared" si="32"/>
        <v>1.1127999999999998</v>
      </c>
      <c r="AA89" s="16"/>
      <c r="AB89" s="16">
        <f t="shared" si="33"/>
        <v>65.543999999999997</v>
      </c>
      <c r="AC89" s="16"/>
      <c r="AD89" s="16">
        <f t="shared" si="34"/>
        <v>4.782</v>
      </c>
      <c r="AE89" s="16"/>
    </row>
    <row r="90" spans="1:31">
      <c r="A90" s="4">
        <v>24.44</v>
      </c>
      <c r="B90" s="16">
        <f t="shared" si="20"/>
        <v>13.6592</v>
      </c>
      <c r="C90" s="16"/>
      <c r="D90" s="16">
        <f t="shared" si="21"/>
        <v>49.102800000000002</v>
      </c>
      <c r="E90" s="16"/>
      <c r="F90" s="16">
        <f t="shared" si="22"/>
        <v>72.771999999999991</v>
      </c>
      <c r="G90" s="16"/>
      <c r="H90" s="16">
        <f t="shared" si="23"/>
        <v>83.316000000000003</v>
      </c>
      <c r="I90" s="16"/>
      <c r="J90" s="16">
        <f t="shared" si="24"/>
        <v>67.543999999999997</v>
      </c>
      <c r="K90" s="16"/>
      <c r="L90" s="16">
        <f t="shared" si="25"/>
        <v>37.771999999999998</v>
      </c>
      <c r="M90" s="16"/>
      <c r="N90" s="16">
        <f t="shared" si="26"/>
        <v>63.316000000000003</v>
      </c>
      <c r="O90" s="16"/>
      <c r="P90" s="16">
        <f t="shared" si="27"/>
        <v>64.771999999999991</v>
      </c>
      <c r="Q90" s="16"/>
      <c r="R90" s="16">
        <f t="shared" si="28"/>
        <v>101.1028</v>
      </c>
      <c r="S90" s="16"/>
      <c r="T90" s="16">
        <f t="shared" si="29"/>
        <v>9.7720000000000002</v>
      </c>
      <c r="U90" s="16"/>
      <c r="V90" s="16">
        <f t="shared" si="30"/>
        <v>14.772</v>
      </c>
      <c r="W90" s="16"/>
      <c r="X90" s="16">
        <f t="shared" si="31"/>
        <v>5.1028000000000002</v>
      </c>
      <c r="Y90" s="16"/>
      <c r="Z90" s="16">
        <f t="shared" si="32"/>
        <v>1.1127999999999998</v>
      </c>
      <c r="AA90" s="16"/>
      <c r="AB90" s="16">
        <f t="shared" si="33"/>
        <v>65.543999999999997</v>
      </c>
      <c r="AC90" s="16"/>
      <c r="AD90" s="16">
        <f t="shared" si="34"/>
        <v>4.782</v>
      </c>
      <c r="AE90" s="16"/>
    </row>
    <row r="91" spans="1:31">
      <c r="A91" s="4">
        <v>24.44</v>
      </c>
      <c r="B91" s="16">
        <f t="shared" si="20"/>
        <v>13.6592</v>
      </c>
      <c r="C91" s="16"/>
      <c r="D91" s="16">
        <f t="shared" si="21"/>
        <v>49.102800000000002</v>
      </c>
      <c r="E91" s="16"/>
      <c r="F91" s="16">
        <f t="shared" si="22"/>
        <v>72.771999999999991</v>
      </c>
      <c r="G91" s="16"/>
      <c r="H91" s="16">
        <f t="shared" si="23"/>
        <v>83.316000000000003</v>
      </c>
      <c r="I91" s="16"/>
      <c r="J91" s="16">
        <f t="shared" si="24"/>
        <v>67.543999999999997</v>
      </c>
      <c r="K91" s="16"/>
      <c r="L91" s="16">
        <f t="shared" si="25"/>
        <v>37.771999999999998</v>
      </c>
      <c r="M91" s="16"/>
      <c r="N91" s="16">
        <f t="shared" si="26"/>
        <v>63.316000000000003</v>
      </c>
      <c r="O91" s="16"/>
      <c r="P91" s="16">
        <f t="shared" si="27"/>
        <v>64.771999999999991</v>
      </c>
      <c r="Q91" s="16"/>
      <c r="R91" s="16">
        <f t="shared" si="28"/>
        <v>101.1028</v>
      </c>
      <c r="S91" s="16"/>
      <c r="T91" s="16">
        <f t="shared" si="29"/>
        <v>9.7720000000000002</v>
      </c>
      <c r="U91" s="16"/>
      <c r="V91" s="16">
        <f t="shared" si="30"/>
        <v>14.772</v>
      </c>
      <c r="W91" s="16"/>
      <c r="X91" s="16">
        <f t="shared" si="31"/>
        <v>5.1028000000000002</v>
      </c>
      <c r="Y91" s="16"/>
      <c r="Z91" s="16">
        <f t="shared" si="32"/>
        <v>1.1127999999999998</v>
      </c>
      <c r="AA91" s="16"/>
      <c r="AB91" s="16">
        <f t="shared" si="33"/>
        <v>65.543999999999997</v>
      </c>
      <c r="AC91" s="16"/>
      <c r="AD91" s="16">
        <f t="shared" si="34"/>
        <v>4.782</v>
      </c>
      <c r="AE91" s="16"/>
    </row>
    <row r="92" spans="1:31">
      <c r="A92" s="4">
        <v>24.93</v>
      </c>
      <c r="B92" s="16">
        <f t="shared" si="20"/>
        <v>13.747399999999999</v>
      </c>
      <c r="C92" s="16"/>
      <c r="D92" s="16">
        <f t="shared" si="21"/>
        <v>49.1616</v>
      </c>
      <c r="E92" s="16"/>
      <c r="F92" s="16">
        <f t="shared" si="22"/>
        <v>72.918999999999997</v>
      </c>
      <c r="G92" s="16"/>
      <c r="H92" s="16">
        <f t="shared" si="23"/>
        <v>83.757000000000005</v>
      </c>
      <c r="I92" s="16"/>
      <c r="J92" s="16">
        <f t="shared" si="24"/>
        <v>67.837999999999994</v>
      </c>
      <c r="K92" s="16"/>
      <c r="L92" s="16">
        <f t="shared" si="25"/>
        <v>37.918999999999997</v>
      </c>
      <c r="M92" s="16"/>
      <c r="N92" s="16">
        <f t="shared" si="26"/>
        <v>63.757000000000005</v>
      </c>
      <c r="O92" s="16"/>
      <c r="P92" s="16">
        <f t="shared" si="27"/>
        <v>64.918999999999997</v>
      </c>
      <c r="Q92" s="16"/>
      <c r="R92" s="16">
        <f t="shared" si="28"/>
        <v>101.16160000000001</v>
      </c>
      <c r="S92" s="16"/>
      <c r="T92" s="16">
        <f t="shared" si="29"/>
        <v>9.9189999999999987</v>
      </c>
      <c r="U92" s="16"/>
      <c r="V92" s="16">
        <f t="shared" si="30"/>
        <v>14.919</v>
      </c>
      <c r="W92" s="16"/>
      <c r="X92" s="16">
        <f t="shared" si="31"/>
        <v>5.1616</v>
      </c>
      <c r="Y92" s="16"/>
      <c r="Z92" s="16">
        <f t="shared" si="32"/>
        <v>1.1716</v>
      </c>
      <c r="AA92" s="16"/>
      <c r="AB92" s="16">
        <f t="shared" si="33"/>
        <v>65.837999999999994</v>
      </c>
      <c r="AC92" s="16"/>
      <c r="AD92" s="16">
        <f t="shared" si="34"/>
        <v>4.9289999999999994</v>
      </c>
      <c r="AE92" s="16"/>
    </row>
    <row r="93" spans="1:31">
      <c r="A93" s="4">
        <v>24.93</v>
      </c>
      <c r="B93" s="16">
        <f t="shared" si="20"/>
        <v>13.747399999999999</v>
      </c>
      <c r="C93" s="16"/>
      <c r="D93" s="16">
        <f t="shared" si="21"/>
        <v>49.1616</v>
      </c>
      <c r="E93" s="16"/>
      <c r="F93" s="16">
        <f t="shared" si="22"/>
        <v>72.918999999999997</v>
      </c>
      <c r="G93" s="16"/>
      <c r="H93" s="16">
        <f t="shared" si="23"/>
        <v>83.757000000000005</v>
      </c>
      <c r="I93" s="16"/>
      <c r="J93" s="16">
        <f t="shared" si="24"/>
        <v>67.837999999999994</v>
      </c>
      <c r="K93" s="16"/>
      <c r="L93" s="16">
        <f t="shared" si="25"/>
        <v>37.918999999999997</v>
      </c>
      <c r="M93" s="16"/>
      <c r="N93" s="16">
        <f t="shared" si="26"/>
        <v>63.757000000000005</v>
      </c>
      <c r="O93" s="16"/>
      <c r="P93" s="16">
        <f t="shared" si="27"/>
        <v>64.918999999999997</v>
      </c>
      <c r="Q93" s="16"/>
      <c r="R93" s="16">
        <f t="shared" si="28"/>
        <v>101.16160000000001</v>
      </c>
      <c r="S93" s="16"/>
      <c r="T93" s="16">
        <f t="shared" si="29"/>
        <v>9.9189999999999987</v>
      </c>
      <c r="U93" s="16"/>
      <c r="V93" s="16">
        <f t="shared" si="30"/>
        <v>14.919</v>
      </c>
      <c r="W93" s="16"/>
      <c r="X93" s="16">
        <f t="shared" si="31"/>
        <v>5.1616</v>
      </c>
      <c r="Y93" s="16"/>
      <c r="Z93" s="16">
        <f t="shared" si="32"/>
        <v>1.1716</v>
      </c>
      <c r="AA93" s="16"/>
      <c r="AB93" s="16">
        <f t="shared" si="33"/>
        <v>65.837999999999994</v>
      </c>
      <c r="AC93" s="16"/>
      <c r="AD93" s="16">
        <f t="shared" si="34"/>
        <v>4.9289999999999994</v>
      </c>
      <c r="AE93" s="16"/>
    </row>
    <row r="94" spans="1:31">
      <c r="A94" s="4">
        <v>24.93</v>
      </c>
      <c r="B94" s="16">
        <f t="shared" si="20"/>
        <v>13.747399999999999</v>
      </c>
      <c r="C94" s="16"/>
      <c r="D94" s="16">
        <f t="shared" si="21"/>
        <v>49.1616</v>
      </c>
      <c r="E94" s="16"/>
      <c r="F94" s="16">
        <f t="shared" si="22"/>
        <v>72.918999999999997</v>
      </c>
      <c r="G94" s="16"/>
      <c r="H94" s="16">
        <f t="shared" si="23"/>
        <v>83.757000000000005</v>
      </c>
      <c r="I94" s="16"/>
      <c r="J94" s="16">
        <f t="shared" si="24"/>
        <v>67.837999999999994</v>
      </c>
      <c r="K94" s="16"/>
      <c r="L94" s="16">
        <f t="shared" si="25"/>
        <v>37.918999999999997</v>
      </c>
      <c r="M94" s="16"/>
      <c r="N94" s="16">
        <f t="shared" si="26"/>
        <v>63.757000000000005</v>
      </c>
      <c r="O94" s="16"/>
      <c r="P94" s="16">
        <f t="shared" si="27"/>
        <v>64.918999999999997</v>
      </c>
      <c r="Q94" s="16"/>
      <c r="R94" s="16">
        <f t="shared" si="28"/>
        <v>101.16160000000001</v>
      </c>
      <c r="S94" s="16"/>
      <c r="T94" s="16">
        <f t="shared" si="29"/>
        <v>9.9189999999999987</v>
      </c>
      <c r="U94" s="16"/>
      <c r="V94" s="16">
        <f t="shared" si="30"/>
        <v>14.919</v>
      </c>
      <c r="W94" s="16"/>
      <c r="X94" s="16">
        <f t="shared" si="31"/>
        <v>5.1616</v>
      </c>
      <c r="Y94" s="16"/>
      <c r="Z94" s="16">
        <f t="shared" si="32"/>
        <v>1.1716</v>
      </c>
      <c r="AA94" s="16"/>
      <c r="AB94" s="16">
        <f t="shared" si="33"/>
        <v>65.837999999999994</v>
      </c>
      <c r="AC94" s="16"/>
      <c r="AD94" s="16">
        <f t="shared" si="34"/>
        <v>4.9289999999999994</v>
      </c>
      <c r="AE94" s="16"/>
    </row>
    <row r="95" spans="1:31">
      <c r="A95" s="4">
        <v>24.93</v>
      </c>
      <c r="B95" s="16">
        <f t="shared" si="20"/>
        <v>13.747399999999999</v>
      </c>
      <c r="C95" s="16"/>
      <c r="D95" s="16">
        <f t="shared" si="21"/>
        <v>49.1616</v>
      </c>
      <c r="E95" s="16"/>
      <c r="F95" s="16">
        <f t="shared" si="22"/>
        <v>72.918999999999997</v>
      </c>
      <c r="G95" s="16"/>
      <c r="H95" s="16">
        <f t="shared" si="23"/>
        <v>83.757000000000005</v>
      </c>
      <c r="I95" s="16"/>
      <c r="J95" s="16">
        <f t="shared" si="24"/>
        <v>67.837999999999994</v>
      </c>
      <c r="K95" s="16"/>
      <c r="L95" s="16">
        <f t="shared" si="25"/>
        <v>37.918999999999997</v>
      </c>
      <c r="M95" s="16"/>
      <c r="N95" s="16">
        <f t="shared" si="26"/>
        <v>63.757000000000005</v>
      </c>
      <c r="O95" s="16"/>
      <c r="P95" s="16">
        <f t="shared" si="27"/>
        <v>64.918999999999997</v>
      </c>
      <c r="Q95" s="16"/>
      <c r="R95" s="16">
        <f t="shared" si="28"/>
        <v>101.16160000000001</v>
      </c>
      <c r="S95" s="16"/>
      <c r="T95" s="16">
        <f t="shared" si="29"/>
        <v>9.9189999999999987</v>
      </c>
      <c r="U95" s="16"/>
      <c r="V95" s="16">
        <f t="shared" si="30"/>
        <v>14.919</v>
      </c>
      <c r="W95" s="16"/>
      <c r="X95" s="16">
        <f t="shared" si="31"/>
        <v>5.1616</v>
      </c>
      <c r="Y95" s="16"/>
      <c r="Z95" s="16">
        <f t="shared" si="32"/>
        <v>1.1716</v>
      </c>
      <c r="AA95" s="16"/>
      <c r="AB95" s="16">
        <f t="shared" si="33"/>
        <v>65.837999999999994</v>
      </c>
      <c r="AC95" s="16"/>
      <c r="AD95" s="16">
        <f t="shared" si="34"/>
        <v>4.9289999999999994</v>
      </c>
      <c r="AE95" s="16"/>
    </row>
    <row r="96" spans="1:31">
      <c r="A96" s="4">
        <v>25.42</v>
      </c>
      <c r="B96" s="16">
        <f t="shared" si="20"/>
        <v>13.835599999999999</v>
      </c>
      <c r="C96" s="16"/>
      <c r="D96" s="16">
        <f t="shared" si="21"/>
        <v>49.220400000000005</v>
      </c>
      <c r="E96" s="16"/>
      <c r="F96" s="16">
        <f t="shared" si="22"/>
        <v>73.066000000000003</v>
      </c>
      <c r="G96" s="16"/>
      <c r="H96" s="16">
        <f t="shared" si="23"/>
        <v>84.198000000000008</v>
      </c>
      <c r="I96" s="16"/>
      <c r="J96" s="16">
        <f t="shared" si="24"/>
        <v>68.132000000000005</v>
      </c>
      <c r="K96" s="16"/>
      <c r="L96" s="16">
        <f t="shared" si="25"/>
        <v>38.066000000000003</v>
      </c>
      <c r="M96" s="16"/>
      <c r="N96" s="16">
        <f t="shared" si="26"/>
        <v>64.198000000000008</v>
      </c>
      <c r="O96" s="16"/>
      <c r="P96" s="16">
        <f t="shared" si="27"/>
        <v>65.066000000000003</v>
      </c>
      <c r="Q96" s="16"/>
      <c r="R96" s="16">
        <f t="shared" si="28"/>
        <v>101.2204</v>
      </c>
      <c r="S96" s="16"/>
      <c r="T96" s="16">
        <f t="shared" si="29"/>
        <v>10.066000000000001</v>
      </c>
      <c r="U96" s="16"/>
      <c r="V96" s="16">
        <f t="shared" si="30"/>
        <v>15.066000000000001</v>
      </c>
      <c r="W96" s="16"/>
      <c r="X96" s="16">
        <f t="shared" si="31"/>
        <v>5.2203999999999997</v>
      </c>
      <c r="Y96" s="16"/>
      <c r="Z96" s="16">
        <f t="shared" si="32"/>
        <v>1.2304000000000002</v>
      </c>
      <c r="AA96" s="16"/>
      <c r="AB96" s="16">
        <f t="shared" si="33"/>
        <v>66.132000000000005</v>
      </c>
      <c r="AC96" s="16"/>
      <c r="AD96" s="16">
        <f t="shared" si="34"/>
        <v>5.0760000000000005</v>
      </c>
      <c r="AE96" s="16"/>
    </row>
    <row r="97" spans="1:31">
      <c r="A97" s="4">
        <v>25.42</v>
      </c>
      <c r="B97" s="16">
        <f t="shared" si="20"/>
        <v>13.835599999999999</v>
      </c>
      <c r="C97" s="16"/>
      <c r="D97" s="16">
        <f t="shared" si="21"/>
        <v>49.220400000000005</v>
      </c>
      <c r="E97" s="16"/>
      <c r="F97" s="16">
        <f t="shared" si="22"/>
        <v>73.066000000000003</v>
      </c>
      <c r="G97" s="16"/>
      <c r="H97" s="16">
        <f t="shared" si="23"/>
        <v>84.198000000000008</v>
      </c>
      <c r="I97" s="16"/>
      <c r="J97" s="16">
        <f t="shared" si="24"/>
        <v>68.132000000000005</v>
      </c>
      <c r="K97" s="16"/>
      <c r="L97" s="16">
        <f t="shared" si="25"/>
        <v>38.066000000000003</v>
      </c>
      <c r="M97" s="16"/>
      <c r="N97" s="16">
        <f t="shared" si="26"/>
        <v>64.198000000000008</v>
      </c>
      <c r="O97" s="16"/>
      <c r="P97" s="16">
        <f t="shared" si="27"/>
        <v>65.066000000000003</v>
      </c>
      <c r="Q97" s="16"/>
      <c r="R97" s="16">
        <f t="shared" si="28"/>
        <v>101.2204</v>
      </c>
      <c r="S97" s="16"/>
      <c r="T97" s="16">
        <f t="shared" si="29"/>
        <v>10.066000000000001</v>
      </c>
      <c r="U97" s="16"/>
      <c r="V97" s="16">
        <f t="shared" si="30"/>
        <v>15.066000000000001</v>
      </c>
      <c r="W97" s="16"/>
      <c r="X97" s="16">
        <f t="shared" si="31"/>
        <v>5.2203999999999997</v>
      </c>
      <c r="Y97" s="16"/>
      <c r="Z97" s="16">
        <f t="shared" si="32"/>
        <v>1.2304000000000002</v>
      </c>
      <c r="AA97" s="16"/>
      <c r="AB97" s="16">
        <f t="shared" si="33"/>
        <v>66.132000000000005</v>
      </c>
      <c r="AC97" s="16"/>
      <c r="AD97" s="16">
        <f t="shared" si="34"/>
        <v>5.0760000000000005</v>
      </c>
      <c r="AE97" s="16"/>
    </row>
    <row r="98" spans="1:31">
      <c r="A98" s="4">
        <v>25.42</v>
      </c>
      <c r="B98" s="16">
        <f t="shared" si="20"/>
        <v>13.835599999999999</v>
      </c>
      <c r="C98" s="16"/>
      <c r="D98" s="16">
        <f t="shared" si="21"/>
        <v>49.220400000000005</v>
      </c>
      <c r="E98" s="16"/>
      <c r="F98" s="16">
        <f t="shared" si="22"/>
        <v>73.066000000000003</v>
      </c>
      <c r="G98" s="16"/>
      <c r="H98" s="16">
        <f t="shared" si="23"/>
        <v>84.198000000000008</v>
      </c>
      <c r="I98" s="16"/>
      <c r="J98" s="16">
        <f t="shared" si="24"/>
        <v>68.132000000000005</v>
      </c>
      <c r="K98" s="16"/>
      <c r="L98" s="16">
        <f t="shared" si="25"/>
        <v>38.066000000000003</v>
      </c>
      <c r="M98" s="16"/>
      <c r="N98" s="16">
        <f t="shared" si="26"/>
        <v>64.198000000000008</v>
      </c>
      <c r="O98" s="16"/>
      <c r="P98" s="16">
        <f t="shared" si="27"/>
        <v>65.066000000000003</v>
      </c>
      <c r="Q98" s="16"/>
      <c r="R98" s="16">
        <f t="shared" si="28"/>
        <v>101.2204</v>
      </c>
      <c r="S98" s="16"/>
      <c r="T98" s="16">
        <f t="shared" si="29"/>
        <v>10.066000000000001</v>
      </c>
      <c r="U98" s="16"/>
      <c r="V98" s="16">
        <f t="shared" si="30"/>
        <v>15.066000000000001</v>
      </c>
      <c r="W98" s="16"/>
      <c r="X98" s="16">
        <f t="shared" si="31"/>
        <v>5.2203999999999997</v>
      </c>
      <c r="Y98" s="16"/>
      <c r="Z98" s="16">
        <f t="shared" si="32"/>
        <v>1.2304000000000002</v>
      </c>
      <c r="AA98" s="16"/>
      <c r="AB98" s="16">
        <f t="shared" si="33"/>
        <v>66.132000000000005</v>
      </c>
      <c r="AC98" s="16"/>
      <c r="AD98" s="16">
        <f t="shared" si="34"/>
        <v>5.0760000000000005</v>
      </c>
      <c r="AE98" s="16"/>
    </row>
    <row r="99" spans="1:31">
      <c r="A99" s="4">
        <v>25.42</v>
      </c>
      <c r="B99" s="16">
        <f t="shared" si="20"/>
        <v>13.835599999999999</v>
      </c>
      <c r="C99" s="16"/>
      <c r="D99" s="16">
        <f t="shared" si="21"/>
        <v>49.220400000000005</v>
      </c>
      <c r="E99" s="16"/>
      <c r="F99" s="16">
        <f t="shared" si="22"/>
        <v>73.066000000000003</v>
      </c>
      <c r="G99" s="16"/>
      <c r="H99" s="16">
        <f t="shared" si="23"/>
        <v>84.198000000000008</v>
      </c>
      <c r="I99" s="16"/>
      <c r="J99" s="16">
        <f t="shared" si="24"/>
        <v>68.132000000000005</v>
      </c>
      <c r="K99" s="16"/>
      <c r="L99" s="16">
        <f t="shared" si="25"/>
        <v>38.066000000000003</v>
      </c>
      <c r="M99" s="16"/>
      <c r="N99" s="16">
        <f t="shared" si="26"/>
        <v>64.198000000000008</v>
      </c>
      <c r="O99" s="16"/>
      <c r="P99" s="16">
        <f t="shared" si="27"/>
        <v>65.066000000000003</v>
      </c>
      <c r="Q99" s="16"/>
      <c r="R99" s="16">
        <f t="shared" si="28"/>
        <v>101.2204</v>
      </c>
      <c r="S99" s="16"/>
      <c r="T99" s="16">
        <f t="shared" si="29"/>
        <v>10.066000000000001</v>
      </c>
      <c r="U99" s="16"/>
      <c r="V99" s="16">
        <f t="shared" si="30"/>
        <v>15.066000000000001</v>
      </c>
      <c r="W99" s="16"/>
      <c r="X99" s="16">
        <f t="shared" si="31"/>
        <v>5.2203999999999997</v>
      </c>
      <c r="Y99" s="16"/>
      <c r="Z99" s="16">
        <f t="shared" si="32"/>
        <v>1.2304000000000002</v>
      </c>
      <c r="AA99" s="16"/>
      <c r="AB99" s="16">
        <f t="shared" si="33"/>
        <v>66.132000000000005</v>
      </c>
      <c r="AC99" s="16"/>
      <c r="AD99" s="16">
        <f t="shared" si="34"/>
        <v>5.0760000000000005</v>
      </c>
      <c r="AE99" s="16"/>
    </row>
    <row r="100" spans="1:31">
      <c r="A100" s="4">
        <v>25.42</v>
      </c>
      <c r="B100" s="16">
        <f t="shared" si="20"/>
        <v>13.835599999999999</v>
      </c>
      <c r="C100" s="16"/>
      <c r="D100" s="16">
        <f t="shared" si="21"/>
        <v>49.220400000000005</v>
      </c>
      <c r="E100" s="16"/>
      <c r="F100" s="16">
        <f t="shared" si="22"/>
        <v>73.066000000000003</v>
      </c>
      <c r="G100" s="16"/>
      <c r="H100" s="16">
        <f t="shared" si="23"/>
        <v>84.198000000000008</v>
      </c>
      <c r="I100" s="16"/>
      <c r="J100" s="16">
        <f t="shared" si="24"/>
        <v>68.132000000000005</v>
      </c>
      <c r="K100" s="16"/>
      <c r="L100" s="16">
        <f t="shared" si="25"/>
        <v>38.066000000000003</v>
      </c>
      <c r="M100" s="16"/>
      <c r="N100" s="16">
        <f t="shared" si="26"/>
        <v>64.198000000000008</v>
      </c>
      <c r="O100" s="16"/>
      <c r="P100" s="16">
        <f t="shared" si="27"/>
        <v>65.066000000000003</v>
      </c>
      <c r="Q100" s="16"/>
      <c r="R100" s="16">
        <f t="shared" si="28"/>
        <v>101.2204</v>
      </c>
      <c r="S100" s="16"/>
      <c r="T100" s="16">
        <f t="shared" si="29"/>
        <v>10.066000000000001</v>
      </c>
      <c r="U100" s="16"/>
      <c r="V100" s="16">
        <f t="shared" si="30"/>
        <v>15.066000000000001</v>
      </c>
      <c r="W100" s="16"/>
      <c r="X100" s="16">
        <f t="shared" si="31"/>
        <v>5.2203999999999997</v>
      </c>
      <c r="Y100" s="16"/>
      <c r="Z100" s="16">
        <f t="shared" si="32"/>
        <v>1.2304000000000002</v>
      </c>
      <c r="AA100" s="16"/>
      <c r="AB100" s="16">
        <f t="shared" si="33"/>
        <v>66.132000000000005</v>
      </c>
      <c r="AC100" s="16"/>
      <c r="AD100" s="16">
        <f t="shared" si="34"/>
        <v>5.0760000000000005</v>
      </c>
      <c r="AE100" s="16"/>
    </row>
    <row r="101" spans="1:31">
      <c r="A101" s="4">
        <v>25.42</v>
      </c>
      <c r="B101" s="16">
        <f t="shared" si="20"/>
        <v>13.835599999999999</v>
      </c>
      <c r="C101" s="16"/>
      <c r="D101" s="16">
        <f t="shared" si="21"/>
        <v>49.220400000000005</v>
      </c>
      <c r="E101" s="16"/>
      <c r="F101" s="16">
        <f t="shared" si="22"/>
        <v>73.066000000000003</v>
      </c>
      <c r="G101" s="16"/>
      <c r="H101" s="16">
        <f t="shared" si="23"/>
        <v>84.198000000000008</v>
      </c>
      <c r="I101" s="16"/>
      <c r="J101" s="16">
        <f t="shared" si="24"/>
        <v>68.132000000000005</v>
      </c>
      <c r="K101" s="16"/>
      <c r="L101" s="16">
        <f t="shared" si="25"/>
        <v>38.066000000000003</v>
      </c>
      <c r="M101" s="16"/>
      <c r="N101" s="16">
        <f t="shared" si="26"/>
        <v>64.198000000000008</v>
      </c>
      <c r="O101" s="16"/>
      <c r="P101" s="16">
        <f t="shared" si="27"/>
        <v>65.066000000000003</v>
      </c>
      <c r="Q101" s="16"/>
      <c r="R101" s="16">
        <f t="shared" si="28"/>
        <v>101.2204</v>
      </c>
      <c r="S101" s="16"/>
      <c r="T101" s="16">
        <f t="shared" si="29"/>
        <v>10.066000000000001</v>
      </c>
      <c r="U101" s="16"/>
      <c r="V101" s="16">
        <f t="shared" si="30"/>
        <v>15.066000000000001</v>
      </c>
      <c r="W101" s="16"/>
      <c r="X101" s="16">
        <f t="shared" si="31"/>
        <v>5.2203999999999997</v>
      </c>
      <c r="Y101" s="16"/>
      <c r="Z101" s="16">
        <f t="shared" si="32"/>
        <v>1.2304000000000002</v>
      </c>
      <c r="AA101" s="16"/>
      <c r="AB101" s="16">
        <f t="shared" si="33"/>
        <v>66.132000000000005</v>
      </c>
      <c r="AC101" s="16"/>
      <c r="AD101" s="16">
        <f t="shared" si="34"/>
        <v>5.0760000000000005</v>
      </c>
      <c r="AE101" s="16"/>
    </row>
    <row r="102" spans="1:31">
      <c r="A102" s="4">
        <v>25.9</v>
      </c>
      <c r="B102" s="16">
        <f t="shared" si="20"/>
        <v>13.922000000000001</v>
      </c>
      <c r="C102" s="16"/>
      <c r="D102" s="16">
        <f t="shared" si="21"/>
        <v>49.277999999999999</v>
      </c>
      <c r="E102" s="16"/>
      <c r="F102" s="16">
        <f t="shared" si="22"/>
        <v>73.209999999999994</v>
      </c>
      <c r="G102" s="16"/>
      <c r="H102" s="16">
        <f t="shared" si="23"/>
        <v>84.63</v>
      </c>
      <c r="I102" s="16"/>
      <c r="J102" s="16">
        <f t="shared" si="24"/>
        <v>68.42</v>
      </c>
      <c r="K102" s="16"/>
      <c r="L102" s="16">
        <f t="shared" si="25"/>
        <v>38.21</v>
      </c>
      <c r="M102" s="16"/>
      <c r="N102" s="16">
        <f t="shared" si="26"/>
        <v>64.63</v>
      </c>
      <c r="O102" s="16"/>
      <c r="P102" s="16">
        <f t="shared" si="27"/>
        <v>65.209999999999994</v>
      </c>
      <c r="Q102" s="16"/>
      <c r="R102" s="16">
        <f t="shared" si="28"/>
        <v>101.27800000000001</v>
      </c>
      <c r="S102" s="16"/>
      <c r="T102" s="16">
        <f t="shared" si="29"/>
        <v>10.209999999999999</v>
      </c>
      <c r="U102" s="16"/>
      <c r="V102" s="16">
        <f t="shared" si="30"/>
        <v>15.21</v>
      </c>
      <c r="W102" s="16"/>
      <c r="X102" s="16">
        <f t="shared" si="31"/>
        <v>5.2779999999999996</v>
      </c>
      <c r="Y102" s="16"/>
      <c r="Z102" s="16">
        <f t="shared" si="32"/>
        <v>1.2879999999999996</v>
      </c>
      <c r="AA102" s="16"/>
      <c r="AB102" s="16">
        <f t="shared" si="33"/>
        <v>66.42</v>
      </c>
      <c r="AC102" s="16"/>
      <c r="AD102" s="16">
        <f t="shared" si="34"/>
        <v>5.22</v>
      </c>
      <c r="AE102" s="16"/>
    </row>
    <row r="103" spans="1:31">
      <c r="A103" s="4">
        <v>25.9</v>
      </c>
      <c r="B103" s="16">
        <f t="shared" si="20"/>
        <v>13.922000000000001</v>
      </c>
      <c r="C103" s="16"/>
      <c r="D103" s="16">
        <f t="shared" si="21"/>
        <v>49.277999999999999</v>
      </c>
      <c r="E103" s="16"/>
      <c r="F103" s="16">
        <f t="shared" si="22"/>
        <v>73.209999999999994</v>
      </c>
      <c r="G103" s="16"/>
      <c r="H103" s="16">
        <f t="shared" si="23"/>
        <v>84.63</v>
      </c>
      <c r="I103" s="16"/>
      <c r="J103" s="16">
        <f t="shared" si="24"/>
        <v>68.42</v>
      </c>
      <c r="K103" s="16"/>
      <c r="L103" s="16">
        <f t="shared" si="25"/>
        <v>38.21</v>
      </c>
      <c r="M103" s="16"/>
      <c r="N103" s="16">
        <f t="shared" si="26"/>
        <v>64.63</v>
      </c>
      <c r="O103" s="16"/>
      <c r="P103" s="16">
        <f t="shared" si="27"/>
        <v>65.209999999999994</v>
      </c>
      <c r="Q103" s="16"/>
      <c r="R103" s="16">
        <f t="shared" si="28"/>
        <v>101.27800000000001</v>
      </c>
      <c r="S103" s="16"/>
      <c r="T103" s="16">
        <f t="shared" si="29"/>
        <v>10.209999999999999</v>
      </c>
      <c r="U103" s="16"/>
      <c r="V103" s="16">
        <f t="shared" si="30"/>
        <v>15.21</v>
      </c>
      <c r="W103" s="16"/>
      <c r="X103" s="16">
        <f t="shared" si="31"/>
        <v>5.2779999999999996</v>
      </c>
      <c r="Y103" s="16"/>
      <c r="Z103" s="16">
        <f t="shared" si="32"/>
        <v>1.2879999999999996</v>
      </c>
      <c r="AA103" s="16"/>
      <c r="AB103" s="16">
        <f t="shared" si="33"/>
        <v>66.42</v>
      </c>
      <c r="AC103" s="16"/>
      <c r="AD103" s="16">
        <f t="shared" si="34"/>
        <v>5.22</v>
      </c>
      <c r="AE103" s="16"/>
    </row>
    <row r="104" spans="1:31">
      <c r="A104" s="4">
        <v>25.9</v>
      </c>
      <c r="B104" s="16">
        <f t="shared" si="20"/>
        <v>13.922000000000001</v>
      </c>
      <c r="C104" s="16"/>
      <c r="D104" s="16">
        <f t="shared" si="21"/>
        <v>49.277999999999999</v>
      </c>
      <c r="E104" s="16"/>
      <c r="F104" s="16">
        <f t="shared" si="22"/>
        <v>73.209999999999994</v>
      </c>
      <c r="G104" s="16"/>
      <c r="H104" s="16">
        <f t="shared" si="23"/>
        <v>84.63</v>
      </c>
      <c r="I104" s="16"/>
      <c r="J104" s="16">
        <f t="shared" si="24"/>
        <v>68.42</v>
      </c>
      <c r="K104" s="16"/>
      <c r="L104" s="16">
        <f t="shared" si="25"/>
        <v>38.21</v>
      </c>
      <c r="M104" s="16"/>
      <c r="N104" s="16">
        <f t="shared" si="26"/>
        <v>64.63</v>
      </c>
      <c r="O104" s="16"/>
      <c r="P104" s="16">
        <f t="shared" si="27"/>
        <v>65.209999999999994</v>
      </c>
      <c r="Q104" s="16"/>
      <c r="R104" s="16">
        <f t="shared" si="28"/>
        <v>101.27800000000001</v>
      </c>
      <c r="S104" s="16"/>
      <c r="T104" s="16">
        <f t="shared" si="29"/>
        <v>10.209999999999999</v>
      </c>
      <c r="U104" s="16"/>
      <c r="V104" s="16">
        <f t="shared" si="30"/>
        <v>15.21</v>
      </c>
      <c r="W104" s="16"/>
      <c r="X104" s="16">
        <f t="shared" si="31"/>
        <v>5.2779999999999996</v>
      </c>
      <c r="Y104" s="16"/>
      <c r="Z104" s="16">
        <f t="shared" si="32"/>
        <v>1.2879999999999996</v>
      </c>
      <c r="AA104" s="16"/>
      <c r="AB104" s="16">
        <f t="shared" si="33"/>
        <v>66.42</v>
      </c>
      <c r="AC104" s="16"/>
      <c r="AD104" s="16">
        <f t="shared" si="34"/>
        <v>5.22</v>
      </c>
      <c r="AE104" s="16"/>
    </row>
    <row r="105" spans="1:31">
      <c r="A105" s="4">
        <v>26.39</v>
      </c>
      <c r="B105" s="16">
        <f t="shared" si="20"/>
        <v>14.010199999999999</v>
      </c>
      <c r="C105" s="16"/>
      <c r="D105" s="16">
        <f t="shared" si="21"/>
        <v>49.336800000000004</v>
      </c>
      <c r="E105" s="16"/>
      <c r="F105" s="16">
        <f t="shared" si="22"/>
        <v>73.356999999999999</v>
      </c>
      <c r="G105" s="16"/>
      <c r="H105" s="16">
        <f t="shared" si="23"/>
        <v>85.070999999999998</v>
      </c>
      <c r="I105" s="16"/>
      <c r="J105" s="16">
        <f t="shared" si="24"/>
        <v>68.713999999999999</v>
      </c>
      <c r="K105" s="16"/>
      <c r="L105" s="16">
        <f t="shared" si="25"/>
        <v>38.356999999999999</v>
      </c>
      <c r="M105" s="16"/>
      <c r="N105" s="16">
        <f t="shared" si="26"/>
        <v>65.070999999999998</v>
      </c>
      <c r="O105" s="16"/>
      <c r="P105" s="16">
        <f t="shared" si="27"/>
        <v>65.356999999999999</v>
      </c>
      <c r="Q105" s="16"/>
      <c r="R105" s="16">
        <f t="shared" si="28"/>
        <v>101.3368</v>
      </c>
      <c r="S105" s="16"/>
      <c r="T105" s="16">
        <f t="shared" si="29"/>
        <v>10.356999999999999</v>
      </c>
      <c r="U105" s="16"/>
      <c r="V105" s="16">
        <f t="shared" si="30"/>
        <v>15.356999999999999</v>
      </c>
      <c r="W105" s="16"/>
      <c r="X105" s="16">
        <f t="shared" si="31"/>
        <v>5.3368000000000002</v>
      </c>
      <c r="Y105" s="16"/>
      <c r="Z105" s="16">
        <f t="shared" si="32"/>
        <v>1.3467999999999998</v>
      </c>
      <c r="AA105" s="16"/>
      <c r="AB105" s="16">
        <f t="shared" si="33"/>
        <v>66.713999999999999</v>
      </c>
      <c r="AC105" s="16"/>
      <c r="AD105" s="16">
        <f t="shared" si="34"/>
        <v>5.367</v>
      </c>
      <c r="AE105" s="16"/>
    </row>
    <row r="106" spans="1:31">
      <c r="A106" s="4">
        <v>27.37</v>
      </c>
      <c r="B106" s="16">
        <f t="shared" si="20"/>
        <v>14.186599999999999</v>
      </c>
      <c r="C106" s="16"/>
      <c r="D106" s="16">
        <f t="shared" si="21"/>
        <v>49.4544</v>
      </c>
      <c r="E106" s="16"/>
      <c r="F106" s="16">
        <f t="shared" si="22"/>
        <v>73.650999999999996</v>
      </c>
      <c r="G106" s="16"/>
      <c r="H106" s="16">
        <f t="shared" si="23"/>
        <v>85.953000000000003</v>
      </c>
      <c r="I106" s="16"/>
      <c r="J106" s="16">
        <f t="shared" si="24"/>
        <v>69.302000000000007</v>
      </c>
      <c r="K106" s="16"/>
      <c r="L106" s="16">
        <f t="shared" si="25"/>
        <v>38.651000000000003</v>
      </c>
      <c r="M106" s="16"/>
      <c r="N106" s="16">
        <f t="shared" si="26"/>
        <v>65.953000000000003</v>
      </c>
      <c r="O106" s="16"/>
      <c r="P106" s="16">
        <f t="shared" si="27"/>
        <v>65.650999999999996</v>
      </c>
      <c r="Q106" s="16"/>
      <c r="R106" s="16">
        <f t="shared" si="28"/>
        <v>101.45440000000001</v>
      </c>
      <c r="S106" s="16"/>
      <c r="T106" s="16">
        <f t="shared" si="29"/>
        <v>10.651</v>
      </c>
      <c r="U106" s="16"/>
      <c r="V106" s="16">
        <f t="shared" si="30"/>
        <v>15.651</v>
      </c>
      <c r="W106" s="16"/>
      <c r="X106" s="16">
        <f t="shared" si="31"/>
        <v>5.4543999999999997</v>
      </c>
      <c r="Y106" s="16"/>
      <c r="Z106" s="16">
        <f t="shared" si="32"/>
        <v>1.4644000000000001</v>
      </c>
      <c r="AA106" s="16"/>
      <c r="AB106" s="16">
        <f t="shared" si="33"/>
        <v>67.302000000000007</v>
      </c>
      <c r="AC106" s="16"/>
      <c r="AD106" s="16">
        <f t="shared" si="34"/>
        <v>5.6610000000000005</v>
      </c>
      <c r="AE106" s="16"/>
    </row>
    <row r="107" spans="1:31">
      <c r="A107" s="4">
        <v>27.86</v>
      </c>
      <c r="B107" s="16">
        <f t="shared" si="20"/>
        <v>14.274799999999999</v>
      </c>
      <c r="C107" s="16"/>
      <c r="D107" s="16">
        <f t="shared" si="21"/>
        <v>49.513200000000005</v>
      </c>
      <c r="E107" s="16"/>
      <c r="F107" s="16">
        <f t="shared" si="22"/>
        <v>73.798000000000002</v>
      </c>
      <c r="G107" s="16"/>
      <c r="H107" s="16">
        <f t="shared" si="23"/>
        <v>86.394000000000005</v>
      </c>
      <c r="I107" s="16"/>
      <c r="J107" s="16">
        <f t="shared" si="24"/>
        <v>69.596000000000004</v>
      </c>
      <c r="K107" s="16"/>
      <c r="L107" s="16">
        <f t="shared" si="25"/>
        <v>38.798000000000002</v>
      </c>
      <c r="M107" s="16"/>
      <c r="N107" s="16">
        <f t="shared" si="26"/>
        <v>66.394000000000005</v>
      </c>
      <c r="O107" s="16"/>
      <c r="P107" s="16">
        <f t="shared" si="27"/>
        <v>65.798000000000002</v>
      </c>
      <c r="Q107" s="16"/>
      <c r="R107" s="16">
        <f t="shared" si="28"/>
        <v>101.5132</v>
      </c>
      <c r="S107" s="16"/>
      <c r="T107" s="16">
        <f t="shared" si="29"/>
        <v>10.797999999999998</v>
      </c>
      <c r="U107" s="16"/>
      <c r="V107" s="16">
        <f t="shared" si="30"/>
        <v>15.797999999999998</v>
      </c>
      <c r="W107" s="16"/>
      <c r="X107" s="16">
        <f t="shared" si="31"/>
        <v>5.5131999999999994</v>
      </c>
      <c r="Y107" s="16"/>
      <c r="Z107" s="16">
        <f t="shared" si="32"/>
        <v>1.5231999999999999</v>
      </c>
      <c r="AA107" s="16"/>
      <c r="AB107" s="16">
        <f t="shared" si="33"/>
        <v>67.596000000000004</v>
      </c>
      <c r="AC107" s="16"/>
      <c r="AD107" s="16">
        <f t="shared" si="34"/>
        <v>5.8079999999999989</v>
      </c>
      <c r="AE107" s="16"/>
    </row>
    <row r="108" spans="1:31">
      <c r="A108" s="4">
        <v>29.33</v>
      </c>
      <c r="B108" s="16">
        <f t="shared" si="20"/>
        <v>14.539400000000001</v>
      </c>
      <c r="C108" s="16"/>
      <c r="D108" s="16">
        <f t="shared" si="21"/>
        <v>49.689599999999999</v>
      </c>
      <c r="E108" s="16"/>
      <c r="F108" s="16">
        <f t="shared" si="22"/>
        <v>74.239000000000004</v>
      </c>
      <c r="G108" s="16"/>
      <c r="H108" s="16">
        <f t="shared" si="23"/>
        <v>87.716999999999999</v>
      </c>
      <c r="I108" s="16"/>
      <c r="J108" s="16">
        <f t="shared" si="24"/>
        <v>70.478000000000009</v>
      </c>
      <c r="K108" s="16"/>
      <c r="L108" s="16">
        <f t="shared" si="25"/>
        <v>39.239000000000004</v>
      </c>
      <c r="M108" s="16"/>
      <c r="N108" s="16">
        <f t="shared" si="26"/>
        <v>67.716999999999999</v>
      </c>
      <c r="O108" s="16"/>
      <c r="P108" s="16">
        <f t="shared" si="27"/>
        <v>66.239000000000004</v>
      </c>
      <c r="Q108" s="16"/>
      <c r="R108" s="16">
        <f t="shared" si="28"/>
        <v>101.6896</v>
      </c>
      <c r="S108" s="16"/>
      <c r="T108" s="16">
        <f t="shared" si="29"/>
        <v>11.238999999999999</v>
      </c>
      <c r="U108" s="16"/>
      <c r="V108" s="16">
        <f t="shared" si="30"/>
        <v>16.239000000000001</v>
      </c>
      <c r="W108" s="16"/>
      <c r="X108" s="16">
        <f t="shared" si="31"/>
        <v>5.6895999999999995</v>
      </c>
      <c r="Y108" s="16"/>
      <c r="Z108" s="16">
        <f t="shared" si="32"/>
        <v>1.6995999999999996</v>
      </c>
      <c r="AA108" s="16"/>
      <c r="AB108" s="16">
        <f t="shared" si="33"/>
        <v>68.478000000000009</v>
      </c>
      <c r="AC108" s="16"/>
      <c r="AD108" s="16">
        <f t="shared" si="34"/>
        <v>6.2489999999999997</v>
      </c>
      <c r="AE108" s="16"/>
    </row>
    <row r="109" spans="1:31">
      <c r="A109" s="4">
        <v>29.81</v>
      </c>
      <c r="B109" s="16">
        <f t="shared" si="20"/>
        <v>14.625799999999998</v>
      </c>
      <c r="C109" s="16"/>
      <c r="D109" s="16">
        <f t="shared" si="21"/>
        <v>49.747199999999999</v>
      </c>
      <c r="E109" s="16"/>
      <c r="F109" s="16">
        <f t="shared" si="22"/>
        <v>74.382999999999996</v>
      </c>
      <c r="G109" s="16"/>
      <c r="H109" s="16">
        <f t="shared" si="23"/>
        <v>88.149000000000001</v>
      </c>
      <c r="I109" s="16"/>
      <c r="J109" s="16">
        <f t="shared" si="24"/>
        <v>70.766000000000005</v>
      </c>
      <c r="K109" s="16"/>
      <c r="L109" s="16">
        <f t="shared" si="25"/>
        <v>39.383000000000003</v>
      </c>
      <c r="M109" s="16"/>
      <c r="N109" s="16">
        <f t="shared" si="26"/>
        <v>68.149000000000001</v>
      </c>
      <c r="O109" s="16"/>
      <c r="P109" s="16">
        <f t="shared" si="27"/>
        <v>66.382999999999996</v>
      </c>
      <c r="Q109" s="16"/>
      <c r="R109" s="16">
        <f t="shared" si="28"/>
        <v>101.74720000000001</v>
      </c>
      <c r="S109" s="16"/>
      <c r="T109" s="16">
        <f t="shared" si="29"/>
        <v>11.382999999999999</v>
      </c>
      <c r="U109" s="16"/>
      <c r="V109" s="16">
        <f t="shared" si="30"/>
        <v>16.382999999999999</v>
      </c>
      <c r="W109" s="16"/>
      <c r="X109" s="16">
        <f t="shared" si="31"/>
        <v>5.7471999999999994</v>
      </c>
      <c r="Y109" s="16"/>
      <c r="Z109" s="16">
        <f t="shared" si="32"/>
        <v>1.7571999999999999</v>
      </c>
      <c r="AA109" s="16"/>
      <c r="AB109" s="16">
        <f t="shared" si="33"/>
        <v>68.766000000000005</v>
      </c>
      <c r="AC109" s="16"/>
      <c r="AD109" s="16">
        <f t="shared" si="34"/>
        <v>6.3929999999999998</v>
      </c>
      <c r="AE109" s="16"/>
    </row>
    <row r="110" spans="1:31">
      <c r="A110" s="4">
        <v>29.81</v>
      </c>
      <c r="B110" s="16">
        <f t="shared" si="20"/>
        <v>14.625799999999998</v>
      </c>
      <c r="C110" s="16"/>
      <c r="D110" s="16">
        <f t="shared" si="21"/>
        <v>49.747199999999999</v>
      </c>
      <c r="E110" s="16"/>
      <c r="F110" s="16">
        <f t="shared" si="22"/>
        <v>74.382999999999996</v>
      </c>
      <c r="G110" s="16"/>
      <c r="H110" s="16">
        <f t="shared" si="23"/>
        <v>88.149000000000001</v>
      </c>
      <c r="I110" s="16"/>
      <c r="J110" s="16">
        <f t="shared" si="24"/>
        <v>70.766000000000005</v>
      </c>
      <c r="K110" s="16"/>
      <c r="L110" s="16">
        <f t="shared" si="25"/>
        <v>39.383000000000003</v>
      </c>
      <c r="M110" s="16"/>
      <c r="N110" s="16">
        <f t="shared" si="26"/>
        <v>68.149000000000001</v>
      </c>
      <c r="O110" s="16"/>
      <c r="P110" s="16">
        <f t="shared" si="27"/>
        <v>66.382999999999996</v>
      </c>
      <c r="Q110" s="16"/>
      <c r="R110" s="16">
        <f t="shared" si="28"/>
        <v>101.74720000000001</v>
      </c>
      <c r="S110" s="16"/>
      <c r="T110" s="16">
        <f t="shared" si="29"/>
        <v>11.382999999999999</v>
      </c>
      <c r="U110" s="16"/>
      <c r="V110" s="16">
        <f t="shared" si="30"/>
        <v>16.382999999999999</v>
      </c>
      <c r="W110" s="16"/>
      <c r="X110" s="16">
        <f t="shared" si="31"/>
        <v>5.7471999999999994</v>
      </c>
      <c r="Y110" s="16"/>
      <c r="Z110" s="16">
        <f t="shared" si="32"/>
        <v>1.7571999999999999</v>
      </c>
      <c r="AA110" s="16"/>
      <c r="AB110" s="16">
        <f t="shared" si="33"/>
        <v>68.766000000000005</v>
      </c>
      <c r="AC110" s="16"/>
      <c r="AD110" s="16">
        <f t="shared" si="34"/>
        <v>6.3929999999999998</v>
      </c>
      <c r="AE110" s="16"/>
    </row>
    <row r="111" spans="1:31">
      <c r="A111" s="4">
        <v>29.81</v>
      </c>
      <c r="B111" s="16">
        <f t="shared" si="20"/>
        <v>14.625799999999998</v>
      </c>
      <c r="C111" s="16"/>
      <c r="D111" s="16">
        <f t="shared" si="21"/>
        <v>49.747199999999999</v>
      </c>
      <c r="E111" s="16"/>
      <c r="F111" s="16">
        <f t="shared" si="22"/>
        <v>74.382999999999996</v>
      </c>
      <c r="G111" s="16"/>
      <c r="H111" s="16">
        <f t="shared" si="23"/>
        <v>88.149000000000001</v>
      </c>
      <c r="I111" s="16"/>
      <c r="J111" s="16">
        <f t="shared" si="24"/>
        <v>70.766000000000005</v>
      </c>
      <c r="K111" s="16"/>
      <c r="L111" s="16">
        <f t="shared" si="25"/>
        <v>39.383000000000003</v>
      </c>
      <c r="M111" s="16"/>
      <c r="N111" s="16">
        <f t="shared" si="26"/>
        <v>68.149000000000001</v>
      </c>
      <c r="O111" s="16"/>
      <c r="P111" s="16">
        <f t="shared" si="27"/>
        <v>66.382999999999996</v>
      </c>
      <c r="Q111" s="16"/>
      <c r="R111" s="16">
        <f t="shared" si="28"/>
        <v>101.74720000000001</v>
      </c>
      <c r="S111" s="16"/>
      <c r="T111" s="16">
        <f t="shared" si="29"/>
        <v>11.382999999999999</v>
      </c>
      <c r="U111" s="16"/>
      <c r="V111" s="16">
        <f t="shared" si="30"/>
        <v>16.382999999999999</v>
      </c>
      <c r="W111" s="16"/>
      <c r="X111" s="16">
        <f t="shared" si="31"/>
        <v>5.7471999999999994</v>
      </c>
      <c r="Y111" s="16"/>
      <c r="Z111" s="16">
        <f t="shared" si="32"/>
        <v>1.7571999999999999</v>
      </c>
      <c r="AA111" s="16"/>
      <c r="AB111" s="16">
        <f t="shared" si="33"/>
        <v>68.766000000000005</v>
      </c>
      <c r="AC111" s="16"/>
      <c r="AD111" s="16">
        <f t="shared" si="34"/>
        <v>6.3929999999999998</v>
      </c>
      <c r="AE111" s="16"/>
    </row>
    <row r="112" spans="1:31">
      <c r="A112" s="4">
        <v>29.81</v>
      </c>
      <c r="B112" s="16">
        <f t="shared" si="20"/>
        <v>14.625799999999998</v>
      </c>
      <c r="C112" s="16"/>
      <c r="D112" s="16">
        <f t="shared" si="21"/>
        <v>49.747199999999999</v>
      </c>
      <c r="E112" s="16"/>
      <c r="F112" s="16">
        <f t="shared" si="22"/>
        <v>74.382999999999996</v>
      </c>
      <c r="G112" s="16"/>
      <c r="H112" s="16">
        <f t="shared" si="23"/>
        <v>88.149000000000001</v>
      </c>
      <c r="I112" s="16"/>
      <c r="J112" s="16">
        <f t="shared" si="24"/>
        <v>70.766000000000005</v>
      </c>
      <c r="K112" s="16"/>
      <c r="L112" s="16">
        <f t="shared" si="25"/>
        <v>39.383000000000003</v>
      </c>
      <c r="M112" s="16"/>
      <c r="N112" s="16">
        <f t="shared" si="26"/>
        <v>68.149000000000001</v>
      </c>
      <c r="O112" s="16"/>
      <c r="P112" s="16">
        <f t="shared" si="27"/>
        <v>66.382999999999996</v>
      </c>
      <c r="Q112" s="16"/>
      <c r="R112" s="16">
        <f t="shared" si="28"/>
        <v>101.74720000000001</v>
      </c>
      <c r="S112" s="16"/>
      <c r="T112" s="16">
        <f t="shared" si="29"/>
        <v>11.382999999999999</v>
      </c>
      <c r="U112" s="16"/>
      <c r="V112" s="16">
        <f t="shared" si="30"/>
        <v>16.382999999999999</v>
      </c>
      <c r="W112" s="16"/>
      <c r="X112" s="16">
        <f t="shared" si="31"/>
        <v>5.7471999999999994</v>
      </c>
      <c r="Y112" s="16"/>
      <c r="Z112" s="16">
        <f t="shared" si="32"/>
        <v>1.7571999999999999</v>
      </c>
      <c r="AA112" s="16"/>
      <c r="AB112" s="16">
        <f t="shared" si="33"/>
        <v>68.766000000000005</v>
      </c>
      <c r="AC112" s="16"/>
      <c r="AD112" s="16">
        <f t="shared" si="34"/>
        <v>6.3929999999999998</v>
      </c>
      <c r="AE112" s="16"/>
    </row>
    <row r="113" spans="1:31">
      <c r="A113" s="4">
        <v>30.3</v>
      </c>
      <c r="B113" s="16">
        <f t="shared" si="20"/>
        <v>14.713999999999999</v>
      </c>
      <c r="C113" s="16"/>
      <c r="D113" s="16">
        <f t="shared" si="21"/>
        <v>49.806000000000004</v>
      </c>
      <c r="E113" s="16"/>
      <c r="F113" s="16">
        <f t="shared" si="22"/>
        <v>74.53</v>
      </c>
      <c r="G113" s="16"/>
      <c r="H113" s="16">
        <f t="shared" si="23"/>
        <v>88.59</v>
      </c>
      <c r="I113" s="16"/>
      <c r="J113" s="16">
        <f t="shared" si="24"/>
        <v>71.06</v>
      </c>
      <c r="K113" s="16"/>
      <c r="L113" s="16">
        <f t="shared" si="25"/>
        <v>39.53</v>
      </c>
      <c r="M113" s="16"/>
      <c r="N113" s="16">
        <f t="shared" si="26"/>
        <v>68.59</v>
      </c>
      <c r="O113" s="16"/>
      <c r="P113" s="16">
        <f t="shared" si="27"/>
        <v>66.53</v>
      </c>
      <c r="Q113" s="16"/>
      <c r="R113" s="16">
        <f t="shared" si="28"/>
        <v>101.806</v>
      </c>
      <c r="S113" s="16"/>
      <c r="T113" s="16">
        <f t="shared" si="29"/>
        <v>11.53</v>
      </c>
      <c r="U113" s="16"/>
      <c r="V113" s="16">
        <f t="shared" si="30"/>
        <v>16.53</v>
      </c>
      <c r="W113" s="16"/>
      <c r="X113" s="16">
        <f t="shared" si="31"/>
        <v>5.806</v>
      </c>
      <c r="Y113" s="16"/>
      <c r="Z113" s="16">
        <f t="shared" si="32"/>
        <v>1.8160000000000001</v>
      </c>
      <c r="AA113" s="16"/>
      <c r="AB113" s="16">
        <f t="shared" si="33"/>
        <v>69.06</v>
      </c>
      <c r="AC113" s="16"/>
      <c r="AD113" s="16">
        <f t="shared" si="34"/>
        <v>6.54</v>
      </c>
      <c r="AE113" s="16"/>
    </row>
    <row r="114" spans="1:31">
      <c r="A114" s="4">
        <v>30.3</v>
      </c>
      <c r="B114" s="16">
        <f t="shared" si="20"/>
        <v>14.713999999999999</v>
      </c>
      <c r="C114" s="16"/>
      <c r="D114" s="16">
        <f t="shared" si="21"/>
        <v>49.806000000000004</v>
      </c>
      <c r="E114" s="16"/>
      <c r="F114" s="16">
        <f t="shared" si="22"/>
        <v>74.53</v>
      </c>
      <c r="G114" s="16"/>
      <c r="H114" s="16">
        <f t="shared" si="23"/>
        <v>88.59</v>
      </c>
      <c r="I114" s="16"/>
      <c r="J114" s="16">
        <f t="shared" si="24"/>
        <v>71.06</v>
      </c>
      <c r="K114" s="16"/>
      <c r="L114" s="16">
        <f t="shared" si="25"/>
        <v>39.53</v>
      </c>
      <c r="M114" s="16"/>
      <c r="N114" s="16">
        <f t="shared" si="26"/>
        <v>68.59</v>
      </c>
      <c r="O114" s="16"/>
      <c r="P114" s="16">
        <f t="shared" si="27"/>
        <v>66.53</v>
      </c>
      <c r="Q114" s="16"/>
      <c r="R114" s="16">
        <f t="shared" si="28"/>
        <v>101.806</v>
      </c>
      <c r="S114" s="16"/>
      <c r="T114" s="16">
        <f t="shared" si="29"/>
        <v>11.53</v>
      </c>
      <c r="U114" s="16"/>
      <c r="V114" s="16">
        <f t="shared" si="30"/>
        <v>16.53</v>
      </c>
      <c r="W114" s="16"/>
      <c r="X114" s="16">
        <f t="shared" si="31"/>
        <v>5.806</v>
      </c>
      <c r="Y114" s="16"/>
      <c r="Z114" s="16">
        <f t="shared" si="32"/>
        <v>1.8160000000000001</v>
      </c>
      <c r="AA114" s="16"/>
      <c r="AB114" s="16">
        <f t="shared" si="33"/>
        <v>69.06</v>
      </c>
      <c r="AC114" s="16"/>
      <c r="AD114" s="16">
        <f t="shared" si="34"/>
        <v>6.54</v>
      </c>
      <c r="AE114" s="16"/>
    </row>
    <row r="115" spans="1:31">
      <c r="A115" s="4">
        <v>30.3</v>
      </c>
      <c r="B115" s="16">
        <f t="shared" si="20"/>
        <v>14.713999999999999</v>
      </c>
      <c r="C115" s="16"/>
      <c r="D115" s="16">
        <f t="shared" si="21"/>
        <v>49.806000000000004</v>
      </c>
      <c r="E115" s="16"/>
      <c r="F115" s="16">
        <f t="shared" si="22"/>
        <v>74.53</v>
      </c>
      <c r="G115" s="16"/>
      <c r="H115" s="16">
        <f t="shared" si="23"/>
        <v>88.59</v>
      </c>
      <c r="I115" s="16"/>
      <c r="J115" s="16">
        <f t="shared" si="24"/>
        <v>71.06</v>
      </c>
      <c r="K115" s="16"/>
      <c r="L115" s="16">
        <f t="shared" si="25"/>
        <v>39.53</v>
      </c>
      <c r="M115" s="16"/>
      <c r="N115" s="16">
        <f t="shared" si="26"/>
        <v>68.59</v>
      </c>
      <c r="O115" s="16"/>
      <c r="P115" s="16">
        <f t="shared" si="27"/>
        <v>66.53</v>
      </c>
      <c r="Q115" s="16"/>
      <c r="R115" s="16">
        <f t="shared" si="28"/>
        <v>101.806</v>
      </c>
      <c r="S115" s="16"/>
      <c r="T115" s="16">
        <f t="shared" si="29"/>
        <v>11.53</v>
      </c>
      <c r="U115" s="16"/>
      <c r="V115" s="16">
        <f t="shared" si="30"/>
        <v>16.53</v>
      </c>
      <c r="W115" s="16"/>
      <c r="X115" s="16">
        <f t="shared" si="31"/>
        <v>5.806</v>
      </c>
      <c r="Y115" s="16"/>
      <c r="Z115" s="16">
        <f t="shared" si="32"/>
        <v>1.8160000000000001</v>
      </c>
      <c r="AA115" s="16"/>
      <c r="AB115" s="16">
        <f t="shared" si="33"/>
        <v>69.06</v>
      </c>
      <c r="AC115" s="16"/>
      <c r="AD115" s="16">
        <f t="shared" si="34"/>
        <v>6.54</v>
      </c>
      <c r="AE115" s="16"/>
    </row>
    <row r="116" spans="1:31">
      <c r="A116" s="4">
        <v>30.3</v>
      </c>
      <c r="B116" s="16">
        <f t="shared" si="20"/>
        <v>14.713999999999999</v>
      </c>
      <c r="C116" s="16"/>
      <c r="D116" s="16">
        <f t="shared" si="21"/>
        <v>49.806000000000004</v>
      </c>
      <c r="E116" s="16"/>
      <c r="F116" s="16">
        <f t="shared" si="22"/>
        <v>74.53</v>
      </c>
      <c r="G116" s="16"/>
      <c r="H116" s="16">
        <f t="shared" si="23"/>
        <v>88.59</v>
      </c>
      <c r="I116" s="16"/>
      <c r="J116" s="16">
        <f t="shared" si="24"/>
        <v>71.06</v>
      </c>
      <c r="K116" s="16"/>
      <c r="L116" s="16">
        <f t="shared" si="25"/>
        <v>39.53</v>
      </c>
      <c r="M116" s="16"/>
      <c r="N116" s="16">
        <f t="shared" si="26"/>
        <v>68.59</v>
      </c>
      <c r="O116" s="16"/>
      <c r="P116" s="16">
        <f t="shared" si="27"/>
        <v>66.53</v>
      </c>
      <c r="Q116" s="16"/>
      <c r="R116" s="16">
        <f t="shared" si="28"/>
        <v>101.806</v>
      </c>
      <c r="S116" s="16"/>
      <c r="T116" s="16">
        <f t="shared" si="29"/>
        <v>11.53</v>
      </c>
      <c r="U116" s="16"/>
      <c r="V116" s="16">
        <f t="shared" si="30"/>
        <v>16.53</v>
      </c>
      <c r="W116" s="16"/>
      <c r="X116" s="16">
        <f t="shared" si="31"/>
        <v>5.806</v>
      </c>
      <c r="Y116" s="16"/>
      <c r="Z116" s="16">
        <f t="shared" si="32"/>
        <v>1.8160000000000001</v>
      </c>
      <c r="AA116" s="16"/>
      <c r="AB116" s="16">
        <f t="shared" si="33"/>
        <v>69.06</v>
      </c>
      <c r="AC116" s="16"/>
      <c r="AD116" s="16">
        <f t="shared" si="34"/>
        <v>6.54</v>
      </c>
      <c r="AE116" s="16"/>
    </row>
    <row r="117" spans="1:31">
      <c r="A117" s="4">
        <v>30.79</v>
      </c>
      <c r="B117" s="16">
        <f t="shared" si="20"/>
        <v>14.802199999999999</v>
      </c>
      <c r="C117" s="16"/>
      <c r="D117" s="16">
        <f t="shared" si="21"/>
        <v>49.864800000000002</v>
      </c>
      <c r="E117" s="16"/>
      <c r="F117" s="16">
        <f t="shared" si="22"/>
        <v>74.676999999999992</v>
      </c>
      <c r="G117" s="16"/>
      <c r="H117" s="16">
        <f t="shared" si="23"/>
        <v>89.031000000000006</v>
      </c>
      <c r="I117" s="16"/>
      <c r="J117" s="16">
        <f t="shared" si="24"/>
        <v>71.353999999999999</v>
      </c>
      <c r="K117" s="16"/>
      <c r="L117" s="16">
        <f t="shared" si="25"/>
        <v>39.677</v>
      </c>
      <c r="M117" s="16"/>
      <c r="N117" s="16">
        <f t="shared" si="26"/>
        <v>69.031000000000006</v>
      </c>
      <c r="O117" s="16"/>
      <c r="P117" s="16">
        <f t="shared" si="27"/>
        <v>66.676999999999992</v>
      </c>
      <c r="Q117" s="16"/>
      <c r="R117" s="16">
        <f t="shared" si="28"/>
        <v>101.8648</v>
      </c>
      <c r="S117" s="16"/>
      <c r="T117" s="16">
        <f t="shared" si="29"/>
        <v>11.677</v>
      </c>
      <c r="U117" s="16"/>
      <c r="V117" s="16">
        <f t="shared" si="30"/>
        <v>16.677</v>
      </c>
      <c r="W117" s="16"/>
      <c r="X117" s="16">
        <f t="shared" si="31"/>
        <v>5.8647999999999998</v>
      </c>
      <c r="Y117" s="16"/>
      <c r="Z117" s="16">
        <f t="shared" si="32"/>
        <v>1.8747999999999998</v>
      </c>
      <c r="AA117" s="16"/>
      <c r="AB117" s="16">
        <f t="shared" si="33"/>
        <v>69.353999999999999</v>
      </c>
      <c r="AC117" s="16"/>
      <c r="AD117" s="16">
        <f t="shared" si="34"/>
        <v>6.6870000000000003</v>
      </c>
      <c r="AE117" s="16"/>
    </row>
    <row r="118" spans="1:31">
      <c r="A118" s="4">
        <v>30.79</v>
      </c>
      <c r="B118" s="16">
        <f t="shared" si="20"/>
        <v>14.802199999999999</v>
      </c>
      <c r="C118" s="16"/>
      <c r="D118" s="16">
        <f t="shared" si="21"/>
        <v>49.864800000000002</v>
      </c>
      <c r="E118" s="16"/>
      <c r="F118" s="16">
        <f t="shared" si="22"/>
        <v>74.676999999999992</v>
      </c>
      <c r="G118" s="16"/>
      <c r="H118" s="16">
        <f t="shared" si="23"/>
        <v>89.031000000000006</v>
      </c>
      <c r="I118" s="16"/>
      <c r="J118" s="16">
        <f t="shared" si="24"/>
        <v>71.353999999999999</v>
      </c>
      <c r="K118" s="16"/>
      <c r="L118" s="16">
        <f t="shared" si="25"/>
        <v>39.677</v>
      </c>
      <c r="M118" s="16"/>
      <c r="N118" s="16">
        <f t="shared" si="26"/>
        <v>69.031000000000006</v>
      </c>
      <c r="O118" s="16"/>
      <c r="P118" s="16">
        <f t="shared" si="27"/>
        <v>66.676999999999992</v>
      </c>
      <c r="Q118" s="16"/>
      <c r="R118" s="16">
        <f t="shared" si="28"/>
        <v>101.8648</v>
      </c>
      <c r="S118" s="16"/>
      <c r="T118" s="16">
        <f t="shared" si="29"/>
        <v>11.677</v>
      </c>
      <c r="U118" s="16"/>
      <c r="V118" s="16">
        <f t="shared" si="30"/>
        <v>16.677</v>
      </c>
      <c r="W118" s="16"/>
      <c r="X118" s="16">
        <f t="shared" si="31"/>
        <v>5.8647999999999998</v>
      </c>
      <c r="Y118" s="16"/>
      <c r="Z118" s="16">
        <f t="shared" si="32"/>
        <v>1.8747999999999998</v>
      </c>
      <c r="AA118" s="16"/>
      <c r="AB118" s="16">
        <f t="shared" si="33"/>
        <v>69.353999999999999</v>
      </c>
      <c r="AC118" s="16"/>
      <c r="AD118" s="16">
        <f t="shared" si="34"/>
        <v>6.6870000000000003</v>
      </c>
      <c r="AE118" s="16"/>
    </row>
    <row r="119" spans="1:31">
      <c r="A119" s="4">
        <v>31.28</v>
      </c>
      <c r="B119" s="16">
        <f t="shared" si="20"/>
        <v>14.8904</v>
      </c>
      <c r="C119" s="16"/>
      <c r="D119" s="16">
        <f t="shared" si="21"/>
        <v>49.9236</v>
      </c>
      <c r="E119" s="16"/>
      <c r="F119" s="16">
        <f t="shared" si="22"/>
        <v>74.823999999999998</v>
      </c>
      <c r="G119" s="16"/>
      <c r="H119" s="16">
        <f t="shared" si="23"/>
        <v>89.472000000000008</v>
      </c>
      <c r="I119" s="16"/>
      <c r="J119" s="16">
        <f t="shared" si="24"/>
        <v>71.647999999999996</v>
      </c>
      <c r="K119" s="16"/>
      <c r="L119" s="16">
        <f t="shared" si="25"/>
        <v>39.823999999999998</v>
      </c>
      <c r="M119" s="16"/>
      <c r="N119" s="16">
        <f t="shared" si="26"/>
        <v>69.472000000000008</v>
      </c>
      <c r="O119" s="16"/>
      <c r="P119" s="16">
        <f t="shared" si="27"/>
        <v>66.823999999999998</v>
      </c>
      <c r="Q119" s="16"/>
      <c r="R119" s="16">
        <f t="shared" si="28"/>
        <v>101.92360000000001</v>
      </c>
      <c r="S119" s="16"/>
      <c r="T119" s="16">
        <f t="shared" si="29"/>
        <v>11.824</v>
      </c>
      <c r="U119" s="16"/>
      <c r="V119" s="16">
        <f t="shared" si="30"/>
        <v>16.824000000000002</v>
      </c>
      <c r="W119" s="16"/>
      <c r="X119" s="16">
        <f t="shared" si="31"/>
        <v>5.9236000000000004</v>
      </c>
      <c r="Y119" s="16"/>
      <c r="Z119" s="16">
        <f t="shared" si="32"/>
        <v>1.9336</v>
      </c>
      <c r="AA119" s="16"/>
      <c r="AB119" s="16">
        <f t="shared" si="33"/>
        <v>69.647999999999996</v>
      </c>
      <c r="AC119" s="16"/>
      <c r="AD119" s="16">
        <f t="shared" si="34"/>
        <v>6.8340000000000005</v>
      </c>
      <c r="AE119" s="16"/>
    </row>
    <row r="120" spans="1:31">
      <c r="A120" s="4">
        <v>31.77</v>
      </c>
      <c r="B120" s="16">
        <f t="shared" si="20"/>
        <v>14.9786</v>
      </c>
      <c r="C120" s="16"/>
      <c r="D120" s="16">
        <f t="shared" si="21"/>
        <v>49.982399999999998</v>
      </c>
      <c r="E120" s="16"/>
      <c r="F120" s="16">
        <f t="shared" si="22"/>
        <v>74.971000000000004</v>
      </c>
      <c r="G120" s="16"/>
      <c r="H120" s="16">
        <f t="shared" si="23"/>
        <v>89.912999999999997</v>
      </c>
      <c r="I120" s="16"/>
      <c r="J120" s="16">
        <f t="shared" si="24"/>
        <v>71.942000000000007</v>
      </c>
      <c r="K120" s="16"/>
      <c r="L120" s="16">
        <f t="shared" si="25"/>
        <v>39.971000000000004</v>
      </c>
      <c r="M120" s="16"/>
      <c r="N120" s="16">
        <f t="shared" si="26"/>
        <v>69.912999999999997</v>
      </c>
      <c r="O120" s="16"/>
      <c r="P120" s="16">
        <f t="shared" si="27"/>
        <v>66.971000000000004</v>
      </c>
      <c r="Q120" s="16"/>
      <c r="R120" s="16">
        <f t="shared" si="28"/>
        <v>101.9824</v>
      </c>
      <c r="S120" s="16"/>
      <c r="T120" s="16">
        <f t="shared" si="29"/>
        <v>11.970999999999998</v>
      </c>
      <c r="U120" s="16"/>
      <c r="V120" s="16">
        <f t="shared" si="30"/>
        <v>16.971</v>
      </c>
      <c r="W120" s="16"/>
      <c r="X120" s="16">
        <f t="shared" si="31"/>
        <v>5.9824000000000002</v>
      </c>
      <c r="Y120" s="16"/>
      <c r="Z120" s="16">
        <f t="shared" si="32"/>
        <v>1.9923999999999997</v>
      </c>
      <c r="AA120" s="16"/>
      <c r="AB120" s="16">
        <f t="shared" si="33"/>
        <v>69.942000000000007</v>
      </c>
      <c r="AC120" s="16"/>
      <c r="AD120" s="16">
        <f t="shared" si="34"/>
        <v>6.980999999999999</v>
      </c>
      <c r="AE120" s="16"/>
    </row>
    <row r="121" spans="1:31">
      <c r="A121" s="14" t="s">
        <v>31</v>
      </c>
      <c r="B121" s="15" t="s">
        <v>0</v>
      </c>
      <c r="C121" s="15"/>
      <c r="D121" s="15" t="s">
        <v>32</v>
      </c>
      <c r="E121" s="15"/>
      <c r="F121" s="15" t="s">
        <v>33</v>
      </c>
      <c r="G121" s="15"/>
      <c r="H121" s="15" t="s">
        <v>34</v>
      </c>
      <c r="I121" s="15"/>
      <c r="J121" s="15" t="s">
        <v>2</v>
      </c>
      <c r="K121" s="15"/>
      <c r="L121" s="15" t="s">
        <v>35</v>
      </c>
      <c r="M121" s="15"/>
      <c r="N121" s="15" t="s">
        <v>36</v>
      </c>
      <c r="O121" s="15"/>
      <c r="P121" s="15" t="s">
        <v>37</v>
      </c>
      <c r="Q121" s="15"/>
      <c r="R121" s="15" t="s">
        <v>4</v>
      </c>
      <c r="S121" s="15"/>
      <c r="T121" s="15" t="s">
        <v>38</v>
      </c>
      <c r="U121" s="15"/>
      <c r="V121" s="15" t="s">
        <v>39</v>
      </c>
      <c r="W121" s="15"/>
      <c r="X121" s="15" t="s">
        <v>40</v>
      </c>
      <c r="Y121" s="15"/>
      <c r="Z121" s="15" t="s">
        <v>6</v>
      </c>
      <c r="AA121" s="15"/>
      <c r="AB121" s="15" t="s">
        <v>7</v>
      </c>
      <c r="AC121" s="15"/>
      <c r="AD121" s="15" t="s">
        <v>8</v>
      </c>
      <c r="AE121" s="15"/>
    </row>
    <row r="122" spans="1:31">
      <c r="B122" s="5" t="s">
        <v>41</v>
      </c>
      <c r="C122" s="6">
        <f>AVERAGE(B21:B120)</f>
        <v>13.222484000000001</v>
      </c>
      <c r="D122" s="5" t="s">
        <v>41</v>
      </c>
      <c r="E122" s="6">
        <f>AVERAGE(D21:D120)</f>
        <v>48.811655999999985</v>
      </c>
      <c r="F122" s="5" t="s">
        <v>41</v>
      </c>
      <c r="G122" s="6">
        <f>AVERAGE(F21:F120)</f>
        <v>72.04413999999997</v>
      </c>
      <c r="H122" s="5" t="s">
        <v>41</v>
      </c>
      <c r="I122" s="6">
        <f>AVERAGE(H21:H120)</f>
        <v>81.132420000000039</v>
      </c>
      <c r="J122" s="5" t="s">
        <v>41</v>
      </c>
      <c r="K122" s="6">
        <f>AVERAGE(J21:J120)</f>
        <v>66.088279999999969</v>
      </c>
      <c r="L122" s="5" t="s">
        <v>41</v>
      </c>
      <c r="M122" s="6">
        <f>AVERAGE(L21:L120)</f>
        <v>37.044139999999985</v>
      </c>
      <c r="N122" s="5" t="s">
        <v>41</v>
      </c>
      <c r="O122" s="6">
        <f>AVERAGE(N21:N120)</f>
        <v>61.132420000000039</v>
      </c>
      <c r="P122" s="5" t="s">
        <v>41</v>
      </c>
      <c r="Q122" s="6">
        <f>AVERAGE(P21:P120)</f>
        <v>64.04413999999997</v>
      </c>
      <c r="R122" s="5" t="s">
        <v>41</v>
      </c>
      <c r="S122" s="6">
        <f>AVERAGE(R21:R120)</f>
        <v>100.811656</v>
      </c>
      <c r="T122" s="5" t="s">
        <v>41</v>
      </c>
      <c r="U122" s="6">
        <f>AVERAGE(T21:T120)</f>
        <v>9.0441400000000058</v>
      </c>
      <c r="V122" s="5" t="s">
        <v>41</v>
      </c>
      <c r="W122" s="6">
        <f>AVERAGE(V21:V120)</f>
        <v>14.044140000000002</v>
      </c>
      <c r="X122" s="5" t="s">
        <v>41</v>
      </c>
      <c r="Y122" s="6">
        <f>AVERAGE(X21:X120)</f>
        <v>4.8116560000000019</v>
      </c>
      <c r="Z122" s="5" t="s">
        <v>41</v>
      </c>
      <c r="AA122" s="6">
        <f>AVERAGE(Z21:Z120)</f>
        <v>0.82165599999999983</v>
      </c>
      <c r="AB122" s="5" t="s">
        <v>41</v>
      </c>
      <c r="AC122" s="6">
        <f>AVERAGE(AB21:AB120)</f>
        <v>64.088279999999969</v>
      </c>
      <c r="AD122" s="5" t="s">
        <v>41</v>
      </c>
      <c r="AE122" s="6">
        <f>AVERAGE(AD21:AD120)</f>
        <v>4.0541400000000021</v>
      </c>
    </row>
    <row r="123" spans="1:31">
      <c r="B123" s="5" t="s">
        <v>42</v>
      </c>
      <c r="C123" s="6">
        <f>MEDIAN(B21:B120)</f>
        <v>13.219100000000001</v>
      </c>
      <c r="D123" s="5" t="s">
        <v>42</v>
      </c>
      <c r="E123" s="6">
        <f>MEDIAN(D21:D120)</f>
        <v>48.809400000000004</v>
      </c>
      <c r="F123" s="5" t="s">
        <v>42</v>
      </c>
      <c r="G123" s="6">
        <f>MEDIAN(F21:F120)</f>
        <v>72.038499999999999</v>
      </c>
      <c r="H123" s="5" t="s">
        <v>42</v>
      </c>
      <c r="I123" s="6">
        <f>MEDIAN(H21:H120)</f>
        <v>81.115499999999997</v>
      </c>
      <c r="J123" s="5" t="s">
        <v>42</v>
      </c>
      <c r="K123" s="6">
        <f>MEDIAN(J21:J120)</f>
        <v>66.076999999999998</v>
      </c>
      <c r="L123" s="5" t="s">
        <v>42</v>
      </c>
      <c r="M123" s="6">
        <f>MEDIAN(L21:L120)</f>
        <v>37.038499999999999</v>
      </c>
      <c r="N123" s="5" t="s">
        <v>42</v>
      </c>
      <c r="O123" s="6">
        <f>MEDIAN(N21:N120)</f>
        <v>61.115499999999997</v>
      </c>
      <c r="P123" s="5" t="s">
        <v>42</v>
      </c>
      <c r="Q123" s="6">
        <f>MEDIAN(P21:P120)</f>
        <v>64.038499999999999</v>
      </c>
      <c r="R123" s="5" t="s">
        <v>42</v>
      </c>
      <c r="S123" s="6">
        <f>MEDIAN(R21:R120)</f>
        <v>100.8094</v>
      </c>
      <c r="T123" s="5" t="s">
        <v>42</v>
      </c>
      <c r="U123" s="6">
        <f>MEDIAN(T21:T120)</f>
        <v>9.0384999999999991</v>
      </c>
      <c r="V123" s="5" t="s">
        <v>42</v>
      </c>
      <c r="W123" s="6">
        <f>MEDIAN(V21:V120)</f>
        <v>14.038500000000001</v>
      </c>
      <c r="X123" s="5" t="s">
        <v>42</v>
      </c>
      <c r="Y123" s="6">
        <f>MEDIAN(X21:X120)</f>
        <v>4.8094000000000001</v>
      </c>
      <c r="Z123" s="5" t="s">
        <v>42</v>
      </c>
      <c r="AA123" s="6">
        <f>MEDIAN(Z21:Z120)</f>
        <v>0.81939999999999991</v>
      </c>
      <c r="AB123" s="5" t="s">
        <v>42</v>
      </c>
      <c r="AC123" s="6">
        <f>MEDIAN(AB21:AB120)</f>
        <v>64.076999999999998</v>
      </c>
      <c r="AD123" s="5" t="s">
        <v>42</v>
      </c>
      <c r="AE123" s="6">
        <f>MEDIAN(AD21:AD120)</f>
        <v>4.0485000000000007</v>
      </c>
    </row>
    <row r="124" spans="1:31">
      <c r="B124" s="5" t="s">
        <v>43</v>
      </c>
      <c r="C124" s="7">
        <f>_xlfn.QUARTILE.INC(B21:B120,1)</f>
        <v>12.514399999999998</v>
      </c>
      <c r="D124" s="5" t="s">
        <v>43</v>
      </c>
      <c r="E124" s="7">
        <f>_xlfn.QUARTILE.INC(D21:D120,1)</f>
        <v>48.339600000000004</v>
      </c>
      <c r="F124" s="5" t="s">
        <v>43</v>
      </c>
      <c r="G124" s="7">
        <f>_xlfn.QUARTILE.INC(F21:F120,1)</f>
        <v>70.864000000000004</v>
      </c>
      <c r="H124" s="5" t="s">
        <v>43</v>
      </c>
      <c r="I124" s="7">
        <f>_xlfn.QUARTILE.INC(H21:H120,1)</f>
        <v>77.591999999999999</v>
      </c>
      <c r="J124" s="5" t="s">
        <v>43</v>
      </c>
      <c r="K124" s="7">
        <f>_xlfn.QUARTILE.INC(J21:J120,1)</f>
        <v>63.728000000000002</v>
      </c>
      <c r="L124" s="5" t="s">
        <v>43</v>
      </c>
      <c r="M124" s="7">
        <f>_xlfn.QUARTILE.INC(L21:L120,1)</f>
        <v>35.864000000000004</v>
      </c>
      <c r="N124" s="5" t="s">
        <v>43</v>
      </c>
      <c r="O124" s="7">
        <f>_xlfn.QUARTILE.INC(N21:N120,1)</f>
        <v>57.591999999999999</v>
      </c>
      <c r="P124" s="5" t="s">
        <v>43</v>
      </c>
      <c r="Q124" s="7">
        <f>_xlfn.QUARTILE.INC(P21:P120,1)</f>
        <v>62.863999999999997</v>
      </c>
      <c r="R124" s="5" t="s">
        <v>43</v>
      </c>
      <c r="S124" s="7">
        <f>_xlfn.QUARTILE.INC(R21:R120,1)</f>
        <v>100.3396</v>
      </c>
      <c r="T124" s="5" t="s">
        <v>43</v>
      </c>
      <c r="U124" s="7">
        <f>_xlfn.QUARTILE.INC(T21:T120,1)</f>
        <v>7.863999999999999</v>
      </c>
      <c r="V124" s="5" t="s">
        <v>43</v>
      </c>
      <c r="W124" s="7">
        <f>_xlfn.QUARTILE.INC(V21:V120,1)</f>
        <v>12.864000000000001</v>
      </c>
      <c r="X124" s="5" t="s">
        <v>43</v>
      </c>
      <c r="Y124" s="7">
        <f>_xlfn.QUARTILE.INC(X21:X120,1)</f>
        <v>4.339599999999999</v>
      </c>
      <c r="Z124" s="5" t="s">
        <v>43</v>
      </c>
      <c r="AA124" s="7">
        <f>_xlfn.QUARTILE.INC(Z21:Z120,1)</f>
        <v>0.34959999999999947</v>
      </c>
      <c r="AB124" s="5" t="s">
        <v>43</v>
      </c>
      <c r="AC124" s="7">
        <f>_xlfn.QUARTILE.INC(AB21:AB120,1)</f>
        <v>61.728000000000002</v>
      </c>
      <c r="AD124" s="5" t="s">
        <v>43</v>
      </c>
      <c r="AE124" s="7">
        <f>_xlfn.QUARTILE.INC(AD21:AD120,1)</f>
        <v>2.8739999999999997</v>
      </c>
    </row>
    <row r="125" spans="1:31">
      <c r="B125" s="5" t="s">
        <v>44</v>
      </c>
      <c r="C125" s="7">
        <f>_xlfn.QUARTILE.INC(B21:B120,3)</f>
        <v>13.769449999999999</v>
      </c>
      <c r="D125" s="5" t="s">
        <v>44</v>
      </c>
      <c r="E125" s="7">
        <f>_xlfn.QUARTILE.INC(D21:D120,3)</f>
        <v>49.176299999999998</v>
      </c>
      <c r="F125" s="5" t="s">
        <v>44</v>
      </c>
      <c r="G125" s="7">
        <f>_xlfn.QUARTILE.INC(F21:F120,3)</f>
        <v>72.955749999999995</v>
      </c>
      <c r="H125" s="5" t="s">
        <v>44</v>
      </c>
      <c r="I125" s="7">
        <f>_xlfn.QUARTILE.INC(H21:H120,3)</f>
        <v>83.867250000000013</v>
      </c>
      <c r="J125" s="5" t="s">
        <v>44</v>
      </c>
      <c r="K125" s="7">
        <f>_xlfn.QUARTILE.INC(J21:J120,3)</f>
        <v>67.91149999999999</v>
      </c>
      <c r="L125" s="5" t="s">
        <v>44</v>
      </c>
      <c r="M125" s="7">
        <f>_xlfn.QUARTILE.INC(L21:L120,3)</f>
        <v>37.955749999999995</v>
      </c>
      <c r="N125" s="5" t="s">
        <v>44</v>
      </c>
      <c r="O125" s="7">
        <f>_xlfn.QUARTILE.INC(N21:N120,3)</f>
        <v>63.867250000000006</v>
      </c>
      <c r="P125" s="5" t="s">
        <v>44</v>
      </c>
      <c r="Q125" s="7">
        <f>_xlfn.QUARTILE.INC(P21:P120,3)</f>
        <v>64.955749999999995</v>
      </c>
      <c r="R125" s="5" t="s">
        <v>44</v>
      </c>
      <c r="S125" s="7">
        <f>_xlfn.QUARTILE.INC(R21:R120,3)</f>
        <v>101.1763</v>
      </c>
      <c r="T125" s="5" t="s">
        <v>44</v>
      </c>
      <c r="U125" s="7">
        <f>_xlfn.QUARTILE.INC(T21:T120,3)</f>
        <v>9.9557499999999983</v>
      </c>
      <c r="V125" s="5" t="s">
        <v>44</v>
      </c>
      <c r="W125" s="7">
        <f>_xlfn.QUARTILE.INC(V21:V120,3)</f>
        <v>14.95575</v>
      </c>
      <c r="X125" s="5" t="s">
        <v>44</v>
      </c>
      <c r="Y125" s="7">
        <f>_xlfn.QUARTILE.INC(X21:X120,3)</f>
        <v>5.1762999999999995</v>
      </c>
      <c r="Z125" s="5" t="s">
        <v>44</v>
      </c>
      <c r="AA125" s="7">
        <f>_xlfn.QUARTILE.INC(Z21:Z120,3)</f>
        <v>1.1863000000000001</v>
      </c>
      <c r="AB125" s="5" t="s">
        <v>44</v>
      </c>
      <c r="AC125" s="7">
        <f>_xlfn.QUARTILE.INC(AB21:AB120,3)</f>
        <v>65.91149999999999</v>
      </c>
      <c r="AD125" s="5" t="s">
        <v>44</v>
      </c>
      <c r="AE125" s="7">
        <f>_xlfn.QUARTILE.INC(AD21:AD120,3)</f>
        <v>4.9657499999999999</v>
      </c>
    </row>
    <row r="127" spans="1:31">
      <c r="B127" s="13" t="s">
        <v>0</v>
      </c>
      <c r="C127" s="13"/>
    </row>
    <row r="128" spans="1:31">
      <c r="B128" s="8" t="s">
        <v>45</v>
      </c>
      <c r="C128" s="8"/>
      <c r="D128" s="8"/>
      <c r="E128" s="8"/>
      <c r="F128" s="8"/>
      <c r="G128" s="8"/>
    </row>
    <row r="129" spans="2:7">
      <c r="B129" s="9" t="s">
        <v>46</v>
      </c>
      <c r="C129" s="10" t="s">
        <v>47</v>
      </c>
      <c r="D129" s="11" t="s">
        <v>48</v>
      </c>
      <c r="E129" s="11" t="s">
        <v>48</v>
      </c>
      <c r="F129" s="10" t="s">
        <v>47</v>
      </c>
      <c r="G129" s="9" t="s">
        <v>46</v>
      </c>
    </row>
    <row r="130" spans="2:7">
      <c r="B130" s="12">
        <f>B21</f>
        <v>11.987</v>
      </c>
      <c r="C130" s="12">
        <f>C124</f>
        <v>12.514399999999998</v>
      </c>
      <c r="D130" s="12">
        <f>C124</f>
        <v>12.514399999999998</v>
      </c>
      <c r="E130" s="12">
        <f>C125</f>
        <v>13.769449999999999</v>
      </c>
      <c r="F130" s="12">
        <f>C125</f>
        <v>13.769449999999999</v>
      </c>
      <c r="G130" s="12">
        <f>B120</f>
        <v>14.9786</v>
      </c>
    </row>
    <row r="133" spans="2:7">
      <c r="B133" s="17" t="s">
        <v>32</v>
      </c>
      <c r="C133" s="17"/>
    </row>
    <row r="134" spans="2:7">
      <c r="B134" s="19" t="s">
        <v>45</v>
      </c>
      <c r="C134" s="18"/>
      <c r="D134" s="18"/>
      <c r="E134" s="18"/>
      <c r="F134" s="18"/>
      <c r="G134" s="20"/>
    </row>
    <row r="135" spans="2:7">
      <c r="B135" s="9" t="s">
        <v>46</v>
      </c>
      <c r="C135" s="10" t="s">
        <v>47</v>
      </c>
      <c r="D135" s="11" t="s">
        <v>48</v>
      </c>
      <c r="E135" s="11" t="s">
        <v>48</v>
      </c>
      <c r="F135" s="10" t="s">
        <v>47</v>
      </c>
      <c r="G135" s="9" t="s">
        <v>46</v>
      </c>
    </row>
    <row r="136" spans="2:7">
      <c r="B136" s="12">
        <f>D21</f>
        <v>47.988</v>
      </c>
      <c r="C136" s="12">
        <f>E124</f>
        <v>48.339600000000004</v>
      </c>
      <c r="D136" s="12">
        <f>E124</f>
        <v>48.339600000000004</v>
      </c>
      <c r="E136" s="12">
        <f>E125</f>
        <v>49.176299999999998</v>
      </c>
      <c r="F136" s="12">
        <f>E125</f>
        <v>49.176299999999998</v>
      </c>
      <c r="G136" s="12">
        <v>49.982399999999998</v>
      </c>
    </row>
    <row r="138" spans="2:7">
      <c r="B138" s="15" t="s">
        <v>33</v>
      </c>
      <c r="C138" s="15"/>
    </row>
    <row r="139" spans="2:7">
      <c r="B139" s="19" t="s">
        <v>45</v>
      </c>
      <c r="C139" s="18"/>
      <c r="D139" s="18"/>
      <c r="E139" s="18"/>
      <c r="F139" s="18"/>
      <c r="G139" s="20"/>
    </row>
    <row r="140" spans="2:7">
      <c r="B140" s="9" t="s">
        <v>46</v>
      </c>
      <c r="C140" s="10" t="s">
        <v>47</v>
      </c>
      <c r="D140" s="11" t="s">
        <v>48</v>
      </c>
      <c r="E140" s="11" t="s">
        <v>48</v>
      </c>
      <c r="F140" s="10" t="s">
        <v>47</v>
      </c>
      <c r="G140" s="9" t="s">
        <v>46</v>
      </c>
    </row>
    <row r="141" spans="2:7">
      <c r="B141" s="12">
        <f>F21</f>
        <v>69.984999999999999</v>
      </c>
      <c r="C141" s="12">
        <f>G124</f>
        <v>70.864000000000004</v>
      </c>
      <c r="D141" s="12">
        <f>G124</f>
        <v>70.864000000000004</v>
      </c>
      <c r="E141" s="12">
        <f>G125</f>
        <v>72.955749999999995</v>
      </c>
      <c r="F141" s="12">
        <f>G125</f>
        <v>72.955749999999995</v>
      </c>
      <c r="G141" s="12">
        <f>F120</f>
        <v>74.971000000000004</v>
      </c>
    </row>
    <row r="143" spans="2:7">
      <c r="B143" s="18" t="s">
        <v>34</v>
      </c>
      <c r="C143" s="18"/>
    </row>
    <row r="144" spans="2:7">
      <c r="B144" s="21" t="s">
        <v>45</v>
      </c>
      <c r="C144" s="21"/>
      <c r="D144" s="21"/>
      <c r="E144" s="21"/>
      <c r="F144" s="21"/>
      <c r="G144" s="21"/>
    </row>
    <row r="145" spans="2:7">
      <c r="B145" s="9" t="s">
        <v>46</v>
      </c>
      <c r="C145" s="10" t="s">
        <v>47</v>
      </c>
      <c r="D145" s="11" t="s">
        <v>48</v>
      </c>
      <c r="E145" s="11" t="s">
        <v>48</v>
      </c>
      <c r="F145" s="10" t="s">
        <v>47</v>
      </c>
      <c r="G145" s="9" t="s">
        <v>46</v>
      </c>
    </row>
    <row r="146" spans="2:7">
      <c r="B146" s="12">
        <f>H21</f>
        <v>74.954999999999998</v>
      </c>
      <c r="C146" s="12">
        <f>I124</f>
        <v>77.591999999999999</v>
      </c>
      <c r="D146" s="12">
        <f>I124</f>
        <v>77.591999999999999</v>
      </c>
      <c r="E146" s="12">
        <f>I125</f>
        <v>83.867250000000013</v>
      </c>
      <c r="F146" s="12">
        <f>I125</f>
        <v>83.867250000000013</v>
      </c>
      <c r="G146" s="12">
        <f>H120</f>
        <v>89.912999999999997</v>
      </c>
    </row>
    <row r="148" spans="2:7">
      <c r="B148" s="15" t="s">
        <v>2</v>
      </c>
      <c r="C148" s="15"/>
    </row>
    <row r="149" spans="2:7">
      <c r="B149" s="21" t="s">
        <v>45</v>
      </c>
      <c r="C149" s="21"/>
      <c r="D149" s="21"/>
      <c r="E149" s="21"/>
      <c r="F149" s="21"/>
      <c r="G149" s="21"/>
    </row>
    <row r="150" spans="2:7">
      <c r="B150" s="9" t="s">
        <v>46</v>
      </c>
      <c r="C150" s="10" t="s">
        <v>47</v>
      </c>
      <c r="D150" s="11" t="s">
        <v>48</v>
      </c>
      <c r="E150" s="11" t="s">
        <v>48</v>
      </c>
      <c r="F150" s="10" t="s">
        <v>47</v>
      </c>
      <c r="G150" s="9" t="s">
        <v>46</v>
      </c>
    </row>
    <row r="151" spans="2:7">
      <c r="B151" s="12">
        <f>J21</f>
        <v>61.97</v>
      </c>
      <c r="C151" s="12">
        <v>63.728000000000002</v>
      </c>
      <c r="D151" s="12">
        <f>K124</f>
        <v>63.728000000000002</v>
      </c>
      <c r="E151" s="12">
        <f>K125</f>
        <v>67.91149999999999</v>
      </c>
      <c r="F151" s="12">
        <v>63.728000000000002</v>
      </c>
      <c r="G151" s="12">
        <f>J120</f>
        <v>71.942000000000007</v>
      </c>
    </row>
    <row r="153" spans="2:7">
      <c r="B153" s="15" t="s">
        <v>35</v>
      </c>
      <c r="C153" s="15"/>
    </row>
    <row r="154" spans="2:7">
      <c r="B154" s="21" t="s">
        <v>45</v>
      </c>
      <c r="C154" s="21"/>
      <c r="D154" s="21"/>
      <c r="E154" s="21"/>
      <c r="F154" s="21"/>
      <c r="G154" s="21"/>
    </row>
    <row r="155" spans="2:7">
      <c r="B155" s="9" t="s">
        <v>46</v>
      </c>
      <c r="C155" s="10" t="s">
        <v>47</v>
      </c>
      <c r="D155" s="11" t="s">
        <v>48</v>
      </c>
      <c r="E155" s="11" t="s">
        <v>48</v>
      </c>
      <c r="F155" s="10" t="s">
        <v>47</v>
      </c>
      <c r="G155" s="9" t="s">
        <v>46</v>
      </c>
    </row>
    <row r="156" spans="2:7">
      <c r="B156" s="12">
        <v>34.984999999999999</v>
      </c>
      <c r="C156" s="7">
        <v>35.864000000000004</v>
      </c>
      <c r="D156" s="12">
        <v>35.864000000000004</v>
      </c>
      <c r="E156" s="12">
        <v>37.955749999999995</v>
      </c>
      <c r="F156" s="12">
        <v>37.955749999999995</v>
      </c>
      <c r="G156" s="12">
        <v>39.971000000000004</v>
      </c>
    </row>
    <row r="158" spans="2:7">
      <c r="B158" s="16" t="s">
        <v>36</v>
      </c>
      <c r="C158" s="16"/>
    </row>
    <row r="159" spans="2:7">
      <c r="B159" s="21" t="s">
        <v>45</v>
      </c>
      <c r="C159" s="21"/>
      <c r="D159" s="21"/>
      <c r="E159" s="21"/>
      <c r="F159" s="21"/>
      <c r="G159" s="21"/>
    </row>
    <row r="160" spans="2:7">
      <c r="B160" s="9" t="s">
        <v>46</v>
      </c>
      <c r="C160" s="10" t="s">
        <v>47</v>
      </c>
      <c r="D160" s="11" t="s">
        <v>48</v>
      </c>
      <c r="E160" s="11" t="s">
        <v>48</v>
      </c>
      <c r="F160" s="10" t="s">
        <v>47</v>
      </c>
      <c r="G160" s="9" t="s">
        <v>46</v>
      </c>
    </row>
    <row r="161" spans="2:7">
      <c r="B161" s="12">
        <v>54.954999999999998</v>
      </c>
      <c r="C161" s="12">
        <v>57.591999999999999</v>
      </c>
      <c r="D161" s="12">
        <v>57.591999999999999</v>
      </c>
      <c r="E161" s="12">
        <v>63.867250000000006</v>
      </c>
      <c r="F161" s="12">
        <v>63.867250000000006</v>
      </c>
      <c r="G161" s="12">
        <v>69.912999999999997</v>
      </c>
    </row>
    <row r="163" spans="2:7">
      <c r="B163" s="16" t="s">
        <v>37</v>
      </c>
      <c r="C163" s="16"/>
    </row>
    <row r="164" spans="2:7">
      <c r="B164" s="21" t="s">
        <v>45</v>
      </c>
      <c r="C164" s="21"/>
      <c r="D164" s="21"/>
      <c r="E164" s="21"/>
      <c r="F164" s="21"/>
      <c r="G164" s="21"/>
    </row>
    <row r="165" spans="2:7">
      <c r="B165" s="9" t="s">
        <v>46</v>
      </c>
      <c r="C165" s="10" t="s">
        <v>47</v>
      </c>
      <c r="D165" s="11" t="s">
        <v>48</v>
      </c>
      <c r="E165" s="11" t="s">
        <v>48</v>
      </c>
      <c r="F165" s="10" t="s">
        <v>47</v>
      </c>
      <c r="G165" s="9" t="s">
        <v>46</v>
      </c>
    </row>
    <row r="166" spans="2:7">
      <c r="B166" s="12">
        <v>61.984999999999999</v>
      </c>
      <c r="C166" s="12">
        <v>62.863999999999997</v>
      </c>
      <c r="D166" s="12">
        <v>62.863999999999997</v>
      </c>
      <c r="E166" s="7">
        <f>_xlfn.QUARTILE.INC(D62:D161,3)</f>
        <v>49.645499999999998</v>
      </c>
      <c r="F166" s="7">
        <f>_xlfn.QUARTILE.INC(E62:E161,3)</f>
        <v>65.889375000000001</v>
      </c>
      <c r="G166" s="12">
        <v>66.971000000000004</v>
      </c>
    </row>
    <row r="168" spans="2:7">
      <c r="B168" s="16" t="s">
        <v>4</v>
      </c>
      <c r="C168" s="16"/>
    </row>
    <row r="169" spans="2:7">
      <c r="B169" s="21" t="s">
        <v>45</v>
      </c>
      <c r="C169" s="21"/>
      <c r="D169" s="21"/>
      <c r="E169" s="21"/>
      <c r="F169" s="21"/>
      <c r="G169" s="21"/>
    </row>
    <row r="170" spans="2:7">
      <c r="B170" s="9" t="s">
        <v>46</v>
      </c>
      <c r="C170" s="10" t="s">
        <v>47</v>
      </c>
      <c r="D170" s="11" t="s">
        <v>48</v>
      </c>
      <c r="E170" s="11" t="s">
        <v>48</v>
      </c>
      <c r="F170" s="10" t="s">
        <v>47</v>
      </c>
      <c r="G170" s="9" t="s">
        <v>46</v>
      </c>
    </row>
    <row r="171" spans="2:7">
      <c r="B171" s="12">
        <v>99.988</v>
      </c>
      <c r="C171" s="7">
        <v>100.3396</v>
      </c>
      <c r="D171" s="12">
        <v>100.3396</v>
      </c>
      <c r="E171" s="12">
        <v>101.1763</v>
      </c>
      <c r="F171" s="12">
        <v>101.1763</v>
      </c>
      <c r="G171" s="12">
        <v>101.9824</v>
      </c>
    </row>
    <row r="173" spans="2:7">
      <c r="B173" s="1" t="s">
        <v>38</v>
      </c>
      <c r="C173" s="1"/>
    </row>
    <row r="174" spans="2:7">
      <c r="B174" s="21" t="s">
        <v>45</v>
      </c>
      <c r="C174" s="21"/>
      <c r="D174" s="21"/>
      <c r="E174" s="21"/>
      <c r="F174" s="21"/>
      <c r="G174" s="21"/>
    </row>
    <row r="175" spans="2:7">
      <c r="B175" s="9" t="s">
        <v>46</v>
      </c>
      <c r="C175" s="10" t="s">
        <v>47</v>
      </c>
      <c r="D175" s="11" t="s">
        <v>48</v>
      </c>
      <c r="E175" s="11" t="s">
        <v>48</v>
      </c>
      <c r="F175" s="10" t="s">
        <v>47</v>
      </c>
      <c r="G175" s="9" t="s">
        <v>46</v>
      </c>
    </row>
    <row r="176" spans="2:7">
      <c r="B176" s="12">
        <f>T21</f>
        <v>6.9849999999999994</v>
      </c>
      <c r="C176" s="7">
        <v>7.863999999999999</v>
      </c>
      <c r="D176" s="12">
        <v>7.863999999999999</v>
      </c>
      <c r="E176" s="12">
        <v>9.9557499999999983</v>
      </c>
      <c r="F176" s="12" t="s">
        <v>49</v>
      </c>
      <c r="G176" s="12">
        <f>T120</f>
        <v>11.970999999999998</v>
      </c>
    </row>
    <row r="178" spans="2:7">
      <c r="B178" s="16" t="s">
        <v>39</v>
      </c>
      <c r="C178" s="16"/>
    </row>
    <row r="179" spans="2:7">
      <c r="B179" s="21" t="s">
        <v>45</v>
      </c>
      <c r="C179" s="21"/>
      <c r="D179" s="21"/>
      <c r="E179" s="21"/>
      <c r="F179" s="21"/>
      <c r="G179" s="21"/>
    </row>
    <row r="180" spans="2:7">
      <c r="B180" s="9" t="s">
        <v>46</v>
      </c>
      <c r="C180" s="10" t="s">
        <v>47</v>
      </c>
      <c r="D180" s="11" t="s">
        <v>48</v>
      </c>
      <c r="E180" s="11" t="s">
        <v>48</v>
      </c>
      <c r="F180" s="10" t="s">
        <v>47</v>
      </c>
      <c r="G180" s="9" t="s">
        <v>46</v>
      </c>
    </row>
    <row r="181" spans="2:7">
      <c r="B181" s="12">
        <f>V21</f>
        <v>11.984999999999999</v>
      </c>
      <c r="C181" s="12">
        <v>12.864000000000001</v>
      </c>
      <c r="D181" s="12">
        <f>W124</f>
        <v>12.864000000000001</v>
      </c>
      <c r="E181" s="12">
        <f>W125</f>
        <v>14.95575</v>
      </c>
      <c r="F181" s="12">
        <f>W125</f>
        <v>14.95575</v>
      </c>
      <c r="G181" s="12">
        <f>V120</f>
        <v>16.971</v>
      </c>
    </row>
    <row r="183" spans="2:7">
      <c r="B183" s="16" t="s">
        <v>40</v>
      </c>
      <c r="C183" s="16"/>
    </row>
    <row r="184" spans="2:7">
      <c r="B184" s="21" t="s">
        <v>45</v>
      </c>
      <c r="C184" s="21"/>
      <c r="D184" s="21"/>
      <c r="E184" s="21"/>
      <c r="F184" s="21"/>
      <c r="G184" s="21"/>
    </row>
    <row r="185" spans="2:7">
      <c r="B185" s="9" t="s">
        <v>46</v>
      </c>
      <c r="C185" s="10" t="s">
        <v>47</v>
      </c>
      <c r="D185" s="11" t="s">
        <v>48</v>
      </c>
      <c r="E185" s="11" t="s">
        <v>48</v>
      </c>
      <c r="F185" s="10" t="s">
        <v>47</v>
      </c>
      <c r="G185" s="9" t="s">
        <v>46</v>
      </c>
    </row>
    <row r="186" spans="2:7">
      <c r="B186" s="12">
        <f>X21</f>
        <v>3.988</v>
      </c>
      <c r="C186" s="12">
        <f>Y124</f>
        <v>4.339599999999999</v>
      </c>
      <c r="D186" s="12">
        <f>Y124</f>
        <v>4.339599999999999</v>
      </c>
      <c r="E186" s="12">
        <f>Y125</f>
        <v>5.1762999999999995</v>
      </c>
      <c r="F186" s="12">
        <f>Y125</f>
        <v>5.1762999999999995</v>
      </c>
      <c r="G186" s="12">
        <f>X120</f>
        <v>5.9824000000000002</v>
      </c>
    </row>
    <row r="188" spans="2:7">
      <c r="B188" s="16" t="s">
        <v>6</v>
      </c>
      <c r="C188" s="16"/>
    </row>
    <row r="189" spans="2:7">
      <c r="B189" s="21" t="s">
        <v>45</v>
      </c>
      <c r="C189" s="21"/>
      <c r="D189" s="21"/>
      <c r="E189" s="21"/>
      <c r="F189" s="21"/>
      <c r="G189" s="21"/>
    </row>
    <row r="190" spans="2:7">
      <c r="B190" s="9" t="s">
        <v>46</v>
      </c>
      <c r="C190" s="10" t="s">
        <v>47</v>
      </c>
      <c r="D190" s="11" t="s">
        <v>48</v>
      </c>
      <c r="E190" s="11" t="s">
        <v>48</v>
      </c>
      <c r="F190" s="10" t="s">
        <v>47</v>
      </c>
      <c r="G190" s="9" t="s">
        <v>46</v>
      </c>
    </row>
    <row r="191" spans="2:7">
      <c r="B191" s="12">
        <f>Z21</f>
        <v>-2.0000000000000018E-3</v>
      </c>
      <c r="C191" s="12">
        <f>AA124</f>
        <v>0.34959999999999947</v>
      </c>
      <c r="D191" s="12">
        <f>AA124</f>
        <v>0.34959999999999947</v>
      </c>
      <c r="E191" s="12">
        <f>AA125</f>
        <v>1.1863000000000001</v>
      </c>
      <c r="F191" s="12">
        <f>AA125</f>
        <v>1.1863000000000001</v>
      </c>
      <c r="G191" s="12">
        <f>Z120</f>
        <v>1.9923999999999997</v>
      </c>
    </row>
    <row r="194" spans="2:7">
      <c r="B194" s="1" t="s">
        <v>7</v>
      </c>
      <c r="C194" s="1"/>
    </row>
    <row r="195" spans="2:7">
      <c r="B195" s="8" t="s">
        <v>45</v>
      </c>
      <c r="C195" s="8"/>
      <c r="D195" s="8"/>
      <c r="E195" s="8"/>
      <c r="F195" s="8"/>
      <c r="G195" s="8"/>
    </row>
    <row r="196" spans="2:7">
      <c r="B196" s="9" t="s">
        <v>46</v>
      </c>
      <c r="C196" s="10" t="s">
        <v>47</v>
      </c>
      <c r="D196" s="11" t="s">
        <v>48</v>
      </c>
      <c r="E196" s="11" t="s">
        <v>48</v>
      </c>
      <c r="F196" s="10" t="s">
        <v>47</v>
      </c>
      <c r="G196" s="9" t="s">
        <v>46</v>
      </c>
    </row>
    <row r="197" spans="2:7">
      <c r="B197" s="12">
        <f>AB21</f>
        <v>59.97</v>
      </c>
      <c r="C197" s="12">
        <f>AC124</f>
        <v>61.728000000000002</v>
      </c>
      <c r="D197" s="12">
        <f>AC124</f>
        <v>61.728000000000002</v>
      </c>
      <c r="E197" s="12">
        <f>AC125</f>
        <v>65.91149999999999</v>
      </c>
      <c r="F197" s="12">
        <f>AC125</f>
        <v>65.91149999999999</v>
      </c>
      <c r="G197" s="12">
        <f>AB120</f>
        <v>69.942000000000007</v>
      </c>
    </row>
    <row r="198" spans="2:7">
      <c r="B198" s="16" t="s">
        <v>8</v>
      </c>
      <c r="C198" s="16"/>
    </row>
    <row r="199" spans="2:7">
      <c r="B199" s="21" t="s">
        <v>45</v>
      </c>
      <c r="C199" s="21"/>
      <c r="D199" s="21"/>
      <c r="E199" s="21"/>
      <c r="F199" s="21"/>
      <c r="G199" s="21"/>
    </row>
    <row r="200" spans="2:7">
      <c r="B200" s="9" t="s">
        <v>46</v>
      </c>
      <c r="C200" s="10" t="s">
        <v>47</v>
      </c>
      <c r="D200" s="11" t="s">
        <v>48</v>
      </c>
      <c r="E200" s="11" t="s">
        <v>48</v>
      </c>
      <c r="F200" s="10" t="s">
        <v>47</v>
      </c>
      <c r="G200" s="9" t="s">
        <v>46</v>
      </c>
    </row>
    <row r="201" spans="2:7">
      <c r="B201" s="12">
        <f>AD21</f>
        <v>1.9950000000000001</v>
      </c>
      <c r="C201" s="12">
        <f>AE124</f>
        <v>2.8739999999999997</v>
      </c>
      <c r="D201" s="12">
        <f>AE124</f>
        <v>2.8739999999999997</v>
      </c>
      <c r="E201" s="12">
        <f>AE125</f>
        <v>4.9657499999999999</v>
      </c>
      <c r="F201" s="12">
        <f>AE125</f>
        <v>4.9657499999999999</v>
      </c>
      <c r="G201" s="12">
        <f>AD120</f>
        <v>6.980999999999999</v>
      </c>
    </row>
  </sheetData>
  <sortState xmlns:xlrd2="http://schemas.microsoft.com/office/spreadsheetml/2017/richdata2" ref="W1:W100">
    <sortCondition ref="W1"/>
  </sortState>
  <mergeCells count="1582">
    <mergeCell ref="L11:M11"/>
    <mergeCell ref="L12:M12"/>
    <mergeCell ref="L13:M13"/>
    <mergeCell ref="N11:O11"/>
    <mergeCell ref="P11:Q11"/>
    <mergeCell ref="R11:S11"/>
    <mergeCell ref="D13:E13"/>
    <mergeCell ref="F11:G11"/>
    <mergeCell ref="H11:I11"/>
    <mergeCell ref="H12:I12"/>
    <mergeCell ref="H13:I13"/>
    <mergeCell ref="J11:K11"/>
    <mergeCell ref="N1:O1"/>
    <mergeCell ref="P1:Q1"/>
    <mergeCell ref="R1:S1"/>
    <mergeCell ref="B16:C16"/>
    <mergeCell ref="B17:C17"/>
    <mergeCell ref="E17:M17"/>
    <mergeCell ref="B11:C11"/>
    <mergeCell ref="D11:E11"/>
    <mergeCell ref="D12:E12"/>
    <mergeCell ref="B1:C1"/>
    <mergeCell ref="D1:E1"/>
    <mergeCell ref="F1:G1"/>
    <mergeCell ref="H1:I1"/>
    <mergeCell ref="J1:K1"/>
    <mergeCell ref="L1:M1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71:C71"/>
    <mergeCell ref="B72:C72"/>
    <mergeCell ref="B73:C73"/>
    <mergeCell ref="B74:C74"/>
    <mergeCell ref="B75:C75"/>
    <mergeCell ref="B76:C76"/>
    <mergeCell ref="B65:C65"/>
    <mergeCell ref="B66:C66"/>
    <mergeCell ref="B67:C67"/>
    <mergeCell ref="B68:C68"/>
    <mergeCell ref="B69:C69"/>
    <mergeCell ref="B70:C70"/>
    <mergeCell ref="B59:C59"/>
    <mergeCell ref="B60:C60"/>
    <mergeCell ref="B61:C61"/>
    <mergeCell ref="B62:C62"/>
    <mergeCell ref="B63:C63"/>
    <mergeCell ref="B64:C64"/>
    <mergeCell ref="B89:C89"/>
    <mergeCell ref="B90:C90"/>
    <mergeCell ref="B91:C91"/>
    <mergeCell ref="B92:C92"/>
    <mergeCell ref="B93:C93"/>
    <mergeCell ref="B94:C94"/>
    <mergeCell ref="B83:C83"/>
    <mergeCell ref="B84:C84"/>
    <mergeCell ref="B85:C85"/>
    <mergeCell ref="B86:C86"/>
    <mergeCell ref="B87:C87"/>
    <mergeCell ref="B88:C88"/>
    <mergeCell ref="B77:C77"/>
    <mergeCell ref="B78:C78"/>
    <mergeCell ref="B79:C79"/>
    <mergeCell ref="B80:C80"/>
    <mergeCell ref="B81:C81"/>
    <mergeCell ref="B82:C82"/>
    <mergeCell ref="D20:E20"/>
    <mergeCell ref="D21:E21"/>
    <mergeCell ref="D22:E22"/>
    <mergeCell ref="D23:E23"/>
    <mergeCell ref="D24:E24"/>
    <mergeCell ref="D25:E25"/>
    <mergeCell ref="D26:E26"/>
    <mergeCell ref="D27:E27"/>
    <mergeCell ref="B113:C113"/>
    <mergeCell ref="B114:C114"/>
    <mergeCell ref="B115:C115"/>
    <mergeCell ref="B116:C116"/>
    <mergeCell ref="B117:C117"/>
    <mergeCell ref="B118:C118"/>
    <mergeCell ref="B107:C107"/>
    <mergeCell ref="B108:C108"/>
    <mergeCell ref="B109:C109"/>
    <mergeCell ref="B110:C110"/>
    <mergeCell ref="B111:C111"/>
    <mergeCell ref="B112:C112"/>
    <mergeCell ref="B101:C101"/>
    <mergeCell ref="B102:C102"/>
    <mergeCell ref="B103:C103"/>
    <mergeCell ref="B104:C104"/>
    <mergeCell ref="B105:C105"/>
    <mergeCell ref="B106:C106"/>
    <mergeCell ref="B95:C95"/>
    <mergeCell ref="B96:C96"/>
    <mergeCell ref="B97:C97"/>
    <mergeCell ref="B98:C98"/>
    <mergeCell ref="B99:C99"/>
    <mergeCell ref="B100:C100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28:E28"/>
    <mergeCell ref="D29:E29"/>
    <mergeCell ref="D30:E30"/>
    <mergeCell ref="D31:E31"/>
    <mergeCell ref="D32:E32"/>
    <mergeCell ref="D33:E33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64:E64"/>
    <mergeCell ref="D65:E65"/>
    <mergeCell ref="D66:E66"/>
    <mergeCell ref="D67:E67"/>
    <mergeCell ref="D68:E68"/>
    <mergeCell ref="D69:E69"/>
    <mergeCell ref="D104:E104"/>
    <mergeCell ref="D105:E105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F27:G27"/>
    <mergeCell ref="F28:G28"/>
    <mergeCell ref="F29:G29"/>
    <mergeCell ref="F30:G30"/>
    <mergeCell ref="F31:G31"/>
    <mergeCell ref="F32:G32"/>
    <mergeCell ref="D118:E118"/>
    <mergeCell ref="D119:E119"/>
    <mergeCell ref="D120:E120"/>
    <mergeCell ref="F20:G20"/>
    <mergeCell ref="F21:G21"/>
    <mergeCell ref="F22:G22"/>
    <mergeCell ref="F23:G23"/>
    <mergeCell ref="F24:G24"/>
    <mergeCell ref="F25:G25"/>
    <mergeCell ref="F26:G26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00:E100"/>
    <mergeCell ref="D101:E101"/>
    <mergeCell ref="D102:E102"/>
    <mergeCell ref="D103:E103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F35:G35"/>
    <mergeCell ref="F36:G36"/>
    <mergeCell ref="F37:G37"/>
    <mergeCell ref="F38:G38"/>
    <mergeCell ref="F63:G63"/>
    <mergeCell ref="F64:G64"/>
    <mergeCell ref="F65:G65"/>
    <mergeCell ref="F66:G66"/>
    <mergeCell ref="F67:G67"/>
    <mergeCell ref="F68:G68"/>
    <mergeCell ref="F57:G57"/>
    <mergeCell ref="F58:G58"/>
    <mergeCell ref="F59:G59"/>
    <mergeCell ref="F60:G60"/>
    <mergeCell ref="F61:G61"/>
    <mergeCell ref="F62:G62"/>
    <mergeCell ref="F51:G51"/>
    <mergeCell ref="F52:G52"/>
    <mergeCell ref="F53:G53"/>
    <mergeCell ref="F54:G54"/>
    <mergeCell ref="F55:G55"/>
    <mergeCell ref="F56:G56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110:G110"/>
    <mergeCell ref="F99:G99"/>
    <mergeCell ref="F100:G100"/>
    <mergeCell ref="F101:G101"/>
    <mergeCell ref="F102:G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H31:I31"/>
    <mergeCell ref="H32:I32"/>
    <mergeCell ref="H33:I33"/>
    <mergeCell ref="H34:I34"/>
    <mergeCell ref="H35:I35"/>
    <mergeCell ref="H36:I36"/>
    <mergeCell ref="H25:I25"/>
    <mergeCell ref="H26:I26"/>
    <mergeCell ref="H27:I27"/>
    <mergeCell ref="H28:I28"/>
    <mergeCell ref="H29:I29"/>
    <mergeCell ref="H30:I30"/>
    <mergeCell ref="F117:G117"/>
    <mergeCell ref="F118:G118"/>
    <mergeCell ref="F119:G119"/>
    <mergeCell ref="F120:G120"/>
    <mergeCell ref="H20:I20"/>
    <mergeCell ref="H21:I21"/>
    <mergeCell ref="H22:I22"/>
    <mergeCell ref="H23:I23"/>
    <mergeCell ref="H24:I24"/>
    <mergeCell ref="F111:G111"/>
    <mergeCell ref="F112:G112"/>
    <mergeCell ref="F113:G113"/>
    <mergeCell ref="F114:G114"/>
    <mergeCell ref="F115:G115"/>
    <mergeCell ref="F116:G116"/>
    <mergeCell ref="F105:G105"/>
    <mergeCell ref="F106:G106"/>
    <mergeCell ref="F107:G107"/>
    <mergeCell ref="F108:G108"/>
    <mergeCell ref="F109:G109"/>
    <mergeCell ref="H49:I49"/>
    <mergeCell ref="H50:I50"/>
    <mergeCell ref="H51:I51"/>
    <mergeCell ref="H52:I52"/>
    <mergeCell ref="H53:I53"/>
    <mergeCell ref="H54:I54"/>
    <mergeCell ref="H43:I43"/>
    <mergeCell ref="H44:I44"/>
    <mergeCell ref="H45:I45"/>
    <mergeCell ref="H46:I46"/>
    <mergeCell ref="H47:I47"/>
    <mergeCell ref="H48:I48"/>
    <mergeCell ref="H37:I37"/>
    <mergeCell ref="H38:I38"/>
    <mergeCell ref="H39:I39"/>
    <mergeCell ref="H40:I40"/>
    <mergeCell ref="H41:I41"/>
    <mergeCell ref="H42:I42"/>
    <mergeCell ref="H67:I67"/>
    <mergeCell ref="H68:I68"/>
    <mergeCell ref="H69:I69"/>
    <mergeCell ref="H70:I70"/>
    <mergeCell ref="H71:I71"/>
    <mergeCell ref="H72:I72"/>
    <mergeCell ref="H61:I61"/>
    <mergeCell ref="H62:I62"/>
    <mergeCell ref="H63:I63"/>
    <mergeCell ref="H64:I64"/>
    <mergeCell ref="H65:I65"/>
    <mergeCell ref="H66:I66"/>
    <mergeCell ref="H55:I55"/>
    <mergeCell ref="H56:I56"/>
    <mergeCell ref="H57:I57"/>
    <mergeCell ref="H58:I58"/>
    <mergeCell ref="H59:I59"/>
    <mergeCell ref="H60:I60"/>
    <mergeCell ref="H93:I93"/>
    <mergeCell ref="H94:I94"/>
    <mergeCell ref="H95:I95"/>
    <mergeCell ref="H96:I96"/>
    <mergeCell ref="H85:I85"/>
    <mergeCell ref="H86:I86"/>
    <mergeCell ref="H87:I87"/>
    <mergeCell ref="H88:I88"/>
    <mergeCell ref="H89:I89"/>
    <mergeCell ref="H90:I90"/>
    <mergeCell ref="H79:I79"/>
    <mergeCell ref="H80:I80"/>
    <mergeCell ref="H81:I81"/>
    <mergeCell ref="H82:I82"/>
    <mergeCell ref="H83:I83"/>
    <mergeCell ref="H84:I84"/>
    <mergeCell ref="H73:I73"/>
    <mergeCell ref="H74:I74"/>
    <mergeCell ref="H75:I75"/>
    <mergeCell ref="H76:I76"/>
    <mergeCell ref="H77:I77"/>
    <mergeCell ref="H78:I78"/>
    <mergeCell ref="J21:K21"/>
    <mergeCell ref="J22:K22"/>
    <mergeCell ref="J23:K23"/>
    <mergeCell ref="J24:K24"/>
    <mergeCell ref="J25:K25"/>
    <mergeCell ref="J26:K26"/>
    <mergeCell ref="H115:I115"/>
    <mergeCell ref="H116:I116"/>
    <mergeCell ref="H117:I117"/>
    <mergeCell ref="H118:I118"/>
    <mergeCell ref="H119:I119"/>
    <mergeCell ref="H120:I120"/>
    <mergeCell ref="H109:I109"/>
    <mergeCell ref="H110:I110"/>
    <mergeCell ref="H111:I111"/>
    <mergeCell ref="H112:I112"/>
    <mergeCell ref="H113:I113"/>
    <mergeCell ref="H114:I114"/>
    <mergeCell ref="H103:I103"/>
    <mergeCell ref="H104:I104"/>
    <mergeCell ref="H105:I105"/>
    <mergeCell ref="H106:I106"/>
    <mergeCell ref="H107:I107"/>
    <mergeCell ref="H108:I108"/>
    <mergeCell ref="H97:I97"/>
    <mergeCell ref="H98:I98"/>
    <mergeCell ref="H99:I99"/>
    <mergeCell ref="H100:I100"/>
    <mergeCell ref="H101:I101"/>
    <mergeCell ref="H102:I102"/>
    <mergeCell ref="H91:I91"/>
    <mergeCell ref="H92:I92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J27:K27"/>
    <mergeCell ref="J28:K28"/>
    <mergeCell ref="J29:K29"/>
    <mergeCell ref="J30:K30"/>
    <mergeCell ref="J31:K31"/>
    <mergeCell ref="J32:K32"/>
    <mergeCell ref="J57:K57"/>
    <mergeCell ref="J58:K58"/>
    <mergeCell ref="J59:K59"/>
    <mergeCell ref="J60:K60"/>
    <mergeCell ref="J61:K61"/>
    <mergeCell ref="J62:K62"/>
    <mergeCell ref="J51:K51"/>
    <mergeCell ref="J52:K52"/>
    <mergeCell ref="J53:K53"/>
    <mergeCell ref="J54:K54"/>
    <mergeCell ref="J55:K55"/>
    <mergeCell ref="J56:K56"/>
    <mergeCell ref="J45:K45"/>
    <mergeCell ref="J46:K46"/>
    <mergeCell ref="J47:K47"/>
    <mergeCell ref="J48:K48"/>
    <mergeCell ref="J49:K49"/>
    <mergeCell ref="J50:K50"/>
    <mergeCell ref="J75:K75"/>
    <mergeCell ref="J76:K76"/>
    <mergeCell ref="J77:K77"/>
    <mergeCell ref="J78:K78"/>
    <mergeCell ref="J79:K79"/>
    <mergeCell ref="J80:K80"/>
    <mergeCell ref="J69:K69"/>
    <mergeCell ref="J70:K70"/>
    <mergeCell ref="J71:K71"/>
    <mergeCell ref="J72:K72"/>
    <mergeCell ref="J73:K73"/>
    <mergeCell ref="J74:K74"/>
    <mergeCell ref="J63:K63"/>
    <mergeCell ref="J64:K64"/>
    <mergeCell ref="J65:K65"/>
    <mergeCell ref="J66:K66"/>
    <mergeCell ref="J67:K67"/>
    <mergeCell ref="J68:K68"/>
    <mergeCell ref="J93:K93"/>
    <mergeCell ref="J94:K94"/>
    <mergeCell ref="J95:K95"/>
    <mergeCell ref="J96:K96"/>
    <mergeCell ref="J97:K97"/>
    <mergeCell ref="J98:K98"/>
    <mergeCell ref="J87:K87"/>
    <mergeCell ref="J88:K88"/>
    <mergeCell ref="J89:K89"/>
    <mergeCell ref="J90:K90"/>
    <mergeCell ref="J91:K91"/>
    <mergeCell ref="J92:K92"/>
    <mergeCell ref="J81:K81"/>
    <mergeCell ref="J82:K82"/>
    <mergeCell ref="J83:K83"/>
    <mergeCell ref="J84:K84"/>
    <mergeCell ref="J85:K85"/>
    <mergeCell ref="J86:K86"/>
    <mergeCell ref="J111:K111"/>
    <mergeCell ref="J112:K112"/>
    <mergeCell ref="J113:K113"/>
    <mergeCell ref="J114:K114"/>
    <mergeCell ref="J115:K115"/>
    <mergeCell ref="J116:K116"/>
    <mergeCell ref="J105:K105"/>
    <mergeCell ref="J106:K106"/>
    <mergeCell ref="J107:K107"/>
    <mergeCell ref="J108:K108"/>
    <mergeCell ref="J109:K109"/>
    <mergeCell ref="J110:K110"/>
    <mergeCell ref="J99:K99"/>
    <mergeCell ref="J100:K100"/>
    <mergeCell ref="J101:K101"/>
    <mergeCell ref="J102:K102"/>
    <mergeCell ref="J103:K103"/>
    <mergeCell ref="J104:K104"/>
    <mergeCell ref="P27:Q27"/>
    <mergeCell ref="L28:M28"/>
    <mergeCell ref="N28:O28"/>
    <mergeCell ref="P28:Q28"/>
    <mergeCell ref="L29:M29"/>
    <mergeCell ref="N29:O29"/>
    <mergeCell ref="P29:Q29"/>
    <mergeCell ref="P24:Q24"/>
    <mergeCell ref="L25:M25"/>
    <mergeCell ref="N25:O25"/>
    <mergeCell ref="P25:Q25"/>
    <mergeCell ref="L26:M26"/>
    <mergeCell ref="N26:O26"/>
    <mergeCell ref="P26:Q26"/>
    <mergeCell ref="P21:Q21"/>
    <mergeCell ref="L22:M22"/>
    <mergeCell ref="N22:O22"/>
    <mergeCell ref="P22:Q22"/>
    <mergeCell ref="L23:M23"/>
    <mergeCell ref="N23:O23"/>
    <mergeCell ref="P23:Q23"/>
    <mergeCell ref="L21:M21"/>
    <mergeCell ref="N21:O21"/>
    <mergeCell ref="L24:M24"/>
    <mergeCell ref="N24:O24"/>
    <mergeCell ref="L27:M27"/>
    <mergeCell ref="N27:O27"/>
    <mergeCell ref="L34:M34"/>
    <mergeCell ref="N34:O34"/>
    <mergeCell ref="P34:Q34"/>
    <mergeCell ref="L35:M35"/>
    <mergeCell ref="N35:O35"/>
    <mergeCell ref="P35:Q35"/>
    <mergeCell ref="L32:M32"/>
    <mergeCell ref="N32:O32"/>
    <mergeCell ref="P32:Q32"/>
    <mergeCell ref="L33:M33"/>
    <mergeCell ref="N33:O33"/>
    <mergeCell ref="P33:Q33"/>
    <mergeCell ref="L30:M30"/>
    <mergeCell ref="N30:O30"/>
    <mergeCell ref="P30:Q30"/>
    <mergeCell ref="L31:M31"/>
    <mergeCell ref="N31:O31"/>
    <mergeCell ref="P31:Q31"/>
    <mergeCell ref="L40:M40"/>
    <mergeCell ref="N40:O40"/>
    <mergeCell ref="P40:Q40"/>
    <mergeCell ref="L41:M41"/>
    <mergeCell ref="N41:O41"/>
    <mergeCell ref="P41:Q41"/>
    <mergeCell ref="L38:M38"/>
    <mergeCell ref="N38:O38"/>
    <mergeCell ref="P38:Q38"/>
    <mergeCell ref="L39:M39"/>
    <mergeCell ref="N39:O39"/>
    <mergeCell ref="P39:Q39"/>
    <mergeCell ref="L36:M36"/>
    <mergeCell ref="N36:O36"/>
    <mergeCell ref="P36:Q36"/>
    <mergeCell ref="L37:M37"/>
    <mergeCell ref="N37:O37"/>
    <mergeCell ref="P37:Q37"/>
    <mergeCell ref="L46:M46"/>
    <mergeCell ref="N46:O46"/>
    <mergeCell ref="P46:Q46"/>
    <mergeCell ref="L47:M47"/>
    <mergeCell ref="N47:O47"/>
    <mergeCell ref="P47:Q47"/>
    <mergeCell ref="L44:M44"/>
    <mergeCell ref="N44:O44"/>
    <mergeCell ref="P44:Q44"/>
    <mergeCell ref="L45:M45"/>
    <mergeCell ref="N45:O45"/>
    <mergeCell ref="P45:Q45"/>
    <mergeCell ref="L42:M42"/>
    <mergeCell ref="N42:O42"/>
    <mergeCell ref="P42:Q42"/>
    <mergeCell ref="L43:M43"/>
    <mergeCell ref="N43:O43"/>
    <mergeCell ref="P43:Q43"/>
    <mergeCell ref="L52:M52"/>
    <mergeCell ref="N52:O52"/>
    <mergeCell ref="P52:Q52"/>
    <mergeCell ref="L53:M53"/>
    <mergeCell ref="N53:O53"/>
    <mergeCell ref="P53:Q53"/>
    <mergeCell ref="L50:M50"/>
    <mergeCell ref="N50:O50"/>
    <mergeCell ref="P50:Q50"/>
    <mergeCell ref="L51:M51"/>
    <mergeCell ref="N51:O51"/>
    <mergeCell ref="P51:Q51"/>
    <mergeCell ref="L48:M48"/>
    <mergeCell ref="N48:O48"/>
    <mergeCell ref="P48:Q48"/>
    <mergeCell ref="L49:M49"/>
    <mergeCell ref="N49:O49"/>
    <mergeCell ref="P49:Q49"/>
    <mergeCell ref="L58:M58"/>
    <mergeCell ref="N58:O58"/>
    <mergeCell ref="P58:Q58"/>
    <mergeCell ref="L59:M59"/>
    <mergeCell ref="N59:O59"/>
    <mergeCell ref="P59:Q59"/>
    <mergeCell ref="L56:M56"/>
    <mergeCell ref="N56:O56"/>
    <mergeCell ref="P56:Q56"/>
    <mergeCell ref="L57:M57"/>
    <mergeCell ref="N57:O57"/>
    <mergeCell ref="P57:Q57"/>
    <mergeCell ref="L54:M54"/>
    <mergeCell ref="N54:O54"/>
    <mergeCell ref="P54:Q54"/>
    <mergeCell ref="L55:M55"/>
    <mergeCell ref="N55:O55"/>
    <mergeCell ref="P55:Q55"/>
    <mergeCell ref="L64:M64"/>
    <mergeCell ref="N64:O64"/>
    <mergeCell ref="P64:Q64"/>
    <mergeCell ref="L65:M65"/>
    <mergeCell ref="N65:O65"/>
    <mergeCell ref="P65:Q65"/>
    <mergeCell ref="L62:M62"/>
    <mergeCell ref="N62:O62"/>
    <mergeCell ref="P62:Q62"/>
    <mergeCell ref="L63:M63"/>
    <mergeCell ref="N63:O63"/>
    <mergeCell ref="P63:Q63"/>
    <mergeCell ref="L60:M60"/>
    <mergeCell ref="N60:O60"/>
    <mergeCell ref="P60:Q60"/>
    <mergeCell ref="L61:M61"/>
    <mergeCell ref="N61:O61"/>
    <mergeCell ref="P61:Q61"/>
    <mergeCell ref="L70:M70"/>
    <mergeCell ref="N70:O70"/>
    <mergeCell ref="P70:Q70"/>
    <mergeCell ref="L71:M71"/>
    <mergeCell ref="N71:O71"/>
    <mergeCell ref="P71:Q71"/>
    <mergeCell ref="L68:M68"/>
    <mergeCell ref="N68:O68"/>
    <mergeCell ref="P68:Q68"/>
    <mergeCell ref="L69:M69"/>
    <mergeCell ref="N69:O69"/>
    <mergeCell ref="P69:Q69"/>
    <mergeCell ref="L66:M66"/>
    <mergeCell ref="N66:O66"/>
    <mergeCell ref="P66:Q66"/>
    <mergeCell ref="L67:M67"/>
    <mergeCell ref="N67:O67"/>
    <mergeCell ref="P67:Q67"/>
    <mergeCell ref="L76:M76"/>
    <mergeCell ref="N76:O76"/>
    <mergeCell ref="P76:Q76"/>
    <mergeCell ref="L77:M77"/>
    <mergeCell ref="N77:O77"/>
    <mergeCell ref="P77:Q77"/>
    <mergeCell ref="L74:M74"/>
    <mergeCell ref="N74:O74"/>
    <mergeCell ref="P74:Q74"/>
    <mergeCell ref="L75:M75"/>
    <mergeCell ref="N75:O75"/>
    <mergeCell ref="P75:Q75"/>
    <mergeCell ref="L72:M72"/>
    <mergeCell ref="N72:O72"/>
    <mergeCell ref="P72:Q72"/>
    <mergeCell ref="L73:M73"/>
    <mergeCell ref="N73:O73"/>
    <mergeCell ref="P73:Q73"/>
    <mergeCell ref="L82:M82"/>
    <mergeCell ref="N82:O82"/>
    <mergeCell ref="P82:Q82"/>
    <mergeCell ref="L83:M83"/>
    <mergeCell ref="N83:O83"/>
    <mergeCell ref="P83:Q83"/>
    <mergeCell ref="L80:M80"/>
    <mergeCell ref="N80:O80"/>
    <mergeCell ref="P80:Q80"/>
    <mergeCell ref="L81:M81"/>
    <mergeCell ref="N81:O81"/>
    <mergeCell ref="P81:Q81"/>
    <mergeCell ref="L78:M78"/>
    <mergeCell ref="N78:O78"/>
    <mergeCell ref="P78:Q78"/>
    <mergeCell ref="L79:M79"/>
    <mergeCell ref="N79:O79"/>
    <mergeCell ref="P79:Q79"/>
    <mergeCell ref="L88:M88"/>
    <mergeCell ref="N88:O88"/>
    <mergeCell ref="P88:Q88"/>
    <mergeCell ref="L89:M89"/>
    <mergeCell ref="N89:O89"/>
    <mergeCell ref="P89:Q89"/>
    <mergeCell ref="L86:M86"/>
    <mergeCell ref="N86:O86"/>
    <mergeCell ref="P86:Q86"/>
    <mergeCell ref="L87:M87"/>
    <mergeCell ref="N87:O87"/>
    <mergeCell ref="P87:Q87"/>
    <mergeCell ref="L84:M84"/>
    <mergeCell ref="N84:O84"/>
    <mergeCell ref="P84:Q84"/>
    <mergeCell ref="L85:M85"/>
    <mergeCell ref="N85:O85"/>
    <mergeCell ref="P85:Q85"/>
    <mergeCell ref="L94:M94"/>
    <mergeCell ref="N94:O94"/>
    <mergeCell ref="P94:Q94"/>
    <mergeCell ref="L95:M95"/>
    <mergeCell ref="N95:O95"/>
    <mergeCell ref="P95:Q95"/>
    <mergeCell ref="L92:M92"/>
    <mergeCell ref="N92:O92"/>
    <mergeCell ref="P92:Q92"/>
    <mergeCell ref="L93:M93"/>
    <mergeCell ref="N93:O93"/>
    <mergeCell ref="P93:Q93"/>
    <mergeCell ref="L90:M90"/>
    <mergeCell ref="N90:O90"/>
    <mergeCell ref="P90:Q90"/>
    <mergeCell ref="L91:M91"/>
    <mergeCell ref="N91:O91"/>
    <mergeCell ref="P91:Q91"/>
    <mergeCell ref="L100:M100"/>
    <mergeCell ref="N100:O100"/>
    <mergeCell ref="P100:Q100"/>
    <mergeCell ref="L101:M101"/>
    <mergeCell ref="N101:O101"/>
    <mergeCell ref="P101:Q101"/>
    <mergeCell ref="L98:M98"/>
    <mergeCell ref="N98:O98"/>
    <mergeCell ref="P98:Q98"/>
    <mergeCell ref="L99:M99"/>
    <mergeCell ref="N99:O99"/>
    <mergeCell ref="P99:Q99"/>
    <mergeCell ref="L96:M96"/>
    <mergeCell ref="N96:O96"/>
    <mergeCell ref="P96:Q96"/>
    <mergeCell ref="L97:M97"/>
    <mergeCell ref="N97:O97"/>
    <mergeCell ref="P97:Q97"/>
    <mergeCell ref="L106:M106"/>
    <mergeCell ref="N106:O106"/>
    <mergeCell ref="P106:Q106"/>
    <mergeCell ref="L107:M107"/>
    <mergeCell ref="N107:O107"/>
    <mergeCell ref="P107:Q107"/>
    <mergeCell ref="L104:M104"/>
    <mergeCell ref="N104:O104"/>
    <mergeCell ref="P104:Q104"/>
    <mergeCell ref="L105:M105"/>
    <mergeCell ref="N105:O105"/>
    <mergeCell ref="P105:Q105"/>
    <mergeCell ref="L102:M102"/>
    <mergeCell ref="N102:O102"/>
    <mergeCell ref="P102:Q102"/>
    <mergeCell ref="L103:M103"/>
    <mergeCell ref="N103:O103"/>
    <mergeCell ref="P103:Q103"/>
    <mergeCell ref="P114:Q114"/>
    <mergeCell ref="L115:M115"/>
    <mergeCell ref="N115:O115"/>
    <mergeCell ref="P115:Q115"/>
    <mergeCell ref="L112:M112"/>
    <mergeCell ref="N112:O112"/>
    <mergeCell ref="P112:Q112"/>
    <mergeCell ref="L113:M113"/>
    <mergeCell ref="N113:O113"/>
    <mergeCell ref="P113:Q113"/>
    <mergeCell ref="L110:M110"/>
    <mergeCell ref="N110:O110"/>
    <mergeCell ref="P110:Q110"/>
    <mergeCell ref="L111:M111"/>
    <mergeCell ref="N111:O111"/>
    <mergeCell ref="P111:Q111"/>
    <mergeCell ref="L108:M108"/>
    <mergeCell ref="N108:O108"/>
    <mergeCell ref="P108:Q108"/>
    <mergeCell ref="L109:M109"/>
    <mergeCell ref="N109:O109"/>
    <mergeCell ref="P109:Q109"/>
    <mergeCell ref="R22:S22"/>
    <mergeCell ref="R23:S23"/>
    <mergeCell ref="R24:S24"/>
    <mergeCell ref="R25:S25"/>
    <mergeCell ref="R26:S26"/>
    <mergeCell ref="R27:S27"/>
    <mergeCell ref="J20:K20"/>
    <mergeCell ref="L20:M20"/>
    <mergeCell ref="N20:O20"/>
    <mergeCell ref="P20:Q20"/>
    <mergeCell ref="R21:S21"/>
    <mergeCell ref="R20:S20"/>
    <mergeCell ref="L120:M120"/>
    <mergeCell ref="N120:O120"/>
    <mergeCell ref="P120:Q120"/>
    <mergeCell ref="L121:M121"/>
    <mergeCell ref="N121:O121"/>
    <mergeCell ref="P121:Q121"/>
    <mergeCell ref="L118:M118"/>
    <mergeCell ref="N118:O118"/>
    <mergeCell ref="P118:Q118"/>
    <mergeCell ref="L119:M119"/>
    <mergeCell ref="N119:O119"/>
    <mergeCell ref="P119:Q119"/>
    <mergeCell ref="L116:M116"/>
    <mergeCell ref="N116:O116"/>
    <mergeCell ref="P116:Q116"/>
    <mergeCell ref="L117:M117"/>
    <mergeCell ref="N117:O117"/>
    <mergeCell ref="P117:Q117"/>
    <mergeCell ref="L114:M114"/>
    <mergeCell ref="N114:O114"/>
    <mergeCell ref="R40:S40"/>
    <mergeCell ref="R41:S41"/>
    <mergeCell ref="R42:S42"/>
    <mergeCell ref="R43:S43"/>
    <mergeCell ref="R44:S44"/>
    <mergeCell ref="R45:S45"/>
    <mergeCell ref="R34:S34"/>
    <mergeCell ref="R35:S35"/>
    <mergeCell ref="R36:S36"/>
    <mergeCell ref="R37:S37"/>
    <mergeCell ref="R38:S38"/>
    <mergeCell ref="R39:S39"/>
    <mergeCell ref="R28:S28"/>
    <mergeCell ref="R29:S29"/>
    <mergeCell ref="R30:S30"/>
    <mergeCell ref="R31:S31"/>
    <mergeCell ref="R32:S32"/>
    <mergeCell ref="R33:S33"/>
    <mergeCell ref="R58:S58"/>
    <mergeCell ref="R59:S59"/>
    <mergeCell ref="R60:S60"/>
    <mergeCell ref="R61:S61"/>
    <mergeCell ref="R62:S62"/>
    <mergeCell ref="R63:S63"/>
    <mergeCell ref="R52:S52"/>
    <mergeCell ref="R53:S53"/>
    <mergeCell ref="R54:S54"/>
    <mergeCell ref="R55:S55"/>
    <mergeCell ref="R56:S56"/>
    <mergeCell ref="R57:S57"/>
    <mergeCell ref="R46:S46"/>
    <mergeCell ref="R47:S47"/>
    <mergeCell ref="R48:S48"/>
    <mergeCell ref="R49:S49"/>
    <mergeCell ref="R50:S50"/>
    <mergeCell ref="R51:S51"/>
    <mergeCell ref="R76:S76"/>
    <mergeCell ref="R77:S77"/>
    <mergeCell ref="R78:S78"/>
    <mergeCell ref="R79:S79"/>
    <mergeCell ref="R80:S80"/>
    <mergeCell ref="R81:S81"/>
    <mergeCell ref="R70:S70"/>
    <mergeCell ref="R71:S71"/>
    <mergeCell ref="R72:S72"/>
    <mergeCell ref="R73:S73"/>
    <mergeCell ref="R74:S74"/>
    <mergeCell ref="R75:S75"/>
    <mergeCell ref="R64:S64"/>
    <mergeCell ref="R65:S65"/>
    <mergeCell ref="R66:S66"/>
    <mergeCell ref="R67:S67"/>
    <mergeCell ref="R68:S68"/>
    <mergeCell ref="R69:S69"/>
    <mergeCell ref="R104:S104"/>
    <mergeCell ref="R105:S105"/>
    <mergeCell ref="R94:S94"/>
    <mergeCell ref="R95:S95"/>
    <mergeCell ref="R96:S96"/>
    <mergeCell ref="R97:S97"/>
    <mergeCell ref="R98:S98"/>
    <mergeCell ref="R99:S99"/>
    <mergeCell ref="R88:S88"/>
    <mergeCell ref="R89:S89"/>
    <mergeCell ref="R90:S90"/>
    <mergeCell ref="R91:S91"/>
    <mergeCell ref="R92:S92"/>
    <mergeCell ref="R93:S93"/>
    <mergeCell ref="R82:S82"/>
    <mergeCell ref="R83:S83"/>
    <mergeCell ref="R84:S84"/>
    <mergeCell ref="R85:S85"/>
    <mergeCell ref="R86:S86"/>
    <mergeCell ref="R87:S87"/>
    <mergeCell ref="T27:U27"/>
    <mergeCell ref="T28:U28"/>
    <mergeCell ref="T29:U29"/>
    <mergeCell ref="T30:U30"/>
    <mergeCell ref="T31:U31"/>
    <mergeCell ref="T32:U32"/>
    <mergeCell ref="R118:S118"/>
    <mergeCell ref="R119:S119"/>
    <mergeCell ref="R120:S120"/>
    <mergeCell ref="T20:U20"/>
    <mergeCell ref="T21:U21"/>
    <mergeCell ref="T22:U22"/>
    <mergeCell ref="T23:U23"/>
    <mergeCell ref="T24:U24"/>
    <mergeCell ref="T25:U25"/>
    <mergeCell ref="T26:U26"/>
    <mergeCell ref="R112:S112"/>
    <mergeCell ref="R113:S113"/>
    <mergeCell ref="R114:S114"/>
    <mergeCell ref="R115:S115"/>
    <mergeCell ref="R116:S116"/>
    <mergeCell ref="R117:S117"/>
    <mergeCell ref="R106:S106"/>
    <mergeCell ref="R107:S107"/>
    <mergeCell ref="R108:S108"/>
    <mergeCell ref="R109:S109"/>
    <mergeCell ref="R110:S110"/>
    <mergeCell ref="R111:S111"/>
    <mergeCell ref="R100:S100"/>
    <mergeCell ref="R101:S101"/>
    <mergeCell ref="R102:S102"/>
    <mergeCell ref="R103:S103"/>
    <mergeCell ref="T45:U45"/>
    <mergeCell ref="T46:U46"/>
    <mergeCell ref="T47:U47"/>
    <mergeCell ref="T48:U48"/>
    <mergeCell ref="T49:U49"/>
    <mergeCell ref="T50:U50"/>
    <mergeCell ref="T39:U39"/>
    <mergeCell ref="T40:U40"/>
    <mergeCell ref="T41:U41"/>
    <mergeCell ref="T42:U42"/>
    <mergeCell ref="T43:U43"/>
    <mergeCell ref="T44:U44"/>
    <mergeCell ref="T33:U33"/>
    <mergeCell ref="T34:U34"/>
    <mergeCell ref="T35:U35"/>
    <mergeCell ref="T36:U36"/>
    <mergeCell ref="T37:U37"/>
    <mergeCell ref="T38:U38"/>
    <mergeCell ref="T63:U63"/>
    <mergeCell ref="T64:U64"/>
    <mergeCell ref="T65:U65"/>
    <mergeCell ref="T66:U66"/>
    <mergeCell ref="T67:U67"/>
    <mergeCell ref="T68:U68"/>
    <mergeCell ref="T57:U57"/>
    <mergeCell ref="T58:U58"/>
    <mergeCell ref="T59:U59"/>
    <mergeCell ref="T60:U60"/>
    <mergeCell ref="T61:U61"/>
    <mergeCell ref="T62:U62"/>
    <mergeCell ref="T51:U51"/>
    <mergeCell ref="T52:U52"/>
    <mergeCell ref="T53:U53"/>
    <mergeCell ref="T54:U54"/>
    <mergeCell ref="T55:U55"/>
    <mergeCell ref="T56:U56"/>
    <mergeCell ref="T81:U81"/>
    <mergeCell ref="T82:U82"/>
    <mergeCell ref="T83:U83"/>
    <mergeCell ref="T84:U84"/>
    <mergeCell ref="T85:U85"/>
    <mergeCell ref="T86:U86"/>
    <mergeCell ref="T75:U75"/>
    <mergeCell ref="T76:U76"/>
    <mergeCell ref="T77:U77"/>
    <mergeCell ref="T78:U78"/>
    <mergeCell ref="T79:U79"/>
    <mergeCell ref="T80:U80"/>
    <mergeCell ref="T69:U69"/>
    <mergeCell ref="T70:U70"/>
    <mergeCell ref="T71:U71"/>
    <mergeCell ref="T72:U72"/>
    <mergeCell ref="T73:U73"/>
    <mergeCell ref="T74:U74"/>
    <mergeCell ref="T109:U109"/>
    <mergeCell ref="T110:U110"/>
    <mergeCell ref="T99:U99"/>
    <mergeCell ref="T100:U100"/>
    <mergeCell ref="T101:U101"/>
    <mergeCell ref="T102:U102"/>
    <mergeCell ref="T103:U103"/>
    <mergeCell ref="T104:U104"/>
    <mergeCell ref="T93:U93"/>
    <mergeCell ref="T94:U94"/>
    <mergeCell ref="T95:U95"/>
    <mergeCell ref="T96:U96"/>
    <mergeCell ref="T97:U97"/>
    <mergeCell ref="T98:U98"/>
    <mergeCell ref="T87:U87"/>
    <mergeCell ref="T88:U88"/>
    <mergeCell ref="T89:U89"/>
    <mergeCell ref="T90:U90"/>
    <mergeCell ref="T91:U91"/>
    <mergeCell ref="T92:U92"/>
    <mergeCell ref="V32:W32"/>
    <mergeCell ref="V33:W33"/>
    <mergeCell ref="V34:W34"/>
    <mergeCell ref="V35:W35"/>
    <mergeCell ref="V36:W36"/>
    <mergeCell ref="V37:W37"/>
    <mergeCell ref="V26:W26"/>
    <mergeCell ref="V27:W27"/>
    <mergeCell ref="V28:W28"/>
    <mergeCell ref="V29:W29"/>
    <mergeCell ref="V30:W30"/>
    <mergeCell ref="V31:W31"/>
    <mergeCell ref="T117:U117"/>
    <mergeCell ref="T118:U118"/>
    <mergeCell ref="T119:U119"/>
    <mergeCell ref="T120:U120"/>
    <mergeCell ref="V20:W20"/>
    <mergeCell ref="V21:W21"/>
    <mergeCell ref="V22:W22"/>
    <mergeCell ref="V23:W23"/>
    <mergeCell ref="V24:W24"/>
    <mergeCell ref="V25:W25"/>
    <mergeCell ref="T111:U111"/>
    <mergeCell ref="T112:U112"/>
    <mergeCell ref="T113:U113"/>
    <mergeCell ref="T114:U114"/>
    <mergeCell ref="T115:U115"/>
    <mergeCell ref="T116:U116"/>
    <mergeCell ref="T105:U105"/>
    <mergeCell ref="T106:U106"/>
    <mergeCell ref="T107:U107"/>
    <mergeCell ref="T108:U108"/>
    <mergeCell ref="V50:W50"/>
    <mergeCell ref="V51:W51"/>
    <mergeCell ref="V52:W52"/>
    <mergeCell ref="V53:W53"/>
    <mergeCell ref="V54:W54"/>
    <mergeCell ref="V55:W55"/>
    <mergeCell ref="V44:W44"/>
    <mergeCell ref="V45:W45"/>
    <mergeCell ref="V46:W46"/>
    <mergeCell ref="V47:W47"/>
    <mergeCell ref="V48:W48"/>
    <mergeCell ref="V49:W49"/>
    <mergeCell ref="V38:W38"/>
    <mergeCell ref="V39:W39"/>
    <mergeCell ref="V40:W40"/>
    <mergeCell ref="V41:W41"/>
    <mergeCell ref="V42:W42"/>
    <mergeCell ref="V43:W43"/>
    <mergeCell ref="V68:W68"/>
    <mergeCell ref="V69:W69"/>
    <mergeCell ref="V70:W70"/>
    <mergeCell ref="V71:W71"/>
    <mergeCell ref="V72:W72"/>
    <mergeCell ref="V73:W73"/>
    <mergeCell ref="V62:W62"/>
    <mergeCell ref="V63:W63"/>
    <mergeCell ref="V64:W64"/>
    <mergeCell ref="V65:W65"/>
    <mergeCell ref="V66:W66"/>
    <mergeCell ref="V67:W67"/>
    <mergeCell ref="V56:W56"/>
    <mergeCell ref="V57:W57"/>
    <mergeCell ref="V58:W58"/>
    <mergeCell ref="V59:W59"/>
    <mergeCell ref="V60:W60"/>
    <mergeCell ref="V61:W61"/>
    <mergeCell ref="X20:Y20"/>
    <mergeCell ref="X21:Y21"/>
    <mergeCell ref="X22:Y22"/>
    <mergeCell ref="X23:Y23"/>
    <mergeCell ref="X24:Y24"/>
    <mergeCell ref="V110:W110"/>
    <mergeCell ref="V111:W111"/>
    <mergeCell ref="V112:W112"/>
    <mergeCell ref="V113:W113"/>
    <mergeCell ref="V114:W114"/>
    <mergeCell ref="V115:W115"/>
    <mergeCell ref="V104:W104"/>
    <mergeCell ref="V105:W105"/>
    <mergeCell ref="V106:W106"/>
    <mergeCell ref="V107:W107"/>
    <mergeCell ref="V108:W108"/>
    <mergeCell ref="V109:W109"/>
    <mergeCell ref="V98:W98"/>
    <mergeCell ref="V99:W99"/>
    <mergeCell ref="V100:W100"/>
    <mergeCell ref="V101:W101"/>
    <mergeCell ref="V102:W102"/>
    <mergeCell ref="V103:W103"/>
    <mergeCell ref="V92:W92"/>
    <mergeCell ref="V93:W93"/>
    <mergeCell ref="V94:W94"/>
    <mergeCell ref="V95:W95"/>
    <mergeCell ref="V96:W96"/>
    <mergeCell ref="V97:W97"/>
    <mergeCell ref="V86:W86"/>
    <mergeCell ref="V87:W87"/>
    <mergeCell ref="V88:W88"/>
    <mergeCell ref="X31:Y31"/>
    <mergeCell ref="X32:Y32"/>
    <mergeCell ref="X33:Y33"/>
    <mergeCell ref="X34:Y34"/>
    <mergeCell ref="X35:Y35"/>
    <mergeCell ref="X36:Y36"/>
    <mergeCell ref="X25:Y25"/>
    <mergeCell ref="X26:Y26"/>
    <mergeCell ref="X27:Y27"/>
    <mergeCell ref="X28:Y28"/>
    <mergeCell ref="X29:Y29"/>
    <mergeCell ref="X30:Y30"/>
    <mergeCell ref="V116:W116"/>
    <mergeCell ref="V117:W117"/>
    <mergeCell ref="V118:W118"/>
    <mergeCell ref="V119:W119"/>
    <mergeCell ref="V120:W120"/>
    <mergeCell ref="V89:W89"/>
    <mergeCell ref="V90:W90"/>
    <mergeCell ref="V91:W91"/>
    <mergeCell ref="V80:W80"/>
    <mergeCell ref="V81:W81"/>
    <mergeCell ref="V82:W82"/>
    <mergeCell ref="V83:W83"/>
    <mergeCell ref="V84:W84"/>
    <mergeCell ref="V85:W85"/>
    <mergeCell ref="V74:W74"/>
    <mergeCell ref="V75:W75"/>
    <mergeCell ref="V76:W76"/>
    <mergeCell ref="V77:W77"/>
    <mergeCell ref="V78:W78"/>
    <mergeCell ref="V79:W79"/>
    <mergeCell ref="X49:Y49"/>
    <mergeCell ref="X50:Y50"/>
    <mergeCell ref="X51:Y51"/>
    <mergeCell ref="X52:Y52"/>
    <mergeCell ref="X53:Y53"/>
    <mergeCell ref="X54:Y54"/>
    <mergeCell ref="X43:Y43"/>
    <mergeCell ref="X44:Y44"/>
    <mergeCell ref="X45:Y45"/>
    <mergeCell ref="X46:Y46"/>
    <mergeCell ref="X47:Y47"/>
    <mergeCell ref="X48:Y48"/>
    <mergeCell ref="X37:Y37"/>
    <mergeCell ref="X38:Y38"/>
    <mergeCell ref="X39:Y39"/>
    <mergeCell ref="X40:Y40"/>
    <mergeCell ref="X41:Y41"/>
    <mergeCell ref="X42:Y42"/>
    <mergeCell ref="X67:Y67"/>
    <mergeCell ref="X68:Y68"/>
    <mergeCell ref="X69:Y69"/>
    <mergeCell ref="X70:Y70"/>
    <mergeCell ref="X71:Y71"/>
    <mergeCell ref="X72:Y72"/>
    <mergeCell ref="X61:Y61"/>
    <mergeCell ref="X62:Y62"/>
    <mergeCell ref="X63:Y63"/>
    <mergeCell ref="X64:Y64"/>
    <mergeCell ref="X65:Y65"/>
    <mergeCell ref="X66:Y66"/>
    <mergeCell ref="X55:Y55"/>
    <mergeCell ref="X56:Y56"/>
    <mergeCell ref="X57:Y57"/>
    <mergeCell ref="X58:Y58"/>
    <mergeCell ref="X59:Y59"/>
    <mergeCell ref="X60:Y60"/>
    <mergeCell ref="X85:Y85"/>
    <mergeCell ref="X86:Y86"/>
    <mergeCell ref="X87:Y87"/>
    <mergeCell ref="X88:Y88"/>
    <mergeCell ref="X89:Y89"/>
    <mergeCell ref="X90:Y90"/>
    <mergeCell ref="X79:Y79"/>
    <mergeCell ref="X80:Y80"/>
    <mergeCell ref="X81:Y81"/>
    <mergeCell ref="X82:Y82"/>
    <mergeCell ref="X83:Y83"/>
    <mergeCell ref="X84:Y84"/>
    <mergeCell ref="X73:Y73"/>
    <mergeCell ref="X74:Y74"/>
    <mergeCell ref="X75:Y75"/>
    <mergeCell ref="X76:Y76"/>
    <mergeCell ref="X77:Y77"/>
    <mergeCell ref="X78:Y78"/>
    <mergeCell ref="X104:Y104"/>
    <mergeCell ref="X105:Y105"/>
    <mergeCell ref="X106:Y106"/>
    <mergeCell ref="X107:Y107"/>
    <mergeCell ref="X108:Y108"/>
    <mergeCell ref="X97:Y97"/>
    <mergeCell ref="X98:Y98"/>
    <mergeCell ref="X99:Y99"/>
    <mergeCell ref="X100:Y100"/>
    <mergeCell ref="X101:Y101"/>
    <mergeCell ref="X102:Y102"/>
    <mergeCell ref="X91:Y91"/>
    <mergeCell ref="X92:Y92"/>
    <mergeCell ref="X93:Y93"/>
    <mergeCell ref="X94:Y94"/>
    <mergeCell ref="X95:Y95"/>
    <mergeCell ref="X96:Y96"/>
    <mergeCell ref="Z32:AA32"/>
    <mergeCell ref="Z33:AA33"/>
    <mergeCell ref="Z34:AA34"/>
    <mergeCell ref="Z35:AA35"/>
    <mergeCell ref="Z36:AA36"/>
    <mergeCell ref="Z37:AA37"/>
    <mergeCell ref="Z26:AA26"/>
    <mergeCell ref="Z27:AA27"/>
    <mergeCell ref="Z28:AA28"/>
    <mergeCell ref="Z29:AA29"/>
    <mergeCell ref="Z30:AA30"/>
    <mergeCell ref="Z31:AA31"/>
    <mergeCell ref="Z20:AA20"/>
    <mergeCell ref="Z21:AA21"/>
    <mergeCell ref="Z22:AA22"/>
    <mergeCell ref="Z23:AA23"/>
    <mergeCell ref="Z24:AA24"/>
    <mergeCell ref="Z25:AA25"/>
    <mergeCell ref="Z50:AA50"/>
    <mergeCell ref="Z51:AA51"/>
    <mergeCell ref="Z52:AA52"/>
    <mergeCell ref="Z53:AA53"/>
    <mergeCell ref="Z54:AA54"/>
    <mergeCell ref="Z55:AA55"/>
    <mergeCell ref="Z44:AA44"/>
    <mergeCell ref="Z45:AA45"/>
    <mergeCell ref="Z46:AA46"/>
    <mergeCell ref="Z47:AA47"/>
    <mergeCell ref="Z48:AA48"/>
    <mergeCell ref="Z49:AA49"/>
    <mergeCell ref="Z38:AA38"/>
    <mergeCell ref="Z39:AA39"/>
    <mergeCell ref="Z40:AA40"/>
    <mergeCell ref="Z41:AA41"/>
    <mergeCell ref="Z42:AA42"/>
    <mergeCell ref="Z43:AA43"/>
    <mergeCell ref="Z68:AA68"/>
    <mergeCell ref="Z69:AA69"/>
    <mergeCell ref="Z70:AA70"/>
    <mergeCell ref="Z71:AA71"/>
    <mergeCell ref="Z72:AA72"/>
    <mergeCell ref="Z73:AA73"/>
    <mergeCell ref="Z62:AA62"/>
    <mergeCell ref="Z63:AA63"/>
    <mergeCell ref="Z64:AA64"/>
    <mergeCell ref="Z65:AA65"/>
    <mergeCell ref="Z66:AA66"/>
    <mergeCell ref="Z67:AA67"/>
    <mergeCell ref="Z56:AA56"/>
    <mergeCell ref="Z57:AA57"/>
    <mergeCell ref="Z58:AA58"/>
    <mergeCell ref="Z59:AA59"/>
    <mergeCell ref="Z60:AA60"/>
    <mergeCell ref="Z61:AA61"/>
    <mergeCell ref="AB20:AC20"/>
    <mergeCell ref="AB21:AC21"/>
    <mergeCell ref="AB22:AC22"/>
    <mergeCell ref="AB23:AC23"/>
    <mergeCell ref="AB24:AC24"/>
    <mergeCell ref="Z110:AA110"/>
    <mergeCell ref="Z111:AA111"/>
    <mergeCell ref="Z112:AA112"/>
    <mergeCell ref="Z113:AA113"/>
    <mergeCell ref="Z114:AA114"/>
    <mergeCell ref="Z115:AA115"/>
    <mergeCell ref="Z104:AA104"/>
    <mergeCell ref="Z105:AA105"/>
    <mergeCell ref="Z106:AA106"/>
    <mergeCell ref="Z107:AA107"/>
    <mergeCell ref="Z108:AA108"/>
    <mergeCell ref="Z109:AA109"/>
    <mergeCell ref="Z98:AA98"/>
    <mergeCell ref="Z99:AA99"/>
    <mergeCell ref="Z100:AA100"/>
    <mergeCell ref="Z101:AA101"/>
    <mergeCell ref="Z102:AA102"/>
    <mergeCell ref="Z103:AA103"/>
    <mergeCell ref="Z92:AA92"/>
    <mergeCell ref="Z93:AA93"/>
    <mergeCell ref="Z94:AA94"/>
    <mergeCell ref="Z95:AA95"/>
    <mergeCell ref="Z96:AA96"/>
    <mergeCell ref="Z97:AA97"/>
    <mergeCell ref="Z86:AA86"/>
    <mergeCell ref="Z87:AA87"/>
    <mergeCell ref="Z88:AA88"/>
    <mergeCell ref="AB31:AC31"/>
    <mergeCell ref="AB32:AC32"/>
    <mergeCell ref="AB33:AC33"/>
    <mergeCell ref="AB34:AC34"/>
    <mergeCell ref="AB35:AC35"/>
    <mergeCell ref="AB36:AC36"/>
    <mergeCell ref="AB25:AC25"/>
    <mergeCell ref="AB26:AC26"/>
    <mergeCell ref="AB27:AC27"/>
    <mergeCell ref="AB28:AC28"/>
    <mergeCell ref="AB29:AC29"/>
    <mergeCell ref="AB30:AC30"/>
    <mergeCell ref="Z116:AA116"/>
    <mergeCell ref="Z117:AA117"/>
    <mergeCell ref="Z118:AA118"/>
    <mergeCell ref="Z119:AA119"/>
    <mergeCell ref="Z120:AA120"/>
    <mergeCell ref="Z89:AA89"/>
    <mergeCell ref="Z90:AA90"/>
    <mergeCell ref="Z91:AA91"/>
    <mergeCell ref="Z80:AA80"/>
    <mergeCell ref="Z81:AA81"/>
    <mergeCell ref="Z82:AA82"/>
    <mergeCell ref="Z83:AA83"/>
    <mergeCell ref="Z84:AA84"/>
    <mergeCell ref="Z85:AA85"/>
    <mergeCell ref="Z74:AA74"/>
    <mergeCell ref="Z75:AA75"/>
    <mergeCell ref="Z76:AA76"/>
    <mergeCell ref="Z77:AA77"/>
    <mergeCell ref="Z78:AA78"/>
    <mergeCell ref="Z79:AA79"/>
    <mergeCell ref="AB49:AC49"/>
    <mergeCell ref="AB50:AC50"/>
    <mergeCell ref="AB51:AC51"/>
    <mergeCell ref="AB52:AC52"/>
    <mergeCell ref="AB53:AC53"/>
    <mergeCell ref="AB54:AC54"/>
    <mergeCell ref="AB43:AC43"/>
    <mergeCell ref="AB44:AC44"/>
    <mergeCell ref="AB45:AC45"/>
    <mergeCell ref="AB46:AC46"/>
    <mergeCell ref="AB47:AC47"/>
    <mergeCell ref="AB48:AC48"/>
    <mergeCell ref="AB37:AC37"/>
    <mergeCell ref="AB38:AC38"/>
    <mergeCell ref="AB39:AC39"/>
    <mergeCell ref="AB40:AC40"/>
    <mergeCell ref="AB41:AC41"/>
    <mergeCell ref="AB42:AC42"/>
    <mergeCell ref="AB67:AC67"/>
    <mergeCell ref="AB68:AC68"/>
    <mergeCell ref="AB69:AC69"/>
    <mergeCell ref="AB70:AC70"/>
    <mergeCell ref="AB71:AC71"/>
    <mergeCell ref="AB72:AC72"/>
    <mergeCell ref="AB61:AC61"/>
    <mergeCell ref="AB62:AC62"/>
    <mergeCell ref="AB63:AC63"/>
    <mergeCell ref="AB64:AC64"/>
    <mergeCell ref="AB65:AC65"/>
    <mergeCell ref="AB66:AC66"/>
    <mergeCell ref="AB55:AC55"/>
    <mergeCell ref="AB56:AC56"/>
    <mergeCell ref="AB57:AC57"/>
    <mergeCell ref="AB58:AC58"/>
    <mergeCell ref="AB59:AC59"/>
    <mergeCell ref="AB60:AC60"/>
    <mergeCell ref="AB93:AC93"/>
    <mergeCell ref="AB94:AC94"/>
    <mergeCell ref="AB95:AC95"/>
    <mergeCell ref="AB96:AC96"/>
    <mergeCell ref="AB85:AC85"/>
    <mergeCell ref="AB86:AC86"/>
    <mergeCell ref="AB87:AC87"/>
    <mergeCell ref="AB88:AC88"/>
    <mergeCell ref="AB89:AC89"/>
    <mergeCell ref="AB90:AC90"/>
    <mergeCell ref="AB79:AC79"/>
    <mergeCell ref="AB80:AC80"/>
    <mergeCell ref="AB81:AC81"/>
    <mergeCell ref="AB82:AC82"/>
    <mergeCell ref="AB83:AC83"/>
    <mergeCell ref="AB84:AC84"/>
    <mergeCell ref="AB73:AC73"/>
    <mergeCell ref="AB74:AC74"/>
    <mergeCell ref="AB75:AC75"/>
    <mergeCell ref="AB76:AC76"/>
    <mergeCell ref="AB77:AC77"/>
    <mergeCell ref="AB78:AC78"/>
    <mergeCell ref="AD20:AE20"/>
    <mergeCell ref="AD21:AE21"/>
    <mergeCell ref="AD22:AE22"/>
    <mergeCell ref="AD23:AE23"/>
    <mergeCell ref="AD24:AE24"/>
    <mergeCell ref="AD25:AE25"/>
    <mergeCell ref="AB115:AC115"/>
    <mergeCell ref="AB116:AC116"/>
    <mergeCell ref="AB117:AC117"/>
    <mergeCell ref="AB118:AC118"/>
    <mergeCell ref="AB119:AC119"/>
    <mergeCell ref="AB120:AC120"/>
    <mergeCell ref="AB109:AC109"/>
    <mergeCell ref="AB110:AC110"/>
    <mergeCell ref="AB111:AC111"/>
    <mergeCell ref="AB112:AC112"/>
    <mergeCell ref="AB113:AC113"/>
    <mergeCell ref="AB114:AC114"/>
    <mergeCell ref="AB103:AC103"/>
    <mergeCell ref="AB104:AC104"/>
    <mergeCell ref="AB105:AC105"/>
    <mergeCell ref="AB106:AC106"/>
    <mergeCell ref="AB107:AC107"/>
    <mergeCell ref="AB108:AC108"/>
    <mergeCell ref="AB97:AC97"/>
    <mergeCell ref="AB98:AC98"/>
    <mergeCell ref="AB99:AC99"/>
    <mergeCell ref="AB100:AC100"/>
    <mergeCell ref="AB101:AC101"/>
    <mergeCell ref="AB102:AC102"/>
    <mergeCell ref="AB91:AC91"/>
    <mergeCell ref="AB92:AC92"/>
    <mergeCell ref="AD38:AE38"/>
    <mergeCell ref="AD39:AE39"/>
    <mergeCell ref="AD40:AE40"/>
    <mergeCell ref="AD41:AE41"/>
    <mergeCell ref="AD42:AE42"/>
    <mergeCell ref="AD43:AE43"/>
    <mergeCell ref="AD32:AE32"/>
    <mergeCell ref="AD33:AE33"/>
    <mergeCell ref="AD34:AE34"/>
    <mergeCell ref="AD35:AE35"/>
    <mergeCell ref="AD36:AE36"/>
    <mergeCell ref="AD37:AE37"/>
    <mergeCell ref="AD26:AE26"/>
    <mergeCell ref="AD27:AE27"/>
    <mergeCell ref="AD28:AE28"/>
    <mergeCell ref="AD29:AE29"/>
    <mergeCell ref="AD30:AE30"/>
    <mergeCell ref="AD31:AE31"/>
    <mergeCell ref="AD56:AE56"/>
    <mergeCell ref="AD57:AE57"/>
    <mergeCell ref="AD58:AE58"/>
    <mergeCell ref="AD59:AE59"/>
    <mergeCell ref="AD60:AE60"/>
    <mergeCell ref="AD61:AE61"/>
    <mergeCell ref="AD50:AE50"/>
    <mergeCell ref="AD51:AE51"/>
    <mergeCell ref="AD52:AE52"/>
    <mergeCell ref="AD53:AE53"/>
    <mergeCell ref="AD54:AE54"/>
    <mergeCell ref="AD55:AE55"/>
    <mergeCell ref="AD44:AE44"/>
    <mergeCell ref="AD45:AE45"/>
    <mergeCell ref="AD46:AE46"/>
    <mergeCell ref="AD47:AE47"/>
    <mergeCell ref="AD48:AE48"/>
    <mergeCell ref="AD49:AE49"/>
    <mergeCell ref="AD74:AE74"/>
    <mergeCell ref="AD75:AE75"/>
    <mergeCell ref="AD76:AE76"/>
    <mergeCell ref="AD77:AE77"/>
    <mergeCell ref="AD78:AE78"/>
    <mergeCell ref="AD79:AE79"/>
    <mergeCell ref="AD68:AE68"/>
    <mergeCell ref="AD69:AE69"/>
    <mergeCell ref="AD70:AE70"/>
    <mergeCell ref="AD71:AE71"/>
    <mergeCell ref="AD72:AE72"/>
    <mergeCell ref="AD73:AE73"/>
    <mergeCell ref="AD62:AE62"/>
    <mergeCell ref="AD63:AE63"/>
    <mergeCell ref="AD64:AE64"/>
    <mergeCell ref="AD65:AE65"/>
    <mergeCell ref="AD66:AE66"/>
    <mergeCell ref="AD67:AE67"/>
    <mergeCell ref="AD92:AE92"/>
    <mergeCell ref="AD93:AE93"/>
    <mergeCell ref="AD94:AE94"/>
    <mergeCell ref="AD95:AE95"/>
    <mergeCell ref="AD96:AE96"/>
    <mergeCell ref="AD97:AE97"/>
    <mergeCell ref="AD86:AE86"/>
    <mergeCell ref="AD87:AE87"/>
    <mergeCell ref="AD88:AE88"/>
    <mergeCell ref="AD89:AE89"/>
    <mergeCell ref="AD90:AE90"/>
    <mergeCell ref="AD91:AE91"/>
    <mergeCell ref="AD80:AE80"/>
    <mergeCell ref="AD81:AE81"/>
    <mergeCell ref="AD82:AE82"/>
    <mergeCell ref="AD83:AE83"/>
    <mergeCell ref="AD84:AE84"/>
    <mergeCell ref="AD85:AE85"/>
    <mergeCell ref="B199:G199"/>
    <mergeCell ref="AD110:AE110"/>
    <mergeCell ref="AD111:AE111"/>
    <mergeCell ref="AD112:AE112"/>
    <mergeCell ref="AD113:AE113"/>
    <mergeCell ref="AD114:AE114"/>
    <mergeCell ref="AD115:AE115"/>
    <mergeCell ref="AD104:AE104"/>
    <mergeCell ref="AD105:AE105"/>
    <mergeCell ref="AD106:AE106"/>
    <mergeCell ref="AD107:AE107"/>
    <mergeCell ref="AD108:AE108"/>
    <mergeCell ref="AD109:AE109"/>
    <mergeCell ref="AD98:AE98"/>
    <mergeCell ref="AD99:AE99"/>
    <mergeCell ref="AD100:AE100"/>
    <mergeCell ref="AD101:AE101"/>
    <mergeCell ref="AD102:AE102"/>
    <mergeCell ref="AD103:AE103"/>
    <mergeCell ref="X115:Y115"/>
    <mergeCell ref="X116:Y116"/>
    <mergeCell ref="X117:Y117"/>
    <mergeCell ref="X118:Y118"/>
    <mergeCell ref="X119:Y119"/>
    <mergeCell ref="X120:Y120"/>
    <mergeCell ref="X109:Y109"/>
    <mergeCell ref="X110:Y110"/>
    <mergeCell ref="X111:Y111"/>
    <mergeCell ref="X112:Y112"/>
    <mergeCell ref="X113:Y113"/>
    <mergeCell ref="X114:Y114"/>
    <mergeCell ref="X103:Y103"/>
    <mergeCell ref="B183:C183"/>
    <mergeCell ref="B188:C188"/>
    <mergeCell ref="B198:C198"/>
    <mergeCell ref="B134:G134"/>
    <mergeCell ref="B139:G139"/>
    <mergeCell ref="B153:C153"/>
    <mergeCell ref="B158:C158"/>
    <mergeCell ref="B163:C163"/>
    <mergeCell ref="B168:C168"/>
    <mergeCell ref="B174:G174"/>
    <mergeCell ref="B159:G159"/>
    <mergeCell ref="B164:G164"/>
    <mergeCell ref="B169:G169"/>
    <mergeCell ref="B144:G144"/>
    <mergeCell ref="B149:G149"/>
    <mergeCell ref="B154:G154"/>
    <mergeCell ref="AD116:AE116"/>
    <mergeCell ref="AD117:AE117"/>
    <mergeCell ref="AD118:AE118"/>
    <mergeCell ref="AD119:AE119"/>
    <mergeCell ref="AD120:AE120"/>
    <mergeCell ref="B179:G179"/>
    <mergeCell ref="B184:G184"/>
    <mergeCell ref="B189:G189"/>
    <mergeCell ref="J117:K117"/>
    <mergeCell ref="J118:K118"/>
    <mergeCell ref="J119:K119"/>
    <mergeCell ref="J120:K120"/>
    <mergeCell ref="B119:C119"/>
    <mergeCell ref="B120:C120"/>
    <mergeCell ref="AD121:AE121"/>
    <mergeCell ref="B121:C121"/>
    <mergeCell ref="D121:E121"/>
    <mergeCell ref="F121:G121"/>
    <mergeCell ref="H121:I121"/>
    <mergeCell ref="J121:K121"/>
    <mergeCell ref="R121:S121"/>
    <mergeCell ref="T121:U121"/>
    <mergeCell ref="V121:W121"/>
    <mergeCell ref="X121:Y121"/>
    <mergeCell ref="Z121:AA121"/>
    <mergeCell ref="AB121:AC121"/>
    <mergeCell ref="B178:C178"/>
    <mergeCell ref="B133:C133"/>
    <mergeCell ref="B138:C138"/>
    <mergeCell ref="B143:C143"/>
    <mergeCell ref="B148:C14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AC58"/>
  <sheetViews>
    <sheetView workbookViewId="0">
      <selection activeCell="C1" sqref="C1:H60"/>
    </sheetView>
  </sheetViews>
  <sheetFormatPr defaultRowHeight="15"/>
  <cols>
    <col min="3" max="3" width="14.140625" bestFit="1" customWidth="1"/>
  </cols>
  <sheetData>
    <row r="1" spans="11:11">
      <c r="K1" s="1"/>
    </row>
    <row r="39" spans="24:29">
      <c r="X39" s="16"/>
      <c r="Y39" s="16"/>
    </row>
    <row r="40" spans="24:29">
      <c r="X40" s="21"/>
      <c r="Y40" s="21"/>
      <c r="Z40" s="21"/>
      <c r="AA40" s="21"/>
      <c r="AB40" s="21"/>
      <c r="AC40" s="21"/>
    </row>
    <row r="41" spans="24:29">
      <c r="X41" s="9"/>
      <c r="Y41" s="10"/>
      <c r="Z41" s="11"/>
      <c r="AA41" s="11"/>
      <c r="AB41" s="10"/>
      <c r="AC41" s="9"/>
    </row>
    <row r="42" spans="24:29">
      <c r="X42" s="12"/>
      <c r="Y42" s="12"/>
      <c r="Z42" s="12"/>
      <c r="AA42" s="12"/>
      <c r="AB42" s="12"/>
      <c r="AC42" s="12"/>
    </row>
    <row r="43" spans="24:29">
      <c r="X43" s="16"/>
      <c r="Y43" s="16"/>
    </row>
    <row r="44" spans="24:29">
      <c r="X44" s="16"/>
      <c r="Y44" s="16"/>
    </row>
    <row r="45" spans="24:29">
      <c r="X45" s="21"/>
      <c r="Y45" s="21"/>
      <c r="Z45" s="21"/>
      <c r="AA45" s="21"/>
      <c r="AB45" s="21"/>
      <c r="AC45" s="21"/>
    </row>
    <row r="46" spans="24:29">
      <c r="X46" s="9"/>
      <c r="Y46" s="10"/>
      <c r="Z46" s="11"/>
      <c r="AA46" s="11"/>
      <c r="AB46" s="10"/>
      <c r="AC46" s="9"/>
    </row>
    <row r="47" spans="24:29">
      <c r="X47" s="12"/>
      <c r="Y47" s="12"/>
      <c r="Z47" s="12"/>
      <c r="AA47" s="12"/>
      <c r="AB47" s="12"/>
      <c r="AC47" s="12"/>
    </row>
    <row r="48" spans="24:29">
      <c r="X48" s="16"/>
      <c r="Y48" s="16"/>
    </row>
    <row r="49" spans="24:29">
      <c r="X49" s="16"/>
      <c r="Y49" s="16"/>
    </row>
    <row r="50" spans="24:29">
      <c r="X50" s="21"/>
      <c r="Y50" s="21"/>
      <c r="Z50" s="21"/>
      <c r="AA50" s="21"/>
      <c r="AB50" s="21"/>
      <c r="AC50" s="21"/>
    </row>
    <row r="51" spans="24:29">
      <c r="X51" s="9"/>
      <c r="Y51" s="10"/>
      <c r="Z51" s="11"/>
      <c r="AA51" s="11"/>
      <c r="AB51" s="10"/>
      <c r="AC51" s="9"/>
    </row>
    <row r="52" spans="24:29">
      <c r="X52" s="12"/>
      <c r="Y52" s="12"/>
      <c r="Z52" s="12"/>
      <c r="AA52" s="12"/>
      <c r="AB52" s="12"/>
      <c r="AC52" s="12"/>
    </row>
    <row r="53" spans="24:29">
      <c r="X53" s="16"/>
      <c r="Y53" s="16"/>
    </row>
    <row r="54" spans="24:29">
      <c r="X54" s="16"/>
      <c r="Y54" s="16"/>
    </row>
    <row r="55" spans="24:29">
      <c r="X55" s="21"/>
      <c r="Y55" s="21"/>
      <c r="Z55" s="21"/>
      <c r="AA55" s="21"/>
      <c r="AB55" s="21"/>
      <c r="AC55" s="21"/>
    </row>
    <row r="56" spans="24:29">
      <c r="X56" s="9"/>
      <c r="Y56" s="10"/>
      <c r="Z56" s="11"/>
      <c r="AA56" s="11"/>
      <c r="AB56" s="10"/>
      <c r="AC56" s="9"/>
    </row>
    <row r="57" spans="24:29">
      <c r="X57" s="12"/>
      <c r="Y57" s="12"/>
      <c r="Z57" s="12"/>
      <c r="AA57" s="12"/>
      <c r="AB57" s="12"/>
      <c r="AC57" s="12"/>
    </row>
    <row r="58" spans="24:29">
      <c r="X58" s="16"/>
      <c r="Y58" s="16"/>
    </row>
  </sheetData>
  <mergeCells count="12">
    <mergeCell ref="X39:Y39"/>
    <mergeCell ref="X40:AC40"/>
    <mergeCell ref="X43:Y43"/>
    <mergeCell ref="X54:Y54"/>
    <mergeCell ref="X55:AC55"/>
    <mergeCell ref="X58:Y58"/>
    <mergeCell ref="X44:Y44"/>
    <mergeCell ref="X45:AC45"/>
    <mergeCell ref="X48:Y48"/>
    <mergeCell ref="X49:Y49"/>
    <mergeCell ref="X50:AC50"/>
    <mergeCell ref="X53:Y53"/>
  </mergeCell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36BA383373F9498A6F9C22979A1745" ma:contentTypeVersion="8" ma:contentTypeDescription="Create a new document." ma:contentTypeScope="" ma:versionID="bcce0c3c9818bfe85653e9e4833ac803">
  <xsd:schema xmlns:xsd="http://www.w3.org/2001/XMLSchema" xmlns:xs="http://www.w3.org/2001/XMLSchema" xmlns:p="http://schemas.microsoft.com/office/2006/metadata/properties" xmlns:ns3="58bd19be-68b1-440c-82af-6d4de24fec6c" targetNamespace="http://schemas.microsoft.com/office/2006/metadata/properties" ma:root="true" ma:fieldsID="f377145fa41c31fa498a6b01c1a4e3f4" ns3:_="">
    <xsd:import namespace="58bd19be-68b1-440c-82af-6d4de24fec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d19be-68b1-440c-82af-6d4de24fe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E83D18-965C-4C6B-BE16-204D6B419304}"/>
</file>

<file path=customXml/itemProps2.xml><?xml version="1.0" encoding="utf-8"?>
<ds:datastoreItem xmlns:ds="http://schemas.openxmlformats.org/officeDocument/2006/customXml" ds:itemID="{2CF563B8-6B1A-4E48-BEE0-37B1F9D027C6}"/>
</file>

<file path=customXml/itemProps3.xml><?xml version="1.0" encoding="utf-8"?>
<ds:datastoreItem xmlns:ds="http://schemas.openxmlformats.org/officeDocument/2006/customXml" ds:itemID="{2D96BA3D-7B31-489B-A7AF-629E760622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Ramos</dc:creator>
  <cp:keywords/>
  <dc:description/>
  <cp:lastModifiedBy/>
  <cp:revision/>
  <dcterms:created xsi:type="dcterms:W3CDTF">2023-05-04T14:57:53Z</dcterms:created>
  <dcterms:modified xsi:type="dcterms:W3CDTF">2023-05-04T18:29:29Z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0x0101003236BA383373F9498A6F9C22979A1745</vt:lpwstr>
  </property>
</Properties>
</file>