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10"/>
  </bookViews>
  <sheets>
    <sheet name="Prerroteo" sheetId="1" r:id="rId1"/>
    <sheet name="Integración" sheetId="2" r:id="rId2"/>
  </sheets>
  <calcPr calcId="144525"/>
</workbook>
</file>

<file path=xl/sharedStrings.xml><?xml version="1.0" encoding="utf-8"?>
<sst xmlns="http://schemas.openxmlformats.org/spreadsheetml/2006/main" count="49" uniqueCount="39">
  <si>
    <t>PRERROTEO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</si>
  <si>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</si>
  <si>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</si>
  <si>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</si>
  <si>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</si>
  <si>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</si>
  <si>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</si>
  <si>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</si>
  <si>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</si>
  <si>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</si>
  <si>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</si>
  <si>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ERROR</t>
  </si>
  <si>
    <t>VALOR REAL</t>
  </si>
  <si>
    <t>0.84270079</t>
  </si>
  <si>
    <t>a</t>
  </si>
  <si>
    <t>b</t>
  </si>
  <si>
    <t>c</t>
  </si>
  <si>
    <t>d</t>
  </si>
  <si>
    <t>e</t>
  </si>
  <si>
    <t>f</t>
  </si>
  <si>
    <t>g</t>
  </si>
  <si>
    <t>h</t>
  </si>
  <si>
    <t>x0</t>
  </si>
  <si>
    <t>x_medio</t>
  </si>
  <si>
    <t>x1</t>
  </si>
  <si>
    <t>h1</t>
  </si>
  <si>
    <t>h2</t>
  </si>
  <si>
    <t>f(x0)</t>
  </si>
  <si>
    <t>f(x_medio)</t>
  </si>
  <si>
    <t>f(x1)</t>
  </si>
  <si>
    <t>TRAPECIO</t>
  </si>
  <si>
    <t>ERROR CALCULADO</t>
  </si>
  <si>
    <t>ERROR REAL</t>
  </si>
  <si>
    <t>SIMPSON</t>
  </si>
  <si>
    <t>PTO MEDIO</t>
  </si>
  <si>
    <t>x</t>
  </si>
  <si>
    <t>f(x)</t>
  </si>
  <si>
    <t>b-a</t>
  </si>
  <si>
    <t>NA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</si>
</sst>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</numFmts>
  <fonts count="32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9" tint="-0.25"/>
      <name val="Calibri"/>
      <charset val="134"/>
      <scheme val="minor"/>
    </font>
    <font>
      <sz val="11"/>
      <color theme="9" tint="-0.25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8"/>
      <name val="Calibri"/>
      <charset val="134"/>
      <scheme val="minor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rgb="FFC00000"/>
      <name val="Calibri"/>
      <charset val="134"/>
      <scheme val="minor"/>
    </font>
    <font>
      <sz val="11"/>
      <color rgb="FFC00000"/>
      <name val="Calibri"/>
      <charset val="134"/>
      <scheme val="minor"/>
    </font>
    <font>
      <b/>
      <sz val="10"/>
      <color theme="9" tint="-0.25"/>
      <name val="Calibri"/>
      <charset val="134"/>
      <scheme val="minor"/>
    </font>
    <font>
      <sz val="9"/>
      <color theme="1"/>
      <name val="Calibri"/>
      <charset val="134"/>
      <scheme val="minor"/>
    </font>
    <font>
      <sz val="9"/>
      <color rgb="FFFF000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4" tint="-0.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DAABFE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4" fillId="27" borderId="0" applyNumberFormat="false" applyBorder="false" applyAlignment="false" applyProtection="false">
      <alignment vertical="center"/>
    </xf>
    <xf numFmtId="0" fontId="13" fillId="42" borderId="0" applyNumberFormat="false" applyBorder="false" applyAlignment="false" applyProtection="false">
      <alignment vertical="center"/>
    </xf>
    <xf numFmtId="0" fontId="14" fillId="39" borderId="0" applyNumberFormat="false" applyBorder="false" applyAlignment="false" applyProtection="false">
      <alignment vertical="center"/>
    </xf>
    <xf numFmtId="0" fontId="14" fillId="40" borderId="0" applyNumberFormat="false" applyBorder="false" applyAlignment="false" applyProtection="false">
      <alignment vertical="center"/>
    </xf>
    <xf numFmtId="0" fontId="13" fillId="16" borderId="0" applyNumberFormat="false" applyBorder="false" applyAlignment="false" applyProtection="false">
      <alignment vertical="center"/>
    </xf>
    <xf numFmtId="0" fontId="13" fillId="37" borderId="0" applyNumberFormat="false" applyBorder="false" applyAlignment="false" applyProtection="false">
      <alignment vertical="center"/>
    </xf>
    <xf numFmtId="0" fontId="14" fillId="19" borderId="0" applyNumberFormat="false" applyBorder="false" applyAlignment="false" applyProtection="false">
      <alignment vertical="center"/>
    </xf>
    <xf numFmtId="0" fontId="14" fillId="22" borderId="0" applyNumberFormat="false" applyBorder="false" applyAlignment="false" applyProtection="false">
      <alignment vertical="center"/>
    </xf>
    <xf numFmtId="0" fontId="13" fillId="29" borderId="0" applyNumberFormat="false" applyBorder="false" applyAlignment="false" applyProtection="false">
      <alignment vertical="center"/>
    </xf>
    <xf numFmtId="0" fontId="14" fillId="35" borderId="0" applyNumberFormat="false" applyBorder="false" applyAlignment="false" applyProtection="false">
      <alignment vertical="center"/>
    </xf>
    <xf numFmtId="0" fontId="29" fillId="0" borderId="10" applyNumberFormat="false" applyFill="false" applyAlignment="false" applyProtection="false">
      <alignment vertical="center"/>
    </xf>
    <xf numFmtId="0" fontId="13" fillId="41" borderId="0" applyNumberFormat="false" applyBorder="false" applyAlignment="false" applyProtection="false">
      <alignment vertical="center"/>
    </xf>
    <xf numFmtId="0" fontId="14" fillId="32" borderId="0" applyNumberFormat="false" applyBorder="false" applyAlignment="false" applyProtection="false">
      <alignment vertical="center"/>
    </xf>
    <xf numFmtId="0" fontId="14" fillId="30" borderId="0" applyNumberFormat="false" applyBorder="false" applyAlignment="false" applyProtection="false">
      <alignment vertical="center"/>
    </xf>
    <xf numFmtId="0" fontId="13" fillId="21" borderId="0" applyNumberFormat="false" applyBorder="false" applyAlignment="false" applyProtection="false">
      <alignment vertical="center"/>
    </xf>
    <xf numFmtId="0" fontId="13" fillId="24" borderId="0" applyNumberFormat="false" applyBorder="false" applyAlignment="false" applyProtection="false">
      <alignment vertical="center"/>
    </xf>
    <xf numFmtId="0" fontId="14" fillId="17" borderId="0" applyNumberFormat="false" applyBorder="false" applyAlignment="false" applyProtection="false">
      <alignment vertical="center"/>
    </xf>
    <xf numFmtId="0" fontId="13" fillId="28" borderId="0" applyNumberFormat="false" applyBorder="false" applyAlignment="false" applyProtection="false">
      <alignment vertical="center"/>
    </xf>
    <xf numFmtId="0" fontId="13" fillId="25" borderId="0" applyNumberFormat="false" applyBorder="false" applyAlignment="false" applyProtection="false">
      <alignment vertical="center"/>
    </xf>
    <xf numFmtId="0" fontId="14" fillId="23" borderId="0" applyNumberFormat="false" applyBorder="false" applyAlignment="false" applyProtection="false">
      <alignment vertical="center"/>
    </xf>
    <xf numFmtId="0" fontId="26" fillId="31" borderId="0" applyNumberFormat="false" applyBorder="false" applyAlignment="false" applyProtection="false">
      <alignment vertical="center"/>
    </xf>
    <xf numFmtId="0" fontId="14" fillId="38" borderId="0" applyNumberFormat="false" applyBorder="false" applyAlignment="false" applyProtection="false">
      <alignment vertical="center"/>
    </xf>
    <xf numFmtId="0" fontId="23" fillId="20" borderId="0" applyNumberFormat="false" applyBorder="false" applyAlignment="false" applyProtection="false">
      <alignment vertical="center"/>
    </xf>
    <xf numFmtId="0" fontId="13" fillId="12" borderId="0" applyNumberFormat="false" applyBorder="false" applyAlignment="false" applyProtection="false">
      <alignment vertical="center"/>
    </xf>
    <xf numFmtId="0" fontId="27" fillId="0" borderId="9" applyNumberFormat="false" applyFill="false" applyAlignment="false" applyProtection="false">
      <alignment vertical="center"/>
    </xf>
    <xf numFmtId="0" fontId="17" fillId="14" borderId="4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3" fillId="18" borderId="0" applyNumberFormat="false" applyBorder="false" applyAlignment="false" applyProtection="false">
      <alignment vertical="center"/>
    </xf>
    <xf numFmtId="0" fontId="0" fillId="34" borderId="11" applyNumberFormat="false" applyFont="false" applyAlignment="false" applyProtection="false">
      <alignment vertical="center"/>
    </xf>
    <xf numFmtId="0" fontId="28" fillId="33" borderId="6" applyNumberFormat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  <xf numFmtId="0" fontId="19" fillId="14" borderId="6" applyNumberFormat="false" applyAlignment="false" applyProtection="false">
      <alignment vertical="center"/>
    </xf>
    <xf numFmtId="0" fontId="31" fillId="36" borderId="0" applyNumberFormat="false" applyBorder="false" applyAlignment="false" applyProtection="false">
      <alignment vertical="center"/>
    </xf>
    <xf numFmtId="0" fontId="21" fillId="0" borderId="7" applyNumberFormat="false" applyFill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18" fillId="0" borderId="5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3" fillId="15" borderId="0" applyNumberFormat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25" fillId="0" borderId="0" applyNumberFormat="false" applyFill="false" applyBorder="false" applyAlignment="false" applyProtection="false">
      <alignment vertical="center"/>
    </xf>
    <xf numFmtId="0" fontId="22" fillId="0" borderId="5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24" fillId="26" borderId="8" applyNumberFormat="false" applyAlignment="false" applyProtection="false">
      <alignment vertical="center"/>
    </xf>
    <xf numFmtId="0" fontId="14" fillId="13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30" fillId="0" borderId="0" applyNumberFormat="false" applyFill="false" applyBorder="false" applyAlignment="false" applyProtection="false">
      <alignment vertical="center"/>
    </xf>
  </cellStyleXfs>
  <cellXfs count="44">
    <xf numFmtId="0" fontId="0" fillId="0" borderId="0" xfId="0">
      <alignment vertical="center"/>
    </xf>
    <xf numFmtId="0" fontId="0" fillId="0" borderId="0" xfId="0" applyAlignment="true">
      <alignment horizontal="center" vertical="center"/>
    </xf>
    <xf numFmtId="0" fontId="1" fillId="2" borderId="1" xfId="0" applyFont="true" applyFill="true" applyBorder="true" applyAlignment="true">
      <alignment horizontal="center" vertical="center"/>
    </xf>
    <xf numFmtId="0" fontId="2" fillId="3" borderId="1" xfId="0" applyFont="true" applyFill="true" applyBorder="true" applyAlignment="true">
      <alignment horizontal="center" vertical="center"/>
    </xf>
    <xf numFmtId="0" fontId="3" fillId="3" borderId="1" xfId="0" applyFont="true" applyFill="true" applyBorder="true" applyAlignment="true">
      <alignment horizontal="center" vertical="center"/>
    </xf>
    <xf numFmtId="0" fontId="4" fillId="4" borderId="1" xfId="0" applyFont="true" applyFill="true" applyBorder="true" applyAlignment="true">
      <alignment horizontal="center" vertical="center"/>
    </xf>
    <xf numFmtId="0" fontId="0" fillId="4" borderId="1" xfId="0" applyFill="true" applyBorder="true" applyAlignment="true">
      <alignment horizontal="center" vertical="center"/>
    </xf>
    <xf numFmtId="0" fontId="4" fillId="0" borderId="0" xfId="0" applyFont="true" applyAlignment="true">
      <alignment horizontal="center" vertical="center"/>
    </xf>
    <xf numFmtId="0" fontId="5" fillId="3" borderId="1" xfId="0" applyFont="true" applyFill="true" applyBorder="true" applyAlignment="true">
      <alignment horizontal="center" vertical="center"/>
    </xf>
    <xf numFmtId="0" fontId="1" fillId="5" borderId="1" xfId="0" applyFont="true" applyFill="true" applyBorder="true" applyAlignment="true">
      <alignment horizontal="center" vertical="center"/>
    </xf>
    <xf numFmtId="0" fontId="4" fillId="6" borderId="1" xfId="0" applyFont="true" applyFill="true" applyBorder="true" applyAlignment="true">
      <alignment horizontal="center" vertical="center"/>
    </xf>
    <xf numFmtId="0" fontId="0" fillId="6" borderId="1" xfId="0" applyFill="true" applyBorder="true" applyAlignment="true">
      <alignment horizontal="center" vertical="center"/>
    </xf>
    <xf numFmtId="0" fontId="6" fillId="0" borderId="1" xfId="0" applyFont="true" applyFill="true" applyBorder="true" applyAlignment="true">
      <alignment horizontal="right" vertical="center" wrapText="true"/>
    </xf>
    <xf numFmtId="0" fontId="7" fillId="0" borderId="1" xfId="0" applyFont="true" applyFill="true" applyBorder="true" applyAlignment="true">
      <alignment horizontal="center" vertical="center"/>
    </xf>
    <xf numFmtId="0" fontId="8" fillId="0" borderId="1" xfId="0" applyFont="true" applyBorder="true" applyAlignment="true">
      <alignment horizontal="right" vertical="center"/>
    </xf>
    <xf numFmtId="0" fontId="9" fillId="0" borderId="1" xfId="0" applyFont="true" applyBorder="true" applyAlignment="true">
      <alignment horizontal="center" vertical="center"/>
    </xf>
    <xf numFmtId="0" fontId="4" fillId="7" borderId="1" xfId="0" applyFont="true" applyFill="true" applyBorder="true" applyAlignment="true">
      <alignment horizontal="center" vertical="center"/>
    </xf>
    <xf numFmtId="0" fontId="0" fillId="7" borderId="1" xfId="0" applyFill="true" applyBorder="true" applyAlignment="true">
      <alignment horizontal="center" vertical="center"/>
    </xf>
    <xf numFmtId="0" fontId="7" fillId="0" borderId="1" xfId="0" applyFont="true" applyFill="true" applyBorder="true" applyAlignment="true">
      <alignment horizontal="center" vertical="center" wrapText="true"/>
    </xf>
    <xf numFmtId="11" fontId="7" fillId="0" borderId="1" xfId="0" applyNumberFormat="true" applyFont="true" applyFill="true" applyBorder="true" applyAlignment="true">
      <alignment horizontal="center" vertical="center" wrapText="true"/>
    </xf>
    <xf numFmtId="0" fontId="4" fillId="8" borderId="1" xfId="0" applyFont="true" applyFill="true" applyBorder="true" applyAlignment="true">
      <alignment horizontal="center" vertical="center"/>
    </xf>
    <xf numFmtId="0" fontId="0" fillId="8" borderId="1" xfId="0" applyFill="true" applyBorder="true" applyAlignment="true">
      <alignment horizontal="center" vertical="center"/>
    </xf>
    <xf numFmtId="0" fontId="4" fillId="0" borderId="1" xfId="0" applyFont="true" applyBorder="true" applyAlignment="true">
      <alignment horizontal="center" vertical="center"/>
    </xf>
    <xf numFmtId="0" fontId="7" fillId="9" borderId="1" xfId="0" applyFont="true" applyFill="true" applyBorder="true" applyAlignment="true">
      <alignment horizontal="center" vertical="center"/>
    </xf>
    <xf numFmtId="0" fontId="0" fillId="0" borderId="2" xfId="0" applyBorder="true" applyAlignment="true">
      <alignment horizontal="center" vertical="center"/>
    </xf>
    <xf numFmtId="0" fontId="0" fillId="0" borderId="0" xfId="0" applyBorder="true" applyAlignment="true">
      <alignment horizontal="center" vertical="center"/>
    </xf>
    <xf numFmtId="0" fontId="0" fillId="10" borderId="1" xfId="0" applyFill="true" applyBorder="true" applyAlignment="true">
      <alignment horizontal="center" vertical="center"/>
    </xf>
    <xf numFmtId="0" fontId="3" fillId="3" borderId="1" xfId="0" applyNumberFormat="true" applyFont="true" applyFill="true" applyBorder="true" applyAlignment="true">
      <alignment horizontal="center" vertical="center"/>
    </xf>
    <xf numFmtId="0" fontId="0" fillId="0" borderId="0" xfId="0" applyAlignment="true">
      <alignment horizontal="center" vertical="center"/>
    </xf>
    <xf numFmtId="0" fontId="10" fillId="0" borderId="1" xfId="0" applyFont="true" applyFill="true" applyBorder="true" applyAlignment="true">
      <alignment horizontal="center" vertical="center"/>
    </xf>
    <xf numFmtId="0" fontId="11" fillId="0" borderId="3" xfId="0" applyFont="true" applyBorder="true" applyAlignment="true">
      <alignment horizontal="center" vertical="center"/>
    </xf>
    <xf numFmtId="0" fontId="11" fillId="0" borderId="1" xfId="0" applyFont="true" applyBorder="true" applyAlignment="true">
      <alignment horizontal="center" vertical="center"/>
    </xf>
    <xf numFmtId="0" fontId="10" fillId="9" borderId="1" xfId="0" applyFont="true" applyFill="true" applyBorder="true" applyAlignment="true">
      <alignment horizontal="center" vertical="center"/>
    </xf>
    <xf numFmtId="0" fontId="11" fillId="0" borderId="1" xfId="0" applyFont="true" applyBorder="true" applyAlignment="true">
      <alignment horizontal="center" vertical="center"/>
    </xf>
    <xf numFmtId="0" fontId="11" fillId="11" borderId="1" xfId="0" applyFont="true" applyFill="true" applyBorder="true" applyAlignment="true">
      <alignment horizontal="center" vertical="center"/>
    </xf>
    <xf numFmtId="0" fontId="12" fillId="0" borderId="2" xfId="0" applyFont="true" applyBorder="true" applyAlignment="true">
      <alignment horizontal="center" vertical="center"/>
    </xf>
    <xf numFmtId="0" fontId="12" fillId="0" borderId="3" xfId="0" applyFont="true" applyBorder="true" applyAlignment="true">
      <alignment horizontal="center" vertical="center"/>
    </xf>
    <xf numFmtId="0" fontId="4" fillId="0" borderId="1" xfId="0" applyFont="true" applyBorder="true" applyAlignment="true">
      <alignment horizontal="center" vertical="center"/>
    </xf>
    <xf numFmtId="0" fontId="4" fillId="0" borderId="1" xfId="0" applyFont="true" applyBorder="true" applyAlignment="true">
      <alignment horizontal="center" vertical="center"/>
    </xf>
    <xf numFmtId="0" fontId="12" fillId="0" borderId="1" xfId="0" applyFont="true" applyBorder="true" applyAlignment="true">
      <alignment horizontal="center" vertical="center"/>
    </xf>
    <xf numFmtId="49" fontId="4" fillId="0" borderId="1" xfId="0" applyNumberFormat="true" applyFont="true" applyBorder="true" applyAlignment="true">
      <alignment horizontal="center" vertical="center" wrapText="true"/>
    </xf>
    <xf numFmtId="49" fontId="4" fillId="0" borderId="1" xfId="0" applyNumberFormat="true" applyFont="true" applyBorder="true" applyAlignment="true">
      <alignment horizontal="center" vertical="center"/>
    </xf>
    <xf numFmtId="49" fontId="0" fillId="0" borderId="0" xfId="0" applyNumberFormat="true" applyAlignment="true">
      <alignment vertical="center"/>
    </xf>
    <xf numFmtId="0" fontId="0" fillId="11" borderId="1" xfId="0" applyFill="true" applyBorder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0"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</dxfs>
  <tableStyles count="0" defaultTableStyle="TableStyleMedium2" defaultPivotStyle="PivotStyleLight16"/>
  <colors>
    <mruColors>
      <color rgb="00FD8080"/>
      <color rgb="00C576FD"/>
      <color rgb="00DAABF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Table1_3" displayName="Table1_3" ref="C4:L14" totalsRowShown="0">
  <tableColumns count="10">
    <tableColumn id="1" name="1" dataDxfId="0"/>
    <tableColumn id="2" name="2" dataDxfId="1"/>
    <tableColumn id="3" name="3" dataDxfId="2"/>
    <tableColumn id="4" name="4" dataDxfId="3"/>
    <tableColumn id="5" name="5" dataDxfId="4"/>
    <tableColumn id="6" name="6" dataDxfId="5"/>
    <tableColumn id="7" name="7" dataDxfId="6"/>
    <tableColumn id="8" name="8" dataDxfId="7"/>
    <tableColumn id="9" name="9" dataDxfId="8"/>
    <tableColumn id="10" name="10" dataDxfId="9"/>
  </tableColumns>
  <tableStyleInfo name="TableStyleLight14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16"/>
  <sheetViews>
    <sheetView tabSelected="1" zoomScale="110" zoomScaleNormal="110" workbookViewId="0">
      <selection activeCell="E20" sqref="E20"/>
    </sheetView>
  </sheetViews>
  <sheetFormatPr defaultColWidth="9" defaultRowHeight="15.75"/>
  <cols>
    <col min="1" max="1" width="4.18" customWidth="true"/>
    <col min="2" max="2" width="4.18666666666667" customWidth="true"/>
    <col min="3" max="3" width="10.2666666666667" customWidth="true"/>
    <col min="4" max="5" width="9.4" customWidth="true"/>
    <col min="6" max="6" width="9.90666666666667" customWidth="true"/>
    <col min="7" max="12" width="9.4" customWidth="true"/>
  </cols>
  <sheetData>
    <row r="2" spans="4:11">
      <c r="D2" s="28" t="s">
        <v>0</v>
      </c>
      <c r="E2" s="28"/>
      <c r="F2" s="28"/>
      <c r="G2" s="28"/>
      <c r="H2" s="28"/>
      <c r="I2" s="28"/>
      <c r="J2" s="28"/>
      <c r="K2" s="28"/>
    </row>
    <row r="4" spans="2:12">
      <c r="B4" s="29"/>
      <c r="C4" s="30" t="s">
        <v>1</v>
      </c>
      <c r="D4" s="31" t="s">
        <v>2</v>
      </c>
      <c r="E4" s="31" t="s">
        <v>3</v>
      </c>
      <c r="F4" s="31" t="s">
        <v>4</v>
      </c>
      <c r="G4" s="31" t="s">
        <v>5</v>
      </c>
      <c r="H4" s="31" t="s">
        <v>6</v>
      </c>
      <c r="I4" s="31" t="s">
        <v>7</v>
      </c>
      <c r="J4" s="31" t="s">
        <v>8</v>
      </c>
      <c r="K4" s="31" t="s">
        <v>9</v>
      </c>
      <c r="L4" s="31" t="s">
        <v>10</v>
      </c>
    </row>
    <row r="5" spans="2:12">
      <c r="B5" s="32">
        <v>1</v>
      </c>
      <c r="C5" s="33">
        <v>0.77174333</v>
      </c>
      <c r="D5" s="34"/>
      <c r="E5" s="34"/>
      <c r="F5" s="34"/>
      <c r="G5" s="34"/>
      <c r="H5" s="34"/>
      <c r="I5" s="34"/>
      <c r="J5" s="34"/>
      <c r="K5" s="34"/>
      <c r="L5" s="34"/>
    </row>
    <row r="6" spans="2:12">
      <c r="B6" s="32">
        <v>2</v>
      </c>
      <c r="C6" s="33">
        <v>0.82526295</v>
      </c>
      <c r="D6" s="33">
        <f>C6+((C6-C5)/(POWER(4,$D$4-1)-1))</f>
        <v>0.843102823333333</v>
      </c>
      <c r="E6" s="34"/>
      <c r="F6" s="34"/>
      <c r="G6" s="34"/>
      <c r="H6" s="34"/>
      <c r="I6" s="34"/>
      <c r="J6" s="34"/>
      <c r="K6" s="34"/>
      <c r="L6" s="43"/>
    </row>
    <row r="7" spans="2:12">
      <c r="B7" s="32">
        <v>3</v>
      </c>
      <c r="C7" s="33">
        <v>0.83836778</v>
      </c>
      <c r="D7" s="33">
        <f>C7+((C7-C6)/(POWER(4,$D$4-1)-1))</f>
        <v>0.842736056666667</v>
      </c>
      <c r="E7" s="33">
        <f>D7+((D7-D6)/(POWER(4,$E$4-1)-1))</f>
        <v>0.842711605555555</v>
      </c>
      <c r="F7" s="34"/>
      <c r="G7" s="34"/>
      <c r="H7" s="34"/>
      <c r="I7" s="34"/>
      <c r="J7" s="34"/>
      <c r="K7" s="34"/>
      <c r="L7" s="34"/>
    </row>
    <row r="8" spans="2:12">
      <c r="B8" s="32">
        <v>4</v>
      </c>
      <c r="C8" s="33">
        <v>0.84161922</v>
      </c>
      <c r="D8" s="33">
        <f>C8+((C8-C7)/(POWER(4,$D$4-1)-1))</f>
        <v>0.842703033333333</v>
      </c>
      <c r="E8" s="33">
        <f t="shared" ref="E8:E14" si="0">D8+((D8-D7)/(POWER(4,$E$4-1)-1))</f>
        <v>0.842700831777778</v>
      </c>
      <c r="F8" s="33">
        <f>E8+((E8-E7)/(POWER(4,$F$4-1)-1))</f>
        <v>0.842700660765432</v>
      </c>
      <c r="G8" s="34"/>
      <c r="H8" s="34"/>
      <c r="I8" s="34"/>
      <c r="J8" s="34"/>
      <c r="K8" s="34"/>
      <c r="L8" s="34"/>
    </row>
    <row r="9" spans="2:12">
      <c r="B9" s="32">
        <v>5</v>
      </c>
      <c r="C9" s="33">
        <v>0.8424305</v>
      </c>
      <c r="D9" s="33">
        <f t="shared" ref="D9:D14" si="1">C9+((C9-C8)/(POWER(4,$D$4-1)-1))</f>
        <v>0.842700926666667</v>
      </c>
      <c r="E9" s="33">
        <f t="shared" si="0"/>
        <v>0.842700786222222</v>
      </c>
      <c r="F9" s="33">
        <f t="shared" ref="F9:F14" si="2">E9+((E9-E8)/(POWER(4,$F$4-1)-1))</f>
        <v>0.842700785499118</v>
      </c>
      <c r="G9" s="33">
        <f>F9+((F9-F8)/(POWER(4,$G$4-1)-1))</f>
        <v>0.84270078598827</v>
      </c>
      <c r="H9" s="34"/>
      <c r="I9" s="34"/>
      <c r="J9" s="34"/>
      <c r="K9" s="34"/>
      <c r="L9" s="34"/>
    </row>
    <row r="10" spans="2:12">
      <c r="B10" s="32">
        <v>6</v>
      </c>
      <c r="C10" s="33">
        <v>0.84263323</v>
      </c>
      <c r="D10" s="33">
        <f t="shared" si="1"/>
        <v>0.842700806666667</v>
      </c>
      <c r="E10" s="33">
        <f t="shared" si="0"/>
        <v>0.842700798666667</v>
      </c>
      <c r="F10" s="33">
        <f t="shared" si="2"/>
        <v>0.842700798864198</v>
      </c>
      <c r="G10" s="33">
        <f>F10+((F10-F9)/(POWER(4,$G$4-1)-1))</f>
        <v>0.84270079891661</v>
      </c>
      <c r="H10" s="33">
        <f>G10+((G10-G9)/(POWER(4,$H$4-1)-1))</f>
        <v>0.842700798929247</v>
      </c>
      <c r="I10" s="34"/>
      <c r="J10" s="34"/>
      <c r="K10" s="34"/>
      <c r="L10" s="34"/>
    </row>
    <row r="11" spans="2:12">
      <c r="B11" s="32">
        <v>7</v>
      </c>
      <c r="C11" s="33">
        <v>0.8426839</v>
      </c>
      <c r="D11" s="33">
        <f t="shared" si="1"/>
        <v>0.84270079</v>
      </c>
      <c r="E11" s="33">
        <f t="shared" si="0"/>
        <v>0.842700788888889</v>
      </c>
      <c r="F11" s="33">
        <f t="shared" si="2"/>
        <v>0.842700788733686</v>
      </c>
      <c r="G11" s="33">
        <f>F11+((F11-F10)/(POWER(4,$G$4-1)-1))</f>
        <v>0.842700788693959</v>
      </c>
      <c r="H11" s="33">
        <f>G11+((G11-G10)/(POWER(4,$H$4-1)-1))</f>
        <v>0.842700788683966</v>
      </c>
      <c r="I11" s="33">
        <f>H11+((H11-H10)/(POWER(4,$I$4-1)-1))</f>
        <v>0.842700788681464</v>
      </c>
      <c r="J11" s="34"/>
      <c r="K11" s="34"/>
      <c r="L11" s="34"/>
    </row>
    <row r="12" spans="2:12">
      <c r="B12" s="32">
        <v>8</v>
      </c>
      <c r="C12" s="33">
        <v>0.84269657</v>
      </c>
      <c r="D12" s="33">
        <f t="shared" si="1"/>
        <v>0.842700793333333</v>
      </c>
      <c r="E12" s="33">
        <f>D12+((D12-D11)/(POWER(4,$E$4-1)-1))</f>
        <v>0.842700793555555</v>
      </c>
      <c r="F12" s="33">
        <f t="shared" si="2"/>
        <v>0.84270079362963</v>
      </c>
      <c r="G12" s="33">
        <f>F12+((F12-F11)/(POWER(4,$G$4-1)-1))</f>
        <v>0.842700793648829</v>
      </c>
      <c r="H12" s="33">
        <f>G12+((G12-G11)/(POWER(4,$H$4-1)-1))</f>
        <v>0.842700793653673</v>
      </c>
      <c r="I12" s="33">
        <f>H12+((H12-H11)/(POWER(4,$I$4-1)-1))</f>
        <v>0.842700793654886</v>
      </c>
      <c r="J12" s="33">
        <f>I12+((I12-I11)/(POWER(4,$J$4-1)-1))</f>
        <v>0.84270079365519</v>
      </c>
      <c r="K12" s="34"/>
      <c r="L12" s="34"/>
    </row>
    <row r="13" spans="2:12">
      <c r="B13" s="32">
        <v>9</v>
      </c>
      <c r="C13" s="33">
        <v>0.84269974</v>
      </c>
      <c r="D13" s="33">
        <f t="shared" si="1"/>
        <v>0.842700796666667</v>
      </c>
      <c r="E13" s="33">
        <f t="shared" si="0"/>
        <v>0.842700796888889</v>
      </c>
      <c r="F13" s="33">
        <f t="shared" si="2"/>
        <v>0.842700796941799</v>
      </c>
      <c r="G13" s="33">
        <f>F13+((F13-F12)/(POWER(4,$G$4-1)-1))</f>
        <v>0.842700796954788</v>
      </c>
      <c r="H13" s="33">
        <f>G13+((G13-G12)/(POWER(4,$H$4-1)-1))</f>
        <v>0.84270079695802</v>
      </c>
      <c r="I13" s="33">
        <f>H13+((H13-H12)/(POWER(4,$I$4-1)-1))</f>
        <v>0.842700796958826</v>
      </c>
      <c r="J13" s="33">
        <f>I13+((I13-I12)/(POWER(4,$J$4-1)-1))</f>
        <v>0.842700796959028</v>
      </c>
      <c r="K13" s="33">
        <f>J13+((J13-J12)/(POWER(4,$K$4-1)-1))</f>
        <v>0.842700796959079</v>
      </c>
      <c r="L13" s="34"/>
    </row>
    <row r="14" spans="2:12">
      <c r="B14" s="32">
        <v>10</v>
      </c>
      <c r="C14" s="33">
        <v>0.84270053</v>
      </c>
      <c r="D14" s="33">
        <f t="shared" si="1"/>
        <v>0.842700793333333</v>
      </c>
      <c r="E14" s="33">
        <f t="shared" si="0"/>
        <v>0.842700793111111</v>
      </c>
      <c r="F14" s="33">
        <f t="shared" si="2"/>
        <v>0.842700793051146</v>
      </c>
      <c r="G14" s="33">
        <f>F14+((F14-F13)/(POWER(4,$G$4-1)-1))</f>
        <v>0.842700793035889</v>
      </c>
      <c r="H14" s="33">
        <f>G14+((G14-G13)/(POWER(4,$H$4-1)-1))</f>
        <v>0.842700793032058</v>
      </c>
      <c r="I14" s="33">
        <f>H14+((H14-H13)/(POWER(4,$I$4-1)-1))</f>
        <v>0.842700793031099</v>
      </c>
      <c r="J14" s="33">
        <f>I14+((I14-I13)/(POWER(4,$J$4-1)-1))</f>
        <v>0.84270079303086</v>
      </c>
      <c r="K14" s="33">
        <f>J14+((J14-J13)/(POWER(4,$K$4-1)-1))</f>
        <v>0.8427007930308</v>
      </c>
      <c r="L14" s="33">
        <f>K14+((K14-K13)/(POWER(4,$L$4-1)-1))</f>
        <v>0.842700793030785</v>
      </c>
    </row>
    <row r="15" spans="3:12">
      <c r="C15" s="35" t="s">
        <v>11</v>
      </c>
      <c r="D15" s="36"/>
      <c r="E15" s="39">
        <f>ABS(E16-E7)</f>
        <v>1.08155555554879e-5</v>
      </c>
      <c r="F15" s="39">
        <f>ABS(E16-F8)</f>
        <v>1.2923456793601e-7</v>
      </c>
      <c r="G15" s="39">
        <f>ABS(E16-G9)</f>
        <v>4.01173005926125e-9</v>
      </c>
      <c r="H15" s="39">
        <f>ABS(E16-H10)</f>
        <v>8.929247341527e-9</v>
      </c>
      <c r="I15" s="39">
        <f>ABS(E16-I11)</f>
        <v>1.31853594709241e-9</v>
      </c>
      <c r="J15" s="39">
        <f>ABS(E16-J12)</f>
        <v>3.65518992850866e-9</v>
      </c>
      <c r="K15" s="39">
        <f>ABS(E16-K13)</f>
        <v>6.95907853565103e-9</v>
      </c>
      <c r="L15" s="39">
        <f>ABS(E16-L14)</f>
        <v>3.03078484531483e-9</v>
      </c>
    </row>
    <row r="16" ht="13" customHeight="true" spans="3:8">
      <c r="C16" s="37" t="s">
        <v>12</v>
      </c>
      <c r="D16" s="38"/>
      <c r="E16" s="40" t="s">
        <v>13</v>
      </c>
      <c r="F16" s="41"/>
      <c r="G16" s="42"/>
      <c r="H16" s="42"/>
    </row>
  </sheetData>
  <mergeCells count="4">
    <mergeCell ref="D2:K2"/>
    <mergeCell ref="C15:D15"/>
    <mergeCell ref="C16:D16"/>
    <mergeCell ref="E16:F16"/>
  </mergeCells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J34"/>
  <sheetViews>
    <sheetView workbookViewId="0">
      <selection activeCell="C33" sqref="C33"/>
    </sheetView>
  </sheetViews>
  <sheetFormatPr defaultColWidth="9" defaultRowHeight="15.75"/>
  <cols>
    <col min="1" max="1" width="3.5" style="1" customWidth="true"/>
    <col min="2" max="2" width="14" style="1" customWidth="true"/>
    <col min="3" max="7" width="13.1266666666667" style="1" customWidth="true"/>
    <col min="8" max="8" width="14" style="1" customWidth="true"/>
    <col min="9" max="10" width="13.1266666666667" style="1" customWidth="true"/>
    <col min="11" max="16384" width="9" style="1"/>
  </cols>
  <sheetData>
    <row r="3" spans="3:10">
      <c r="C3" s="2" t="s">
        <v>14</v>
      </c>
      <c r="D3" s="2" t="s">
        <v>15</v>
      </c>
      <c r="E3" s="2" t="s">
        <v>16</v>
      </c>
      <c r="F3" s="2" t="s">
        <v>17</v>
      </c>
      <c r="G3" s="2" t="s">
        <v>18</v>
      </c>
      <c r="H3" s="2" t="s">
        <v>19</v>
      </c>
      <c r="I3" s="2" t="s">
        <v>20</v>
      </c>
      <c r="J3" s="2" t="s">
        <v>21</v>
      </c>
    </row>
    <row r="4" spans="2:10">
      <c r="B4" s="3" t="s">
        <v>22</v>
      </c>
      <c r="C4" s="4">
        <v>0.5</v>
      </c>
      <c r="D4" s="4">
        <v>0</v>
      </c>
      <c r="E4" s="4">
        <v>1</v>
      </c>
      <c r="F4" s="4">
        <v>0</v>
      </c>
      <c r="G4" s="4">
        <v>1</v>
      </c>
      <c r="H4" s="4">
        <v>0</v>
      </c>
      <c r="I4" s="4">
        <v>0</v>
      </c>
      <c r="J4" s="4">
        <v>0</v>
      </c>
    </row>
    <row r="5" spans="2:10">
      <c r="B5" s="3" t="s">
        <v>23</v>
      </c>
      <c r="C5" s="4">
        <f>(C6+C4)/2</f>
        <v>0.75</v>
      </c>
      <c r="D5" s="4">
        <f t="shared" ref="D5:J5" si="0">(D6+D4)/2</f>
        <v>0.25</v>
      </c>
      <c r="E5" s="4">
        <f t="shared" si="0"/>
        <v>1.25</v>
      </c>
      <c r="F5" s="4">
        <f t="shared" si="0"/>
        <v>0.5</v>
      </c>
      <c r="G5" s="4">
        <f t="shared" si="0"/>
        <v>1.3</v>
      </c>
      <c r="H5" s="4">
        <f t="shared" si="0"/>
        <v>0.175</v>
      </c>
      <c r="I5" s="4">
        <f t="shared" si="0"/>
        <v>0.392699081698724</v>
      </c>
      <c r="J5" s="4">
        <f t="shared" si="0"/>
        <v>0.392699081698724</v>
      </c>
    </row>
    <row r="6" spans="2:10">
      <c r="B6" s="3" t="s">
        <v>24</v>
      </c>
      <c r="C6" s="4">
        <v>1</v>
      </c>
      <c r="D6" s="4">
        <v>0.5</v>
      </c>
      <c r="E6" s="4">
        <v>1.5</v>
      </c>
      <c r="F6" s="4">
        <v>1</v>
      </c>
      <c r="G6" s="4">
        <v>1.6</v>
      </c>
      <c r="H6" s="4">
        <v>0.35</v>
      </c>
      <c r="I6" s="27">
        <f>PI()/4</f>
        <v>0.785398163397448</v>
      </c>
      <c r="J6" s="27">
        <f>PI()/4</f>
        <v>0.785398163397448</v>
      </c>
    </row>
    <row r="7" spans="2:10">
      <c r="B7" s="5" t="s">
        <v>25</v>
      </c>
      <c r="C7" s="6">
        <f>C6-C4</f>
        <v>0.5</v>
      </c>
      <c r="D7" s="6">
        <f t="shared" ref="D7:J7" si="1">D6-D4</f>
        <v>0.5</v>
      </c>
      <c r="E7" s="6">
        <f t="shared" si="1"/>
        <v>0.5</v>
      </c>
      <c r="F7" s="6">
        <f t="shared" si="1"/>
        <v>1</v>
      </c>
      <c r="G7" s="6">
        <f t="shared" si="1"/>
        <v>0.6</v>
      </c>
      <c r="H7" s="6">
        <f t="shared" si="1"/>
        <v>0.35</v>
      </c>
      <c r="I7" s="6">
        <f t="shared" si="1"/>
        <v>0.785398163397448</v>
      </c>
      <c r="J7" s="6">
        <f t="shared" si="1"/>
        <v>0.785398163397448</v>
      </c>
    </row>
    <row r="8" spans="2:10">
      <c r="B8" s="5" t="s">
        <v>26</v>
      </c>
      <c r="C8" s="6">
        <f>C6-C5</f>
        <v>0.25</v>
      </c>
      <c r="D8" s="6">
        <f t="shared" ref="D8:J8" si="2">D6-D5</f>
        <v>0.25</v>
      </c>
      <c r="E8" s="6">
        <f t="shared" si="2"/>
        <v>0.25</v>
      </c>
      <c r="F8" s="6">
        <f t="shared" si="2"/>
        <v>0.5</v>
      </c>
      <c r="G8" s="6">
        <f t="shared" si="2"/>
        <v>0.3</v>
      </c>
      <c r="H8" s="6">
        <f t="shared" si="2"/>
        <v>0.175</v>
      </c>
      <c r="I8" s="6">
        <f t="shared" si="2"/>
        <v>0.392699081698724</v>
      </c>
      <c r="J8" s="6">
        <f t="shared" si="2"/>
        <v>0.392699081698724</v>
      </c>
    </row>
    <row r="9" ht="4" customHeight="true" spans="2:2">
      <c r="B9" s="7"/>
    </row>
    <row r="10" spans="2:10">
      <c r="B10" s="8" t="s">
        <v>27</v>
      </c>
      <c r="C10" s="8">
        <f>POWER(C4,4)</f>
        <v>0.0625</v>
      </c>
      <c r="D10" s="8">
        <f>2/(D4-4)</f>
        <v>-0.5</v>
      </c>
      <c r="E10" s="8">
        <f>POWER(E4,2)*LN(E4)</f>
        <v>0</v>
      </c>
      <c r="F10" s="8">
        <f>POWER(F4,2)*EXP(-F4)</f>
        <v>0</v>
      </c>
      <c r="G10" s="8">
        <f>(2*G4)/(POWER(G4,2)-4)</f>
        <v>-0.666666666666667</v>
      </c>
      <c r="H10" s="8">
        <f>2/(POWER(H4,2)-4)</f>
        <v>-0.5</v>
      </c>
      <c r="I10" s="8">
        <f>SIN(J4*J4)</f>
        <v>0</v>
      </c>
      <c r="J10" s="8">
        <f>SIN(2*J4)*EXP(3*J4)</f>
        <v>0</v>
      </c>
    </row>
    <row r="11" spans="2:10">
      <c r="B11" s="8" t="s">
        <v>28</v>
      </c>
      <c r="C11" s="8">
        <f>POWER(C5,4)</f>
        <v>0.31640625</v>
      </c>
      <c r="D11" s="8">
        <f>2/(D5-4)</f>
        <v>-0.533333333333333</v>
      </c>
      <c r="E11" s="8">
        <f>POWER(E5,2)*LN(E5)</f>
        <v>0.348661798928453</v>
      </c>
      <c r="F11" s="8">
        <f>POWER(F5,2)*EXP(-F5)</f>
        <v>0.151632664928158</v>
      </c>
      <c r="G11" s="8">
        <f>(2*G5)/(POWER(G5,2)-4)</f>
        <v>-1.12554112554113</v>
      </c>
      <c r="H11" s="8">
        <f>2/(POWER(H5,2)-4)</f>
        <v>-0.50385766021099</v>
      </c>
      <c r="I11" s="8">
        <f>SIN(J5*J5)</f>
        <v>0.153602060372138</v>
      </c>
      <c r="J11" s="8">
        <f>SIN(2*J5)*EXP(3*J5)</f>
        <v>2.29681562975762</v>
      </c>
    </row>
    <row r="12" spans="2:10">
      <c r="B12" s="8" t="s">
        <v>29</v>
      </c>
      <c r="C12" s="8">
        <f>POWER(C6,4)</f>
        <v>1</v>
      </c>
      <c r="D12" s="8">
        <f>2/(D6-4)</f>
        <v>-0.571428571428571</v>
      </c>
      <c r="E12" s="8">
        <f>POWER(E6,2)*LN(E6)</f>
        <v>0.91229649324337</v>
      </c>
      <c r="F12" s="8">
        <f>POWER(F6,2)*EXP(-F6)</f>
        <v>0.367879441171442</v>
      </c>
      <c r="G12" s="8">
        <f>(2*G6)/(POWER(G6,2)-4)</f>
        <v>-2.22222222222222</v>
      </c>
      <c r="H12" s="8">
        <f>2/(POWER(H6,2)-4)</f>
        <v>-0.515796260477112</v>
      </c>
      <c r="I12" s="8">
        <f>SIN(J6*J6)</f>
        <v>0.578468789354558</v>
      </c>
      <c r="J12" s="8">
        <f>SIN(2*J6)*EXP(3*J6)</f>
        <v>10.5507240741978</v>
      </c>
    </row>
    <row r="13" ht="4" customHeight="true" spans="2:2">
      <c r="B13" s="7"/>
    </row>
    <row r="14" ht="31" customHeight="true" spans="2:10">
      <c r="B14" s="9" t="s">
        <v>12</v>
      </c>
      <c r="C14" s="9">
        <v>0.19375</v>
      </c>
      <c r="D14" s="9">
        <v>-0.26706278525</v>
      </c>
      <c r="E14" s="9">
        <v>0.19225935773</v>
      </c>
      <c r="F14" s="9">
        <v>0.16060279414</v>
      </c>
      <c r="G14" s="9">
        <v>-0.73396917508</v>
      </c>
      <c r="H14" s="9">
        <v>-0.17682002012</v>
      </c>
      <c r="I14" s="9">
        <v>0.15174641392</v>
      </c>
      <c r="J14" s="9">
        <v>2.5886286325</v>
      </c>
    </row>
    <row r="15" ht="16" customHeight="true" spans="2:10">
      <c r="B15" s="10" t="s">
        <v>30</v>
      </c>
      <c r="C15" s="11">
        <f>(C7/2)*(C10+C12)</f>
        <v>0.265625</v>
      </c>
      <c r="D15" s="11">
        <f t="shared" ref="D15:J15" si="3">(D7/2)*(D10+D12)</f>
        <v>-0.267857142857143</v>
      </c>
      <c r="E15" s="11">
        <f t="shared" si="3"/>
        <v>0.228074123310842</v>
      </c>
      <c r="F15" s="11">
        <f t="shared" si="3"/>
        <v>0.183939720585721</v>
      </c>
      <c r="G15" s="11">
        <f t="shared" si="3"/>
        <v>-0.866666666666667</v>
      </c>
      <c r="H15" s="11">
        <f t="shared" si="3"/>
        <v>-0.177764345583495</v>
      </c>
      <c r="I15" s="11">
        <f t="shared" si="3"/>
        <v>0.227164162370908</v>
      </c>
      <c r="J15" s="11">
        <f t="shared" si="3"/>
        <v>4.14325965519408</v>
      </c>
    </row>
    <row r="16" ht="16" customHeight="true" spans="2:10">
      <c r="B16" s="12" t="s">
        <v>31</v>
      </c>
      <c r="C16" s="13">
        <v>0.0703125</v>
      </c>
      <c r="D16" s="13">
        <v>0.000790123456790123</v>
      </c>
      <c r="E16" s="13">
        <v>0.0358988239857127</v>
      </c>
      <c r="F16" s="13">
        <v>0.0126360554106799</v>
      </c>
      <c r="G16" s="13">
        <v>0.103954515153706</v>
      </c>
      <c r="H16" s="13">
        <v>0.000935058637558018</v>
      </c>
      <c r="I16" s="13">
        <v>0.0685319310573541</v>
      </c>
      <c r="J16" s="13">
        <v>1.57638921126852</v>
      </c>
    </row>
    <row r="17" ht="16" customHeight="true" spans="2:10">
      <c r="B17" s="14" t="s">
        <v>32</v>
      </c>
      <c r="C17" s="15">
        <f>ABS(C14-C15)</f>
        <v>0.071875</v>
      </c>
      <c r="D17" s="15">
        <f t="shared" ref="D17:J17" si="4">ABS(D14-D15)</f>
        <v>0.000794357607142859</v>
      </c>
      <c r="E17" s="15">
        <f t="shared" si="4"/>
        <v>0.0358147655808425</v>
      </c>
      <c r="F17" s="15">
        <f t="shared" si="4"/>
        <v>0.0233369264457212</v>
      </c>
      <c r="G17" s="15">
        <f t="shared" si="4"/>
        <v>0.132697491586667</v>
      </c>
      <c r="H17" s="15">
        <f t="shared" si="4"/>
        <v>0.000944325463494516</v>
      </c>
      <c r="I17" s="15">
        <f t="shared" si="4"/>
        <v>0.0754177484509076</v>
      </c>
      <c r="J17" s="15">
        <f t="shared" si="4"/>
        <v>1.55463102269408</v>
      </c>
    </row>
    <row r="18" ht="16" customHeight="true" spans="2:10">
      <c r="B18" s="16" t="s">
        <v>33</v>
      </c>
      <c r="C18" s="17">
        <f>(C8/3)*(C10+4*C11+C12)</f>
        <v>0.194010416666667</v>
      </c>
      <c r="D18" s="17">
        <f t="shared" ref="D18:J18" si="5">(D8/3)*(D10+4*D11+D12)</f>
        <v>-0.267063492063492</v>
      </c>
      <c r="E18" s="17">
        <f t="shared" si="5"/>
        <v>0.192245307413098</v>
      </c>
      <c r="F18" s="17">
        <f t="shared" si="5"/>
        <v>0.162401683480679</v>
      </c>
      <c r="G18" s="17">
        <f t="shared" si="5"/>
        <v>-0.739105339105339</v>
      </c>
      <c r="H18" s="17">
        <f t="shared" si="5"/>
        <v>-0.176821569243729</v>
      </c>
      <c r="I18" s="17">
        <f t="shared" si="5"/>
        <v>0.156147238197197</v>
      </c>
      <c r="J18" s="17">
        <f t="shared" si="5"/>
        <v>2.58369640324748</v>
      </c>
    </row>
    <row r="19" ht="16" customHeight="true" spans="2:10">
      <c r="B19" s="12" t="s">
        <v>11</v>
      </c>
      <c r="C19" s="18">
        <v>0.00026041666</v>
      </c>
      <c r="D19" s="19">
        <v>7.02331961591221e-7</v>
      </c>
      <c r="E19" s="18">
        <v>1.38888888888889e-5</v>
      </c>
      <c r="F19" s="18">
        <v>0.00173745761896848</v>
      </c>
      <c r="G19" s="18">
        <v>0.00385388059345485</v>
      </c>
      <c r="H19" s="19">
        <v>1.5305790718554e-6</v>
      </c>
      <c r="I19" s="18">
        <v>0.000367876799101173</v>
      </c>
      <c r="J19" s="18">
        <v>0.000238332347501917</v>
      </c>
    </row>
    <row r="20" ht="16" customHeight="true" spans="2:10">
      <c r="B20" s="14" t="s">
        <v>32</v>
      </c>
      <c r="C20" s="15">
        <f>ABS(C14-C18)</f>
        <v>0.000260416666666652</v>
      </c>
      <c r="D20" s="15">
        <f t="shared" ref="D20:J20" si="6">ABS(D14-D18)</f>
        <v>7.0681349206847e-7</v>
      </c>
      <c r="E20" s="15">
        <f t="shared" si="6"/>
        <v>1.4050316901576e-5</v>
      </c>
      <c r="F20" s="15">
        <f t="shared" si="6"/>
        <v>0.00179888934067929</v>
      </c>
      <c r="G20" s="15">
        <f t="shared" si="6"/>
        <v>0.00513616402533945</v>
      </c>
      <c r="H20" s="15">
        <f t="shared" si="6"/>
        <v>1.54912372923866e-6</v>
      </c>
      <c r="I20" s="15">
        <f t="shared" si="6"/>
        <v>0.0044008242771966</v>
      </c>
      <c r="J20" s="15">
        <f t="shared" si="6"/>
        <v>0.00493222925251535</v>
      </c>
    </row>
    <row r="21" ht="16" customHeight="true" spans="2:10">
      <c r="B21" s="20" t="s">
        <v>34</v>
      </c>
      <c r="C21" s="21">
        <f>2*C8*C11</f>
        <v>0.158203125</v>
      </c>
      <c r="D21" s="21">
        <f t="shared" ref="D21:J21" si="7">2*D8*D11</f>
        <v>-0.266666666666667</v>
      </c>
      <c r="E21" s="21">
        <f t="shared" si="7"/>
        <v>0.174330899464226</v>
      </c>
      <c r="F21" s="21">
        <f t="shared" si="7"/>
        <v>0.151632664928158</v>
      </c>
      <c r="G21" s="21">
        <f t="shared" si="7"/>
        <v>-0.675324675324676</v>
      </c>
      <c r="H21" s="21">
        <f t="shared" si="7"/>
        <v>-0.176350181073847</v>
      </c>
      <c r="I21" s="21">
        <f t="shared" si="7"/>
        <v>0.120638776110341</v>
      </c>
      <c r="J21" s="21">
        <f t="shared" si="7"/>
        <v>1.80391477727419</v>
      </c>
    </row>
    <row r="22" ht="16" customHeight="true" spans="2:10">
      <c r="B22" s="12" t="s">
        <v>11</v>
      </c>
      <c r="C22" s="18">
        <v>0.03515625</v>
      </c>
      <c r="D22" s="18">
        <v>0.000395061728395062</v>
      </c>
      <c r="E22" s="18">
        <v>0.0179494119928564</v>
      </c>
      <c r="F22" s="18">
        <v>0.00631802770533993</v>
      </c>
      <c r="G22" s="18">
        <v>0.0519772575768528</v>
      </c>
      <c r="H22" s="18">
        <v>0.000467529318779009</v>
      </c>
      <c r="I22" s="18">
        <v>0.034265965528677</v>
      </c>
      <c r="J22" s="18">
        <v>0.78819460563426</v>
      </c>
    </row>
    <row r="23" ht="16" customHeight="true" spans="2:10">
      <c r="B23" s="14" t="s">
        <v>32</v>
      </c>
      <c r="C23" s="15">
        <f>ABS(C14-C21)</f>
        <v>0.035546875</v>
      </c>
      <c r="D23" s="15">
        <f t="shared" ref="D23:J23" si="8">ABS(D14-D21)</f>
        <v>0.000396118583333327</v>
      </c>
      <c r="E23" s="15">
        <f t="shared" si="8"/>
        <v>0.0179284582657736</v>
      </c>
      <c r="F23" s="15">
        <f t="shared" si="8"/>
        <v>0.00897012921184165</v>
      </c>
      <c r="G23" s="15">
        <f t="shared" si="8"/>
        <v>0.0586444997553244</v>
      </c>
      <c r="H23" s="15">
        <f t="shared" si="8"/>
        <v>0.000469839046153359</v>
      </c>
      <c r="I23" s="15">
        <f t="shared" si="8"/>
        <v>0.0311076378096589</v>
      </c>
      <c r="J23" s="15">
        <f t="shared" si="8"/>
        <v>0.784713855225814</v>
      </c>
    </row>
    <row r="27" spans="3:8">
      <c r="C27" s="8" t="s">
        <v>35</v>
      </c>
      <c r="D27" s="8">
        <v>1</v>
      </c>
      <c r="E27" s="8">
        <v>2</v>
      </c>
      <c r="F27" s="8">
        <v>3</v>
      </c>
      <c r="G27" s="8">
        <v>4</v>
      </c>
      <c r="H27" s="8">
        <v>5</v>
      </c>
    </row>
    <row r="28" spans="3:8">
      <c r="C28" s="8" t="s">
        <v>36</v>
      </c>
      <c r="D28" s="8">
        <v>2.4142</v>
      </c>
      <c r="E28" s="8">
        <v>2.6734</v>
      </c>
      <c r="F28" s="8">
        <v>2.8974</v>
      </c>
      <c r="G28" s="8">
        <v>3.0976</v>
      </c>
      <c r="H28" s="8">
        <v>3.2804</v>
      </c>
    </row>
    <row r="29" spans="3:8">
      <c r="C29" s="22" t="s">
        <v>14</v>
      </c>
      <c r="D29" s="22">
        <v>1</v>
      </c>
      <c r="E29" s="22" t="s">
        <v>15</v>
      </c>
      <c r="F29" s="22">
        <v>5</v>
      </c>
      <c r="G29" s="22" t="s">
        <v>37</v>
      </c>
      <c r="H29" s="22">
        <f>F29-D29</f>
        <v>4</v>
      </c>
    </row>
    <row r="30" ht="7" customHeight="true"/>
    <row r="31" spans="2:9">
      <c r="B31" s="23">
        <v>1</v>
      </c>
      <c r="C31" s="23">
        <v>2</v>
      </c>
      <c r="D31" s="23">
        <v>3</v>
      </c>
      <c r="E31" s="23">
        <v>4</v>
      </c>
      <c r="F31" s="26">
        <v>0</v>
      </c>
      <c r="G31" s="26">
        <v>1</v>
      </c>
      <c r="H31" s="26">
        <v>2</v>
      </c>
      <c r="I31" s="26">
        <v>3</v>
      </c>
    </row>
    <row r="32" spans="1:9">
      <c r="A32" s="24" t="s">
        <v>21</v>
      </c>
      <c r="B32" s="23">
        <f>$H29/B31</f>
        <v>4</v>
      </c>
      <c r="C32" s="23">
        <f>$H29/C31</f>
        <v>2</v>
      </c>
      <c r="D32" s="23">
        <f>$H29/D31</f>
        <v>1.33333333333333</v>
      </c>
      <c r="E32" s="23">
        <f>$H29/E31</f>
        <v>1</v>
      </c>
      <c r="F32" s="26">
        <f>$H29/(F31+2)</f>
        <v>2</v>
      </c>
      <c r="G32" s="26">
        <f>$H29/(G31+2)</f>
        <v>1.33333333333333</v>
      </c>
      <c r="H32" s="26">
        <f>$H29/(H31+2)</f>
        <v>1</v>
      </c>
      <c r="I32" s="26">
        <f>$H29/(I31+2)</f>
        <v>0.8</v>
      </c>
    </row>
    <row r="33" spans="1:9">
      <c r="A33" s="25"/>
      <c r="B33" s="23">
        <f>(B32/2)*(D28+H28)</f>
        <v>11.3892</v>
      </c>
      <c r="C33" s="23">
        <f>(C32/3)*(D28+(4*F28)+H28)</f>
        <v>11.5228</v>
      </c>
      <c r="D33" s="23" t="s">
        <v>38</v>
      </c>
      <c r="E33" s="23">
        <f>(2*E32/45)*(7*D28+32*E28+12*F28+32*G28+7*H28)</f>
        <v>11.5245777777778</v>
      </c>
      <c r="F33" s="26">
        <f>2*F32*F28</f>
        <v>11.5896</v>
      </c>
      <c r="G33" s="26" t="s">
        <v>38</v>
      </c>
      <c r="H33" s="26">
        <f>(4*H32/3)*(2*E28-F28+2*G28)</f>
        <v>11.5261333333333</v>
      </c>
      <c r="I33" s="26" t="s">
        <v>38</v>
      </c>
    </row>
    <row r="34" spans="1:1">
      <c r="A34" s="25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Prerroteo</vt:lpstr>
      <vt:lpstr>Integración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luuisraam</dc:creator>
  <cp:lastModifiedBy>luuisraam</cp:lastModifiedBy>
  <dcterms:created xsi:type="dcterms:W3CDTF">2020-07-30T23:04:00Z</dcterms:created>
  <dcterms:modified xsi:type="dcterms:W3CDTF">2020-08-27T23:35:32Z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1033-11.1.0.9615</vt:lpwstr>
  </property>
</Properties>
</file>