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8ede75418a1548/Documenten/Thesis/PythonThesis/instance_generation/"/>
    </mc:Choice>
  </mc:AlternateContent>
  <xr:revisionPtr revIDLastSave="1259" documentId="8_{C83F9250-ACA7-4A1D-9631-3C16FDBFFE65}" xr6:coauthVersionLast="47" xr6:coauthVersionMax="47" xr10:uidLastSave="{83D9DF8F-C989-4B3B-B968-EE0D4CFB8D57}"/>
  <bookViews>
    <workbookView xWindow="-108" yWindow="-108" windowWidth="23256" windowHeight="12456" firstSheet="2" activeTab="2" xr2:uid="{60773EE1-6CE8-4943-B047-23ED8663C4DB}"/>
  </bookViews>
  <sheets>
    <sheet name="schedule_full" sheetId="1" r:id="rId1"/>
    <sheet name="schedule_reduced" sheetId="2" r:id="rId2"/>
    <sheet name="airports_full" sheetId="3" r:id="rId3"/>
    <sheet name="airports_reduced" sheetId="4" r:id="rId4"/>
    <sheet name="demand_full" sheetId="5" r:id="rId5"/>
    <sheet name="demand_reduced" sheetId="6" r:id="rId6"/>
    <sheet name="commodity" sheetId="7" r:id="rId7"/>
    <sheet name="calc_demand_reduced" sheetId="12" r:id="rId8"/>
  </sheets>
  <externalReferences>
    <externalReference r:id="rId9"/>
    <externalReference r:id="rId10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C3" i="6"/>
  <c r="D3" i="6"/>
  <c r="E3" i="6"/>
  <c r="F3" i="6"/>
  <c r="G3" i="6"/>
  <c r="H3" i="6"/>
  <c r="I3" i="6"/>
  <c r="J3" i="6"/>
  <c r="K3" i="6"/>
  <c r="C4" i="6"/>
  <c r="D4" i="6"/>
  <c r="E4" i="6"/>
  <c r="F4" i="6"/>
  <c r="G4" i="6"/>
  <c r="H4" i="6"/>
  <c r="I4" i="6"/>
  <c r="J4" i="6"/>
  <c r="K4" i="6"/>
  <c r="C5" i="6"/>
  <c r="D5" i="6"/>
  <c r="E5" i="6"/>
  <c r="F5" i="6"/>
  <c r="G5" i="6"/>
  <c r="H5" i="6"/>
  <c r="I5" i="6"/>
  <c r="J5" i="6"/>
  <c r="K5" i="6"/>
  <c r="C6" i="6"/>
  <c r="D6" i="6"/>
  <c r="E6" i="6"/>
  <c r="F6" i="6"/>
  <c r="G6" i="6"/>
  <c r="H6" i="6"/>
  <c r="I6" i="6"/>
  <c r="J6" i="6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C9" i="6"/>
  <c r="D9" i="6"/>
  <c r="E9" i="6"/>
  <c r="F9" i="6"/>
  <c r="G9" i="6"/>
  <c r="H9" i="6"/>
  <c r="I9" i="6"/>
  <c r="J9" i="6"/>
  <c r="K9" i="6"/>
  <c r="C10" i="6"/>
  <c r="D10" i="6"/>
  <c r="E10" i="6"/>
  <c r="F10" i="6"/>
  <c r="G10" i="6"/>
  <c r="H10" i="6"/>
  <c r="I10" i="6"/>
  <c r="J10" i="6"/>
  <c r="K10" i="6"/>
  <c r="C11" i="6"/>
  <c r="D11" i="6"/>
  <c r="E11" i="6"/>
  <c r="F11" i="6"/>
  <c r="G11" i="6"/>
  <c r="H11" i="6"/>
  <c r="I11" i="6"/>
  <c r="J11" i="6"/>
  <c r="K11" i="6"/>
  <c r="B3" i="6"/>
  <c r="B4" i="6"/>
  <c r="B5" i="6"/>
  <c r="B6" i="6"/>
  <c r="B7" i="6"/>
  <c r="B8" i="6"/>
  <c r="B9" i="6"/>
  <c r="B10" i="6"/>
  <c r="B11" i="6"/>
  <c r="B2" i="6"/>
  <c r="C2" i="5" l="1"/>
  <c r="E2" i="5"/>
  <c r="F2" i="5"/>
  <c r="G2" i="5"/>
  <c r="H2" i="5"/>
  <c r="I2" i="5"/>
  <c r="J2" i="5"/>
  <c r="K2" i="5"/>
  <c r="L2" i="5"/>
  <c r="M2" i="5"/>
  <c r="C3" i="5"/>
  <c r="E3" i="5"/>
  <c r="F3" i="5"/>
  <c r="G3" i="5"/>
  <c r="H3" i="5"/>
  <c r="I3" i="5"/>
  <c r="J3" i="5"/>
  <c r="K3" i="5"/>
  <c r="L3" i="5"/>
  <c r="M3" i="5"/>
  <c r="C4" i="5"/>
  <c r="E4" i="5"/>
  <c r="F4" i="5"/>
  <c r="G4" i="5"/>
  <c r="H4" i="5"/>
  <c r="I4" i="5"/>
  <c r="J4" i="5"/>
  <c r="K4" i="5"/>
  <c r="L4" i="5"/>
  <c r="M4" i="5"/>
  <c r="C5" i="5"/>
  <c r="E5" i="5"/>
  <c r="F5" i="5"/>
  <c r="G5" i="5"/>
  <c r="H5" i="5"/>
  <c r="I5" i="5"/>
  <c r="J5" i="5"/>
  <c r="K5" i="5"/>
  <c r="L5" i="5"/>
  <c r="M5" i="5"/>
  <c r="C6" i="5"/>
  <c r="E6" i="5"/>
  <c r="F6" i="5"/>
  <c r="G6" i="5"/>
  <c r="H6" i="5"/>
  <c r="I6" i="5"/>
  <c r="J6" i="5"/>
  <c r="K6" i="5"/>
  <c r="L6" i="5"/>
  <c r="M6" i="5"/>
  <c r="C7" i="5"/>
  <c r="E7" i="5"/>
  <c r="F7" i="5"/>
  <c r="G7" i="5"/>
  <c r="H7" i="5"/>
  <c r="I7" i="5"/>
  <c r="J7" i="5"/>
  <c r="K7" i="5"/>
  <c r="L7" i="5"/>
  <c r="M7" i="5"/>
  <c r="C8" i="5"/>
  <c r="E8" i="5"/>
  <c r="F8" i="5"/>
  <c r="G8" i="5"/>
  <c r="H8" i="5"/>
  <c r="I8" i="5"/>
  <c r="J8" i="5"/>
  <c r="K8" i="5"/>
  <c r="L8" i="5"/>
  <c r="M8" i="5"/>
  <c r="C9" i="5"/>
  <c r="E9" i="5"/>
  <c r="F9" i="5"/>
  <c r="G9" i="5"/>
  <c r="H9" i="5"/>
  <c r="I9" i="5"/>
  <c r="J9" i="5"/>
  <c r="K9" i="5"/>
  <c r="L9" i="5"/>
  <c r="M9" i="5"/>
  <c r="C10" i="5"/>
  <c r="E10" i="5"/>
  <c r="F10" i="5"/>
  <c r="G10" i="5"/>
  <c r="H10" i="5"/>
  <c r="I10" i="5"/>
  <c r="J10" i="5"/>
  <c r="K10" i="5"/>
  <c r="L10" i="5"/>
  <c r="M10" i="5"/>
  <c r="C11" i="5"/>
  <c r="E11" i="5"/>
  <c r="F11" i="5"/>
  <c r="G11" i="5"/>
  <c r="H11" i="5"/>
  <c r="I11" i="5"/>
  <c r="J11" i="5"/>
  <c r="K11" i="5"/>
  <c r="L11" i="5"/>
  <c r="M11" i="5"/>
  <c r="C12" i="5"/>
  <c r="E12" i="5"/>
  <c r="F12" i="5"/>
  <c r="G12" i="5"/>
  <c r="H12" i="5"/>
  <c r="I12" i="5"/>
  <c r="J12" i="5"/>
  <c r="K12" i="5"/>
  <c r="L12" i="5"/>
  <c r="M12" i="5"/>
  <c r="C13" i="5"/>
  <c r="E13" i="5"/>
  <c r="F13" i="5"/>
  <c r="G13" i="5"/>
  <c r="H13" i="5"/>
  <c r="I13" i="5"/>
  <c r="J13" i="5"/>
  <c r="K13" i="5"/>
  <c r="L13" i="5"/>
  <c r="M13" i="5"/>
  <c r="B3" i="5"/>
  <c r="B4" i="5"/>
  <c r="B5" i="5"/>
  <c r="B6" i="5"/>
  <c r="B7" i="5"/>
  <c r="B8" i="5"/>
  <c r="B9" i="5"/>
  <c r="B10" i="5"/>
  <c r="B11" i="5"/>
  <c r="B12" i="5"/>
  <c r="B13" i="5"/>
  <c r="B2" i="5"/>
  <c r="B1" i="6" l="1"/>
  <c r="C1" i="6"/>
  <c r="D1" i="6"/>
  <c r="E1" i="6"/>
  <c r="F1" i="6"/>
  <c r="G1" i="6"/>
  <c r="H1" i="6"/>
  <c r="I1" i="6"/>
  <c r="J1" i="6"/>
  <c r="K1" i="6"/>
  <c r="A2" i="6"/>
  <c r="A3" i="6"/>
  <c r="A4" i="6"/>
  <c r="A5" i="6"/>
  <c r="A6" i="6"/>
  <c r="A7" i="6"/>
  <c r="A8" i="6"/>
  <c r="A9" i="6"/>
  <c r="A10" i="6"/>
  <c r="A11" i="6"/>
  <c r="C43" i="12"/>
  <c r="D43" i="12"/>
  <c r="E43" i="12"/>
  <c r="F43" i="12"/>
  <c r="G43" i="12"/>
  <c r="H43" i="12"/>
  <c r="I43" i="12"/>
  <c r="J43" i="12"/>
  <c r="K43" i="12"/>
  <c r="C44" i="12"/>
  <c r="D44" i="12"/>
  <c r="E44" i="12"/>
  <c r="F44" i="12"/>
  <c r="G44" i="12"/>
  <c r="H44" i="12"/>
  <c r="I44" i="12"/>
  <c r="J44" i="12"/>
  <c r="K44" i="12"/>
  <c r="C45" i="12"/>
  <c r="D45" i="12"/>
  <c r="E45" i="12"/>
  <c r="F45" i="12"/>
  <c r="G45" i="12"/>
  <c r="H45" i="12"/>
  <c r="I45" i="12"/>
  <c r="J45" i="12"/>
  <c r="K45" i="12"/>
  <c r="C46" i="12"/>
  <c r="D46" i="12"/>
  <c r="E46" i="12"/>
  <c r="F46" i="12"/>
  <c r="G46" i="12"/>
  <c r="H46" i="12"/>
  <c r="I46" i="12"/>
  <c r="J46" i="12"/>
  <c r="K46" i="12"/>
  <c r="C47" i="12"/>
  <c r="D47" i="12"/>
  <c r="E47" i="12"/>
  <c r="F47" i="12"/>
  <c r="G47" i="12"/>
  <c r="H47" i="12"/>
  <c r="I47" i="12"/>
  <c r="J47" i="12"/>
  <c r="K47" i="12"/>
  <c r="C48" i="12"/>
  <c r="D48" i="12"/>
  <c r="E48" i="12"/>
  <c r="F48" i="12"/>
  <c r="G48" i="12"/>
  <c r="H48" i="12"/>
  <c r="I48" i="12"/>
  <c r="J48" i="12"/>
  <c r="K48" i="12"/>
  <c r="C49" i="12"/>
  <c r="D49" i="12"/>
  <c r="E49" i="12"/>
  <c r="F49" i="12"/>
  <c r="G49" i="12"/>
  <c r="H49" i="12"/>
  <c r="I49" i="12"/>
  <c r="J49" i="12"/>
  <c r="K49" i="12"/>
  <c r="C50" i="12"/>
  <c r="D50" i="12"/>
  <c r="E50" i="12"/>
  <c r="F50" i="12"/>
  <c r="G50" i="12"/>
  <c r="H50" i="12"/>
  <c r="I50" i="12"/>
  <c r="J50" i="12"/>
  <c r="K50" i="12"/>
  <c r="C51" i="12"/>
  <c r="D51" i="12"/>
  <c r="E51" i="12"/>
  <c r="F51" i="12"/>
  <c r="G51" i="12"/>
  <c r="H51" i="12"/>
  <c r="I51" i="12"/>
  <c r="J51" i="12"/>
  <c r="K51" i="12"/>
  <c r="C52" i="12"/>
  <c r="D52" i="12"/>
  <c r="E52" i="12"/>
  <c r="F52" i="12"/>
  <c r="G52" i="12"/>
  <c r="H52" i="12"/>
  <c r="I52" i="12"/>
  <c r="J52" i="12"/>
  <c r="K52" i="12"/>
  <c r="B51" i="12"/>
  <c r="B52" i="12"/>
  <c r="B44" i="12"/>
  <c r="B45" i="12"/>
  <c r="B46" i="12"/>
  <c r="B47" i="12"/>
  <c r="B48" i="12"/>
  <c r="B49" i="12"/>
  <c r="B50" i="12"/>
  <c r="B43" i="12"/>
  <c r="C39" i="12"/>
  <c r="D39" i="12"/>
  <c r="E39" i="12"/>
  <c r="F39" i="12"/>
  <c r="G39" i="12"/>
  <c r="H39" i="12"/>
  <c r="I39" i="12"/>
  <c r="J39" i="12"/>
  <c r="K39" i="12"/>
  <c r="B39" i="12"/>
  <c r="C29" i="12"/>
  <c r="D29" i="12"/>
  <c r="E29" i="12"/>
  <c r="F29" i="12"/>
  <c r="G29" i="12"/>
  <c r="H29" i="12"/>
  <c r="I29" i="12"/>
  <c r="J29" i="12"/>
  <c r="K29" i="12"/>
  <c r="C30" i="12"/>
  <c r="D30" i="12"/>
  <c r="E30" i="12"/>
  <c r="F30" i="12"/>
  <c r="G30" i="12"/>
  <c r="H30" i="12"/>
  <c r="I30" i="12"/>
  <c r="J30" i="12"/>
  <c r="K30" i="12"/>
  <c r="C31" i="12"/>
  <c r="D31" i="12"/>
  <c r="E31" i="12"/>
  <c r="F31" i="12"/>
  <c r="G31" i="12"/>
  <c r="H31" i="12"/>
  <c r="I31" i="12"/>
  <c r="J31" i="12"/>
  <c r="K31" i="12"/>
  <c r="C32" i="12"/>
  <c r="D32" i="12"/>
  <c r="E32" i="12"/>
  <c r="F32" i="12"/>
  <c r="G32" i="12"/>
  <c r="H32" i="12"/>
  <c r="I32" i="12"/>
  <c r="J32" i="12"/>
  <c r="K32" i="12"/>
  <c r="C33" i="12"/>
  <c r="D33" i="12"/>
  <c r="E33" i="12"/>
  <c r="F33" i="12"/>
  <c r="G33" i="12"/>
  <c r="H33" i="12"/>
  <c r="I33" i="12"/>
  <c r="J33" i="12"/>
  <c r="K33" i="12"/>
  <c r="C34" i="12"/>
  <c r="D34" i="12"/>
  <c r="E34" i="12"/>
  <c r="F34" i="12"/>
  <c r="G34" i="12"/>
  <c r="H34" i="12"/>
  <c r="I34" i="12"/>
  <c r="J34" i="12"/>
  <c r="K34" i="12"/>
  <c r="C35" i="12"/>
  <c r="D35" i="12"/>
  <c r="E35" i="12"/>
  <c r="F35" i="12"/>
  <c r="G35" i="12"/>
  <c r="H35" i="12"/>
  <c r="I35" i="12"/>
  <c r="J35" i="12"/>
  <c r="K35" i="12"/>
  <c r="C36" i="12"/>
  <c r="D36" i="12"/>
  <c r="E36" i="12"/>
  <c r="F36" i="12"/>
  <c r="G36" i="12"/>
  <c r="H36" i="12"/>
  <c r="I36" i="12"/>
  <c r="J36" i="12"/>
  <c r="K36" i="12"/>
  <c r="C37" i="12"/>
  <c r="D37" i="12"/>
  <c r="E37" i="12"/>
  <c r="F37" i="12"/>
  <c r="G37" i="12"/>
  <c r="H37" i="12"/>
  <c r="I37" i="12"/>
  <c r="J37" i="12"/>
  <c r="K37" i="12"/>
  <c r="C38" i="12"/>
  <c r="D38" i="12"/>
  <c r="E38" i="12"/>
  <c r="F38" i="12"/>
  <c r="G38" i="12"/>
  <c r="H38" i="12"/>
  <c r="I38" i="12"/>
  <c r="J38" i="12"/>
  <c r="K38" i="12"/>
  <c r="B30" i="12"/>
  <c r="B31" i="12"/>
  <c r="B32" i="12"/>
  <c r="B33" i="12"/>
  <c r="B34" i="12"/>
  <c r="B35" i="12"/>
  <c r="B36" i="12"/>
  <c r="B37" i="12"/>
  <c r="B38" i="12"/>
  <c r="B29" i="12"/>
  <c r="S16" i="12"/>
  <c r="T16" i="12"/>
  <c r="U16" i="12"/>
  <c r="V16" i="12"/>
  <c r="W16" i="12"/>
  <c r="X16" i="12"/>
  <c r="Y16" i="12"/>
  <c r="Z16" i="12"/>
  <c r="AA16" i="12"/>
  <c r="S17" i="12"/>
  <c r="T17" i="12"/>
  <c r="U17" i="12"/>
  <c r="V17" i="12"/>
  <c r="W17" i="12"/>
  <c r="X17" i="12"/>
  <c r="Y17" i="12"/>
  <c r="Z17" i="12"/>
  <c r="AA17" i="12"/>
  <c r="S18" i="12"/>
  <c r="T18" i="12"/>
  <c r="U18" i="12"/>
  <c r="V18" i="12"/>
  <c r="W18" i="12"/>
  <c r="X18" i="12"/>
  <c r="Y18" i="12"/>
  <c r="Z18" i="12"/>
  <c r="AA18" i="12"/>
  <c r="S19" i="12"/>
  <c r="T19" i="12"/>
  <c r="U19" i="12"/>
  <c r="V19" i="12"/>
  <c r="W19" i="12"/>
  <c r="X19" i="12"/>
  <c r="Y19" i="12"/>
  <c r="Z19" i="12"/>
  <c r="AA19" i="12"/>
  <c r="S20" i="12"/>
  <c r="T20" i="12"/>
  <c r="U20" i="12"/>
  <c r="V20" i="12"/>
  <c r="W20" i="12"/>
  <c r="X20" i="12"/>
  <c r="Y20" i="12"/>
  <c r="Z20" i="12"/>
  <c r="AA20" i="12"/>
  <c r="S21" i="12"/>
  <c r="T21" i="12"/>
  <c r="U21" i="12"/>
  <c r="V21" i="12"/>
  <c r="W21" i="12"/>
  <c r="X21" i="12"/>
  <c r="Y21" i="12"/>
  <c r="Z21" i="12"/>
  <c r="AA21" i="12"/>
  <c r="S22" i="12"/>
  <c r="T22" i="12"/>
  <c r="U22" i="12"/>
  <c r="V22" i="12"/>
  <c r="W22" i="12"/>
  <c r="X22" i="12"/>
  <c r="Y22" i="12"/>
  <c r="Z22" i="12"/>
  <c r="AA22" i="12"/>
  <c r="S23" i="12"/>
  <c r="T23" i="12"/>
  <c r="U23" i="12"/>
  <c r="V23" i="12"/>
  <c r="W23" i="12"/>
  <c r="X23" i="12"/>
  <c r="Y23" i="12"/>
  <c r="Z23" i="12"/>
  <c r="AA23" i="12"/>
  <c r="S24" i="12"/>
  <c r="T24" i="12"/>
  <c r="U24" i="12"/>
  <c r="V24" i="12"/>
  <c r="W24" i="12"/>
  <c r="X24" i="12"/>
  <c r="Y24" i="12"/>
  <c r="Z24" i="12"/>
  <c r="AA24" i="12"/>
  <c r="S25" i="12"/>
  <c r="T25" i="12"/>
  <c r="U25" i="12"/>
  <c r="V25" i="12"/>
  <c r="W25" i="12"/>
  <c r="X25" i="12"/>
  <c r="Y25" i="12"/>
  <c r="Z25" i="12"/>
  <c r="AA25" i="12"/>
  <c r="R17" i="12"/>
  <c r="R18" i="12"/>
  <c r="R19" i="12"/>
  <c r="R20" i="12"/>
  <c r="R21" i="12"/>
  <c r="R22" i="12"/>
  <c r="R23" i="12"/>
  <c r="R24" i="12"/>
  <c r="R25" i="12"/>
  <c r="R16" i="12"/>
  <c r="J6" i="7"/>
  <c r="Q3" i="7"/>
  <c r="Q4" i="7"/>
  <c r="Q5" i="7"/>
  <c r="Q6" i="7"/>
  <c r="Q2" i="7"/>
  <c r="J3" i="7"/>
  <c r="J4" i="7"/>
  <c r="J5" i="7"/>
  <c r="J2" i="7"/>
  <c r="O6" i="7"/>
  <c r="N6" i="7"/>
  <c r="I6" i="7"/>
  <c r="H6" i="7"/>
  <c r="G6" i="7"/>
  <c r="F6" i="7"/>
  <c r="E6" i="7"/>
  <c r="D6" i="7"/>
  <c r="C6" i="7"/>
  <c r="B6" i="7"/>
  <c r="P5" i="7"/>
  <c r="M5" i="7"/>
  <c r="L5" i="7"/>
  <c r="K5" i="7"/>
  <c r="P4" i="7"/>
  <c r="M4" i="7"/>
  <c r="L4" i="7"/>
  <c r="K4" i="7"/>
  <c r="P3" i="7"/>
  <c r="M3" i="7"/>
  <c r="L3" i="7"/>
  <c r="K3" i="7"/>
  <c r="P2" i="7"/>
  <c r="M2" i="7"/>
  <c r="L2" i="7"/>
  <c r="K2" i="7"/>
  <c r="M6" i="7" l="1"/>
  <c r="K6" i="7"/>
  <c r="L6" i="7"/>
  <c r="P6" i="7"/>
  <c r="D2" i="5" l="1"/>
  <c r="D4" i="5" l="1"/>
  <c r="D9" i="5"/>
  <c r="D3" i="5"/>
  <c r="D8" i="5"/>
  <c r="D11" i="5"/>
  <c r="D6" i="5"/>
  <c r="D13" i="5"/>
  <c r="D10" i="5"/>
  <c r="D12" i="5"/>
  <c r="D7" i="5"/>
  <c r="D5" i="5"/>
</calcChain>
</file>

<file path=xl/sharedStrings.xml><?xml version="1.0" encoding="utf-8"?>
<sst xmlns="http://schemas.openxmlformats.org/spreadsheetml/2006/main" count="568" uniqueCount="97">
  <si>
    <t>origin_airport</t>
  </si>
  <si>
    <t>departure_time</t>
  </si>
  <si>
    <t>destination_airport</t>
  </si>
  <si>
    <t>arrival_time</t>
  </si>
  <si>
    <t>flight_time</t>
  </si>
  <si>
    <t>MP7760</t>
  </si>
  <si>
    <t>AMS</t>
  </si>
  <si>
    <t>VCP</t>
  </si>
  <si>
    <t>0 days 12:22:00</t>
  </si>
  <si>
    <t>SCL</t>
  </si>
  <si>
    <t>0 days 03:50:00</t>
  </si>
  <si>
    <t>UIO</t>
  </si>
  <si>
    <t>0 days 06:15:00</t>
  </si>
  <si>
    <t>MIA</t>
  </si>
  <si>
    <t>0 days 03:55:00</t>
  </si>
  <si>
    <t>0 days 08:35:00</t>
  </si>
  <si>
    <t>MP7340</t>
  </si>
  <si>
    <t>0 days 12:21:00</t>
  </si>
  <si>
    <t>MP6910</t>
  </si>
  <si>
    <t>0 days 11:40:00</t>
  </si>
  <si>
    <t>EZE</t>
  </si>
  <si>
    <t>0 days 03:00:00</t>
  </si>
  <si>
    <t>0 days 06:10:00</t>
  </si>
  <si>
    <t>MP6160</t>
  </si>
  <si>
    <t>0 days 09:30:00</t>
  </si>
  <si>
    <t>BOG</t>
  </si>
  <si>
    <t>0 days 03:35:00</t>
  </si>
  <si>
    <t>0 days 03:45:00</t>
  </si>
  <si>
    <t>MP6140</t>
  </si>
  <si>
    <t>GUA</t>
  </si>
  <si>
    <t>0 days 02:35:00</t>
  </si>
  <si>
    <t>0 days 03:05:00</t>
  </si>
  <si>
    <t>0 days 01:35:00</t>
  </si>
  <si>
    <t>MP6120</t>
  </si>
  <si>
    <t>MP8910</t>
  </si>
  <si>
    <t>CAI</t>
  </si>
  <si>
    <t>0 days 03:10:00</t>
  </si>
  <si>
    <t>NBO</t>
  </si>
  <si>
    <t>0 days 05:55:00</t>
  </si>
  <si>
    <t>0 days 08:55:00</t>
  </si>
  <si>
    <t>MP8560</t>
  </si>
  <si>
    <t>JNB</t>
  </si>
  <si>
    <t>0 days 10:50:00</t>
  </si>
  <si>
    <t>MP8320</t>
  </si>
  <si>
    <t>HRE</t>
  </si>
  <si>
    <t>0 days 01:30:00</t>
  </si>
  <si>
    <t>0 days 02:50:00</t>
  </si>
  <si>
    <t>MP8340</t>
  </si>
  <si>
    <t>MP8370</t>
  </si>
  <si>
    <t>airport</t>
  </si>
  <si>
    <t>region</t>
  </si>
  <si>
    <t>EU</t>
  </si>
  <si>
    <t>NrA</t>
  </si>
  <si>
    <t>AF</t>
  </si>
  <si>
    <t>LA</t>
  </si>
  <si>
    <t>lat</t>
  </si>
  <si>
    <t>lon</t>
  </si>
  <si>
    <t>AF - EU</t>
  </si>
  <si>
    <t>EU - AF</t>
  </si>
  <si>
    <t>EU - EU</t>
  </si>
  <si>
    <t>AF - AF</t>
  </si>
  <si>
    <t>chemical</t>
  </si>
  <si>
    <t>perishable</t>
  </si>
  <si>
    <t>heavy</t>
  </si>
  <si>
    <t>other</t>
  </si>
  <si>
    <t>LA - EU</t>
  </si>
  <si>
    <t>EU - LA</t>
  </si>
  <si>
    <t>LA - AF</t>
  </si>
  <si>
    <t>AF - LA</t>
  </si>
  <si>
    <t>LA - LA</t>
  </si>
  <si>
    <t>-</t>
  </si>
  <si>
    <t>All intra AF via AMS</t>
  </si>
  <si>
    <t>++</t>
  </si>
  <si>
    <t>+</t>
  </si>
  <si>
    <t>+++</t>
  </si>
  <si>
    <t>±</t>
  </si>
  <si>
    <t>--</t>
  </si>
  <si>
    <t>A</t>
  </si>
  <si>
    <t>B</t>
  </si>
  <si>
    <t>AA</t>
  </si>
  <si>
    <t>D</t>
  </si>
  <si>
    <t>C</t>
  </si>
  <si>
    <t>E</t>
  </si>
  <si>
    <t>F</t>
  </si>
  <si>
    <t>---</t>
  </si>
  <si>
    <t>PERCENTAGES:</t>
  </si>
  <si>
    <t>NUMERICAL SCORES:</t>
  </si>
  <si>
    <t>NrA - EU</t>
  </si>
  <si>
    <t>EU - NrA</t>
  </si>
  <si>
    <t>LA - NrA</t>
  </si>
  <si>
    <t>NrA - LA</t>
  </si>
  <si>
    <t>NrA - AF</t>
  </si>
  <si>
    <t>AF - NrA</t>
  </si>
  <si>
    <t>NrA - NrA</t>
  </si>
  <si>
    <t>NUMBER OF UNIQUE DIRECT AND INDIRECT FLIGHT PATHS:</t>
  </si>
  <si>
    <t>OD PAIR RATING BASED ON HISTORIC CARGO FLOW DATA AND NATURE OF FLIGHT PATHS:</t>
  </si>
  <si>
    <t>ADJUSTED SCORE OF OD PAIRS: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</si>
</sst>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202122"/>
      <name val="Arial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2" borderId="0" xfId="0" applyFill="1"/>
    <xf numFmtId="2" fontId="0" fillId="0" borderId="0" xfId="0" applyNumberFormat="1"/>
    <xf numFmtId="2" fontId="2" fillId="0" borderId="0" xfId="0" applyNumberFormat="1" applyFont="1"/>
    <xf numFmtId="0" fontId="1" fillId="0" borderId="0" xfId="0" applyFont="1"/>
    <xf numFmtId="0" fontId="0" fillId="3" borderId="0" xfId="0" applyFill="1"/>
    <xf numFmtId="49" fontId="0" fillId="0" borderId="0" xfId="0" applyNumberFormat="1"/>
    <xf numFmtId="49" fontId="0" fillId="0" borderId="0" xfId="0" quotePrefix="1" applyNumberFormat="1"/>
    <xf numFmtId="49" fontId="3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e8ede75418a1548/Documenten/Thesis/PythonThesis/instance_generation/demand_generation_full.xlsx" TargetMode="External"/><Relationship Id="rId1" Type="http://schemas.openxmlformats.org/officeDocument/2006/relationships/externalLinkPath" Target="demand_generation_ful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e8ede75418a1548/Documenten/Thesis/PythonThesis/instance_generation/demand_generation_reduced.xlsx" TargetMode="External"/><Relationship Id="rId1" Type="http://schemas.openxmlformats.org/officeDocument/2006/relationships/externalLinkPath" Target="demand_generation_redu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tinct_flight_paths_full"/>
      <sheetName val="rating_per_OD_pair"/>
      <sheetName val="percentage_OD_matrix"/>
      <sheetName val="actual_demand_matrix"/>
    </sheetNames>
    <sheetDataSet>
      <sheetData sheetId="0"/>
      <sheetData sheetId="1"/>
      <sheetData sheetId="2">
        <row r="34">
          <cell r="B34">
            <v>0</v>
          </cell>
          <cell r="C34">
            <v>0.45607646791078754</v>
          </cell>
          <cell r="D34">
            <v>0.19144862795149969</v>
          </cell>
          <cell r="E34">
            <v>0.24038461538461536</v>
          </cell>
          <cell r="F34">
            <v>0.2</v>
          </cell>
          <cell r="G34">
            <v>0.23119520073834796</v>
          </cell>
          <cell r="H34">
            <v>0.14306151645207438</v>
          </cell>
          <cell r="I34">
            <v>0.17667844522968199</v>
          </cell>
          <cell r="J34">
            <v>0.26424050632911389</v>
          </cell>
          <cell r="K34">
            <v>0.3585614600107353</v>
          </cell>
          <cell r="L34">
            <v>0.43631613324624424</v>
          </cell>
          <cell r="M34">
            <v>0.34244702665755294</v>
          </cell>
        </row>
        <row r="35">
          <cell r="B35">
            <v>0.24433065106071694</v>
          </cell>
          <cell r="C35">
            <v>0</v>
          </cell>
          <cell r="D35">
            <v>0.31971920867900444</v>
          </cell>
          <cell r="E35">
            <v>0.31971153846153849</v>
          </cell>
          <cell r="F35">
            <v>0.33399999999999996</v>
          </cell>
          <cell r="G35">
            <v>0.23119520073834796</v>
          </cell>
          <cell r="H35">
            <v>0.19027181688125894</v>
          </cell>
          <cell r="I35">
            <v>0.29505300353356889</v>
          </cell>
          <cell r="J35">
            <v>5.2215189873417722E-2</v>
          </cell>
          <cell r="K35">
            <v>3.542673107890499E-2</v>
          </cell>
          <cell r="L35">
            <v>6.4663618549967342E-2</v>
          </cell>
          <cell r="M35">
            <v>4.5112781954887216E-2</v>
          </cell>
        </row>
        <row r="36">
          <cell r="B36">
            <v>7.3152889539136817E-2</v>
          </cell>
          <cell r="C36">
            <v>0.18161128812016392</v>
          </cell>
          <cell r="D36">
            <v>0</v>
          </cell>
          <cell r="E36">
            <v>0.12019230769230768</v>
          </cell>
          <cell r="F36">
            <v>0.1</v>
          </cell>
          <cell r="G36">
            <v>9.2293493308721747E-2</v>
          </cell>
          <cell r="H36">
            <v>0.14306151645207438</v>
          </cell>
          <cell r="I36">
            <v>0.17667844522968199</v>
          </cell>
          <cell r="J36">
            <v>5.2215189873417722E-2</v>
          </cell>
          <cell r="K36">
            <v>3.542673107890499E-2</v>
          </cell>
          <cell r="L36">
            <v>4.3109079033311563E-2</v>
          </cell>
          <cell r="M36">
            <v>4.5112781954887216E-2</v>
          </cell>
        </row>
        <row r="37">
          <cell r="B37">
            <v>6.5349914654962218E-2</v>
          </cell>
          <cell r="C37">
            <v>4.5061447428311342E-2</v>
          </cell>
          <cell r="D37">
            <v>8.5513720485003192E-2</v>
          </cell>
          <cell r="E37">
            <v>0</v>
          </cell>
          <cell r="F37">
            <v>0.2</v>
          </cell>
          <cell r="G37">
            <v>0.13844023996308261</v>
          </cell>
          <cell r="H37">
            <v>0.14306151645207438</v>
          </cell>
          <cell r="I37">
            <v>0.17667844522968199</v>
          </cell>
          <cell r="J37">
            <v>5.2215189873417722E-2</v>
          </cell>
          <cell r="K37">
            <v>3.542673107890499E-2</v>
          </cell>
          <cell r="L37">
            <v>6.4663618549967342E-2</v>
          </cell>
          <cell r="M37">
            <v>4.5112781954887216E-2</v>
          </cell>
        </row>
        <row r="38">
          <cell r="B38">
            <v>3.2674957327481109E-2</v>
          </cell>
          <cell r="C38">
            <v>0.12107419208010928</v>
          </cell>
          <cell r="D38">
            <v>8.5513720485003192E-2</v>
          </cell>
          <cell r="E38">
            <v>4.026442307692308E-2</v>
          </cell>
          <cell r="F38">
            <v>0</v>
          </cell>
          <cell r="G38">
            <v>9.2293493308721747E-2</v>
          </cell>
          <cell r="H38">
            <v>0</v>
          </cell>
          <cell r="I38">
            <v>0</v>
          </cell>
          <cell r="J38">
            <v>5.2215189873417722E-2</v>
          </cell>
          <cell r="K38">
            <v>3.542673107890499E-2</v>
          </cell>
          <cell r="L38">
            <v>4.3109079033311563E-2</v>
          </cell>
          <cell r="M38">
            <v>4.5112781954887216E-2</v>
          </cell>
        </row>
        <row r="39">
          <cell r="B39">
            <v>0.12216532553035847</v>
          </cell>
          <cell r="C39">
            <v>6.0992262175694145E-2</v>
          </cell>
          <cell r="D39">
            <v>8.5513720485003192E-2</v>
          </cell>
          <cell r="E39">
            <v>8.0528846153846159E-2</v>
          </cell>
          <cell r="F39">
            <v>6.7000000000000004E-2</v>
          </cell>
          <cell r="G39">
            <v>0</v>
          </cell>
          <cell r="H39">
            <v>9.5851216022889846E-2</v>
          </cell>
          <cell r="I39">
            <v>0</v>
          </cell>
          <cell r="J39">
            <v>5.2215189873417722E-2</v>
          </cell>
          <cell r="K39">
            <v>3.542673107890499E-2</v>
          </cell>
          <cell r="L39">
            <v>4.3109079033311563E-2</v>
          </cell>
          <cell r="M39">
            <v>4.5112781954887216E-2</v>
          </cell>
        </row>
        <row r="40">
          <cell r="B40">
            <v>3.2431114362350653E-2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7.7065066912782657E-2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8.0468178493050494E-3</v>
          </cell>
          <cell r="C41">
            <v>1.5020482476103781E-2</v>
          </cell>
          <cell r="D41">
            <v>6.3816209317166556E-2</v>
          </cell>
          <cell r="E41">
            <v>4.026442307692308E-2</v>
          </cell>
          <cell r="F41">
            <v>0</v>
          </cell>
          <cell r="G41">
            <v>4.6146746654360873E-2</v>
          </cell>
          <cell r="H41">
            <v>0.14306151645207438</v>
          </cell>
          <cell r="I41">
            <v>0</v>
          </cell>
          <cell r="J41">
            <v>5.2215189873417722E-2</v>
          </cell>
          <cell r="K41">
            <v>1.7713365539452495E-2</v>
          </cell>
          <cell r="L41">
            <v>2.1554539516655782E-2</v>
          </cell>
          <cell r="M41">
            <v>2.2556390977443608E-2</v>
          </cell>
        </row>
        <row r="42">
          <cell r="B42">
            <v>5.6815410875396259E-2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0.12972445744940261</v>
          </cell>
          <cell r="C43">
            <v>4.5061447428311342E-2</v>
          </cell>
          <cell r="D43">
            <v>6.3178047223994893E-2</v>
          </cell>
          <cell r="E43">
            <v>5.9495192307692304E-2</v>
          </cell>
          <cell r="F43">
            <v>3.3000000000000002E-2</v>
          </cell>
          <cell r="G43">
            <v>3.0456852791878177E-2</v>
          </cell>
          <cell r="H43">
            <v>4.7210300429184553E-2</v>
          </cell>
          <cell r="I43">
            <v>5.8303886925795051E-2</v>
          </cell>
          <cell r="J43">
            <v>0.1060126582278481</v>
          </cell>
          <cell r="K43">
            <v>0</v>
          </cell>
          <cell r="L43">
            <v>0.19595035924232526</v>
          </cell>
          <cell r="M43">
            <v>0.13670539986329458</v>
          </cell>
        </row>
        <row r="44">
          <cell r="B44">
            <v>0.16215557181175327</v>
          </cell>
          <cell r="C44">
            <v>4.5061447428311342E-2</v>
          </cell>
          <cell r="D44">
            <v>6.3178047223994893E-2</v>
          </cell>
          <cell r="E44">
            <v>5.9495192307692304E-2</v>
          </cell>
          <cell r="F44">
            <v>3.3000000000000002E-2</v>
          </cell>
          <cell r="G44">
            <v>3.0456852791878177E-2</v>
          </cell>
          <cell r="H44">
            <v>4.7210300429184553E-2</v>
          </cell>
          <cell r="I44">
            <v>5.8303886925795051E-2</v>
          </cell>
          <cell r="J44">
            <v>0.21044303797468356</v>
          </cell>
          <cell r="K44">
            <v>0.28556092324208265</v>
          </cell>
          <cell r="L44">
            <v>0</v>
          </cell>
          <cell r="M44">
            <v>0.27272727272727271</v>
          </cell>
        </row>
        <row r="45">
          <cell r="B45">
            <v>7.3152889539136817E-2</v>
          </cell>
          <cell r="C45">
            <v>3.0040964952207563E-2</v>
          </cell>
          <cell r="D45">
            <v>4.2118698149329933E-2</v>
          </cell>
          <cell r="E45">
            <v>3.9663461538461536E-2</v>
          </cell>
          <cell r="F45">
            <v>3.3000000000000002E-2</v>
          </cell>
          <cell r="G45">
            <v>3.0456852791878177E-2</v>
          </cell>
          <cell r="H45">
            <v>4.7210300429184553E-2</v>
          </cell>
          <cell r="I45">
            <v>5.8303886925795051E-2</v>
          </cell>
          <cell r="J45">
            <v>0.1060126582278481</v>
          </cell>
          <cell r="K45">
            <v>0.16103059581320447</v>
          </cell>
          <cell r="L45">
            <v>8.7524493794905289E-2</v>
          </cell>
          <cell r="M45">
            <v>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tinct_flight_paths_reduced"/>
      <sheetName val="rating_per_OD_pair"/>
      <sheetName val="percentage_OD_matrix"/>
      <sheetName val="actual_demand_matrix"/>
    </sheetNames>
    <sheetDataSet>
      <sheetData sheetId="0"/>
      <sheetData sheetId="1"/>
      <sheetData sheetId="2">
        <row r="30">
          <cell r="B30">
            <v>0</v>
          </cell>
          <cell r="C30">
            <v>0.66666666666666663</v>
          </cell>
          <cell r="D30">
            <v>0.39285714285714285</v>
          </cell>
          <cell r="E30">
            <v>0.44</v>
          </cell>
          <cell r="F30">
            <v>0.25</v>
          </cell>
          <cell r="G30">
            <v>0.30555555555555558</v>
          </cell>
          <cell r="H30">
            <v>0.39534883720930231</v>
          </cell>
          <cell r="I30">
            <v>0.35897435897435898</v>
          </cell>
          <cell r="J30">
            <v>0.73913043478260865</v>
          </cell>
          <cell r="K30">
            <v>0.5</v>
          </cell>
        </row>
        <row r="31">
          <cell r="B31">
            <v>0.19580419580419581</v>
          </cell>
          <cell r="C31">
            <v>0</v>
          </cell>
          <cell r="D31">
            <v>0.6071428571428571</v>
          </cell>
          <cell r="E31">
            <v>0.56000000000000005</v>
          </cell>
          <cell r="F31">
            <v>0.25</v>
          </cell>
          <cell r="G31">
            <v>0.3888888888888889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>
            <v>5.5944055944055944E-2</v>
          </cell>
          <cell r="C32">
            <v>0.33333333333333331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>
            <v>4.195804195804196E-2</v>
          </cell>
          <cell r="C33">
            <v>0</v>
          </cell>
          <cell r="D33">
            <v>0</v>
          </cell>
          <cell r="E33">
            <v>0</v>
          </cell>
          <cell r="F33">
            <v>0.19642857142857142</v>
          </cell>
          <cell r="G33">
            <v>0.30555555555555558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B34">
            <v>0.13986013986013987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>
            <v>7.6923076923076927E-2</v>
          </cell>
          <cell r="C35">
            <v>0</v>
          </cell>
          <cell r="D35">
            <v>0</v>
          </cell>
          <cell r="E35">
            <v>0</v>
          </cell>
          <cell r="F35">
            <v>0.30357142857142855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>
            <v>0.13986013986013987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9.7902097902097904E-2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0.13953488372093023</v>
          </cell>
          <cell r="I37">
            <v>0</v>
          </cell>
          <cell r="J37">
            <v>0.13043478260869565</v>
          </cell>
          <cell r="K37">
            <v>0</v>
          </cell>
        </row>
        <row r="38">
          <cell r="B38">
            <v>0.19580419580419581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0.32558139534883723</v>
          </cell>
          <cell r="I38">
            <v>0.35897435897435898</v>
          </cell>
          <cell r="J38">
            <v>0</v>
          </cell>
          <cell r="K38">
            <v>0.5</v>
          </cell>
        </row>
        <row r="39">
          <cell r="B39">
            <v>5.5944055944055944E-2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0.13953488372093023</v>
          </cell>
          <cell r="I39">
            <v>0.28205128205128205</v>
          </cell>
          <cell r="J39">
            <v>0.13043478260869565</v>
          </cell>
          <cell r="K39">
            <v>0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9652-ACCC-43E2-AE24-BF00E61CFE22}">
  <dimension ref="A1:F48"/>
  <sheetViews>
    <sheetView workbookViewId="0">
      <selection activeCell="B12" sqref="B12"/>
    </sheetView>
  </sheetViews>
  <sheetFormatPr defaultRowHeight="14.4" x14ac:dyDescent="0.3"/>
  <cols>
    <col min="3" max="3" width="18.109375" bestFit="1" customWidth="1"/>
    <col min="5" max="5" width="18.109375" bestFit="1" customWidth="1"/>
    <col min="6" max="6" width="13.777343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6</v>
      </c>
      <c r="C2" s="1">
        <v>45472.915972222218</v>
      </c>
      <c r="D2" t="s">
        <v>7</v>
      </c>
      <c r="E2" s="1">
        <v>45473.431250000001</v>
      </c>
      <c r="F2" t="s">
        <v>8</v>
      </c>
    </row>
    <row r="3" spans="1:6" x14ac:dyDescent="0.3">
      <c r="A3" t="s">
        <v>5</v>
      </c>
      <c r="B3" t="s">
        <v>7</v>
      </c>
      <c r="C3" s="1">
        <v>45473.513888888891</v>
      </c>
      <c r="D3" t="s">
        <v>9</v>
      </c>
      <c r="E3" s="1">
        <v>45473.673611111109</v>
      </c>
      <c r="F3" s="2" t="s">
        <v>10</v>
      </c>
    </row>
    <row r="4" spans="1:6" x14ac:dyDescent="0.3">
      <c r="A4" t="s">
        <v>5</v>
      </c>
      <c r="B4" t="s">
        <v>9</v>
      </c>
      <c r="C4" s="1">
        <v>45473.756944444453</v>
      </c>
      <c r="D4" t="s">
        <v>11</v>
      </c>
      <c r="E4" s="1">
        <v>45473.975694444453</v>
      </c>
      <c r="F4" s="2" t="s">
        <v>12</v>
      </c>
    </row>
    <row r="5" spans="1:6" x14ac:dyDescent="0.3">
      <c r="A5" t="s">
        <v>5</v>
      </c>
      <c r="B5" t="s">
        <v>11</v>
      </c>
      <c r="C5" s="1">
        <v>45474.059027777781</v>
      </c>
      <c r="D5" t="s">
        <v>13</v>
      </c>
      <c r="E5" s="1">
        <v>45474.222222222219</v>
      </c>
      <c r="F5" t="s">
        <v>14</v>
      </c>
    </row>
    <row r="6" spans="1:6" x14ac:dyDescent="0.3">
      <c r="A6" t="s">
        <v>5</v>
      </c>
      <c r="B6" t="s">
        <v>13</v>
      </c>
      <c r="C6" s="1">
        <v>45474.284722222219</v>
      </c>
      <c r="D6" t="s">
        <v>6</v>
      </c>
      <c r="E6" s="1">
        <v>45474.642361111109</v>
      </c>
      <c r="F6" t="s">
        <v>15</v>
      </c>
    </row>
    <row r="7" spans="1:6" x14ac:dyDescent="0.3">
      <c r="A7" t="s">
        <v>16</v>
      </c>
      <c r="B7" t="s">
        <v>6</v>
      </c>
      <c r="C7" s="1">
        <v>45470.915972222218</v>
      </c>
      <c r="D7" t="s">
        <v>7</v>
      </c>
      <c r="E7" s="1">
        <v>45471.430555555547</v>
      </c>
      <c r="F7" t="s">
        <v>17</v>
      </c>
    </row>
    <row r="8" spans="1:6" x14ac:dyDescent="0.3">
      <c r="A8" t="s">
        <v>16</v>
      </c>
      <c r="B8" t="s">
        <v>7</v>
      </c>
      <c r="C8" s="1">
        <v>45471.513888888891</v>
      </c>
      <c r="D8" t="s">
        <v>9</v>
      </c>
      <c r="E8" s="1">
        <v>45471.673611111109</v>
      </c>
      <c r="F8" s="2" t="s">
        <v>10</v>
      </c>
    </row>
    <row r="9" spans="1:6" x14ac:dyDescent="0.3">
      <c r="A9" t="s">
        <v>16</v>
      </c>
      <c r="B9" t="s">
        <v>9</v>
      </c>
      <c r="C9" s="1">
        <v>45471.756944444453</v>
      </c>
      <c r="D9" t="s">
        <v>11</v>
      </c>
      <c r="E9" s="1">
        <v>45471.975694444453</v>
      </c>
      <c r="F9" s="2" t="s">
        <v>12</v>
      </c>
    </row>
    <row r="10" spans="1:6" x14ac:dyDescent="0.3">
      <c r="A10" t="s">
        <v>16</v>
      </c>
      <c r="B10" t="s">
        <v>11</v>
      </c>
      <c r="C10" s="1">
        <v>45472.059027777781</v>
      </c>
      <c r="D10" t="s">
        <v>13</v>
      </c>
      <c r="E10" s="1">
        <v>45472.222222222219</v>
      </c>
      <c r="F10" t="s">
        <v>14</v>
      </c>
    </row>
    <row r="11" spans="1:6" x14ac:dyDescent="0.3">
      <c r="A11" t="s">
        <v>16</v>
      </c>
      <c r="B11" t="s">
        <v>13</v>
      </c>
      <c r="C11" s="1">
        <v>45472.284722222219</v>
      </c>
      <c r="D11" t="s">
        <v>6</v>
      </c>
      <c r="E11" s="1">
        <v>45472.642361111109</v>
      </c>
      <c r="F11" t="s">
        <v>15</v>
      </c>
    </row>
    <row r="12" spans="1:6" x14ac:dyDescent="0.3">
      <c r="A12" t="s">
        <v>18</v>
      </c>
      <c r="B12" t="s">
        <v>6</v>
      </c>
      <c r="C12" s="1">
        <v>45467.861111111109</v>
      </c>
      <c r="D12" t="s">
        <v>7</v>
      </c>
      <c r="E12" s="1">
        <v>45468.347222222219</v>
      </c>
      <c r="F12" t="s">
        <v>19</v>
      </c>
    </row>
    <row r="13" spans="1:6" x14ac:dyDescent="0.3">
      <c r="A13" t="s">
        <v>18</v>
      </c>
      <c r="B13" t="s">
        <v>7</v>
      </c>
      <c r="C13" s="1">
        <v>45468.430555555547</v>
      </c>
      <c r="D13" t="s">
        <v>20</v>
      </c>
      <c r="E13" s="1">
        <v>45468.555555555547</v>
      </c>
      <c r="F13" s="2" t="s">
        <v>21</v>
      </c>
    </row>
    <row r="14" spans="1:6" x14ac:dyDescent="0.3">
      <c r="A14" t="s">
        <v>18</v>
      </c>
      <c r="B14" t="s">
        <v>20</v>
      </c>
      <c r="C14" s="1">
        <v>45468.638888888891</v>
      </c>
      <c r="D14" t="s">
        <v>11</v>
      </c>
      <c r="E14" s="1">
        <v>45468.895833333343</v>
      </c>
      <c r="F14" t="s">
        <v>22</v>
      </c>
    </row>
    <row r="15" spans="1:6" x14ac:dyDescent="0.3">
      <c r="A15" t="s">
        <v>18</v>
      </c>
      <c r="B15" t="s">
        <v>11</v>
      </c>
      <c r="C15" s="1">
        <v>45468.979166666657</v>
      </c>
      <c r="D15" t="s">
        <v>13</v>
      </c>
      <c r="E15" s="1">
        <v>45469.142361111109</v>
      </c>
      <c r="F15" t="s">
        <v>14</v>
      </c>
    </row>
    <row r="16" spans="1:6" x14ac:dyDescent="0.3">
      <c r="A16" t="s">
        <v>18</v>
      </c>
      <c r="B16" t="s">
        <v>13</v>
      </c>
      <c r="C16" s="1">
        <v>45469.239583333343</v>
      </c>
      <c r="D16" t="s">
        <v>6</v>
      </c>
      <c r="E16" s="1">
        <v>45469.597222222219</v>
      </c>
      <c r="F16" t="s">
        <v>15</v>
      </c>
    </row>
    <row r="17" spans="1:6" x14ac:dyDescent="0.3">
      <c r="A17" t="s">
        <v>23</v>
      </c>
      <c r="B17" t="s">
        <v>6</v>
      </c>
      <c r="C17" s="1">
        <v>45472.333333333343</v>
      </c>
      <c r="D17" t="s">
        <v>13</v>
      </c>
      <c r="E17" s="1">
        <v>45472.729166666657</v>
      </c>
      <c r="F17" t="s">
        <v>24</v>
      </c>
    </row>
    <row r="18" spans="1:6" x14ac:dyDescent="0.3">
      <c r="A18" t="s">
        <v>23</v>
      </c>
      <c r="B18" t="s">
        <v>13</v>
      </c>
      <c r="C18" s="1">
        <v>45472.8125</v>
      </c>
      <c r="D18" t="s">
        <v>25</v>
      </c>
      <c r="E18" s="1">
        <v>45472.961805555547</v>
      </c>
      <c r="F18" t="s">
        <v>26</v>
      </c>
    </row>
    <row r="19" spans="1:6" x14ac:dyDescent="0.3">
      <c r="A19" t="s">
        <v>23</v>
      </c>
      <c r="B19" t="s">
        <v>25</v>
      </c>
      <c r="C19" s="1">
        <v>45473.045138888891</v>
      </c>
      <c r="D19" t="s">
        <v>13</v>
      </c>
      <c r="E19" s="1">
        <v>45473.201388888891</v>
      </c>
      <c r="F19" t="s">
        <v>27</v>
      </c>
    </row>
    <row r="20" spans="1:6" x14ac:dyDescent="0.3">
      <c r="A20" t="s">
        <v>23</v>
      </c>
      <c r="B20" t="s">
        <v>13</v>
      </c>
      <c r="C20" s="1">
        <v>45473.270833333343</v>
      </c>
      <c r="D20" t="s">
        <v>6</v>
      </c>
      <c r="E20" s="1">
        <v>45473.621527777781</v>
      </c>
      <c r="F20" t="s">
        <v>15</v>
      </c>
    </row>
    <row r="21" spans="1:6" x14ac:dyDescent="0.3">
      <c r="A21" t="s">
        <v>28</v>
      </c>
      <c r="B21" t="s">
        <v>6</v>
      </c>
      <c r="C21" s="1">
        <v>45470.243055555547</v>
      </c>
      <c r="D21" t="s">
        <v>13</v>
      </c>
      <c r="E21" s="1">
        <v>45470.638888888891</v>
      </c>
      <c r="F21" t="s">
        <v>24</v>
      </c>
    </row>
    <row r="22" spans="1:6" x14ac:dyDescent="0.3">
      <c r="A22" t="s">
        <v>28</v>
      </c>
      <c r="B22" t="s">
        <v>13</v>
      </c>
      <c r="C22" s="1">
        <v>45470.722222222219</v>
      </c>
      <c r="D22" t="s">
        <v>29</v>
      </c>
      <c r="E22" s="1">
        <v>45470.829861111109</v>
      </c>
      <c r="F22" s="2" t="s">
        <v>30</v>
      </c>
    </row>
    <row r="23" spans="1:6" x14ac:dyDescent="0.3">
      <c r="A23" t="s">
        <v>28</v>
      </c>
      <c r="B23" t="s">
        <v>29</v>
      </c>
      <c r="C23" s="1">
        <v>45470.913194444453</v>
      </c>
      <c r="D23" t="s">
        <v>11</v>
      </c>
      <c r="E23" s="1">
        <v>45471.041666666657</v>
      </c>
      <c r="F23" t="s">
        <v>31</v>
      </c>
    </row>
    <row r="24" spans="1:6" x14ac:dyDescent="0.3">
      <c r="A24" t="s">
        <v>28</v>
      </c>
      <c r="B24" t="s">
        <v>11</v>
      </c>
      <c r="C24" s="1">
        <v>45471.125</v>
      </c>
      <c r="D24" t="s">
        <v>25</v>
      </c>
      <c r="E24" s="1">
        <v>45471.190972222219</v>
      </c>
      <c r="F24" s="2" t="s">
        <v>32</v>
      </c>
    </row>
    <row r="25" spans="1:6" x14ac:dyDescent="0.3">
      <c r="A25" t="s">
        <v>28</v>
      </c>
      <c r="B25" t="s">
        <v>25</v>
      </c>
      <c r="C25" s="1">
        <v>45471.274305555547</v>
      </c>
      <c r="D25" t="s">
        <v>13</v>
      </c>
      <c r="E25" s="1">
        <v>45471.430555555547</v>
      </c>
      <c r="F25" t="s">
        <v>27</v>
      </c>
    </row>
    <row r="26" spans="1:6" x14ac:dyDescent="0.3">
      <c r="A26" t="s">
        <v>28</v>
      </c>
      <c r="B26" t="s">
        <v>13</v>
      </c>
      <c r="C26" s="1">
        <v>45471.517361111109</v>
      </c>
      <c r="D26" t="s">
        <v>6</v>
      </c>
      <c r="E26" s="1">
        <v>45471.875</v>
      </c>
      <c r="F26" t="s">
        <v>15</v>
      </c>
    </row>
    <row r="27" spans="1:6" x14ac:dyDescent="0.3">
      <c r="A27" t="s">
        <v>33</v>
      </c>
      <c r="B27" t="s">
        <v>6</v>
      </c>
      <c r="C27" s="1">
        <v>45468.333333333343</v>
      </c>
      <c r="D27" t="s">
        <v>13</v>
      </c>
      <c r="E27" s="1">
        <v>45468.729166666657</v>
      </c>
      <c r="F27" t="s">
        <v>24</v>
      </c>
    </row>
    <row r="28" spans="1:6" x14ac:dyDescent="0.3">
      <c r="A28" t="s">
        <v>33</v>
      </c>
      <c r="B28" t="s">
        <v>13</v>
      </c>
      <c r="C28" s="1">
        <v>45468.8125</v>
      </c>
      <c r="D28" t="s">
        <v>25</v>
      </c>
      <c r="E28" s="1">
        <v>45468.961805555547</v>
      </c>
      <c r="F28" t="s">
        <v>26</v>
      </c>
    </row>
    <row r="29" spans="1:6" x14ac:dyDescent="0.3">
      <c r="A29" t="s">
        <v>33</v>
      </c>
      <c r="B29" t="s">
        <v>25</v>
      </c>
      <c r="C29" s="1">
        <v>45469.045138888891</v>
      </c>
      <c r="D29" t="s">
        <v>13</v>
      </c>
      <c r="E29" s="1">
        <v>45469.201388888891</v>
      </c>
      <c r="F29" t="s">
        <v>27</v>
      </c>
    </row>
    <row r="30" spans="1:6" x14ac:dyDescent="0.3">
      <c r="A30" t="s">
        <v>33</v>
      </c>
      <c r="B30" t="s">
        <v>13</v>
      </c>
      <c r="C30" s="1">
        <v>45469.291666666657</v>
      </c>
      <c r="D30" t="s">
        <v>6</v>
      </c>
      <c r="E30" s="1">
        <v>45469.649305555547</v>
      </c>
      <c r="F30" t="s">
        <v>15</v>
      </c>
    </row>
    <row r="31" spans="1:6" x14ac:dyDescent="0.3">
      <c r="A31" t="s">
        <v>34</v>
      </c>
      <c r="B31" t="s">
        <v>6</v>
      </c>
      <c r="C31" s="1">
        <v>45467.579861111109</v>
      </c>
      <c r="D31" t="s">
        <v>35</v>
      </c>
      <c r="E31" s="1">
        <v>45467.711805555547</v>
      </c>
      <c r="F31" t="s">
        <v>36</v>
      </c>
    </row>
    <row r="32" spans="1:6" x14ac:dyDescent="0.3">
      <c r="A32" t="s">
        <v>34</v>
      </c>
      <c r="B32" t="s">
        <v>35</v>
      </c>
      <c r="C32" s="1">
        <v>45467.795138888891</v>
      </c>
      <c r="D32" t="s">
        <v>37</v>
      </c>
      <c r="E32" s="1">
        <v>45468.041666666657</v>
      </c>
      <c r="F32" t="s">
        <v>38</v>
      </c>
    </row>
    <row r="33" spans="1:6" x14ac:dyDescent="0.3">
      <c r="A33" t="s">
        <v>34</v>
      </c>
      <c r="B33" t="s">
        <v>37</v>
      </c>
      <c r="C33" s="1">
        <v>45468.333333333343</v>
      </c>
      <c r="D33" t="s">
        <v>6</v>
      </c>
      <c r="E33" s="1">
        <v>45468.704861111109</v>
      </c>
      <c r="F33" s="2" t="s">
        <v>39</v>
      </c>
    </row>
    <row r="34" spans="1:6" x14ac:dyDescent="0.3">
      <c r="A34" t="s">
        <v>40</v>
      </c>
      <c r="B34" t="s">
        <v>6</v>
      </c>
      <c r="C34" s="1">
        <v>45472.861111111109</v>
      </c>
      <c r="D34" t="s">
        <v>41</v>
      </c>
      <c r="E34" s="1">
        <v>45473.3125</v>
      </c>
      <c r="F34" t="s">
        <v>42</v>
      </c>
    </row>
    <row r="35" spans="1:6" x14ac:dyDescent="0.3">
      <c r="A35" t="s">
        <v>40</v>
      </c>
      <c r="B35" t="s">
        <v>41</v>
      </c>
      <c r="C35" s="1">
        <v>45473.447916666657</v>
      </c>
      <c r="D35" t="s">
        <v>37</v>
      </c>
      <c r="E35" s="1">
        <v>45473.607638888891</v>
      </c>
      <c r="F35" s="2" t="s">
        <v>10</v>
      </c>
    </row>
    <row r="36" spans="1:6" x14ac:dyDescent="0.3">
      <c r="A36" t="s">
        <v>40</v>
      </c>
      <c r="B36" t="s">
        <v>37</v>
      </c>
      <c r="C36" s="1">
        <v>45473.833333333343</v>
      </c>
      <c r="D36" t="s">
        <v>6</v>
      </c>
      <c r="E36" s="1">
        <v>45474.204861111109</v>
      </c>
      <c r="F36" t="s">
        <v>39</v>
      </c>
    </row>
    <row r="37" spans="1:6" x14ac:dyDescent="0.3">
      <c r="A37" t="s">
        <v>43</v>
      </c>
      <c r="B37" t="s">
        <v>6</v>
      </c>
      <c r="C37" s="1">
        <v>45468.902777777781</v>
      </c>
      <c r="D37" t="s">
        <v>41</v>
      </c>
      <c r="E37" s="1">
        <v>45469.354166666657</v>
      </c>
      <c r="F37" t="s">
        <v>42</v>
      </c>
    </row>
    <row r="38" spans="1:6" x14ac:dyDescent="0.3">
      <c r="A38" t="s">
        <v>43</v>
      </c>
      <c r="B38" t="s">
        <v>41</v>
      </c>
      <c r="C38" s="1">
        <v>45469.447916666657</v>
      </c>
      <c r="D38" t="s">
        <v>44</v>
      </c>
      <c r="E38" s="1">
        <v>45469.510416666657</v>
      </c>
      <c r="F38" s="2" t="s">
        <v>45</v>
      </c>
    </row>
    <row r="39" spans="1:6" x14ac:dyDescent="0.3">
      <c r="A39" t="s">
        <v>43</v>
      </c>
      <c r="B39" t="s">
        <v>44</v>
      </c>
      <c r="C39" s="1">
        <v>45469.572916666657</v>
      </c>
      <c r="D39" t="s">
        <v>37</v>
      </c>
      <c r="E39" s="1">
        <v>45469.690972222219</v>
      </c>
      <c r="F39" s="3" t="s">
        <v>46</v>
      </c>
    </row>
    <row r="40" spans="1:6" x14ac:dyDescent="0.3">
      <c r="A40" t="s">
        <v>43</v>
      </c>
      <c r="B40" t="s">
        <v>37</v>
      </c>
      <c r="C40" s="1">
        <v>45469.833333333343</v>
      </c>
      <c r="D40" t="s">
        <v>6</v>
      </c>
      <c r="E40" s="1">
        <v>45470.204861111109</v>
      </c>
      <c r="F40" t="s">
        <v>39</v>
      </c>
    </row>
    <row r="41" spans="1:6" x14ac:dyDescent="0.3">
      <c r="A41" t="s">
        <v>47</v>
      </c>
      <c r="B41" t="s">
        <v>6</v>
      </c>
      <c r="C41" s="1">
        <v>45470.861111111109</v>
      </c>
      <c r="D41" t="s">
        <v>41</v>
      </c>
      <c r="E41" s="1">
        <v>45471.3125</v>
      </c>
      <c r="F41" t="s">
        <v>42</v>
      </c>
    </row>
    <row r="42" spans="1:6" x14ac:dyDescent="0.3">
      <c r="A42" t="s">
        <v>47</v>
      </c>
      <c r="B42" t="s">
        <v>41</v>
      </c>
      <c r="C42" s="1">
        <v>45471.447916666657</v>
      </c>
      <c r="D42" t="s">
        <v>44</v>
      </c>
      <c r="E42" s="1">
        <v>45471.510416666657</v>
      </c>
      <c r="F42" s="2" t="s">
        <v>45</v>
      </c>
    </row>
    <row r="43" spans="1:6" x14ac:dyDescent="0.3">
      <c r="A43" t="s">
        <v>47</v>
      </c>
      <c r="B43" t="s">
        <v>44</v>
      </c>
      <c r="C43" s="1">
        <v>45471.572916666657</v>
      </c>
      <c r="D43" t="s">
        <v>37</v>
      </c>
      <c r="E43" s="1">
        <v>45471.732638888891</v>
      </c>
      <c r="F43" s="3" t="s">
        <v>46</v>
      </c>
    </row>
    <row r="44" spans="1:6" x14ac:dyDescent="0.3">
      <c r="A44" t="s">
        <v>47</v>
      </c>
      <c r="B44" t="s">
        <v>37</v>
      </c>
      <c r="C44" s="1">
        <v>45471.833333333343</v>
      </c>
      <c r="D44" t="s">
        <v>6</v>
      </c>
      <c r="E44" s="1">
        <v>45472.204861111109</v>
      </c>
      <c r="F44" t="s">
        <v>39</v>
      </c>
    </row>
    <row r="45" spans="1:6" x14ac:dyDescent="0.3">
      <c r="A45" t="s">
        <v>48</v>
      </c>
      <c r="B45" t="s">
        <v>6</v>
      </c>
      <c r="C45" s="1">
        <v>45473.861111111109</v>
      </c>
      <c r="D45" t="s">
        <v>41</v>
      </c>
      <c r="E45" s="1">
        <v>45474.3125</v>
      </c>
      <c r="F45" t="s">
        <v>42</v>
      </c>
    </row>
    <row r="46" spans="1:6" x14ac:dyDescent="0.3">
      <c r="A46" t="s">
        <v>48</v>
      </c>
      <c r="B46" t="s">
        <v>41</v>
      </c>
      <c r="C46" s="1">
        <v>45474.447916666657</v>
      </c>
      <c r="D46" t="s">
        <v>44</v>
      </c>
      <c r="E46" s="1">
        <v>45474.510416666657</v>
      </c>
      <c r="F46" s="2" t="s">
        <v>45</v>
      </c>
    </row>
    <row r="47" spans="1:6" x14ac:dyDescent="0.3">
      <c r="A47" t="s">
        <v>48</v>
      </c>
      <c r="B47" t="s">
        <v>44</v>
      </c>
      <c r="C47" s="1">
        <v>45474.572916666657</v>
      </c>
      <c r="D47" t="s">
        <v>37</v>
      </c>
      <c r="E47" s="1">
        <v>45474.732638888891</v>
      </c>
      <c r="F47" s="3" t="s">
        <v>46</v>
      </c>
    </row>
    <row r="48" spans="1:6" x14ac:dyDescent="0.3">
      <c r="A48" t="s">
        <v>48</v>
      </c>
      <c r="B48" t="s">
        <v>37</v>
      </c>
      <c r="C48" s="1">
        <v>45474.833333333343</v>
      </c>
      <c r="D48" t="s">
        <v>6</v>
      </c>
      <c r="E48" s="1">
        <v>45475.204861111109</v>
      </c>
      <c r="F48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C069-F950-4F76-85A4-53C0F26917C9}">
  <dimension ref="A1:F17"/>
  <sheetViews>
    <sheetView workbookViewId="0">
      <selection activeCell="D46" sqref="D46"/>
    </sheetView>
  </sheetViews>
  <sheetFormatPr defaultRowHeight="14.4" x14ac:dyDescent="0.3"/>
  <cols>
    <col min="3" max="3" width="18.109375" bestFit="1" customWidth="1"/>
    <col min="5" max="5" width="18.109375" bestFit="1" customWidth="1"/>
    <col min="6" max="6" width="13.777343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18</v>
      </c>
      <c r="B2" t="s">
        <v>6</v>
      </c>
      <c r="C2" s="1">
        <v>45467.861111111109</v>
      </c>
      <c r="D2" t="s">
        <v>7</v>
      </c>
      <c r="E2" s="1">
        <v>45468.347222222219</v>
      </c>
      <c r="F2" t="s">
        <v>19</v>
      </c>
    </row>
    <row r="3" spans="1:6" x14ac:dyDescent="0.3">
      <c r="A3" t="s">
        <v>18</v>
      </c>
      <c r="B3" t="s">
        <v>7</v>
      </c>
      <c r="C3" s="1">
        <v>45468.430555555547</v>
      </c>
      <c r="D3" t="s">
        <v>20</v>
      </c>
      <c r="E3" s="1">
        <v>45468.555555555547</v>
      </c>
      <c r="F3" s="2" t="s">
        <v>21</v>
      </c>
    </row>
    <row r="4" spans="1:6" x14ac:dyDescent="0.3">
      <c r="A4" t="s">
        <v>18</v>
      </c>
      <c r="B4" t="s">
        <v>20</v>
      </c>
      <c r="C4" s="1">
        <v>45468.638888888891</v>
      </c>
      <c r="D4" t="s">
        <v>11</v>
      </c>
      <c r="E4" s="1">
        <v>45468.895833333343</v>
      </c>
      <c r="F4" t="s">
        <v>22</v>
      </c>
    </row>
    <row r="5" spans="1:6" x14ac:dyDescent="0.3">
      <c r="A5" t="s">
        <v>18</v>
      </c>
      <c r="B5" t="s">
        <v>11</v>
      </c>
      <c r="C5" s="1">
        <v>45468.979166666657</v>
      </c>
      <c r="D5" t="s">
        <v>13</v>
      </c>
      <c r="E5" s="1">
        <v>45469.142361111109</v>
      </c>
      <c r="F5" t="s">
        <v>14</v>
      </c>
    </row>
    <row r="6" spans="1:6" x14ac:dyDescent="0.3">
      <c r="A6" t="s">
        <v>18</v>
      </c>
      <c r="B6" t="s">
        <v>13</v>
      </c>
      <c r="C6" s="1">
        <v>45469.239583333343</v>
      </c>
      <c r="D6" t="s">
        <v>6</v>
      </c>
      <c r="E6" s="1">
        <v>45469.597222222219</v>
      </c>
      <c r="F6" t="s">
        <v>15</v>
      </c>
    </row>
    <row r="7" spans="1:6" x14ac:dyDescent="0.3">
      <c r="A7" t="s">
        <v>33</v>
      </c>
      <c r="B7" t="s">
        <v>6</v>
      </c>
      <c r="C7" s="1">
        <v>45468.333333333343</v>
      </c>
      <c r="D7" t="s">
        <v>13</v>
      </c>
      <c r="E7" s="1">
        <v>45468.729166666657</v>
      </c>
      <c r="F7" t="s">
        <v>24</v>
      </c>
    </row>
    <row r="8" spans="1:6" x14ac:dyDescent="0.3">
      <c r="A8" t="s">
        <v>33</v>
      </c>
      <c r="B8" t="s">
        <v>13</v>
      </c>
      <c r="C8" s="1">
        <v>45468.8125</v>
      </c>
      <c r="D8" t="s">
        <v>25</v>
      </c>
      <c r="E8" s="1">
        <v>45468.961805555547</v>
      </c>
      <c r="F8" t="s">
        <v>26</v>
      </c>
    </row>
    <row r="9" spans="1:6" x14ac:dyDescent="0.3">
      <c r="A9" t="s">
        <v>33</v>
      </c>
      <c r="B9" t="s">
        <v>25</v>
      </c>
      <c r="C9" s="1">
        <v>45469.045138888891</v>
      </c>
      <c r="D9" t="s">
        <v>13</v>
      </c>
      <c r="E9" s="1">
        <v>45469.201388888891</v>
      </c>
      <c r="F9" t="s">
        <v>27</v>
      </c>
    </row>
    <row r="10" spans="1:6" x14ac:dyDescent="0.3">
      <c r="A10" t="s">
        <v>33</v>
      </c>
      <c r="B10" t="s">
        <v>13</v>
      </c>
      <c r="C10" s="1">
        <v>45469.291666666657</v>
      </c>
      <c r="D10" t="s">
        <v>6</v>
      </c>
      <c r="E10" s="1">
        <v>45469.649305555547</v>
      </c>
      <c r="F10" t="s">
        <v>15</v>
      </c>
    </row>
    <row r="11" spans="1:6" x14ac:dyDescent="0.3">
      <c r="A11" t="s">
        <v>34</v>
      </c>
      <c r="B11" t="s">
        <v>6</v>
      </c>
      <c r="C11" s="1">
        <v>45467.579861111109</v>
      </c>
      <c r="D11" t="s">
        <v>35</v>
      </c>
      <c r="E11" s="1">
        <v>45467.711805555547</v>
      </c>
      <c r="F11" t="s">
        <v>36</v>
      </c>
    </row>
    <row r="12" spans="1:6" x14ac:dyDescent="0.3">
      <c r="A12" t="s">
        <v>34</v>
      </c>
      <c r="B12" t="s">
        <v>35</v>
      </c>
      <c r="C12" s="1">
        <v>45467.795138888891</v>
      </c>
      <c r="D12" t="s">
        <v>37</v>
      </c>
      <c r="E12" s="1">
        <v>45468.041666666657</v>
      </c>
      <c r="F12" t="s">
        <v>38</v>
      </c>
    </row>
    <row r="13" spans="1:6" x14ac:dyDescent="0.3">
      <c r="A13" t="s">
        <v>34</v>
      </c>
      <c r="B13" t="s">
        <v>37</v>
      </c>
      <c r="C13" s="1">
        <v>45468.333333333343</v>
      </c>
      <c r="D13" t="s">
        <v>6</v>
      </c>
      <c r="E13" s="1">
        <v>45468.704861111109</v>
      </c>
      <c r="F13" s="2" t="s">
        <v>39</v>
      </c>
    </row>
    <row r="14" spans="1:6" x14ac:dyDescent="0.3">
      <c r="A14" t="s">
        <v>43</v>
      </c>
      <c r="B14" t="s">
        <v>6</v>
      </c>
      <c r="C14" s="1">
        <v>45468.902777777781</v>
      </c>
      <c r="D14" t="s">
        <v>41</v>
      </c>
      <c r="E14" s="1">
        <v>45469.354166666657</v>
      </c>
      <c r="F14" t="s">
        <v>42</v>
      </c>
    </row>
    <row r="15" spans="1:6" x14ac:dyDescent="0.3">
      <c r="A15" t="s">
        <v>43</v>
      </c>
      <c r="B15" t="s">
        <v>41</v>
      </c>
      <c r="C15" s="1">
        <v>45469.447916666657</v>
      </c>
      <c r="D15" t="s">
        <v>44</v>
      </c>
      <c r="E15" s="1">
        <v>45469.510416666657</v>
      </c>
      <c r="F15" s="2" t="s">
        <v>45</v>
      </c>
    </row>
    <row r="16" spans="1:6" x14ac:dyDescent="0.3">
      <c r="A16" t="s">
        <v>43</v>
      </c>
      <c r="B16" t="s">
        <v>44</v>
      </c>
      <c r="C16" s="1">
        <v>45469.572916666657</v>
      </c>
      <c r="D16" t="s">
        <v>37</v>
      </c>
      <c r="E16" s="1">
        <v>45469.690972222219</v>
      </c>
      <c r="F16" s="3" t="s">
        <v>46</v>
      </c>
    </row>
    <row r="17" spans="1:6" x14ac:dyDescent="0.3">
      <c r="A17" t="s">
        <v>43</v>
      </c>
      <c r="B17" t="s">
        <v>37</v>
      </c>
      <c r="C17" s="1">
        <v>45469.833333333343</v>
      </c>
      <c r="D17" t="s">
        <v>6</v>
      </c>
      <c r="E17" s="1">
        <v>45470.204861111109</v>
      </c>
      <c r="F17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ABC2-1BD9-4234-92D6-5B620776F3F8}">
  <dimension ref="A1:D13"/>
  <sheetViews>
    <sheetView tabSelected="1" topLeftCell="A22" workbookViewId="0">
      <selection activeCell="G18" sqref="G18"/>
    </sheetView>
  </sheetViews>
  <sheetFormatPr defaultRowHeight="14.4" x14ac:dyDescent="0.3"/>
  <sheetData>
    <row r="1" spans="1:4" x14ac:dyDescent="0.3">
      <c r="A1" t="s">
        <v>49</v>
      </c>
      <c r="B1" t="s">
        <v>50</v>
      </c>
      <c r="C1" t="s">
        <v>55</v>
      </c>
      <c r="D1" t="s">
        <v>56</v>
      </c>
    </row>
    <row r="2" spans="1:4" x14ac:dyDescent="0.3">
      <c r="A2" t="s">
        <v>6</v>
      </c>
      <c r="B2" t="s">
        <v>51</v>
      </c>
      <c r="C2" s="4">
        <v>52.31</v>
      </c>
      <c r="D2" s="4">
        <v>4.7699999999999996</v>
      </c>
    </row>
    <row r="3" spans="1:4" x14ac:dyDescent="0.3">
      <c r="A3" t="s">
        <v>13</v>
      </c>
      <c r="B3" t="s">
        <v>52</v>
      </c>
      <c r="C3" s="4">
        <v>25.79</v>
      </c>
      <c r="D3" s="4">
        <v>-80.290000000000006</v>
      </c>
    </row>
    <row r="4" spans="1:4" x14ac:dyDescent="0.3">
      <c r="A4" t="s">
        <v>25</v>
      </c>
      <c r="B4" t="s">
        <v>54</v>
      </c>
      <c r="C4" s="4">
        <v>4.71</v>
      </c>
      <c r="D4" s="4">
        <v>-74.14</v>
      </c>
    </row>
    <row r="5" spans="1:4" x14ac:dyDescent="0.3">
      <c r="A5" t="s">
        <v>11</v>
      </c>
      <c r="B5" t="s">
        <v>54</v>
      </c>
      <c r="C5" s="4">
        <v>-0.14000000000000001</v>
      </c>
      <c r="D5" s="4">
        <v>-78.489999999999995</v>
      </c>
    </row>
    <row r="6" spans="1:4" x14ac:dyDescent="0.3">
      <c r="A6" t="s">
        <v>20</v>
      </c>
      <c r="B6" t="s">
        <v>54</v>
      </c>
      <c r="C6" s="4">
        <v>-34.82</v>
      </c>
      <c r="D6" s="4">
        <v>-58.53</v>
      </c>
    </row>
    <row r="7" spans="1:4" x14ac:dyDescent="0.3">
      <c r="A7" t="s">
        <v>7</v>
      </c>
      <c r="B7" t="s">
        <v>54</v>
      </c>
      <c r="C7" s="4">
        <v>-23.01</v>
      </c>
      <c r="D7" s="4">
        <v>-47.13</v>
      </c>
    </row>
    <row r="8" spans="1:4" x14ac:dyDescent="0.3">
      <c r="A8" t="s">
        <v>9</v>
      </c>
      <c r="B8" t="s">
        <v>54</v>
      </c>
      <c r="C8" s="4">
        <v>-33.39</v>
      </c>
      <c r="D8" s="4">
        <v>-70.790000000000006</v>
      </c>
    </row>
    <row r="9" spans="1:4" x14ac:dyDescent="0.3">
      <c r="A9" t="s">
        <v>29</v>
      </c>
      <c r="B9" t="s">
        <v>54</v>
      </c>
      <c r="C9" s="4">
        <v>14.58</v>
      </c>
      <c r="D9" s="4">
        <v>-90.53</v>
      </c>
    </row>
    <row r="10" spans="1:4" x14ac:dyDescent="0.3">
      <c r="A10" t="s">
        <v>35</v>
      </c>
      <c r="B10" t="s">
        <v>53</v>
      </c>
      <c r="C10" s="5">
        <v>30.12</v>
      </c>
      <c r="D10" s="4">
        <v>31.41</v>
      </c>
    </row>
    <row r="11" spans="1:4" x14ac:dyDescent="0.3">
      <c r="A11" t="s">
        <v>44</v>
      </c>
      <c r="B11" t="s">
        <v>53</v>
      </c>
      <c r="C11" s="4">
        <v>-17.93</v>
      </c>
      <c r="D11" s="4">
        <v>31.09</v>
      </c>
    </row>
    <row r="12" spans="1:4" x14ac:dyDescent="0.3">
      <c r="A12" t="s">
        <v>41</v>
      </c>
      <c r="B12" t="s">
        <v>53</v>
      </c>
      <c r="C12" s="4">
        <v>-26.13</v>
      </c>
      <c r="D12" s="4">
        <v>28.25</v>
      </c>
    </row>
    <row r="13" spans="1:4" x14ac:dyDescent="0.3">
      <c r="A13" t="s">
        <v>37</v>
      </c>
      <c r="B13" t="s">
        <v>53</v>
      </c>
      <c r="C13" s="4">
        <v>-1.32</v>
      </c>
      <c r="D13" s="4">
        <v>36.93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012E-65C3-479B-924C-22A6DB72DDE1}">
  <dimension ref="A1:D11"/>
  <sheetViews>
    <sheetView workbookViewId="0">
      <selection activeCell="G9" sqref="G9"/>
    </sheetView>
  </sheetViews>
  <sheetFormatPr defaultRowHeight="14.4" x14ac:dyDescent="0.3"/>
  <sheetData>
    <row r="1" spans="1:4" x14ac:dyDescent="0.3">
      <c r="A1" t="s">
        <v>49</v>
      </c>
      <c r="B1" t="s">
        <v>50</v>
      </c>
      <c r="C1" t="s">
        <v>55</v>
      </c>
      <c r="D1" t="s">
        <v>56</v>
      </c>
    </row>
    <row r="2" spans="1:4" x14ac:dyDescent="0.3">
      <c r="A2" t="s">
        <v>6</v>
      </c>
      <c r="B2" t="s">
        <v>51</v>
      </c>
      <c r="C2" s="4">
        <v>52.31</v>
      </c>
      <c r="D2" s="4">
        <v>4.7699999999999996</v>
      </c>
    </row>
    <row r="3" spans="1:4" x14ac:dyDescent="0.3">
      <c r="A3" t="s">
        <v>13</v>
      </c>
      <c r="B3" t="s">
        <v>52</v>
      </c>
      <c r="C3" s="4">
        <v>25.79</v>
      </c>
      <c r="D3" s="4">
        <v>-80.290000000000006</v>
      </c>
    </row>
    <row r="4" spans="1:4" x14ac:dyDescent="0.3">
      <c r="A4" t="s">
        <v>25</v>
      </c>
      <c r="B4" t="s">
        <v>54</v>
      </c>
      <c r="C4" s="4">
        <v>4.71</v>
      </c>
      <c r="D4" s="4">
        <v>-74.14</v>
      </c>
    </row>
    <row r="5" spans="1:4" x14ac:dyDescent="0.3">
      <c r="A5" t="s">
        <v>11</v>
      </c>
      <c r="B5" t="s">
        <v>54</v>
      </c>
      <c r="C5" s="4">
        <v>-0.14000000000000001</v>
      </c>
      <c r="D5" s="4">
        <v>-78.489999999999995</v>
      </c>
    </row>
    <row r="6" spans="1:4" x14ac:dyDescent="0.3">
      <c r="A6" t="s">
        <v>20</v>
      </c>
      <c r="B6" t="s">
        <v>54</v>
      </c>
      <c r="C6" s="4">
        <v>-34.82</v>
      </c>
      <c r="D6" s="4">
        <v>-58.53</v>
      </c>
    </row>
    <row r="7" spans="1:4" x14ac:dyDescent="0.3">
      <c r="A7" t="s">
        <v>7</v>
      </c>
      <c r="B7" t="s">
        <v>54</v>
      </c>
      <c r="C7" s="4">
        <v>-23.01</v>
      </c>
      <c r="D7" s="4">
        <v>-47.13</v>
      </c>
    </row>
    <row r="8" spans="1:4" x14ac:dyDescent="0.3">
      <c r="A8" t="s">
        <v>35</v>
      </c>
      <c r="B8" t="s">
        <v>53</v>
      </c>
      <c r="C8" s="5">
        <v>30.12</v>
      </c>
      <c r="D8" s="4">
        <v>31.41</v>
      </c>
    </row>
    <row r="9" spans="1:4" x14ac:dyDescent="0.3">
      <c r="A9" t="s">
        <v>44</v>
      </c>
      <c r="B9" t="s">
        <v>53</v>
      </c>
      <c r="C9" s="4">
        <v>-17.93</v>
      </c>
      <c r="D9" s="4">
        <v>31.09</v>
      </c>
    </row>
    <row r="10" spans="1:4" x14ac:dyDescent="0.3">
      <c r="A10" t="s">
        <v>41</v>
      </c>
      <c r="B10" t="s">
        <v>53</v>
      </c>
      <c r="C10" s="4">
        <v>-26.13</v>
      </c>
      <c r="D10" s="4">
        <v>28.25</v>
      </c>
    </row>
    <row r="11" spans="1:4" x14ac:dyDescent="0.3">
      <c r="A11" t="s">
        <v>37</v>
      </c>
      <c r="B11" t="s">
        <v>53</v>
      </c>
      <c r="C11" s="4">
        <v>-1.32</v>
      </c>
      <c r="D11" s="4">
        <v>36.93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CD7E-F990-44A8-BA6C-9F1A7DE3917D}">
  <dimension ref="A1:M13"/>
  <sheetViews>
    <sheetView workbookViewId="0">
      <selection activeCell="B3" sqref="B3"/>
    </sheetView>
  </sheetViews>
  <sheetFormatPr defaultRowHeight="14.4" x14ac:dyDescent="0.3"/>
  <sheetData>
    <row r="1" spans="1:13" x14ac:dyDescent="0.3">
      <c r="B1" s="12" t="s">
        <v>6</v>
      </c>
      <c r="C1" s="12" t="s">
        <v>13</v>
      </c>
      <c r="D1" s="12" t="s">
        <v>25</v>
      </c>
      <c r="E1" s="12" t="s">
        <v>11</v>
      </c>
      <c r="F1" s="12" t="s">
        <v>9</v>
      </c>
      <c r="G1" s="12" t="s">
        <v>7</v>
      </c>
      <c r="H1" s="12" t="s">
        <v>20</v>
      </c>
      <c r="I1" s="12" t="s">
        <v>29</v>
      </c>
      <c r="J1" s="12" t="s">
        <v>35</v>
      </c>
      <c r="K1" s="12" t="s">
        <v>41</v>
      </c>
      <c r="L1" s="12" t="s">
        <v>37</v>
      </c>
      <c r="M1" s="12" t="s">
        <v>44</v>
      </c>
    </row>
    <row r="2" spans="1:13" x14ac:dyDescent="0.3">
      <c r="A2" s="12" t="s">
        <v>6</v>
      </c>
      <c r="B2">
        <f>[1]percentage_OD_matrix!B34</f>
        <v>0</v>
      </c>
      <c r="C2">
        <f>[1]percentage_OD_matrix!C34</f>
        <v>0.45607646791078754</v>
      </c>
      <c r="D2">
        <f>[1]percentage_OD_matrix!D34</f>
        <v>0.19144862795149969</v>
      </c>
      <c r="E2">
        <f>[1]percentage_OD_matrix!E34</f>
        <v>0.24038461538461536</v>
      </c>
      <c r="F2">
        <f>[1]percentage_OD_matrix!F34</f>
        <v>0.2</v>
      </c>
      <c r="G2">
        <f>[1]percentage_OD_matrix!G34</f>
        <v>0.23119520073834796</v>
      </c>
      <c r="H2">
        <f>[1]percentage_OD_matrix!H34</f>
        <v>0.14306151645207438</v>
      </c>
      <c r="I2">
        <f>[1]percentage_OD_matrix!I34</f>
        <v>0.17667844522968199</v>
      </c>
      <c r="J2">
        <f>[1]percentage_OD_matrix!J34</f>
        <v>0.26424050632911389</v>
      </c>
      <c r="K2">
        <f>[1]percentage_OD_matrix!K34</f>
        <v>0.3585614600107353</v>
      </c>
      <c r="L2">
        <f>[1]percentage_OD_matrix!L34</f>
        <v>0.43631613324624424</v>
      </c>
      <c r="M2">
        <f>[1]percentage_OD_matrix!M34</f>
        <v>0.34244702665755294</v>
      </c>
    </row>
    <row r="3" spans="1:13" x14ac:dyDescent="0.3">
      <c r="A3" s="12" t="s">
        <v>13</v>
      </c>
      <c r="B3">
        <f>[1]percentage_OD_matrix!B35</f>
        <v>0.24433065106071694</v>
      </c>
      <c r="C3">
        <f>[1]percentage_OD_matrix!C35</f>
        <v>0</v>
      </c>
      <c r="D3">
        <f>[1]percentage_OD_matrix!D35</f>
        <v>0.31971920867900444</v>
      </c>
      <c r="E3">
        <f>[1]percentage_OD_matrix!E35</f>
        <v>0.31971153846153849</v>
      </c>
      <c r="F3">
        <f>[1]percentage_OD_matrix!F35</f>
        <v>0.33399999999999996</v>
      </c>
      <c r="G3">
        <f>[1]percentage_OD_matrix!G35</f>
        <v>0.23119520073834796</v>
      </c>
      <c r="H3">
        <f>[1]percentage_OD_matrix!H35</f>
        <v>0.19027181688125894</v>
      </c>
      <c r="I3">
        <f>[1]percentage_OD_matrix!I35</f>
        <v>0.29505300353356889</v>
      </c>
      <c r="J3">
        <f>[1]percentage_OD_matrix!J35</f>
        <v>5.2215189873417722E-2</v>
      </c>
      <c r="K3">
        <f>[1]percentage_OD_matrix!K35</f>
        <v>3.542673107890499E-2</v>
      </c>
      <c r="L3">
        <f>[1]percentage_OD_matrix!L35</f>
        <v>6.4663618549967342E-2</v>
      </c>
      <c r="M3">
        <f>[1]percentage_OD_matrix!M35</f>
        <v>4.5112781954887216E-2</v>
      </c>
    </row>
    <row r="4" spans="1:13" x14ac:dyDescent="0.3">
      <c r="A4" s="12" t="s">
        <v>25</v>
      </c>
      <c r="B4">
        <f>[1]percentage_OD_matrix!B36</f>
        <v>7.3152889539136817E-2</v>
      </c>
      <c r="C4">
        <f>[1]percentage_OD_matrix!C36</f>
        <v>0.18161128812016392</v>
      </c>
      <c r="D4">
        <f>[1]percentage_OD_matrix!D36</f>
        <v>0</v>
      </c>
      <c r="E4">
        <f>[1]percentage_OD_matrix!E36</f>
        <v>0.12019230769230768</v>
      </c>
      <c r="F4">
        <f>[1]percentage_OD_matrix!F36</f>
        <v>0.1</v>
      </c>
      <c r="G4">
        <f>[1]percentage_OD_matrix!G36</f>
        <v>9.2293493308721747E-2</v>
      </c>
      <c r="H4">
        <f>[1]percentage_OD_matrix!H36</f>
        <v>0.14306151645207438</v>
      </c>
      <c r="I4">
        <f>[1]percentage_OD_matrix!I36</f>
        <v>0.17667844522968199</v>
      </c>
      <c r="J4">
        <f>[1]percentage_OD_matrix!J36</f>
        <v>5.2215189873417722E-2</v>
      </c>
      <c r="K4">
        <f>[1]percentage_OD_matrix!K36</f>
        <v>3.542673107890499E-2</v>
      </c>
      <c r="L4">
        <f>[1]percentage_OD_matrix!L36</f>
        <v>4.3109079033311563E-2</v>
      </c>
      <c r="M4">
        <f>[1]percentage_OD_matrix!M36</f>
        <v>4.5112781954887216E-2</v>
      </c>
    </row>
    <row r="5" spans="1:13" x14ac:dyDescent="0.3">
      <c r="A5" s="12" t="s">
        <v>11</v>
      </c>
      <c r="B5">
        <f>[1]percentage_OD_matrix!B37</f>
        <v>6.5349914654962218E-2</v>
      </c>
      <c r="C5">
        <f>[1]percentage_OD_matrix!C37</f>
        <v>4.5061447428311342E-2</v>
      </c>
      <c r="D5">
        <f>[1]percentage_OD_matrix!D37</f>
        <v>8.5513720485003192E-2</v>
      </c>
      <c r="E5">
        <f>[1]percentage_OD_matrix!E37</f>
        <v>0</v>
      </c>
      <c r="F5">
        <f>[1]percentage_OD_matrix!F37</f>
        <v>0.2</v>
      </c>
      <c r="G5">
        <f>[1]percentage_OD_matrix!G37</f>
        <v>0.13844023996308261</v>
      </c>
      <c r="H5">
        <f>[1]percentage_OD_matrix!H37</f>
        <v>0.14306151645207438</v>
      </c>
      <c r="I5">
        <f>[1]percentage_OD_matrix!I37</f>
        <v>0.17667844522968199</v>
      </c>
      <c r="J5">
        <f>[1]percentage_OD_matrix!J37</f>
        <v>5.2215189873417722E-2</v>
      </c>
      <c r="K5">
        <f>[1]percentage_OD_matrix!K37</f>
        <v>3.542673107890499E-2</v>
      </c>
      <c r="L5">
        <f>[1]percentage_OD_matrix!L37</f>
        <v>6.4663618549967342E-2</v>
      </c>
      <c r="M5">
        <f>[1]percentage_OD_matrix!M37</f>
        <v>4.5112781954887216E-2</v>
      </c>
    </row>
    <row r="6" spans="1:13" x14ac:dyDescent="0.3">
      <c r="A6" s="12" t="s">
        <v>9</v>
      </c>
      <c r="B6">
        <f>[1]percentage_OD_matrix!B38</f>
        <v>3.2674957327481109E-2</v>
      </c>
      <c r="C6">
        <f>[1]percentage_OD_matrix!C38</f>
        <v>0.12107419208010928</v>
      </c>
      <c r="D6">
        <f>[1]percentage_OD_matrix!D38</f>
        <v>8.5513720485003192E-2</v>
      </c>
      <c r="E6">
        <f>[1]percentage_OD_matrix!E38</f>
        <v>4.026442307692308E-2</v>
      </c>
      <c r="F6">
        <f>[1]percentage_OD_matrix!F38</f>
        <v>0</v>
      </c>
      <c r="G6">
        <f>[1]percentage_OD_matrix!G38</f>
        <v>9.2293493308721747E-2</v>
      </c>
      <c r="H6">
        <f>[1]percentage_OD_matrix!H38</f>
        <v>0</v>
      </c>
      <c r="I6">
        <f>[1]percentage_OD_matrix!I38</f>
        <v>0</v>
      </c>
      <c r="J6">
        <f>[1]percentage_OD_matrix!J38</f>
        <v>5.2215189873417722E-2</v>
      </c>
      <c r="K6">
        <f>[1]percentage_OD_matrix!K38</f>
        <v>3.542673107890499E-2</v>
      </c>
      <c r="L6">
        <f>[1]percentage_OD_matrix!L38</f>
        <v>4.3109079033311563E-2</v>
      </c>
      <c r="M6">
        <f>[1]percentage_OD_matrix!M38</f>
        <v>4.5112781954887216E-2</v>
      </c>
    </row>
    <row r="7" spans="1:13" x14ac:dyDescent="0.3">
      <c r="A7" s="12" t="s">
        <v>7</v>
      </c>
      <c r="B7">
        <f>[1]percentage_OD_matrix!B39</f>
        <v>0.12216532553035847</v>
      </c>
      <c r="C7">
        <f>[1]percentage_OD_matrix!C39</f>
        <v>6.0992262175694145E-2</v>
      </c>
      <c r="D7">
        <f>[1]percentage_OD_matrix!D39</f>
        <v>8.5513720485003192E-2</v>
      </c>
      <c r="E7">
        <f>[1]percentage_OD_matrix!E39</f>
        <v>8.0528846153846159E-2</v>
      </c>
      <c r="F7">
        <f>[1]percentage_OD_matrix!F39</f>
        <v>6.7000000000000004E-2</v>
      </c>
      <c r="G7">
        <f>[1]percentage_OD_matrix!G39</f>
        <v>0</v>
      </c>
      <c r="H7">
        <f>[1]percentage_OD_matrix!H39</f>
        <v>9.5851216022889846E-2</v>
      </c>
      <c r="I7">
        <f>[1]percentage_OD_matrix!I39</f>
        <v>0</v>
      </c>
      <c r="J7">
        <f>[1]percentage_OD_matrix!J39</f>
        <v>5.2215189873417722E-2</v>
      </c>
      <c r="K7">
        <f>[1]percentage_OD_matrix!K39</f>
        <v>3.542673107890499E-2</v>
      </c>
      <c r="L7">
        <f>[1]percentage_OD_matrix!L39</f>
        <v>4.3109079033311563E-2</v>
      </c>
      <c r="M7">
        <f>[1]percentage_OD_matrix!M39</f>
        <v>4.5112781954887216E-2</v>
      </c>
    </row>
    <row r="8" spans="1:13" x14ac:dyDescent="0.3">
      <c r="A8" s="12" t="s">
        <v>20</v>
      </c>
      <c r="B8">
        <f>[1]percentage_OD_matrix!B40</f>
        <v>3.2431114362350653E-2</v>
      </c>
      <c r="C8">
        <f>[1]percentage_OD_matrix!C40</f>
        <v>0</v>
      </c>
      <c r="D8">
        <f>[1]percentage_OD_matrix!D40</f>
        <v>0</v>
      </c>
      <c r="E8">
        <f>[1]percentage_OD_matrix!E40</f>
        <v>0</v>
      </c>
      <c r="F8">
        <f>[1]percentage_OD_matrix!F40</f>
        <v>0</v>
      </c>
      <c r="G8">
        <f>[1]percentage_OD_matrix!G40</f>
        <v>7.7065066912782657E-2</v>
      </c>
      <c r="H8">
        <f>[1]percentage_OD_matrix!H40</f>
        <v>0</v>
      </c>
      <c r="I8">
        <f>[1]percentage_OD_matrix!I40</f>
        <v>0</v>
      </c>
      <c r="J8">
        <f>[1]percentage_OD_matrix!J40</f>
        <v>0</v>
      </c>
      <c r="K8">
        <f>[1]percentage_OD_matrix!K40</f>
        <v>0</v>
      </c>
      <c r="L8">
        <f>[1]percentage_OD_matrix!L40</f>
        <v>0</v>
      </c>
      <c r="M8">
        <f>[1]percentage_OD_matrix!M40</f>
        <v>0</v>
      </c>
    </row>
    <row r="9" spans="1:13" x14ac:dyDescent="0.3">
      <c r="A9" s="12" t="s">
        <v>29</v>
      </c>
      <c r="B9">
        <f>[1]percentage_OD_matrix!B41</f>
        <v>8.0468178493050494E-3</v>
      </c>
      <c r="C9">
        <f>[1]percentage_OD_matrix!C41</f>
        <v>1.5020482476103781E-2</v>
      </c>
      <c r="D9">
        <f>[1]percentage_OD_matrix!D41</f>
        <v>6.3816209317166556E-2</v>
      </c>
      <c r="E9">
        <f>[1]percentage_OD_matrix!E41</f>
        <v>4.026442307692308E-2</v>
      </c>
      <c r="F9">
        <f>[1]percentage_OD_matrix!F41</f>
        <v>0</v>
      </c>
      <c r="G9">
        <f>[1]percentage_OD_matrix!G41</f>
        <v>4.6146746654360873E-2</v>
      </c>
      <c r="H9">
        <f>[1]percentage_OD_matrix!H41</f>
        <v>0.14306151645207438</v>
      </c>
      <c r="I9">
        <f>[1]percentage_OD_matrix!I41</f>
        <v>0</v>
      </c>
      <c r="J9">
        <f>[1]percentage_OD_matrix!J41</f>
        <v>5.2215189873417722E-2</v>
      </c>
      <c r="K9">
        <f>[1]percentage_OD_matrix!K41</f>
        <v>1.7713365539452495E-2</v>
      </c>
      <c r="L9">
        <f>[1]percentage_OD_matrix!L41</f>
        <v>2.1554539516655782E-2</v>
      </c>
      <c r="M9">
        <f>[1]percentage_OD_matrix!M41</f>
        <v>2.2556390977443608E-2</v>
      </c>
    </row>
    <row r="10" spans="1:13" x14ac:dyDescent="0.3">
      <c r="A10" s="12" t="s">
        <v>35</v>
      </c>
      <c r="B10">
        <f>[1]percentage_OD_matrix!B42</f>
        <v>5.6815410875396259E-2</v>
      </c>
      <c r="C10">
        <f>[1]percentage_OD_matrix!C42</f>
        <v>0</v>
      </c>
      <c r="D10">
        <f>[1]percentage_OD_matrix!D42</f>
        <v>0</v>
      </c>
      <c r="E10">
        <f>[1]percentage_OD_matrix!E42</f>
        <v>0</v>
      </c>
      <c r="F10">
        <f>[1]percentage_OD_matrix!F42</f>
        <v>0</v>
      </c>
      <c r="G10">
        <f>[1]percentage_OD_matrix!G42</f>
        <v>0</v>
      </c>
      <c r="H10">
        <f>[1]percentage_OD_matrix!H42</f>
        <v>0</v>
      </c>
      <c r="I10">
        <f>[1]percentage_OD_matrix!I42</f>
        <v>0</v>
      </c>
      <c r="J10">
        <f>[1]percentage_OD_matrix!J42</f>
        <v>0</v>
      </c>
      <c r="K10">
        <f>[1]percentage_OD_matrix!K42</f>
        <v>0</v>
      </c>
      <c r="L10">
        <f>[1]percentage_OD_matrix!L42</f>
        <v>0</v>
      </c>
      <c r="M10">
        <f>[1]percentage_OD_matrix!M42</f>
        <v>0</v>
      </c>
    </row>
    <row r="11" spans="1:13" x14ac:dyDescent="0.3">
      <c r="A11" s="12" t="s">
        <v>41</v>
      </c>
      <c r="B11">
        <f>[1]percentage_OD_matrix!B43</f>
        <v>0.12972445744940261</v>
      </c>
      <c r="C11">
        <f>[1]percentage_OD_matrix!C43</f>
        <v>4.5061447428311342E-2</v>
      </c>
      <c r="D11">
        <f>[1]percentage_OD_matrix!D43</f>
        <v>6.3178047223994893E-2</v>
      </c>
      <c r="E11">
        <f>[1]percentage_OD_matrix!E43</f>
        <v>5.9495192307692304E-2</v>
      </c>
      <c r="F11">
        <f>[1]percentage_OD_matrix!F43</f>
        <v>3.3000000000000002E-2</v>
      </c>
      <c r="G11">
        <f>[1]percentage_OD_matrix!G43</f>
        <v>3.0456852791878177E-2</v>
      </c>
      <c r="H11">
        <f>[1]percentage_OD_matrix!H43</f>
        <v>4.7210300429184553E-2</v>
      </c>
      <c r="I11">
        <f>[1]percentage_OD_matrix!I43</f>
        <v>5.8303886925795051E-2</v>
      </c>
      <c r="J11">
        <f>[1]percentage_OD_matrix!J43</f>
        <v>0.1060126582278481</v>
      </c>
      <c r="K11">
        <f>[1]percentage_OD_matrix!K43</f>
        <v>0</v>
      </c>
      <c r="L11">
        <f>[1]percentage_OD_matrix!L43</f>
        <v>0.19595035924232526</v>
      </c>
      <c r="M11">
        <f>[1]percentage_OD_matrix!M43</f>
        <v>0.13670539986329458</v>
      </c>
    </row>
    <row r="12" spans="1:13" x14ac:dyDescent="0.3">
      <c r="A12" s="12" t="s">
        <v>37</v>
      </c>
      <c r="B12">
        <f>[1]percentage_OD_matrix!B44</f>
        <v>0.16215557181175327</v>
      </c>
      <c r="C12">
        <f>[1]percentage_OD_matrix!C44</f>
        <v>4.5061447428311342E-2</v>
      </c>
      <c r="D12">
        <f>[1]percentage_OD_matrix!D44</f>
        <v>6.3178047223994893E-2</v>
      </c>
      <c r="E12">
        <f>[1]percentage_OD_matrix!E44</f>
        <v>5.9495192307692304E-2</v>
      </c>
      <c r="F12">
        <f>[1]percentage_OD_matrix!F44</f>
        <v>3.3000000000000002E-2</v>
      </c>
      <c r="G12">
        <f>[1]percentage_OD_matrix!G44</f>
        <v>3.0456852791878177E-2</v>
      </c>
      <c r="H12">
        <f>[1]percentage_OD_matrix!H44</f>
        <v>4.7210300429184553E-2</v>
      </c>
      <c r="I12">
        <f>[1]percentage_OD_matrix!I44</f>
        <v>5.8303886925795051E-2</v>
      </c>
      <c r="J12">
        <f>[1]percentage_OD_matrix!J44</f>
        <v>0.21044303797468356</v>
      </c>
      <c r="K12">
        <f>[1]percentage_OD_matrix!K44</f>
        <v>0.28556092324208265</v>
      </c>
      <c r="L12">
        <f>[1]percentage_OD_matrix!L44</f>
        <v>0</v>
      </c>
      <c r="M12">
        <f>[1]percentage_OD_matrix!M44</f>
        <v>0.27272727272727271</v>
      </c>
    </row>
    <row r="13" spans="1:13" x14ac:dyDescent="0.3">
      <c r="A13" s="12" t="s">
        <v>44</v>
      </c>
      <c r="B13">
        <f>[1]percentage_OD_matrix!B45</f>
        <v>7.3152889539136817E-2</v>
      </c>
      <c r="C13">
        <f>[1]percentage_OD_matrix!C45</f>
        <v>3.0040964952207563E-2</v>
      </c>
      <c r="D13">
        <f>[1]percentage_OD_matrix!D45</f>
        <v>4.2118698149329933E-2</v>
      </c>
      <c r="E13">
        <f>[1]percentage_OD_matrix!E45</f>
        <v>3.9663461538461536E-2</v>
      </c>
      <c r="F13">
        <f>[1]percentage_OD_matrix!F45</f>
        <v>3.3000000000000002E-2</v>
      </c>
      <c r="G13">
        <f>[1]percentage_OD_matrix!G45</f>
        <v>3.0456852791878177E-2</v>
      </c>
      <c r="H13">
        <f>[1]percentage_OD_matrix!H45</f>
        <v>4.7210300429184553E-2</v>
      </c>
      <c r="I13">
        <f>[1]percentage_OD_matrix!I45</f>
        <v>5.8303886925795051E-2</v>
      </c>
      <c r="J13">
        <f>[1]percentage_OD_matrix!J45</f>
        <v>0.1060126582278481</v>
      </c>
      <c r="K13">
        <f>[1]percentage_OD_matrix!K45</f>
        <v>0.16103059581320447</v>
      </c>
      <c r="L13">
        <f>[1]percentage_OD_matrix!L45</f>
        <v>8.7524493794905289E-2</v>
      </c>
      <c r="M13">
        <f>[1]percentage_OD_matrix!M45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86B6-6103-4C7A-9027-861F2F369731}">
  <dimension ref="A1:K11"/>
  <sheetViews>
    <sheetView workbookViewId="0">
      <selection activeCell="K5" sqref="I5:K6"/>
    </sheetView>
  </sheetViews>
  <sheetFormatPr defaultRowHeight="14.4" x14ac:dyDescent="0.3"/>
  <sheetData>
    <row r="1" spans="1:11" x14ac:dyDescent="0.3">
      <c r="B1" t="str">
        <f>calc_demand_reduced!B42</f>
        <v>AMS</v>
      </c>
      <c r="C1" t="str">
        <f>calc_demand_reduced!C42</f>
        <v>MIA</v>
      </c>
      <c r="D1" t="str">
        <f>calc_demand_reduced!D42</f>
        <v>BOG</v>
      </c>
      <c r="E1" t="str">
        <f>calc_demand_reduced!E42</f>
        <v>UIO</v>
      </c>
      <c r="F1" t="str">
        <f>calc_demand_reduced!F42</f>
        <v>VCP</v>
      </c>
      <c r="G1" t="str">
        <f>calc_demand_reduced!G42</f>
        <v>EZE</v>
      </c>
      <c r="H1" t="str">
        <f>calc_demand_reduced!H42</f>
        <v>CAI</v>
      </c>
      <c r="I1" t="str">
        <f>calc_demand_reduced!I42</f>
        <v>JNB</v>
      </c>
      <c r="J1" t="str">
        <f>calc_demand_reduced!J42</f>
        <v>NBO</v>
      </c>
      <c r="K1" t="str">
        <f>calc_demand_reduced!K42</f>
        <v>HRE</v>
      </c>
    </row>
    <row r="2" spans="1:11" x14ac:dyDescent="0.3">
      <c r="A2" t="str">
        <f>calc_demand_reduced!A43</f>
        <v>AMS</v>
      </c>
      <c r="B2">
        <f>[2]percentage_OD_matrix!B30</f>
        <v>0</v>
      </c>
      <c r="C2">
        <f>[2]percentage_OD_matrix!C30</f>
        <v>0.66666666666666663</v>
      </c>
      <c r="D2">
        <f>[2]percentage_OD_matrix!D30</f>
        <v>0.39285714285714285</v>
      </c>
      <c r="E2">
        <f>[2]percentage_OD_matrix!E30</f>
        <v>0.44</v>
      </c>
      <c r="F2">
        <f>[2]percentage_OD_matrix!F30</f>
        <v>0.25</v>
      </c>
      <c r="G2">
        <f>[2]percentage_OD_matrix!G30</f>
        <v>0.30555555555555558</v>
      </c>
      <c r="H2">
        <f>[2]percentage_OD_matrix!H30</f>
        <v>0.39534883720930231</v>
      </c>
      <c r="I2">
        <f>[2]percentage_OD_matrix!I30</f>
        <v>0.35897435897435898</v>
      </c>
      <c r="J2">
        <f>[2]percentage_OD_matrix!J30</f>
        <v>0.73913043478260865</v>
      </c>
      <c r="K2">
        <f>[2]percentage_OD_matrix!K30</f>
        <v>0.5</v>
      </c>
    </row>
    <row r="3" spans="1:11" x14ac:dyDescent="0.3">
      <c r="A3" t="str">
        <f>calc_demand_reduced!A44</f>
        <v>MIA</v>
      </c>
      <c r="B3">
        <f>[2]percentage_OD_matrix!B31</f>
        <v>0.19580419580419581</v>
      </c>
      <c r="C3">
        <f>[2]percentage_OD_matrix!C31</f>
        <v>0</v>
      </c>
      <c r="D3">
        <f>[2]percentage_OD_matrix!D31</f>
        <v>0.6071428571428571</v>
      </c>
      <c r="E3">
        <f>[2]percentage_OD_matrix!E31</f>
        <v>0.56000000000000005</v>
      </c>
      <c r="F3">
        <f>[2]percentage_OD_matrix!F31</f>
        <v>0.25</v>
      </c>
      <c r="G3">
        <f>[2]percentage_OD_matrix!G31</f>
        <v>0.3888888888888889</v>
      </c>
      <c r="H3">
        <f>[2]percentage_OD_matrix!H31</f>
        <v>0</v>
      </c>
      <c r="I3">
        <f>[2]percentage_OD_matrix!I31</f>
        <v>0</v>
      </c>
      <c r="J3">
        <f>[2]percentage_OD_matrix!J31</f>
        <v>0</v>
      </c>
      <c r="K3">
        <f>[2]percentage_OD_matrix!K31</f>
        <v>0</v>
      </c>
    </row>
    <row r="4" spans="1:11" x14ac:dyDescent="0.3">
      <c r="A4" t="str">
        <f>calc_demand_reduced!A45</f>
        <v>BOG</v>
      </c>
      <c r="B4">
        <f>[2]percentage_OD_matrix!B32</f>
        <v>5.5944055944055944E-2</v>
      </c>
      <c r="C4">
        <f>[2]percentage_OD_matrix!C32</f>
        <v>0.33333333333333331</v>
      </c>
      <c r="D4">
        <f>[2]percentage_OD_matrix!D32</f>
        <v>0</v>
      </c>
      <c r="E4">
        <f>[2]percentage_OD_matrix!E32</f>
        <v>0</v>
      </c>
      <c r="F4">
        <f>[2]percentage_OD_matrix!F32</f>
        <v>0</v>
      </c>
      <c r="G4">
        <f>[2]percentage_OD_matrix!G32</f>
        <v>0</v>
      </c>
      <c r="H4">
        <f>[2]percentage_OD_matrix!H32</f>
        <v>0</v>
      </c>
      <c r="I4">
        <f>[2]percentage_OD_matrix!I32</f>
        <v>0</v>
      </c>
      <c r="J4">
        <f>[2]percentage_OD_matrix!J32</f>
        <v>0</v>
      </c>
      <c r="K4">
        <f>[2]percentage_OD_matrix!K32</f>
        <v>0</v>
      </c>
    </row>
    <row r="5" spans="1:11" x14ac:dyDescent="0.3">
      <c r="A5" t="str">
        <f>calc_demand_reduced!A46</f>
        <v>UIO</v>
      </c>
      <c r="B5">
        <f>[2]percentage_OD_matrix!B33</f>
        <v>4.195804195804196E-2</v>
      </c>
      <c r="C5">
        <f>[2]percentage_OD_matrix!C33</f>
        <v>0</v>
      </c>
      <c r="D5">
        <f>[2]percentage_OD_matrix!D33</f>
        <v>0</v>
      </c>
      <c r="E5">
        <f>[2]percentage_OD_matrix!E33</f>
        <v>0</v>
      </c>
      <c r="F5">
        <f>[2]percentage_OD_matrix!F33</f>
        <v>0.19642857142857142</v>
      </c>
      <c r="G5">
        <f>[2]percentage_OD_matrix!G33</f>
        <v>0.30555555555555558</v>
      </c>
      <c r="H5">
        <f>[2]percentage_OD_matrix!H33</f>
        <v>0</v>
      </c>
      <c r="I5">
        <f>[2]percentage_OD_matrix!I33</f>
        <v>0</v>
      </c>
      <c r="J5">
        <f>[2]percentage_OD_matrix!J33</f>
        <v>0</v>
      </c>
      <c r="K5">
        <f>[2]percentage_OD_matrix!K33</f>
        <v>0</v>
      </c>
    </row>
    <row r="6" spans="1:11" x14ac:dyDescent="0.3">
      <c r="A6" t="str">
        <f>calc_demand_reduced!A47</f>
        <v>VCP</v>
      </c>
      <c r="B6">
        <f>[2]percentage_OD_matrix!B34</f>
        <v>0.13986013986013987</v>
      </c>
      <c r="C6">
        <f>[2]percentage_OD_matrix!C34</f>
        <v>0</v>
      </c>
      <c r="D6">
        <f>[2]percentage_OD_matrix!D34</f>
        <v>0</v>
      </c>
      <c r="E6">
        <f>[2]percentage_OD_matrix!E34</f>
        <v>0</v>
      </c>
      <c r="F6">
        <f>[2]percentage_OD_matrix!F34</f>
        <v>0</v>
      </c>
      <c r="G6">
        <f>[2]percentage_OD_matrix!G34</f>
        <v>0</v>
      </c>
      <c r="H6">
        <f>[2]percentage_OD_matrix!H34</f>
        <v>0</v>
      </c>
      <c r="I6">
        <f>[2]percentage_OD_matrix!I34</f>
        <v>0</v>
      </c>
      <c r="J6">
        <f>[2]percentage_OD_matrix!J34</f>
        <v>0</v>
      </c>
      <c r="K6">
        <f>[2]percentage_OD_matrix!K34</f>
        <v>0</v>
      </c>
    </row>
    <row r="7" spans="1:11" x14ac:dyDescent="0.3">
      <c r="A7" t="str">
        <f>calc_demand_reduced!A48</f>
        <v>EZE</v>
      </c>
      <c r="B7">
        <f>[2]percentage_OD_matrix!B35</f>
        <v>7.6923076923076927E-2</v>
      </c>
      <c r="C7">
        <f>[2]percentage_OD_matrix!C35</f>
        <v>0</v>
      </c>
      <c r="D7">
        <f>[2]percentage_OD_matrix!D35</f>
        <v>0</v>
      </c>
      <c r="E7">
        <f>[2]percentage_OD_matrix!E35</f>
        <v>0</v>
      </c>
      <c r="F7">
        <f>[2]percentage_OD_matrix!F35</f>
        <v>0.30357142857142855</v>
      </c>
      <c r="G7">
        <f>[2]percentage_OD_matrix!G35</f>
        <v>0</v>
      </c>
      <c r="H7">
        <f>[2]percentage_OD_matrix!H35</f>
        <v>0</v>
      </c>
      <c r="I7">
        <f>[2]percentage_OD_matrix!I35</f>
        <v>0</v>
      </c>
      <c r="J7">
        <f>[2]percentage_OD_matrix!J35</f>
        <v>0</v>
      </c>
      <c r="K7">
        <f>[2]percentage_OD_matrix!K35</f>
        <v>0</v>
      </c>
    </row>
    <row r="8" spans="1:11" x14ac:dyDescent="0.3">
      <c r="A8" t="str">
        <f>calc_demand_reduced!A49</f>
        <v>CAI</v>
      </c>
      <c r="B8">
        <f>[2]percentage_OD_matrix!B36</f>
        <v>0.13986013986013987</v>
      </c>
      <c r="C8">
        <f>[2]percentage_OD_matrix!C36</f>
        <v>0</v>
      </c>
      <c r="D8">
        <f>[2]percentage_OD_matrix!D36</f>
        <v>0</v>
      </c>
      <c r="E8">
        <f>[2]percentage_OD_matrix!E36</f>
        <v>0</v>
      </c>
      <c r="F8">
        <f>[2]percentage_OD_matrix!F36</f>
        <v>0</v>
      </c>
      <c r="G8">
        <f>[2]percentage_OD_matrix!G36</f>
        <v>0</v>
      </c>
      <c r="H8">
        <f>[2]percentage_OD_matrix!H36</f>
        <v>0</v>
      </c>
      <c r="I8">
        <f>[2]percentage_OD_matrix!I36</f>
        <v>0</v>
      </c>
      <c r="J8">
        <f>[2]percentage_OD_matrix!J36</f>
        <v>0</v>
      </c>
      <c r="K8">
        <f>[2]percentage_OD_matrix!K36</f>
        <v>0</v>
      </c>
    </row>
    <row r="9" spans="1:11" x14ac:dyDescent="0.3">
      <c r="A9" t="str">
        <f>calc_demand_reduced!A50</f>
        <v>JNB</v>
      </c>
      <c r="B9">
        <f>[2]percentage_OD_matrix!B37</f>
        <v>9.7902097902097904E-2</v>
      </c>
      <c r="C9">
        <f>[2]percentage_OD_matrix!C37</f>
        <v>0</v>
      </c>
      <c r="D9">
        <f>[2]percentage_OD_matrix!D37</f>
        <v>0</v>
      </c>
      <c r="E9">
        <f>[2]percentage_OD_matrix!E37</f>
        <v>0</v>
      </c>
      <c r="F9">
        <f>[2]percentage_OD_matrix!F37</f>
        <v>0</v>
      </c>
      <c r="G9">
        <f>[2]percentage_OD_matrix!G37</f>
        <v>0</v>
      </c>
      <c r="H9">
        <f>[2]percentage_OD_matrix!H37</f>
        <v>0.13953488372093023</v>
      </c>
      <c r="I9">
        <f>[2]percentage_OD_matrix!I37</f>
        <v>0</v>
      </c>
      <c r="J9">
        <f>[2]percentage_OD_matrix!J37</f>
        <v>0.13043478260869565</v>
      </c>
      <c r="K9">
        <f>[2]percentage_OD_matrix!K37</f>
        <v>0</v>
      </c>
    </row>
    <row r="10" spans="1:11" x14ac:dyDescent="0.3">
      <c r="A10" t="str">
        <f>calc_demand_reduced!A51</f>
        <v>NBO</v>
      </c>
      <c r="B10">
        <f>[2]percentage_OD_matrix!B38</f>
        <v>0.19580419580419581</v>
      </c>
      <c r="C10">
        <f>[2]percentage_OD_matrix!C38</f>
        <v>0</v>
      </c>
      <c r="D10">
        <f>[2]percentage_OD_matrix!D38</f>
        <v>0</v>
      </c>
      <c r="E10">
        <f>[2]percentage_OD_matrix!E38</f>
        <v>0</v>
      </c>
      <c r="F10">
        <f>[2]percentage_OD_matrix!F38</f>
        <v>0</v>
      </c>
      <c r="G10">
        <f>[2]percentage_OD_matrix!G38</f>
        <v>0</v>
      </c>
      <c r="H10">
        <f>[2]percentage_OD_matrix!H38</f>
        <v>0.32558139534883723</v>
      </c>
      <c r="I10">
        <f>[2]percentage_OD_matrix!I38</f>
        <v>0.35897435897435898</v>
      </c>
      <c r="J10">
        <f>[2]percentage_OD_matrix!J38</f>
        <v>0</v>
      </c>
      <c r="K10">
        <f>[2]percentage_OD_matrix!K38</f>
        <v>0.5</v>
      </c>
    </row>
    <row r="11" spans="1:11" x14ac:dyDescent="0.3">
      <c r="A11" t="str">
        <f>calc_demand_reduced!A52</f>
        <v>HRE</v>
      </c>
      <c r="B11">
        <f>[2]percentage_OD_matrix!B39</f>
        <v>5.5944055944055944E-2</v>
      </c>
      <c r="C11">
        <f>[2]percentage_OD_matrix!C39</f>
        <v>0</v>
      </c>
      <c r="D11">
        <f>[2]percentage_OD_matrix!D39</f>
        <v>0</v>
      </c>
      <c r="E11">
        <f>[2]percentage_OD_matrix!E39</f>
        <v>0</v>
      </c>
      <c r="F11">
        <f>[2]percentage_OD_matrix!F39</f>
        <v>0</v>
      </c>
      <c r="G11">
        <f>[2]percentage_OD_matrix!G39</f>
        <v>0</v>
      </c>
      <c r="H11">
        <f>[2]percentage_OD_matrix!H39</f>
        <v>0.13953488372093023</v>
      </c>
      <c r="I11">
        <f>[2]percentage_OD_matrix!I39</f>
        <v>0.28205128205128205</v>
      </c>
      <c r="J11">
        <f>[2]percentage_OD_matrix!J39</f>
        <v>0.13043478260869565</v>
      </c>
      <c r="K11">
        <f>[2]percentage_OD_matrix!K39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603D-9BEF-4F4E-A5B6-42F138EC9AB7}">
  <dimension ref="A1:Q6"/>
  <sheetViews>
    <sheetView workbookViewId="0">
      <selection activeCell="A8" sqref="A8"/>
    </sheetView>
  </sheetViews>
  <sheetFormatPr defaultRowHeight="14.4" x14ac:dyDescent="0.3"/>
  <sheetData>
    <row r="1" spans="1:17" x14ac:dyDescent="0.3">
      <c r="B1" t="s">
        <v>57</v>
      </c>
      <c r="C1" t="s">
        <v>58</v>
      </c>
      <c r="D1" t="s">
        <v>87</v>
      </c>
      <c r="E1" t="s">
        <v>88</v>
      </c>
      <c r="F1" t="s">
        <v>65</v>
      </c>
      <c r="G1" t="s">
        <v>66</v>
      </c>
      <c r="H1" t="s">
        <v>89</v>
      </c>
      <c r="I1" t="s">
        <v>90</v>
      </c>
      <c r="J1" t="s">
        <v>67</v>
      </c>
      <c r="K1" t="s">
        <v>68</v>
      </c>
      <c r="L1" t="s">
        <v>91</v>
      </c>
      <c r="M1" t="s">
        <v>92</v>
      </c>
      <c r="N1" t="s">
        <v>59</v>
      </c>
      <c r="O1" t="s">
        <v>93</v>
      </c>
      <c r="P1" t="s">
        <v>60</v>
      </c>
      <c r="Q1" t="s">
        <v>69</v>
      </c>
    </row>
    <row r="2" spans="1:17" x14ac:dyDescent="0.3">
      <c r="A2" t="s">
        <v>61</v>
      </c>
      <c r="B2">
        <v>0.01</v>
      </c>
      <c r="C2">
        <v>0.18</v>
      </c>
      <c r="D2">
        <v>0.2</v>
      </c>
      <c r="E2">
        <v>0.13</v>
      </c>
      <c r="F2">
        <v>0.02</v>
      </c>
      <c r="G2">
        <v>0.15</v>
      </c>
      <c r="H2">
        <v>0.02</v>
      </c>
      <c r="I2">
        <v>0.18</v>
      </c>
      <c r="J2">
        <f>F2*1/2+H2*1/2</f>
        <v>0.02</v>
      </c>
      <c r="K2">
        <f>B2</f>
        <v>0.01</v>
      </c>
      <c r="L2">
        <f>D2*1/2+I2*1/2</f>
        <v>0.19</v>
      </c>
      <c r="M2">
        <f>B2</f>
        <v>0.01</v>
      </c>
      <c r="N2">
        <v>0.25</v>
      </c>
      <c r="O2">
        <v>0.25</v>
      </c>
      <c r="P2">
        <f>B2</f>
        <v>0.01</v>
      </c>
      <c r="Q2">
        <f>J2</f>
        <v>0.02</v>
      </c>
    </row>
    <row r="3" spans="1:17" x14ac:dyDescent="0.3">
      <c r="A3" t="s">
        <v>62</v>
      </c>
      <c r="B3">
        <v>0.83</v>
      </c>
      <c r="C3">
        <v>0.12</v>
      </c>
      <c r="D3">
        <v>0.06</v>
      </c>
      <c r="E3">
        <v>0.08</v>
      </c>
      <c r="F3">
        <v>0.78</v>
      </c>
      <c r="G3">
        <v>0.06</v>
      </c>
      <c r="H3">
        <v>0.7</v>
      </c>
      <c r="I3">
        <v>0.05</v>
      </c>
      <c r="J3" s="4">
        <f>F3*1/2+H3*1/2</f>
        <v>0.74</v>
      </c>
      <c r="K3" s="4">
        <f>B3</f>
        <v>0.83</v>
      </c>
      <c r="L3">
        <f>D3*1/2+I3*1/2</f>
        <v>5.5E-2</v>
      </c>
      <c r="M3">
        <f>B3</f>
        <v>0.83</v>
      </c>
      <c r="N3">
        <v>0.25</v>
      </c>
      <c r="O3">
        <v>0.25</v>
      </c>
      <c r="P3">
        <f>B3</f>
        <v>0.83</v>
      </c>
      <c r="Q3">
        <f t="shared" ref="Q3:Q6" si="0">J3</f>
        <v>0.74</v>
      </c>
    </row>
    <row r="4" spans="1:17" x14ac:dyDescent="0.3">
      <c r="A4" t="s">
        <v>63</v>
      </c>
      <c r="B4">
        <v>0.1</v>
      </c>
      <c r="C4">
        <v>0.35000000000000003</v>
      </c>
      <c r="D4">
        <v>0.4</v>
      </c>
      <c r="E4">
        <v>0.35</v>
      </c>
      <c r="F4">
        <v>0.15000000000000002</v>
      </c>
      <c r="G4">
        <v>0.4</v>
      </c>
      <c r="H4">
        <v>0.11</v>
      </c>
      <c r="I4">
        <v>0.54</v>
      </c>
      <c r="J4">
        <f>F4*1/2+H4*1/2</f>
        <v>0.13</v>
      </c>
      <c r="K4">
        <f>B4</f>
        <v>0.1</v>
      </c>
      <c r="L4">
        <f>D4*1/2+I4*1/2</f>
        <v>0.47000000000000003</v>
      </c>
      <c r="M4">
        <f>B4</f>
        <v>0.1</v>
      </c>
      <c r="N4">
        <v>0.25</v>
      </c>
      <c r="O4">
        <v>0.25</v>
      </c>
      <c r="P4">
        <f>B4</f>
        <v>0.1</v>
      </c>
      <c r="Q4">
        <f t="shared" si="0"/>
        <v>0.13</v>
      </c>
    </row>
    <row r="5" spans="1:17" x14ac:dyDescent="0.3">
      <c r="A5" t="s">
        <v>64</v>
      </c>
      <c r="B5">
        <v>0.06</v>
      </c>
      <c r="C5">
        <v>0.35</v>
      </c>
      <c r="D5">
        <v>0.34</v>
      </c>
      <c r="E5">
        <v>0.44</v>
      </c>
      <c r="F5">
        <v>0.05</v>
      </c>
      <c r="G5">
        <v>0.39</v>
      </c>
      <c r="H5">
        <v>0.17</v>
      </c>
      <c r="I5">
        <v>0.22999999999999998</v>
      </c>
      <c r="J5">
        <f>F5*1/2+H5*1/2</f>
        <v>0.11000000000000001</v>
      </c>
      <c r="K5">
        <f>B5</f>
        <v>0.06</v>
      </c>
      <c r="L5">
        <f>D5*1/2+I5*1/2</f>
        <v>0.28500000000000003</v>
      </c>
      <c r="M5">
        <f>B5</f>
        <v>0.06</v>
      </c>
      <c r="N5">
        <v>0.25</v>
      </c>
      <c r="O5">
        <v>0.25</v>
      </c>
      <c r="P5">
        <f>B5</f>
        <v>0.06</v>
      </c>
      <c r="Q5">
        <f t="shared" si="0"/>
        <v>0.11000000000000001</v>
      </c>
    </row>
    <row r="6" spans="1:17" x14ac:dyDescent="0.3">
      <c r="B6">
        <f>SUM(B2:B5)</f>
        <v>1</v>
      </c>
      <c r="C6">
        <f t="shared" ref="C6:P6" si="1">SUM(C2:C5)</f>
        <v>1</v>
      </c>
      <c r="D6">
        <f t="shared" si="1"/>
        <v>1</v>
      </c>
      <c r="E6">
        <f t="shared" si="1"/>
        <v>1</v>
      </c>
      <c r="F6">
        <f t="shared" si="1"/>
        <v>1</v>
      </c>
      <c r="G6">
        <f t="shared" si="1"/>
        <v>1</v>
      </c>
      <c r="H6">
        <f t="shared" si="1"/>
        <v>1</v>
      </c>
      <c r="I6">
        <f t="shared" si="1"/>
        <v>1</v>
      </c>
      <c r="J6">
        <f>F6*1/2+H6*1/2</f>
        <v>1</v>
      </c>
      <c r="K6">
        <f t="shared" si="1"/>
        <v>1</v>
      </c>
      <c r="L6">
        <f t="shared" si="1"/>
        <v>1</v>
      </c>
      <c r="M6">
        <f t="shared" si="1"/>
        <v>1</v>
      </c>
      <c r="N6">
        <f t="shared" si="1"/>
        <v>1</v>
      </c>
      <c r="O6">
        <f t="shared" si="1"/>
        <v>1</v>
      </c>
      <c r="P6">
        <f t="shared" si="1"/>
        <v>1</v>
      </c>
      <c r="Q6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779C-A6FF-4371-8899-0F845C4636DB}">
  <dimension ref="A1:AA52"/>
  <sheetViews>
    <sheetView zoomScale="55" zoomScaleNormal="55" workbookViewId="0">
      <selection activeCell="B17" sqref="B17"/>
    </sheetView>
  </sheetViews>
  <sheetFormatPr defaultRowHeight="14.4" x14ac:dyDescent="0.3"/>
  <sheetData>
    <row r="1" spans="1:27" x14ac:dyDescent="0.3">
      <c r="A1" s="6" t="s">
        <v>94</v>
      </c>
    </row>
    <row r="2" spans="1:27" x14ac:dyDescent="0.3">
      <c r="B2" t="s">
        <v>6</v>
      </c>
      <c r="C2" t="s">
        <v>13</v>
      </c>
      <c r="D2" t="s">
        <v>25</v>
      </c>
      <c r="E2" t="s">
        <v>11</v>
      </c>
      <c r="F2" t="s">
        <v>7</v>
      </c>
      <c r="G2" t="s">
        <v>20</v>
      </c>
      <c r="H2" t="s">
        <v>35</v>
      </c>
      <c r="I2" t="s">
        <v>41</v>
      </c>
      <c r="J2" t="s">
        <v>37</v>
      </c>
      <c r="K2" t="s">
        <v>44</v>
      </c>
    </row>
    <row r="3" spans="1:27" x14ac:dyDescent="0.3">
      <c r="A3" t="s">
        <v>6</v>
      </c>
      <c r="B3">
        <v>0</v>
      </c>
      <c r="C3">
        <v>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</row>
    <row r="4" spans="1:27" x14ac:dyDescent="0.3">
      <c r="A4" t="s">
        <v>13</v>
      </c>
      <c r="B4">
        <v>2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</row>
    <row r="5" spans="1:27" x14ac:dyDescent="0.3">
      <c r="A5" t="s">
        <v>25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s="7" t="s">
        <v>71</v>
      </c>
      <c r="N5" s="7"/>
    </row>
    <row r="6" spans="1:27" x14ac:dyDescent="0.3">
      <c r="A6" t="s">
        <v>11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27" x14ac:dyDescent="0.3">
      <c r="A7" t="s">
        <v>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7" x14ac:dyDescent="0.3">
      <c r="A8" t="s">
        <v>20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27" x14ac:dyDescent="0.3">
      <c r="A9" t="s">
        <v>35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7" x14ac:dyDescent="0.3">
      <c r="A10" t="s">
        <v>41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 s="7">
        <v>1</v>
      </c>
      <c r="I10">
        <v>0</v>
      </c>
      <c r="J10" s="7">
        <v>1</v>
      </c>
      <c r="K10">
        <v>0</v>
      </c>
    </row>
    <row r="11" spans="1:27" x14ac:dyDescent="0.3">
      <c r="A11" t="s">
        <v>37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</row>
    <row r="12" spans="1:27" x14ac:dyDescent="0.3">
      <c r="A12" t="s">
        <v>44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 s="7">
        <v>1</v>
      </c>
      <c r="I12">
        <v>1</v>
      </c>
      <c r="J12" s="7">
        <v>1</v>
      </c>
      <c r="K12">
        <v>0</v>
      </c>
    </row>
    <row r="14" spans="1:27" x14ac:dyDescent="0.3">
      <c r="A14" s="6" t="s">
        <v>95</v>
      </c>
      <c r="Q14" s="6" t="s">
        <v>86</v>
      </c>
    </row>
    <row r="15" spans="1:27" x14ac:dyDescent="0.3">
      <c r="B15" t="s">
        <v>6</v>
      </c>
      <c r="C15" t="s">
        <v>13</v>
      </c>
      <c r="D15" t="s">
        <v>25</v>
      </c>
      <c r="E15" t="s">
        <v>11</v>
      </c>
      <c r="F15" t="s">
        <v>7</v>
      </c>
      <c r="G15" t="s">
        <v>20</v>
      </c>
      <c r="H15" t="s">
        <v>35</v>
      </c>
      <c r="I15" t="s">
        <v>41</v>
      </c>
      <c r="J15" t="s">
        <v>37</v>
      </c>
      <c r="K15" t="s">
        <v>44</v>
      </c>
      <c r="R15" t="s">
        <v>6</v>
      </c>
      <c r="S15" t="s">
        <v>13</v>
      </c>
      <c r="T15" t="s">
        <v>25</v>
      </c>
      <c r="U15" t="s">
        <v>11</v>
      </c>
      <c r="V15" t="s">
        <v>7</v>
      </c>
      <c r="W15" t="s">
        <v>20</v>
      </c>
      <c r="X15" t="s">
        <v>35</v>
      </c>
      <c r="Y15" t="s">
        <v>41</v>
      </c>
      <c r="Z15" t="s">
        <v>37</v>
      </c>
      <c r="AA15" t="s">
        <v>44</v>
      </c>
    </row>
    <row r="16" spans="1:27" x14ac:dyDescent="0.3">
      <c r="A16" t="s">
        <v>6</v>
      </c>
      <c r="B16">
        <v>0</v>
      </c>
      <c r="C16" t="s">
        <v>81</v>
      </c>
      <c r="D16" t="s">
        <v>81</v>
      </c>
      <c r="E16" t="s">
        <v>81</v>
      </c>
      <c r="F16" t="s">
        <v>77</v>
      </c>
      <c r="G16" t="s">
        <v>81</v>
      </c>
      <c r="H16" t="s">
        <v>79</v>
      </c>
      <c r="I16" t="s">
        <v>79</v>
      </c>
      <c r="J16" t="s">
        <v>79</v>
      </c>
      <c r="K16" t="s">
        <v>79</v>
      </c>
      <c r="M16" s="9" t="s">
        <v>74</v>
      </c>
      <c r="N16" s="8" t="s">
        <v>79</v>
      </c>
      <c r="O16">
        <v>2.1</v>
      </c>
      <c r="Q16" t="s">
        <v>6</v>
      </c>
      <c r="R16">
        <f>VLOOKUP(B16, $N$16:$O$23, 2, FALSE)</f>
        <v>0</v>
      </c>
      <c r="S16">
        <f t="shared" ref="S16:AA25" si="0">VLOOKUP(C16, $N$16:$O$23, 2, FALSE)</f>
        <v>1</v>
      </c>
      <c r="T16">
        <f t="shared" si="0"/>
        <v>1</v>
      </c>
      <c r="U16">
        <f t="shared" si="0"/>
        <v>1</v>
      </c>
      <c r="V16">
        <f t="shared" si="0"/>
        <v>1.7</v>
      </c>
      <c r="W16">
        <f t="shared" si="0"/>
        <v>1</v>
      </c>
      <c r="X16">
        <f t="shared" si="0"/>
        <v>2.1</v>
      </c>
      <c r="Y16">
        <f t="shared" si="0"/>
        <v>2.1</v>
      </c>
      <c r="Z16">
        <f t="shared" si="0"/>
        <v>2.1</v>
      </c>
      <c r="AA16">
        <f t="shared" si="0"/>
        <v>2.1</v>
      </c>
    </row>
    <row r="17" spans="1:27" x14ac:dyDescent="0.3">
      <c r="A17" t="s">
        <v>13</v>
      </c>
      <c r="B17" t="s">
        <v>79</v>
      </c>
      <c r="C17">
        <v>0</v>
      </c>
      <c r="D17" t="s">
        <v>78</v>
      </c>
      <c r="E17" t="s">
        <v>78</v>
      </c>
      <c r="F17" t="s">
        <v>78</v>
      </c>
      <c r="G17" t="s">
        <v>78</v>
      </c>
      <c r="H17" t="s">
        <v>81</v>
      </c>
      <c r="I17" t="s">
        <v>81</v>
      </c>
      <c r="J17" t="s">
        <v>81</v>
      </c>
      <c r="K17" t="s">
        <v>81</v>
      </c>
      <c r="M17" s="11" t="s">
        <v>72</v>
      </c>
      <c r="N17" t="s">
        <v>77</v>
      </c>
      <c r="O17">
        <v>1.7</v>
      </c>
      <c r="Q17" t="s">
        <v>13</v>
      </c>
      <c r="R17">
        <f t="shared" ref="R17:R25" si="1">VLOOKUP(B17, $N$16:$O$23, 2, FALSE)</f>
        <v>2.1</v>
      </c>
      <c r="S17">
        <f t="shared" si="0"/>
        <v>0</v>
      </c>
      <c r="T17">
        <f t="shared" si="0"/>
        <v>1.2</v>
      </c>
      <c r="U17">
        <f t="shared" si="0"/>
        <v>1.2</v>
      </c>
      <c r="V17">
        <f t="shared" si="0"/>
        <v>1.2</v>
      </c>
      <c r="W17">
        <f t="shared" si="0"/>
        <v>1.2</v>
      </c>
      <c r="X17">
        <f t="shared" si="0"/>
        <v>1</v>
      </c>
      <c r="Y17">
        <f t="shared" si="0"/>
        <v>1</v>
      </c>
      <c r="Z17">
        <f t="shared" si="0"/>
        <v>1</v>
      </c>
      <c r="AA17">
        <f t="shared" si="0"/>
        <v>1</v>
      </c>
    </row>
    <row r="18" spans="1:27" x14ac:dyDescent="0.3">
      <c r="A18" t="s">
        <v>25</v>
      </c>
      <c r="B18" t="s">
        <v>78</v>
      </c>
      <c r="C18" t="s">
        <v>81</v>
      </c>
      <c r="D18">
        <v>0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M18" t="s">
        <v>73</v>
      </c>
      <c r="N18" t="s">
        <v>78</v>
      </c>
      <c r="O18">
        <v>1.2</v>
      </c>
      <c r="Q18" t="s">
        <v>25</v>
      </c>
      <c r="R18">
        <f t="shared" si="1"/>
        <v>1.2</v>
      </c>
      <c r="S18">
        <f t="shared" si="0"/>
        <v>1</v>
      </c>
      <c r="T18">
        <f t="shared" si="0"/>
        <v>0</v>
      </c>
      <c r="U18">
        <f t="shared" si="0"/>
        <v>1</v>
      </c>
      <c r="V18">
        <f t="shared" si="0"/>
        <v>1</v>
      </c>
      <c r="W18">
        <f t="shared" si="0"/>
        <v>1</v>
      </c>
      <c r="X18">
        <f t="shared" si="0"/>
        <v>1</v>
      </c>
      <c r="Y18">
        <f t="shared" si="0"/>
        <v>1</v>
      </c>
      <c r="Z18">
        <f t="shared" si="0"/>
        <v>1</v>
      </c>
      <c r="AA18">
        <f t="shared" si="0"/>
        <v>1</v>
      </c>
    </row>
    <row r="19" spans="1:27" x14ac:dyDescent="0.3">
      <c r="A19" t="s">
        <v>11</v>
      </c>
      <c r="B19" t="s">
        <v>81</v>
      </c>
      <c r="C19" t="s">
        <v>81</v>
      </c>
      <c r="D19" t="s">
        <v>81</v>
      </c>
      <c r="E19">
        <v>0</v>
      </c>
      <c r="F19" t="s">
        <v>81</v>
      </c>
      <c r="G19" t="s">
        <v>80</v>
      </c>
      <c r="H19" t="s">
        <v>81</v>
      </c>
      <c r="I19" t="s">
        <v>81</v>
      </c>
      <c r="J19" t="s">
        <v>81</v>
      </c>
      <c r="K19" t="s">
        <v>81</v>
      </c>
      <c r="M19" s="10" t="s">
        <v>75</v>
      </c>
      <c r="N19" t="s">
        <v>81</v>
      </c>
      <c r="O19">
        <v>1</v>
      </c>
      <c r="Q19" t="s">
        <v>11</v>
      </c>
      <c r="R19">
        <f t="shared" si="1"/>
        <v>1</v>
      </c>
      <c r="S19">
        <f t="shared" si="0"/>
        <v>1</v>
      </c>
      <c r="T19">
        <f t="shared" si="0"/>
        <v>1</v>
      </c>
      <c r="U19">
        <f t="shared" si="0"/>
        <v>0</v>
      </c>
      <c r="V19">
        <f t="shared" si="0"/>
        <v>1</v>
      </c>
      <c r="W19">
        <f t="shared" si="0"/>
        <v>0.8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</row>
    <row r="20" spans="1:27" x14ac:dyDescent="0.3">
      <c r="A20" t="s">
        <v>7</v>
      </c>
      <c r="B20" t="s">
        <v>79</v>
      </c>
      <c r="C20" t="s">
        <v>81</v>
      </c>
      <c r="D20" t="s">
        <v>81</v>
      </c>
      <c r="E20" t="s">
        <v>81</v>
      </c>
      <c r="F20">
        <v>0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M20" t="s">
        <v>70</v>
      </c>
      <c r="N20" t="s">
        <v>80</v>
      </c>
      <c r="O20">
        <v>0.8</v>
      </c>
      <c r="Q20" t="s">
        <v>7</v>
      </c>
      <c r="R20">
        <f t="shared" si="1"/>
        <v>2.1</v>
      </c>
      <c r="S20">
        <f t="shared" si="0"/>
        <v>1</v>
      </c>
      <c r="T20">
        <f t="shared" si="0"/>
        <v>1</v>
      </c>
      <c r="U20">
        <f t="shared" si="0"/>
        <v>1</v>
      </c>
      <c r="V20">
        <f t="shared" si="0"/>
        <v>0</v>
      </c>
      <c r="W20">
        <f t="shared" si="0"/>
        <v>1</v>
      </c>
      <c r="X20">
        <f t="shared" si="0"/>
        <v>1</v>
      </c>
      <c r="Y20">
        <f t="shared" si="0"/>
        <v>1</v>
      </c>
      <c r="Z20">
        <f t="shared" si="0"/>
        <v>1</v>
      </c>
      <c r="AA20">
        <f t="shared" si="0"/>
        <v>1</v>
      </c>
    </row>
    <row r="21" spans="1:27" x14ac:dyDescent="0.3">
      <c r="A21" t="s">
        <v>20</v>
      </c>
      <c r="B21" t="s">
        <v>81</v>
      </c>
      <c r="C21" t="s">
        <v>81</v>
      </c>
      <c r="D21" t="s">
        <v>81</v>
      </c>
      <c r="E21" t="s">
        <v>81</v>
      </c>
      <c r="F21" t="s">
        <v>81</v>
      </c>
      <c r="G21">
        <v>0</v>
      </c>
      <c r="H21" t="s">
        <v>81</v>
      </c>
      <c r="I21" t="s">
        <v>81</v>
      </c>
      <c r="J21" t="s">
        <v>81</v>
      </c>
      <c r="K21" t="s">
        <v>81</v>
      </c>
      <c r="M21" s="11" t="s">
        <v>76</v>
      </c>
      <c r="N21" t="s">
        <v>82</v>
      </c>
      <c r="O21">
        <v>0.3</v>
      </c>
      <c r="Q21" t="s">
        <v>20</v>
      </c>
      <c r="R21">
        <f t="shared" si="1"/>
        <v>1</v>
      </c>
      <c r="S21">
        <f t="shared" si="0"/>
        <v>1</v>
      </c>
      <c r="T21">
        <f t="shared" si="0"/>
        <v>1</v>
      </c>
      <c r="U21">
        <f t="shared" si="0"/>
        <v>1</v>
      </c>
      <c r="V21">
        <f t="shared" si="0"/>
        <v>1</v>
      </c>
      <c r="W21">
        <f t="shared" si="0"/>
        <v>0</v>
      </c>
      <c r="X21">
        <f t="shared" si="0"/>
        <v>1</v>
      </c>
      <c r="Y21">
        <f t="shared" si="0"/>
        <v>1</v>
      </c>
      <c r="Z21">
        <f t="shared" si="0"/>
        <v>1</v>
      </c>
      <c r="AA21">
        <f t="shared" si="0"/>
        <v>1</v>
      </c>
    </row>
    <row r="22" spans="1:27" x14ac:dyDescent="0.3">
      <c r="A22" t="s">
        <v>35</v>
      </c>
      <c r="B22" t="s">
        <v>77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>
        <v>0</v>
      </c>
      <c r="I22" t="s">
        <v>81</v>
      </c>
      <c r="J22" t="s">
        <v>81</v>
      </c>
      <c r="K22" t="s">
        <v>81</v>
      </c>
      <c r="M22" s="11" t="s">
        <v>84</v>
      </c>
      <c r="N22" t="s">
        <v>83</v>
      </c>
      <c r="O22">
        <v>0.1</v>
      </c>
      <c r="Q22" t="s">
        <v>35</v>
      </c>
      <c r="R22">
        <f t="shared" si="1"/>
        <v>1.7</v>
      </c>
      <c r="S22">
        <f t="shared" si="0"/>
        <v>1</v>
      </c>
      <c r="T22">
        <f t="shared" si="0"/>
        <v>1</v>
      </c>
      <c r="U22">
        <f t="shared" si="0"/>
        <v>1</v>
      </c>
      <c r="V22">
        <f t="shared" si="0"/>
        <v>1</v>
      </c>
      <c r="W22">
        <f t="shared" si="0"/>
        <v>1</v>
      </c>
      <c r="X22">
        <f t="shared" si="0"/>
        <v>0</v>
      </c>
      <c r="Y22">
        <f t="shared" si="0"/>
        <v>1</v>
      </c>
      <c r="Z22">
        <f t="shared" si="0"/>
        <v>1</v>
      </c>
      <c r="AA22">
        <f t="shared" si="0"/>
        <v>1</v>
      </c>
    </row>
    <row r="23" spans="1:27" x14ac:dyDescent="0.3">
      <c r="A23" t="s">
        <v>41</v>
      </c>
      <c r="B23" t="s">
        <v>78</v>
      </c>
      <c r="C23" t="s">
        <v>81</v>
      </c>
      <c r="D23" t="s">
        <v>81</v>
      </c>
      <c r="E23" t="s">
        <v>81</v>
      </c>
      <c r="F23" t="s">
        <v>81</v>
      </c>
      <c r="G23" t="s">
        <v>81</v>
      </c>
      <c r="H23" t="s">
        <v>80</v>
      </c>
      <c r="I23">
        <v>0</v>
      </c>
      <c r="J23" t="s">
        <v>80</v>
      </c>
      <c r="K23" t="s">
        <v>81</v>
      </c>
      <c r="N23">
        <v>0</v>
      </c>
      <c r="O23">
        <v>0</v>
      </c>
      <c r="Q23" t="s">
        <v>41</v>
      </c>
      <c r="R23">
        <f t="shared" si="1"/>
        <v>1.2</v>
      </c>
      <c r="S23">
        <f t="shared" si="0"/>
        <v>1</v>
      </c>
      <c r="T23">
        <f t="shared" si="0"/>
        <v>1</v>
      </c>
      <c r="U23">
        <f t="shared" si="0"/>
        <v>1</v>
      </c>
      <c r="V23">
        <f t="shared" si="0"/>
        <v>1</v>
      </c>
      <c r="W23">
        <f t="shared" si="0"/>
        <v>1</v>
      </c>
      <c r="X23">
        <f t="shared" si="0"/>
        <v>0.8</v>
      </c>
      <c r="Y23">
        <f t="shared" si="0"/>
        <v>0</v>
      </c>
      <c r="Z23">
        <f t="shared" si="0"/>
        <v>0.8</v>
      </c>
      <c r="AA23">
        <f t="shared" si="0"/>
        <v>1</v>
      </c>
    </row>
    <row r="24" spans="1:27" x14ac:dyDescent="0.3">
      <c r="A24" t="s">
        <v>37</v>
      </c>
      <c r="B24" t="s">
        <v>78</v>
      </c>
      <c r="C24" t="s">
        <v>81</v>
      </c>
      <c r="D24" t="s">
        <v>81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>
        <v>0</v>
      </c>
      <c r="K24" t="s">
        <v>81</v>
      </c>
      <c r="Q24" t="s">
        <v>37</v>
      </c>
      <c r="R24">
        <f t="shared" si="1"/>
        <v>1.2</v>
      </c>
      <c r="S24">
        <f t="shared" si="0"/>
        <v>1</v>
      </c>
      <c r="T24">
        <f t="shared" si="0"/>
        <v>1</v>
      </c>
      <c r="U24">
        <f t="shared" si="0"/>
        <v>1</v>
      </c>
      <c r="V24">
        <f t="shared" si="0"/>
        <v>1</v>
      </c>
      <c r="W24">
        <f t="shared" si="0"/>
        <v>1</v>
      </c>
      <c r="X24">
        <f t="shared" si="0"/>
        <v>1</v>
      </c>
      <c r="Y24">
        <f t="shared" si="0"/>
        <v>1</v>
      </c>
      <c r="Z24">
        <f t="shared" si="0"/>
        <v>0</v>
      </c>
      <c r="AA24">
        <f t="shared" si="0"/>
        <v>1</v>
      </c>
    </row>
    <row r="25" spans="1:27" x14ac:dyDescent="0.3">
      <c r="A25" t="s">
        <v>44</v>
      </c>
      <c r="B25" t="s">
        <v>81</v>
      </c>
      <c r="C25" t="s">
        <v>81</v>
      </c>
      <c r="D25" t="s">
        <v>81</v>
      </c>
      <c r="E25" t="s">
        <v>81</v>
      </c>
      <c r="F25" t="s">
        <v>81</v>
      </c>
      <c r="G25" t="s">
        <v>81</v>
      </c>
      <c r="H25" t="s">
        <v>82</v>
      </c>
      <c r="I25" t="s">
        <v>81</v>
      </c>
      <c r="J25" t="s">
        <v>82</v>
      </c>
      <c r="K25">
        <v>0</v>
      </c>
      <c r="Q25" t="s">
        <v>44</v>
      </c>
      <c r="R25">
        <f t="shared" si="1"/>
        <v>1</v>
      </c>
      <c r="S25">
        <f t="shared" si="0"/>
        <v>1</v>
      </c>
      <c r="T25">
        <f t="shared" si="0"/>
        <v>1</v>
      </c>
      <c r="U25">
        <f t="shared" si="0"/>
        <v>1</v>
      </c>
      <c r="V25">
        <f t="shared" si="0"/>
        <v>1</v>
      </c>
      <c r="W25">
        <f t="shared" si="0"/>
        <v>1</v>
      </c>
      <c r="X25">
        <f t="shared" si="0"/>
        <v>0.3</v>
      </c>
      <c r="Y25">
        <f t="shared" si="0"/>
        <v>1</v>
      </c>
      <c r="Z25">
        <f t="shared" si="0"/>
        <v>0.3</v>
      </c>
      <c r="AA25">
        <f t="shared" si="0"/>
        <v>0</v>
      </c>
    </row>
    <row r="27" spans="1:27" x14ac:dyDescent="0.3">
      <c r="A27" s="6" t="s">
        <v>96</v>
      </c>
    </row>
    <row r="28" spans="1:27" x14ac:dyDescent="0.3">
      <c r="B28" t="s">
        <v>6</v>
      </c>
      <c r="C28" t="s">
        <v>13</v>
      </c>
      <c r="D28" t="s">
        <v>25</v>
      </c>
      <c r="E28" t="s">
        <v>11</v>
      </c>
      <c r="F28" t="s">
        <v>7</v>
      </c>
      <c r="G28" t="s">
        <v>20</v>
      </c>
      <c r="H28" t="s">
        <v>35</v>
      </c>
      <c r="I28" t="s">
        <v>41</v>
      </c>
      <c r="J28" t="s">
        <v>37</v>
      </c>
      <c r="K28" t="s">
        <v>44</v>
      </c>
    </row>
    <row r="29" spans="1:27" x14ac:dyDescent="0.3">
      <c r="A29" t="s">
        <v>6</v>
      </c>
      <c r="B29">
        <f>B3*VLOOKUP(B16, $N$16:$O$23, 2, FALSE)</f>
        <v>0</v>
      </c>
      <c r="C29">
        <f t="shared" ref="C29:K29" si="2">C3*VLOOKUP(C16, $N$16:$O$23, 2, FALSE)</f>
        <v>2</v>
      </c>
      <c r="D29">
        <f t="shared" si="2"/>
        <v>1</v>
      </c>
      <c r="E29">
        <f t="shared" si="2"/>
        <v>1</v>
      </c>
      <c r="F29">
        <f t="shared" si="2"/>
        <v>1.7</v>
      </c>
      <c r="G29">
        <f t="shared" si="2"/>
        <v>1</v>
      </c>
      <c r="H29">
        <f t="shared" si="2"/>
        <v>2.1</v>
      </c>
      <c r="I29">
        <f t="shared" si="2"/>
        <v>2.1</v>
      </c>
      <c r="J29">
        <f t="shared" si="2"/>
        <v>4.2</v>
      </c>
      <c r="K29">
        <f t="shared" si="2"/>
        <v>2.1</v>
      </c>
    </row>
    <row r="30" spans="1:27" x14ac:dyDescent="0.3">
      <c r="A30" t="s">
        <v>13</v>
      </c>
      <c r="B30">
        <f t="shared" ref="B30:K38" si="3">B4*VLOOKUP(B17, $N$16:$O$23, 2, FALSE)</f>
        <v>4.2</v>
      </c>
      <c r="C30">
        <f t="shared" si="3"/>
        <v>0</v>
      </c>
      <c r="D30">
        <f t="shared" si="3"/>
        <v>1.2</v>
      </c>
      <c r="E30">
        <f t="shared" si="3"/>
        <v>1.2</v>
      </c>
      <c r="F30">
        <f t="shared" si="3"/>
        <v>1.2</v>
      </c>
      <c r="G30">
        <f t="shared" si="3"/>
        <v>1.2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</row>
    <row r="31" spans="1:27" x14ac:dyDescent="0.3">
      <c r="A31" t="s">
        <v>25</v>
      </c>
      <c r="B31">
        <f t="shared" si="3"/>
        <v>1.2</v>
      </c>
      <c r="C31">
        <f t="shared" si="3"/>
        <v>1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</row>
    <row r="32" spans="1:27" x14ac:dyDescent="0.3">
      <c r="A32" t="s">
        <v>11</v>
      </c>
      <c r="B32">
        <f t="shared" si="3"/>
        <v>1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0.8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</row>
    <row r="33" spans="1:11" x14ac:dyDescent="0.3">
      <c r="A33" t="s">
        <v>7</v>
      </c>
      <c r="B33">
        <f t="shared" si="3"/>
        <v>2.1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0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</row>
    <row r="34" spans="1:11" x14ac:dyDescent="0.3">
      <c r="A34" t="s">
        <v>20</v>
      </c>
      <c r="B34">
        <f t="shared" si="3"/>
        <v>1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1</v>
      </c>
      <c r="G34">
        <f t="shared" si="3"/>
        <v>0</v>
      </c>
      <c r="H34">
        <f t="shared" si="3"/>
        <v>0</v>
      </c>
      <c r="I34">
        <f t="shared" si="3"/>
        <v>0</v>
      </c>
      <c r="J34">
        <f t="shared" si="3"/>
        <v>0</v>
      </c>
      <c r="K34">
        <f t="shared" si="3"/>
        <v>0</v>
      </c>
    </row>
    <row r="35" spans="1:11" x14ac:dyDescent="0.3">
      <c r="A35" t="s">
        <v>35</v>
      </c>
      <c r="B35">
        <f t="shared" si="3"/>
        <v>1.7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</row>
    <row r="36" spans="1:11" x14ac:dyDescent="0.3">
      <c r="A36" t="s">
        <v>41</v>
      </c>
      <c r="B36">
        <f t="shared" si="3"/>
        <v>1.2</v>
      </c>
      <c r="C36">
        <f t="shared" si="3"/>
        <v>0</v>
      </c>
      <c r="D36">
        <f t="shared" si="3"/>
        <v>0</v>
      </c>
      <c r="E36">
        <f t="shared" si="3"/>
        <v>0</v>
      </c>
      <c r="F36">
        <f t="shared" si="3"/>
        <v>0</v>
      </c>
      <c r="G36">
        <f t="shared" si="3"/>
        <v>0</v>
      </c>
      <c r="H36">
        <f t="shared" si="3"/>
        <v>0.8</v>
      </c>
      <c r="I36">
        <f t="shared" si="3"/>
        <v>0</v>
      </c>
      <c r="J36">
        <f t="shared" si="3"/>
        <v>0.8</v>
      </c>
      <c r="K36">
        <f t="shared" si="3"/>
        <v>0</v>
      </c>
    </row>
    <row r="37" spans="1:11" x14ac:dyDescent="0.3">
      <c r="A37" t="s">
        <v>37</v>
      </c>
      <c r="B37">
        <f t="shared" si="3"/>
        <v>2.4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0</v>
      </c>
      <c r="G37">
        <f t="shared" si="3"/>
        <v>0</v>
      </c>
      <c r="H37">
        <f t="shared" si="3"/>
        <v>1</v>
      </c>
      <c r="I37">
        <f t="shared" si="3"/>
        <v>1</v>
      </c>
      <c r="J37">
        <f t="shared" si="3"/>
        <v>0</v>
      </c>
      <c r="K37">
        <f t="shared" si="3"/>
        <v>1</v>
      </c>
    </row>
    <row r="38" spans="1:11" x14ac:dyDescent="0.3">
      <c r="A38" t="s">
        <v>44</v>
      </c>
      <c r="B38">
        <f t="shared" si="3"/>
        <v>1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0</v>
      </c>
      <c r="G38">
        <f t="shared" si="3"/>
        <v>0</v>
      </c>
      <c r="H38">
        <f t="shared" si="3"/>
        <v>0.3</v>
      </c>
      <c r="I38">
        <f t="shared" si="3"/>
        <v>1</v>
      </c>
      <c r="J38">
        <f t="shared" si="3"/>
        <v>0.3</v>
      </c>
      <c r="K38">
        <f t="shared" si="3"/>
        <v>0</v>
      </c>
    </row>
    <row r="39" spans="1:11" x14ac:dyDescent="0.3">
      <c r="B39">
        <f>SUM(B29:B38)</f>
        <v>15.799999999999999</v>
      </c>
      <c r="C39">
        <f t="shared" ref="C39:K39" si="4">SUM(C29:C38)</f>
        <v>3</v>
      </c>
      <c r="D39">
        <f t="shared" si="4"/>
        <v>2.2000000000000002</v>
      </c>
      <c r="E39">
        <f t="shared" si="4"/>
        <v>2.2000000000000002</v>
      </c>
      <c r="F39">
        <f t="shared" si="4"/>
        <v>4.9000000000000004</v>
      </c>
      <c r="G39">
        <f t="shared" si="4"/>
        <v>3</v>
      </c>
      <c r="H39">
        <f t="shared" si="4"/>
        <v>4.2</v>
      </c>
      <c r="I39">
        <f t="shared" si="4"/>
        <v>4.0999999999999996</v>
      </c>
      <c r="J39">
        <f t="shared" si="4"/>
        <v>5.3</v>
      </c>
      <c r="K39">
        <f t="shared" si="4"/>
        <v>3.1</v>
      </c>
    </row>
    <row r="41" spans="1:11" x14ac:dyDescent="0.3">
      <c r="A41" s="6" t="s">
        <v>85</v>
      </c>
    </row>
    <row r="42" spans="1:11" x14ac:dyDescent="0.3">
      <c r="B42" t="s">
        <v>6</v>
      </c>
      <c r="C42" t="s">
        <v>13</v>
      </c>
      <c r="D42" t="s">
        <v>25</v>
      </c>
      <c r="E42" t="s">
        <v>11</v>
      </c>
      <c r="F42" t="s">
        <v>7</v>
      </c>
      <c r="G42" t="s">
        <v>20</v>
      </c>
      <c r="H42" t="s">
        <v>35</v>
      </c>
      <c r="I42" t="s">
        <v>41</v>
      </c>
      <c r="J42" t="s">
        <v>37</v>
      </c>
      <c r="K42" t="s">
        <v>44</v>
      </c>
    </row>
    <row r="43" spans="1:11" x14ac:dyDescent="0.3">
      <c r="A43" t="s">
        <v>6</v>
      </c>
      <c r="B43">
        <f>B29/B$39</f>
        <v>0</v>
      </c>
      <c r="C43">
        <f t="shared" ref="C43:K43" si="5">C29/C$39</f>
        <v>0.66666666666666663</v>
      </c>
      <c r="D43">
        <f t="shared" si="5"/>
        <v>0.45454545454545453</v>
      </c>
      <c r="E43">
        <f t="shared" si="5"/>
        <v>0.45454545454545453</v>
      </c>
      <c r="F43">
        <f t="shared" si="5"/>
        <v>0.34693877551020402</v>
      </c>
      <c r="G43">
        <f t="shared" si="5"/>
        <v>0.33333333333333331</v>
      </c>
      <c r="H43">
        <f t="shared" si="5"/>
        <v>0.5</v>
      </c>
      <c r="I43">
        <f t="shared" si="5"/>
        <v>0.51219512195121952</v>
      </c>
      <c r="J43">
        <f t="shared" si="5"/>
        <v>0.79245283018867929</v>
      </c>
      <c r="K43">
        <f t="shared" si="5"/>
        <v>0.67741935483870974</v>
      </c>
    </row>
    <row r="44" spans="1:11" x14ac:dyDescent="0.3">
      <c r="A44" t="s">
        <v>13</v>
      </c>
      <c r="B44">
        <f t="shared" ref="B44:K52" si="6">B30/B$39</f>
        <v>0.26582278481012661</v>
      </c>
      <c r="C44">
        <f t="shared" si="6"/>
        <v>0</v>
      </c>
      <c r="D44">
        <f t="shared" si="6"/>
        <v>0.54545454545454541</v>
      </c>
      <c r="E44">
        <f t="shared" si="6"/>
        <v>0.54545454545454541</v>
      </c>
      <c r="F44">
        <f t="shared" si="6"/>
        <v>0.24489795918367344</v>
      </c>
      <c r="G44">
        <f t="shared" si="6"/>
        <v>0.39999999999999997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</row>
    <row r="45" spans="1:11" x14ac:dyDescent="0.3">
      <c r="A45" t="s">
        <v>25</v>
      </c>
      <c r="B45">
        <f t="shared" si="6"/>
        <v>7.5949367088607597E-2</v>
      </c>
      <c r="C45">
        <f t="shared" si="6"/>
        <v>0.33333333333333331</v>
      </c>
      <c r="D45">
        <f t="shared" si="6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</row>
    <row r="46" spans="1:11" x14ac:dyDescent="0.3">
      <c r="A46" t="s">
        <v>11</v>
      </c>
      <c r="B46">
        <f t="shared" si="6"/>
        <v>6.3291139240506333E-2</v>
      </c>
      <c r="C46">
        <f t="shared" si="6"/>
        <v>0</v>
      </c>
      <c r="D46">
        <f t="shared" si="6"/>
        <v>0</v>
      </c>
      <c r="E46">
        <f t="shared" si="6"/>
        <v>0</v>
      </c>
      <c r="F46">
        <f t="shared" si="6"/>
        <v>0.2040816326530612</v>
      </c>
      <c r="G46">
        <f t="shared" si="6"/>
        <v>0.26666666666666666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</row>
    <row r="47" spans="1:11" x14ac:dyDescent="0.3">
      <c r="A47" t="s">
        <v>7</v>
      </c>
      <c r="B47">
        <f t="shared" si="6"/>
        <v>0.13291139240506331</v>
      </c>
      <c r="C47">
        <f t="shared" si="6"/>
        <v>0</v>
      </c>
      <c r="D47">
        <f t="shared" si="6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</row>
    <row r="48" spans="1:11" x14ac:dyDescent="0.3">
      <c r="A48" t="s">
        <v>20</v>
      </c>
      <c r="B48">
        <f t="shared" si="6"/>
        <v>6.3291139240506333E-2</v>
      </c>
      <c r="C48">
        <f t="shared" si="6"/>
        <v>0</v>
      </c>
      <c r="D48">
        <f t="shared" si="6"/>
        <v>0</v>
      </c>
      <c r="E48">
        <f t="shared" si="6"/>
        <v>0</v>
      </c>
      <c r="F48">
        <f t="shared" si="6"/>
        <v>0.2040816326530612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</row>
    <row r="49" spans="1:11" x14ac:dyDescent="0.3">
      <c r="A49" t="s">
        <v>35</v>
      </c>
      <c r="B49">
        <f t="shared" si="6"/>
        <v>0.10759493670886076</v>
      </c>
      <c r="C49">
        <f t="shared" si="6"/>
        <v>0</v>
      </c>
      <c r="D49">
        <f t="shared" si="6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</row>
    <row r="50" spans="1:11" x14ac:dyDescent="0.3">
      <c r="A50" t="s">
        <v>41</v>
      </c>
      <c r="B50">
        <f t="shared" si="6"/>
        <v>7.5949367088607597E-2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0.19047619047619047</v>
      </c>
      <c r="I50">
        <f t="shared" si="6"/>
        <v>0</v>
      </c>
      <c r="J50">
        <f t="shared" si="6"/>
        <v>0.15094339622641512</v>
      </c>
      <c r="K50">
        <f t="shared" si="6"/>
        <v>0</v>
      </c>
    </row>
    <row r="51" spans="1:11" x14ac:dyDescent="0.3">
      <c r="A51" t="s">
        <v>37</v>
      </c>
      <c r="B51">
        <f t="shared" si="6"/>
        <v>0.15189873417721519</v>
      </c>
      <c r="C51">
        <f t="shared" si="6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0.23809523809523808</v>
      </c>
      <c r="I51">
        <f t="shared" si="6"/>
        <v>0.24390243902439027</v>
      </c>
      <c r="J51">
        <f t="shared" si="6"/>
        <v>0</v>
      </c>
      <c r="K51">
        <f t="shared" si="6"/>
        <v>0.32258064516129031</v>
      </c>
    </row>
    <row r="52" spans="1:11" x14ac:dyDescent="0.3">
      <c r="A52" t="s">
        <v>44</v>
      </c>
      <c r="B52">
        <f t="shared" si="6"/>
        <v>6.3291139240506333E-2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7.1428571428571425E-2</v>
      </c>
      <c r="I52">
        <f t="shared" si="6"/>
        <v>0.24390243902439027</v>
      </c>
      <c r="J52">
        <f t="shared" si="6"/>
        <v>5.6603773584905662E-2</v>
      </c>
      <c r="K52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schedule_full</vt:lpstr>
      <vt:lpstr>schedule_reduced</vt:lpstr>
      <vt:lpstr>airports_full</vt:lpstr>
      <vt:lpstr>airports_reduced</vt:lpstr>
      <vt:lpstr>demand_full</vt:lpstr>
      <vt:lpstr>demand_reduced</vt:lpstr>
      <vt:lpstr>commodity</vt:lpstr>
      <vt:lpstr>calc_demand_reduced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Barbian</dc:creator>
  <cp:lastModifiedBy>Luuk Barbian</cp:lastModifiedBy>
  <dcterms:created xsi:type="dcterms:W3CDTF">2024-07-31T09:34:10Z</dcterms:created>
  <dcterms:modified xsi:type="dcterms:W3CDTF">2024-10-31T14:48:10Z</dcterms:modified>
</cp:coreProperties>
</file>