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bae/Desktop/UCI/MGMT 101/"/>
    </mc:Choice>
  </mc:AlternateContent>
  <xr:revisionPtr revIDLastSave="0" documentId="13_ncr:1_{CA5721F6-F565-374B-989A-440BB6E06313}" xr6:coauthVersionLast="47" xr6:coauthVersionMax="47" xr10:uidLastSave="{00000000-0000-0000-0000-000000000000}"/>
  <bookViews>
    <workbookView xWindow="4920" yWindow="2600" windowWidth="28040" windowHeight="17440" xr2:uid="{CBB02D18-E529-3C44-B43E-6EE2AFE0A333}"/>
  </bookViews>
  <sheets>
    <sheet name="Part A - B " sheetId="1" r:id="rId1"/>
    <sheet name="Part C " sheetId="5" r:id="rId2"/>
    <sheet name="Part D " sheetId="6" r:id="rId3"/>
    <sheet name="Part E " sheetId="3" r:id="rId4"/>
    <sheet name="Part F" sheetId="4" r:id="rId5"/>
  </sheets>
  <definedNames>
    <definedName name="solver_adj" localSheetId="1" hidden="1">'Part C '!$B$21:$H$22</definedName>
    <definedName name="solver_adj" localSheetId="2" hidden="1">'Part D '!$B$19:$H$20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itr" localSheetId="1" hidden="1">2147483647</definedName>
    <definedName name="solver_itr" localSheetId="2" hidden="1">2147483647</definedName>
    <definedName name="solver_lhs1" localSheetId="1" hidden="1">'Part C '!$B$21:$G$21</definedName>
    <definedName name="solver_lhs1" localSheetId="2" hidden="1">'Part D '!$B$19:$H$20</definedName>
    <definedName name="solver_lhs2" localSheetId="1" hidden="1">'Part C '!$B$22:$H$22</definedName>
    <definedName name="solver_lhs2" localSheetId="2" hidden="1">'Part D '!$B$4:$H$4</definedName>
    <definedName name="solver_lhs3" localSheetId="1" hidden="1">'Part C '!$B$4:$H$4</definedName>
    <definedName name="solver_lhs3" localSheetId="2" hidden="1">'Part D '!$B$8:$H$8</definedName>
    <definedName name="solver_lhs4" localSheetId="1" hidden="1">'Part C '!$B$9:$H$9</definedName>
    <definedName name="solver_lin" localSheetId="0" hidden="1">2</definedName>
    <definedName name="solver_lin" localSheetId="1" hidden="1">1</definedName>
    <definedName name="solver_lin" localSheetId="2" hidden="1">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4</definedName>
    <definedName name="solver_num" localSheetId="2" hidden="1">3</definedName>
    <definedName name="solver_opt" localSheetId="0" hidden="1">'Part A - B '!$J$21</definedName>
    <definedName name="solver_opt" localSheetId="1" hidden="1">'Part C '!$B$24</definedName>
    <definedName name="solver_opt" localSheetId="2" hidden="1">'Part D '!$B$22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4</definedName>
    <definedName name="solver_rel1" localSheetId="2" hidden="1">4</definedName>
    <definedName name="solver_rel2" localSheetId="1" hidden="1">4</definedName>
    <definedName name="solver_rel2" localSheetId="2" hidden="1">3</definedName>
    <definedName name="solver_rel3" localSheetId="1" hidden="1">3</definedName>
    <definedName name="solver_rel3" localSheetId="2" hidden="1">3</definedName>
    <definedName name="solver_rel4" localSheetId="1" hidden="1">3</definedName>
    <definedName name="solver_rhs1" localSheetId="1" hidden="1">"integer"</definedName>
    <definedName name="solver_rhs1" localSheetId="2" hidden="1">"integer"</definedName>
    <definedName name="solver_rhs2" localSheetId="1" hidden="1">"integer"</definedName>
    <definedName name="solver_rhs2" localSheetId="2" hidden="1">'Part D '!$B$6:$H$6</definedName>
    <definedName name="solver_rhs3" localSheetId="1" hidden="1">'Part C '!$B$6:$H$6</definedName>
    <definedName name="solver_rhs3" localSheetId="2" hidden="1">'Part D '!$B$10:$H$10</definedName>
    <definedName name="solver_rhs4" localSheetId="1" hidden="1">'Part C '!$B$11:$H$11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B22" i="6"/>
  <c r="J22" i="6"/>
  <c r="I22" i="6"/>
  <c r="H8" i="6"/>
  <c r="G8" i="6"/>
  <c r="F8" i="6"/>
  <c r="E8" i="6"/>
  <c r="D8" i="6"/>
  <c r="C8" i="6"/>
  <c r="B4" i="6"/>
  <c r="B4" i="1"/>
  <c r="C16" i="6"/>
  <c r="J21" i="1"/>
  <c r="B23" i="1"/>
  <c r="J20" i="1"/>
  <c r="B16" i="6"/>
  <c r="J23" i="6"/>
  <c r="B4" i="5"/>
  <c r="I22" i="5"/>
  <c r="J22" i="5"/>
  <c r="I21" i="5"/>
  <c r="J21" i="5"/>
  <c r="B18" i="5"/>
  <c r="C18" i="5"/>
  <c r="C17" i="1"/>
  <c r="B17" i="1"/>
  <c r="H4" i="6"/>
  <c r="G4" i="6"/>
  <c r="F4" i="6"/>
  <c r="E4" i="6"/>
  <c r="D4" i="6"/>
  <c r="C4" i="6"/>
  <c r="C14" i="6"/>
  <c r="C16" i="5"/>
  <c r="C15" i="1"/>
  <c r="H9" i="5"/>
  <c r="G9" i="5"/>
  <c r="F9" i="5"/>
  <c r="E9" i="5"/>
  <c r="D9" i="5"/>
  <c r="C9" i="5"/>
  <c r="B9" i="5"/>
  <c r="H4" i="5"/>
  <c r="G4" i="5"/>
  <c r="F4" i="5"/>
  <c r="E4" i="5"/>
  <c r="D4" i="5"/>
  <c r="C4" i="5"/>
  <c r="F11" i="5"/>
  <c r="H11" i="5"/>
  <c r="G11" i="5"/>
  <c r="H6" i="5"/>
  <c r="G6" i="5"/>
  <c r="F6" i="5"/>
  <c r="J8" i="6"/>
  <c r="I23" i="6"/>
  <c r="B15" i="6"/>
  <c r="B8" i="1"/>
  <c r="J4" i="6"/>
  <c r="C15" i="6"/>
  <c r="E8" i="1"/>
  <c r="H4" i="1"/>
  <c r="H8" i="1"/>
  <c r="J9" i="5"/>
  <c r="B16" i="5"/>
  <c r="C17" i="5"/>
  <c r="B17" i="5"/>
  <c r="C16" i="1"/>
  <c r="B15" i="1"/>
  <c r="B16" i="1"/>
  <c r="I21" i="1"/>
  <c r="I20" i="1"/>
  <c r="C8" i="1"/>
  <c r="D8" i="1"/>
  <c r="F8" i="1"/>
  <c r="G8" i="1"/>
  <c r="J8" i="1"/>
  <c r="G4" i="1"/>
  <c r="F4" i="1"/>
  <c r="E4" i="1"/>
  <c r="D4" i="1"/>
  <c r="C4" i="1"/>
  <c r="J4" i="1"/>
  <c r="J4" i="5"/>
  <c r="B24" i="5"/>
</calcChain>
</file>

<file path=xl/sharedStrings.xml><?xml version="1.0" encoding="utf-8"?>
<sst xmlns="http://schemas.openxmlformats.org/spreadsheetml/2006/main" count="239" uniqueCount="38">
  <si>
    <t>Scheduling Employees at Big Town Fire</t>
  </si>
  <si>
    <t>Mon</t>
  </si>
  <si>
    <t>Tue</t>
  </si>
  <si>
    <t>Wed</t>
  </si>
  <si>
    <t>Thu</t>
  </si>
  <si>
    <t>Fri</t>
  </si>
  <si>
    <t>Sat</t>
  </si>
  <si>
    <t>Sun</t>
  </si>
  <si>
    <t>Total Number of Shifts</t>
  </si>
  <si>
    <t>Employees Working 5 AM - 5PM</t>
  </si>
  <si>
    <t>&gt;=</t>
  </si>
  <si>
    <t># Employees Req. 5 AM - 5PM</t>
  </si>
  <si>
    <t>Employees Working 5 PM - 5AM</t>
  </si>
  <si>
    <t># Employees Req. 5 PM - 5AM</t>
  </si>
  <si>
    <t>5AM - 5PM</t>
  </si>
  <si>
    <t>5PM - 5AM</t>
  </si>
  <si>
    <t>Base Cost per hour</t>
  </si>
  <si>
    <t>Benefits</t>
  </si>
  <si>
    <t>Total Cost per hour</t>
  </si>
  <si>
    <t>Total Cost per 12 hour Shift</t>
  </si>
  <si>
    <t># of Employees</t>
  </si>
  <si>
    <t xml:space="preserve">Compensation Cost </t>
  </si>
  <si>
    <t># Employees Starting 5AM - 5PM</t>
  </si>
  <si>
    <t># Employees Starting 5PM - 5AM</t>
  </si>
  <si>
    <t>Total Compensation Cost (Benchmark Solution)</t>
  </si>
  <si>
    <t>Req. Amt Increase (rounded to nearest whole #)</t>
  </si>
  <si>
    <t xml:space="preserve">Day: Fulltime worker / Night: Parttime worker </t>
  </si>
  <si>
    <t xml:space="preserve">Day: Partime worker / Night: Fulltime worker </t>
  </si>
  <si>
    <t xml:space="preserve">Total Hours </t>
  </si>
  <si>
    <t xml:space="preserve">Limit of </t>
  </si>
  <si>
    <t xml:space="preserve">Part-time (Night) Hours </t>
  </si>
  <si>
    <t>Total Cost</t>
  </si>
  <si>
    <t>Employees</t>
  </si>
  <si>
    <t>Cost</t>
  </si>
  <si>
    <t>OT</t>
  </si>
  <si>
    <t># of Employees Working OT</t>
  </si>
  <si>
    <t>Total # of starting employees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</si>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</sst>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&quot;$&quot;#,##0.00"/>
  </numFmts>
  <fonts count="9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</fills>
  <borders count="2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166" fontId="2" fillId="0" borderId="0" xfId="0" applyNumberFormat="1" applyFont="1"/>
    <xf numFmtId="166" fontId="2" fillId="0" borderId="1" xfId="0" applyNumberFormat="1" applyFont="1" applyBorder="1"/>
    <xf numFmtId="0" fontId="3" fillId="0" borderId="0" xfId="0" applyFont="1" applyAlignment="1">
      <alignment horizontal="right"/>
    </xf>
    <xf numFmtId="166" fontId="3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6" fontId="0" fillId="0" borderId="0" xfId="0" applyNumberFormat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9" xfId="0" applyNumberFormat="1" applyBorder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165" fontId="2" fillId="0" borderId="0" xfId="0" applyNumberFormat="1" applyFont="1"/>
    <xf numFmtId="165" fontId="3" fillId="0" borderId="0" xfId="0" applyNumberFormat="1" applyFont="1"/>
    <xf numFmtId="9" fontId="5" fillId="0" borderId="0" xfId="0" applyNumberFormat="1" applyFont="1"/>
    <xf numFmtId="165" fontId="5" fillId="0" borderId="0" xfId="0" applyNumberFormat="1" applyFont="1"/>
    <xf numFmtId="165" fontId="6" fillId="0" borderId="0" xfId="0" applyNumberFormat="1" applyFont="1"/>
    <xf numFmtId="0" fontId="6" fillId="0" borderId="11" xfId="0" applyFont="1" applyBorder="1"/>
    <xf numFmtId="0" fontId="6" fillId="0" borderId="17" xfId="0" applyFont="1" applyBorder="1"/>
    <xf numFmtId="0" fontId="5" fillId="0" borderId="18" xfId="0" applyFont="1" applyBorder="1"/>
    <xf numFmtId="164" fontId="2" fillId="0" borderId="11" xfId="0" applyNumberFormat="1" applyFont="1" applyBorder="1"/>
    <xf numFmtId="0" fontId="5" fillId="0" borderId="14" xfId="0" applyFont="1" applyBorder="1"/>
    <xf numFmtId="164" fontId="5" fillId="0" borderId="16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165" fontId="2" fillId="0" borderId="1" xfId="0" applyNumberFormat="1" applyFont="1" applyBorder="1"/>
    <xf numFmtId="0" fontId="3" fillId="2" borderId="0" xfId="0" applyFont="1" applyFill="1"/>
    <xf numFmtId="0" fontId="2" fillId="2" borderId="0" xfId="0" applyFont="1" applyFill="1"/>
    <xf numFmtId="0" fontId="5" fillId="0" borderId="0" xfId="0" quotePrefix="1" applyFont="1"/>
    <xf numFmtId="165" fontId="5" fillId="0" borderId="9" xfId="0" applyNumberFormat="1" applyFont="1" applyBorder="1"/>
    <xf numFmtId="165" fontId="5" fillId="0" borderId="25" xfId="0" applyNumberFormat="1" applyFont="1" applyBorder="1"/>
    <xf numFmtId="0" fontId="6" fillId="0" borderId="8" xfId="0" applyFont="1" applyBorder="1"/>
    <xf numFmtId="0" fontId="6" fillId="0" borderId="10" xfId="0" applyFont="1" applyBorder="1"/>
    <xf numFmtId="9" fontId="5" fillId="0" borderId="12" xfId="0" applyNumberFormat="1" applyFont="1" applyBorder="1"/>
    <xf numFmtId="0" fontId="5" fillId="0" borderId="13" xfId="0" applyFont="1" applyBorder="1"/>
    <xf numFmtId="164" fontId="5" fillId="0" borderId="14" xfId="0" applyNumberFormat="1" applyFont="1" applyBorder="1"/>
    <xf numFmtId="9" fontId="5" fillId="0" borderId="15" xfId="0" applyNumberFormat="1" applyFont="1" applyBorder="1"/>
    <xf numFmtId="9" fontId="5" fillId="0" borderId="8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828675</xdr:colOff>
      <xdr:row>1</xdr:row>
      <xdr:rowOff>190500</xdr:rowOff>
    </xdr:from>
    <xdr:to>
      <xdr:col>15</xdr:col>
      <xdr:colOff>581025</xdr:colOff>
      <xdr:row>15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F7EB23-218D-7E26-C49C-B68D29C057FB}"/>
            </a:ext>
          </a:extLst>
        </xdr:cNvPr>
        <xdr:cNvSpPr txBox="1"/>
      </xdr:nvSpPr>
      <xdr:spPr>
        <a:xfrm>
          <a:off x="11125200" y="390525"/>
          <a:ext cx="39433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Fundamental Challenge:</a:t>
          </a:r>
          <a:r>
            <a:rPr lang="en-US" sz="1100">
              <a:latin typeface="+mn-lt"/>
              <a:ea typeface="+mn-lt"/>
              <a:cs typeface="+mn-lt"/>
            </a:rPr>
            <a:t>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Scheduling employees of Big Town Fire while meeting the requirement of # of employees per day/shift and acheiving the lowest possible total compensation cost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Why is this Important?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With proper scheduling, Big Town Fire can minimize compensation costs and therefore increase efficiency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Implications of Failure: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Incorrect scheduling can lead to being short-staffed on certain days and/or spending more then needed for other days.</a:t>
          </a:r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endParaRPr lang="en-US" sz="11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Assumptions in this Scheduling Model: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We assume that the firefighters will all follow the same "normal" shift of working 4 days and 12 hours per day followed by 3 consecutive days off without taking any sick days or deviating from the schedule.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2</xdr:row>
      <xdr:rowOff>222704</xdr:rowOff>
    </xdr:from>
    <xdr:to>
      <xdr:col>16</xdr:col>
      <xdr:colOff>596900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4A0932-DFEB-0E48-7229-6FD945485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5500" y="629104"/>
          <a:ext cx="5080000" cy="2012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5B72-DF31-6F44-8A62-C60A237B9987}">
  <dimension ref="A1:J24"/>
  <sheetViews>
    <sheetView tabSelected="1" workbookViewId="0">
      <selection activeCell="C3" sqref="C3"/>
    </sheetView>
  </sheetViews>
  <sheetFormatPr baseColWidth="10" defaultColWidth="11" defaultRowHeight="16" x14ac:dyDescent="0.2"/>
  <cols>
    <col min="1" max="1" width="32" bestFit="1" customWidth="1"/>
    <col min="2" max="2" width="14.1640625" bestFit="1" customWidth="1"/>
    <col min="10" max="10" width="12" customWidth="1"/>
  </cols>
  <sheetData>
    <row r="1" spans="1:10" x14ac:dyDescent="0.2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</row>
    <row r="2" spans="1:10" x14ac:dyDescent="0.2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2" x14ac:dyDescent="0.2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/>
      <c r="J3" s="3" t="s">
        <v>8</v>
      </c>
    </row>
    <row r="4" spans="1:10" x14ac:dyDescent="0.2">
      <c r="A4" s="4" t="s">
        <v>9</v>
      </c>
      <c r="B4" s="1">
        <f>B20+F20+G20+H20</f>
        <v>11</v>
      </c>
      <c r="C4" s="1">
        <f>C20+G20+H20+B20</f>
        <v>11</v>
      </c>
      <c r="D4" s="1">
        <f>D20+H20+B20+C20</f>
        <v>12</v>
      </c>
      <c r="E4" s="1">
        <f>E20+B20+C20+D20</f>
        <v>18</v>
      </c>
      <c r="F4" s="1">
        <f>F20+C20+D20+E20</f>
        <v>19</v>
      </c>
      <c r="G4" s="1">
        <f>G20+D20+E20+F20</f>
        <v>19</v>
      </c>
      <c r="H4" s="1">
        <f>H20+E20+F20+G20</f>
        <v>14</v>
      </c>
      <c r="I4" s="2"/>
      <c r="J4" s="2">
        <f>SUM(B4:H4)</f>
        <v>104</v>
      </c>
    </row>
    <row r="5" spans="1:10" x14ac:dyDescent="0.2">
      <c r="A5" s="1"/>
      <c r="B5" s="10" t="s">
        <v>10</v>
      </c>
      <c r="C5" s="10" t="s">
        <v>10</v>
      </c>
      <c r="D5" s="10" t="s">
        <v>10</v>
      </c>
      <c r="E5" s="10" t="s">
        <v>10</v>
      </c>
      <c r="F5" s="10" t="s">
        <v>10</v>
      </c>
      <c r="G5" s="10" t="s">
        <v>10</v>
      </c>
      <c r="H5" s="10" t="s">
        <v>10</v>
      </c>
      <c r="I5" s="2"/>
      <c r="J5" s="2"/>
    </row>
    <row r="6" spans="1:10" x14ac:dyDescent="0.2">
      <c r="A6" s="1" t="s">
        <v>11</v>
      </c>
      <c r="B6" s="1">
        <v>11</v>
      </c>
      <c r="C6" s="1">
        <v>11</v>
      </c>
      <c r="D6" s="1">
        <v>12</v>
      </c>
      <c r="E6" s="1">
        <v>18</v>
      </c>
      <c r="F6" s="1">
        <v>19</v>
      </c>
      <c r="G6" s="1">
        <v>19</v>
      </c>
      <c r="H6" s="1">
        <v>14</v>
      </c>
      <c r="I6" s="2"/>
      <c r="J6" s="2"/>
    </row>
    <row r="7" spans="1:10" x14ac:dyDescent="0.2">
      <c r="A7" s="1"/>
      <c r="B7" s="1"/>
      <c r="C7" s="1"/>
      <c r="D7" s="1"/>
      <c r="E7" s="1"/>
      <c r="F7" s="1"/>
      <c r="G7" s="1"/>
      <c r="H7" s="1"/>
      <c r="I7" s="2"/>
      <c r="J7" s="2"/>
    </row>
    <row r="8" spans="1:10" x14ac:dyDescent="0.2">
      <c r="A8" s="1" t="s">
        <v>12</v>
      </c>
      <c r="B8" s="1">
        <f>B21+F21+G21+H21</f>
        <v>16</v>
      </c>
      <c r="C8" s="1">
        <f>C21+G21+H21+B21</f>
        <v>17</v>
      </c>
      <c r="D8" s="1">
        <f>D21+H21+B21+C21</f>
        <v>20</v>
      </c>
      <c r="E8" s="1">
        <f>E21+B21+C21+D21</f>
        <v>21</v>
      </c>
      <c r="F8" s="1">
        <f>F21+C21+D21+E21</f>
        <v>22</v>
      </c>
      <c r="G8" s="1">
        <f>G21+D21+E21+F21</f>
        <v>24</v>
      </c>
      <c r="H8" s="1">
        <f>H21+E21+F21+G21</f>
        <v>20</v>
      </c>
      <c r="I8" s="2"/>
      <c r="J8" s="2">
        <f>SUM(B8:H8)</f>
        <v>140</v>
      </c>
    </row>
    <row r="9" spans="1:10" x14ac:dyDescent="0.2">
      <c r="A9" s="1"/>
      <c r="B9" s="10" t="s">
        <v>10</v>
      </c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2"/>
      <c r="J9" s="2"/>
    </row>
    <row r="10" spans="1:10" x14ac:dyDescent="0.2">
      <c r="A10" s="1" t="s">
        <v>13</v>
      </c>
      <c r="B10" s="1">
        <v>16</v>
      </c>
      <c r="C10" s="1">
        <v>17</v>
      </c>
      <c r="D10" s="1">
        <v>18</v>
      </c>
      <c r="E10" s="1">
        <v>20</v>
      </c>
      <c r="F10" s="1">
        <v>22</v>
      </c>
      <c r="G10" s="1">
        <v>24</v>
      </c>
      <c r="H10" s="1">
        <v>20</v>
      </c>
      <c r="I10" s="2"/>
      <c r="J10" s="2"/>
    </row>
    <row r="11" spans="1:10" x14ac:dyDescent="0.2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3" customHeight="1" x14ac:dyDescent="0.2">
      <c r="A13" s="2"/>
      <c r="B13" s="8" t="s">
        <v>14</v>
      </c>
      <c r="C13" s="8" t="s">
        <v>15</v>
      </c>
      <c r="D13" s="2"/>
      <c r="E13" s="2"/>
      <c r="F13" s="2"/>
      <c r="G13" s="2"/>
      <c r="H13" s="2"/>
      <c r="I13" s="2"/>
      <c r="J13" s="2"/>
    </row>
    <row r="14" spans="1:10" x14ac:dyDescent="0.2">
      <c r="A14" s="2" t="s">
        <v>16</v>
      </c>
      <c r="B14" s="6">
        <v>30</v>
      </c>
      <c r="C14" s="6">
        <v>35</v>
      </c>
      <c r="D14" s="2"/>
      <c r="E14" s="2"/>
      <c r="F14" s="2"/>
      <c r="G14" s="2"/>
      <c r="H14" s="2"/>
      <c r="I14" s="2"/>
      <c r="J14" s="2"/>
    </row>
    <row r="15" spans="1:10" x14ac:dyDescent="0.2">
      <c r="A15" s="2" t="s">
        <v>17</v>
      </c>
      <c r="B15" s="6">
        <f>B14*0.33</f>
        <v>9.9</v>
      </c>
      <c r="C15" s="6">
        <f>(C14*0.33)</f>
        <v>11.55</v>
      </c>
      <c r="D15" s="2"/>
      <c r="E15" s="2"/>
      <c r="F15" s="2"/>
      <c r="G15" s="2"/>
      <c r="H15" s="2"/>
      <c r="I15" s="2"/>
      <c r="J15" s="2"/>
    </row>
    <row r="16" spans="1:10" x14ac:dyDescent="0.2">
      <c r="A16" s="2" t="s">
        <v>18</v>
      </c>
      <c r="B16" s="6">
        <f>SUM(B14:B15)</f>
        <v>39.9</v>
      </c>
      <c r="C16" s="6">
        <f>SUM(C14:C15)</f>
        <v>46.55</v>
      </c>
      <c r="D16" s="2"/>
      <c r="E16" s="2"/>
      <c r="F16" s="2"/>
      <c r="G16" s="2"/>
      <c r="H16" s="2"/>
      <c r="I16" s="2"/>
      <c r="J16" s="2"/>
    </row>
    <row r="17" spans="1:10" x14ac:dyDescent="0.2">
      <c r="A17" s="4" t="s">
        <v>19</v>
      </c>
      <c r="B17" s="9">
        <f>B16*12</f>
        <v>478.79999999999995</v>
      </c>
      <c r="C17" s="9">
        <f>C16*12</f>
        <v>558.59999999999991</v>
      </c>
      <c r="D17" s="2"/>
      <c r="E17" s="2"/>
      <c r="F17" s="2"/>
      <c r="G17" s="2"/>
      <c r="H17" s="2"/>
      <c r="I17" s="2"/>
      <c r="J17" s="2"/>
    </row>
    <row r="18" spans="1:10" x14ac:dyDescent="0.2">
      <c r="A18" s="2"/>
      <c r="B18" s="6"/>
      <c r="C18" s="6"/>
      <c r="D18" s="2"/>
      <c r="E18" s="2"/>
      <c r="F18" s="2"/>
      <c r="G18" s="2"/>
      <c r="H18" s="2"/>
      <c r="I18" s="2"/>
      <c r="J18" s="2"/>
    </row>
    <row r="19" spans="1:10" ht="32" x14ac:dyDescent="0.2">
      <c r="A19" s="2"/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5" t="s">
        <v>20</v>
      </c>
      <c r="J19" s="5" t="s">
        <v>21</v>
      </c>
    </row>
    <row r="20" spans="1:10" x14ac:dyDescent="0.2">
      <c r="A20" s="4" t="s">
        <v>22</v>
      </c>
      <c r="B20" s="12">
        <v>3</v>
      </c>
      <c r="C20" s="13">
        <v>4</v>
      </c>
      <c r="D20" s="13">
        <v>5</v>
      </c>
      <c r="E20" s="13">
        <v>6</v>
      </c>
      <c r="F20" s="13">
        <v>4</v>
      </c>
      <c r="G20" s="13">
        <v>4</v>
      </c>
      <c r="H20" s="14">
        <v>0</v>
      </c>
      <c r="I20" s="2">
        <f>SUM(B20:H20)</f>
        <v>26</v>
      </c>
      <c r="J20" s="6">
        <f>I20*B17</f>
        <v>12448.8</v>
      </c>
    </row>
    <row r="21" spans="1:10" x14ac:dyDescent="0.2">
      <c r="A21" s="4" t="s">
        <v>23</v>
      </c>
      <c r="B21" s="15">
        <v>2</v>
      </c>
      <c r="C21" s="16">
        <v>4</v>
      </c>
      <c r="D21" s="16">
        <v>9</v>
      </c>
      <c r="E21" s="16">
        <v>6</v>
      </c>
      <c r="F21" s="16">
        <v>3</v>
      </c>
      <c r="G21" s="16">
        <v>6</v>
      </c>
      <c r="H21" s="17">
        <v>5</v>
      </c>
      <c r="I21" s="2">
        <f>SUM(B21:H21)</f>
        <v>35</v>
      </c>
      <c r="J21" s="6">
        <f>I21*C17</f>
        <v>19550.999999999996</v>
      </c>
    </row>
    <row r="22" spans="1:1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32" x14ac:dyDescent="0.2">
      <c r="A23" s="11" t="s">
        <v>24</v>
      </c>
      <c r="B23" s="7">
        <f>SUM(J20:J21)</f>
        <v>31999.799999999996</v>
      </c>
      <c r="C23" s="6"/>
      <c r="D23" s="2"/>
      <c r="E23" s="2"/>
      <c r="F23" s="2"/>
      <c r="G23" s="2"/>
      <c r="H23" s="2"/>
      <c r="I23" s="2"/>
      <c r="J23" s="2"/>
    </row>
    <row r="24" spans="1:10" x14ac:dyDescent="0.2">
      <c r="A24" s="2"/>
      <c r="B24" s="6"/>
      <c r="C24" s="2"/>
      <c r="D24" s="2"/>
      <c r="E24" s="2"/>
      <c r="F24" s="2"/>
      <c r="G24" s="2"/>
      <c r="H24" s="2"/>
      <c r="I24" s="2"/>
      <c r="J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CF1-2DE5-4CA3-BB11-8F28AD4371D6}">
  <dimension ref="A1:J24"/>
  <sheetViews>
    <sheetView workbookViewId="0">
      <selection activeCell="B24" sqref="B24"/>
    </sheetView>
  </sheetViews>
  <sheetFormatPr baseColWidth="10" defaultColWidth="11" defaultRowHeight="16" x14ac:dyDescent="0.2"/>
  <cols>
    <col min="1" max="1" width="30" customWidth="1"/>
    <col min="10" max="10" width="11.83203125" customWidth="1"/>
  </cols>
  <sheetData>
    <row r="1" spans="1:10" x14ac:dyDescent="0.2">
      <c r="A1" s="1" t="s">
        <v>0</v>
      </c>
    </row>
    <row r="2" spans="1:10" x14ac:dyDescent="0.2">
      <c r="A2" s="2"/>
    </row>
    <row r="3" spans="1:10" ht="38" customHeight="1" x14ac:dyDescent="0.2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3" t="s">
        <v>8</v>
      </c>
    </row>
    <row r="4" spans="1:10" x14ac:dyDescent="0.2">
      <c r="A4" s="4" t="s">
        <v>9</v>
      </c>
      <c r="B4" s="1">
        <f>B21+F21+G21+H21</f>
        <v>11</v>
      </c>
      <c r="C4" s="1">
        <f>C21+G21+H21+B21</f>
        <v>13</v>
      </c>
      <c r="D4" s="1">
        <f>D21+H21+B21+C21</f>
        <v>12</v>
      </c>
      <c r="E4" s="1">
        <f>E21+B21+C21+D21</f>
        <v>18</v>
      </c>
      <c r="F4" s="1">
        <f>F21+C21+D21+E21</f>
        <v>20</v>
      </c>
      <c r="G4" s="1">
        <f>G21+D21+E21+F21</f>
        <v>21</v>
      </c>
      <c r="H4" s="1">
        <f>H21+E21+F21+G21</f>
        <v>17</v>
      </c>
      <c r="J4" s="1">
        <f>SUM(B4:H4)</f>
        <v>112</v>
      </c>
    </row>
    <row r="5" spans="1:10" x14ac:dyDescent="0.2">
      <c r="A5" s="1"/>
      <c r="B5" s="10" t="s">
        <v>10</v>
      </c>
      <c r="C5" s="10" t="s">
        <v>10</v>
      </c>
      <c r="D5" s="10" t="s">
        <v>10</v>
      </c>
      <c r="E5" s="10" t="s">
        <v>10</v>
      </c>
      <c r="F5" s="10" t="s">
        <v>10</v>
      </c>
      <c r="G5" s="10" t="s">
        <v>10</v>
      </c>
      <c r="H5" s="10" t="s">
        <v>10</v>
      </c>
    </row>
    <row r="6" spans="1:10" x14ac:dyDescent="0.2">
      <c r="A6" s="1" t="s">
        <v>11</v>
      </c>
      <c r="B6" s="1">
        <v>11</v>
      </c>
      <c r="C6" s="1">
        <v>11</v>
      </c>
      <c r="D6" s="1">
        <v>12</v>
      </c>
      <c r="E6" s="1">
        <v>18</v>
      </c>
      <c r="F6" s="1">
        <f>19+F7</f>
        <v>20</v>
      </c>
      <c r="G6" s="1">
        <f>19+G7</f>
        <v>21</v>
      </c>
      <c r="H6" s="1">
        <f>14+H7</f>
        <v>17</v>
      </c>
    </row>
    <row r="7" spans="1:10" ht="32" x14ac:dyDescent="0.2">
      <c r="A7" s="3" t="s">
        <v>25</v>
      </c>
      <c r="B7" s="1"/>
      <c r="C7" s="1"/>
      <c r="D7" s="1"/>
      <c r="E7" s="1"/>
      <c r="F7" s="1">
        <v>1</v>
      </c>
      <c r="G7" s="1">
        <v>2</v>
      </c>
      <c r="H7" s="1">
        <v>3</v>
      </c>
    </row>
    <row r="8" spans="1:10" x14ac:dyDescent="0.2">
      <c r="A8" s="1"/>
      <c r="B8" s="1"/>
      <c r="C8" s="1"/>
      <c r="D8" s="1"/>
      <c r="E8" s="1"/>
      <c r="F8" s="1"/>
      <c r="G8" s="1"/>
      <c r="H8" s="1"/>
    </row>
    <row r="9" spans="1:10" x14ac:dyDescent="0.2">
      <c r="A9" s="1" t="s">
        <v>12</v>
      </c>
      <c r="B9" s="1">
        <f>B22+F22+G22+H22</f>
        <v>16</v>
      </c>
      <c r="C9" s="1">
        <f>C22+G22+H22+B22</f>
        <v>17</v>
      </c>
      <c r="D9" s="1">
        <f>D22+H22+B22+C22</f>
        <v>18</v>
      </c>
      <c r="E9" s="1">
        <f>E22+B22+C22+D22</f>
        <v>23</v>
      </c>
      <c r="F9" s="1">
        <f>F22+C22+D22+E22</f>
        <v>24</v>
      </c>
      <c r="G9" s="1">
        <f>G22+D22+E22+F22</f>
        <v>29</v>
      </c>
      <c r="H9" s="1">
        <f>H22+E22+F22+G22</f>
        <v>29</v>
      </c>
      <c r="J9" s="1">
        <f>SUM(B9:H9)</f>
        <v>156</v>
      </c>
    </row>
    <row r="10" spans="1:10" x14ac:dyDescent="0.2">
      <c r="A10" s="1"/>
      <c r="B10" s="10" t="s">
        <v>10</v>
      </c>
      <c r="C10" s="10" t="s">
        <v>10</v>
      </c>
      <c r="D10" s="10" t="s">
        <v>10</v>
      </c>
      <c r="E10" s="10" t="s">
        <v>10</v>
      </c>
      <c r="F10" s="10" t="s">
        <v>10</v>
      </c>
      <c r="G10" s="10" t="s">
        <v>10</v>
      </c>
      <c r="H10" s="10" t="s">
        <v>10</v>
      </c>
    </row>
    <row r="11" spans="1:10" x14ac:dyDescent="0.2">
      <c r="A11" s="1" t="s">
        <v>13</v>
      </c>
      <c r="B11" s="1">
        <v>16</v>
      </c>
      <c r="C11" s="1">
        <v>17</v>
      </c>
      <c r="D11" s="1">
        <v>18</v>
      </c>
      <c r="E11" s="1">
        <v>20</v>
      </c>
      <c r="F11" s="1">
        <f>23+F12</f>
        <v>24</v>
      </c>
      <c r="G11" s="1">
        <f>26+G12</f>
        <v>29</v>
      </c>
      <c r="H11" s="1">
        <f>24+H12</f>
        <v>29</v>
      </c>
    </row>
    <row r="12" spans="1:10" ht="32" x14ac:dyDescent="0.2">
      <c r="A12" s="3" t="s">
        <v>25</v>
      </c>
      <c r="F12" s="30">
        <v>1</v>
      </c>
      <c r="G12" s="30">
        <v>3</v>
      </c>
      <c r="H12" s="30">
        <v>5</v>
      </c>
    </row>
    <row r="13" spans="1:10" x14ac:dyDescent="0.2">
      <c r="A13" s="2"/>
    </row>
    <row r="14" spans="1:10" x14ac:dyDescent="0.2">
      <c r="A14" s="2"/>
      <c r="B14" s="8" t="s">
        <v>14</v>
      </c>
      <c r="C14" s="8" t="s">
        <v>15</v>
      </c>
      <c r="F14" s="19"/>
      <c r="G14" s="19"/>
      <c r="H14" s="19"/>
    </row>
    <row r="15" spans="1:10" x14ac:dyDescent="0.2">
      <c r="A15" s="2" t="s">
        <v>16</v>
      </c>
      <c r="B15" s="6">
        <v>30</v>
      </c>
      <c r="C15" s="6">
        <v>35</v>
      </c>
    </row>
    <row r="16" spans="1:10" x14ac:dyDescent="0.2">
      <c r="A16" s="2" t="s">
        <v>17</v>
      </c>
      <c r="B16" s="6">
        <f>B15*0.33</f>
        <v>9.9</v>
      </c>
      <c r="C16" s="6">
        <f>C15*0.33</f>
        <v>11.55</v>
      </c>
    </row>
    <row r="17" spans="1:10" x14ac:dyDescent="0.2">
      <c r="A17" s="2" t="s">
        <v>18</v>
      </c>
      <c r="B17" s="18">
        <f>SUM(B15:B16)</f>
        <v>39.9</v>
      </c>
      <c r="C17" s="18">
        <f>SUM(C15:C16)</f>
        <v>46.55</v>
      </c>
    </row>
    <row r="18" spans="1:10" x14ac:dyDescent="0.2">
      <c r="A18" s="4" t="s">
        <v>19</v>
      </c>
      <c r="B18" s="9">
        <f>B17*12</f>
        <v>478.79999999999995</v>
      </c>
      <c r="C18" s="9">
        <f>C17*12</f>
        <v>558.59999999999991</v>
      </c>
    </row>
    <row r="19" spans="1:10" x14ac:dyDescent="0.2">
      <c r="A19" s="2"/>
    </row>
    <row r="20" spans="1:10" ht="32" x14ac:dyDescent="0.2">
      <c r="A20" s="2"/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5" t="s">
        <v>20</v>
      </c>
      <c r="J20" s="5" t="s">
        <v>21</v>
      </c>
    </row>
    <row r="21" spans="1:10" x14ac:dyDescent="0.2">
      <c r="A21" s="4" t="s">
        <v>22</v>
      </c>
      <c r="B21" s="32">
        <v>1</v>
      </c>
      <c r="C21" s="33">
        <v>5</v>
      </c>
      <c r="D21" s="33">
        <v>5</v>
      </c>
      <c r="E21" s="33">
        <v>7</v>
      </c>
      <c r="F21" s="33">
        <v>3</v>
      </c>
      <c r="G21" s="33">
        <v>6</v>
      </c>
      <c r="H21" s="34">
        <v>0.99999999999999989</v>
      </c>
      <c r="I21">
        <f>SUM(B21:H21)</f>
        <v>28</v>
      </c>
      <c r="J21" s="18">
        <f>B18*I21</f>
        <v>13406.399999999998</v>
      </c>
    </row>
    <row r="22" spans="1:10" x14ac:dyDescent="0.2">
      <c r="A22" s="4" t="s">
        <v>23</v>
      </c>
      <c r="B22" s="35">
        <v>0</v>
      </c>
      <c r="C22" s="36">
        <v>2</v>
      </c>
      <c r="D22" s="36">
        <v>8</v>
      </c>
      <c r="E22" s="36">
        <v>13</v>
      </c>
      <c r="F22" s="36">
        <v>1</v>
      </c>
      <c r="G22" s="36">
        <v>7</v>
      </c>
      <c r="H22" s="37">
        <v>8</v>
      </c>
      <c r="I22">
        <f>SUM(B22:H22)</f>
        <v>39</v>
      </c>
      <c r="J22" s="18">
        <f>C18*I22</f>
        <v>21785.399999999998</v>
      </c>
    </row>
    <row r="23" spans="1:10" x14ac:dyDescent="0.2">
      <c r="A23" s="2"/>
    </row>
    <row r="24" spans="1:10" ht="32" x14ac:dyDescent="0.2">
      <c r="A24" s="11" t="s">
        <v>24</v>
      </c>
      <c r="B24" s="26">
        <f>SUM(J21:J22)</f>
        <v>35191.799999999996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7252-FC7D-E349-8385-B53536A5ECA4}">
  <dimension ref="A1:J35"/>
  <sheetViews>
    <sheetView topLeftCell="A2" workbookViewId="0">
      <selection activeCell="C14" sqref="C14"/>
    </sheetView>
  </sheetViews>
  <sheetFormatPr baseColWidth="10" defaultColWidth="11" defaultRowHeight="16" x14ac:dyDescent="0.2"/>
  <cols>
    <col min="1" max="1" width="37" bestFit="1" customWidth="1"/>
    <col min="10" max="10" width="12" customWidth="1"/>
  </cols>
  <sheetData>
    <row r="1" spans="1:10" x14ac:dyDescent="0.2">
      <c r="A1" s="1" t="s">
        <v>0</v>
      </c>
    </row>
    <row r="2" spans="1:10" x14ac:dyDescent="0.2">
      <c r="A2" s="2" t="s">
        <v>26</v>
      </c>
    </row>
    <row r="3" spans="1:10" ht="32" x14ac:dyDescent="0.2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3" t="s">
        <v>8</v>
      </c>
    </row>
    <row r="4" spans="1:10" x14ac:dyDescent="0.2">
      <c r="A4" s="4" t="s">
        <v>9</v>
      </c>
      <c r="B4" s="1">
        <f>B19+H19</f>
        <v>11</v>
      </c>
      <c r="C4" s="1">
        <f t="shared" ref="C4:H4" si="0">C19+B19</f>
        <v>11</v>
      </c>
      <c r="D4" s="1">
        <f t="shared" si="0"/>
        <v>12</v>
      </c>
      <c r="E4" s="1">
        <f t="shared" si="0"/>
        <v>18</v>
      </c>
      <c r="F4" s="1">
        <f t="shared" si="0"/>
        <v>19</v>
      </c>
      <c r="G4" s="1">
        <f t="shared" si="0"/>
        <v>19</v>
      </c>
      <c r="H4" s="1">
        <f t="shared" si="0"/>
        <v>14</v>
      </c>
      <c r="J4" s="1">
        <f>SUM(B4:H4)</f>
        <v>104</v>
      </c>
    </row>
    <row r="5" spans="1:10" x14ac:dyDescent="0.2">
      <c r="A5" s="1"/>
      <c r="B5" s="10" t="s">
        <v>10</v>
      </c>
      <c r="C5" s="10" t="s">
        <v>10</v>
      </c>
      <c r="D5" s="10" t="s">
        <v>10</v>
      </c>
      <c r="E5" s="10" t="s">
        <v>10</v>
      </c>
      <c r="F5" s="10" t="s">
        <v>10</v>
      </c>
      <c r="G5" s="10" t="s">
        <v>10</v>
      </c>
      <c r="H5" s="10" t="s">
        <v>10</v>
      </c>
    </row>
    <row r="6" spans="1:10" x14ac:dyDescent="0.2">
      <c r="A6" s="1" t="s">
        <v>11</v>
      </c>
      <c r="B6" s="1">
        <v>11</v>
      </c>
      <c r="C6" s="1">
        <v>11</v>
      </c>
      <c r="D6" s="1">
        <v>12</v>
      </c>
      <c r="E6" s="1">
        <v>18</v>
      </c>
      <c r="F6" s="1">
        <v>19</v>
      </c>
      <c r="G6" s="1">
        <v>19</v>
      </c>
      <c r="H6" s="1">
        <v>14</v>
      </c>
    </row>
    <row r="7" spans="1:10" x14ac:dyDescent="0.2">
      <c r="A7" s="1"/>
    </row>
    <row r="8" spans="1:10" x14ac:dyDescent="0.2">
      <c r="A8" s="1" t="s">
        <v>12</v>
      </c>
      <c r="B8" s="1">
        <f>B20+F20+G20+H20</f>
        <v>16</v>
      </c>
      <c r="C8" s="1">
        <f>C20+G20+H20+B20</f>
        <v>17</v>
      </c>
      <c r="D8" s="1">
        <f>D20+H20+B20+C20</f>
        <v>21</v>
      </c>
      <c r="E8" s="1">
        <f>E20+B20+C20+D20</f>
        <v>20</v>
      </c>
      <c r="F8" s="1">
        <f>F20+C20+D20+E20</f>
        <v>22</v>
      </c>
      <c r="G8" s="1">
        <f>G20+D20+E20+F20</f>
        <v>24</v>
      </c>
      <c r="H8" s="1">
        <f>H20+E20+F20+G20</f>
        <v>20</v>
      </c>
      <c r="J8" s="1">
        <f>SUM(B8:H8)</f>
        <v>140</v>
      </c>
    </row>
    <row r="9" spans="1:10" x14ac:dyDescent="0.2">
      <c r="A9" s="1"/>
      <c r="B9" s="10" t="s">
        <v>10</v>
      </c>
      <c r="C9" s="10" t="s">
        <v>10</v>
      </c>
      <c r="D9" s="10" t="s">
        <v>10</v>
      </c>
      <c r="E9" s="10" t="s">
        <v>10</v>
      </c>
      <c r="F9" s="10" t="s">
        <v>10</v>
      </c>
      <c r="G9" s="10" t="s">
        <v>10</v>
      </c>
      <c r="H9" s="10" t="s">
        <v>10</v>
      </c>
    </row>
    <row r="10" spans="1:10" x14ac:dyDescent="0.2">
      <c r="A10" s="1" t="s">
        <v>13</v>
      </c>
      <c r="B10" s="1">
        <v>16</v>
      </c>
      <c r="C10" s="1">
        <v>17</v>
      </c>
      <c r="D10" s="1">
        <v>18</v>
      </c>
      <c r="E10" s="1">
        <v>20</v>
      </c>
      <c r="F10" s="1">
        <v>22</v>
      </c>
      <c r="G10" s="1">
        <v>24</v>
      </c>
      <c r="H10" s="1">
        <v>20</v>
      </c>
    </row>
    <row r="11" spans="1:10" x14ac:dyDescent="0.2">
      <c r="A11" s="2"/>
    </row>
    <row r="12" spans="1:10" x14ac:dyDescent="0.2">
      <c r="A12" s="2"/>
      <c r="B12" s="8" t="s">
        <v>14</v>
      </c>
      <c r="C12" s="8" t="s">
        <v>15</v>
      </c>
    </row>
    <row r="13" spans="1:10" x14ac:dyDescent="0.2">
      <c r="A13" s="2" t="s">
        <v>16</v>
      </c>
      <c r="B13" s="6">
        <v>30</v>
      </c>
      <c r="C13" s="6">
        <v>35</v>
      </c>
    </row>
    <row r="14" spans="1:10" x14ac:dyDescent="0.2">
      <c r="A14" s="2" t="s">
        <v>17</v>
      </c>
      <c r="B14" s="6">
        <v>0</v>
      </c>
      <c r="C14" s="6">
        <f>C13*0.33</f>
        <v>11.55</v>
      </c>
    </row>
    <row r="15" spans="1:10" x14ac:dyDescent="0.2">
      <c r="A15" s="2" t="s">
        <v>18</v>
      </c>
      <c r="B15" s="6">
        <f>SUM(B13:B14)</f>
        <v>30</v>
      </c>
      <c r="C15" s="6">
        <f>SUM(C13:C14)</f>
        <v>46.55</v>
      </c>
    </row>
    <row r="16" spans="1:10" x14ac:dyDescent="0.2">
      <c r="A16" s="4" t="s">
        <v>19</v>
      </c>
      <c r="B16" s="9">
        <f>B15*12</f>
        <v>360</v>
      </c>
      <c r="C16" s="9">
        <f>C15*12</f>
        <v>558.59999999999991</v>
      </c>
    </row>
    <row r="17" spans="1:10" x14ac:dyDescent="0.2">
      <c r="A17" s="2"/>
    </row>
    <row r="18" spans="1:10" x14ac:dyDescent="0.2">
      <c r="A18" s="2"/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</row>
    <row r="19" spans="1:10" x14ac:dyDescent="0.2">
      <c r="A19" s="4" t="s">
        <v>22</v>
      </c>
      <c r="B19" s="20">
        <v>7</v>
      </c>
      <c r="C19" s="21">
        <v>4</v>
      </c>
      <c r="D19" s="21">
        <v>8</v>
      </c>
      <c r="E19" s="21">
        <v>10</v>
      </c>
      <c r="F19" s="21">
        <v>9</v>
      </c>
      <c r="G19" s="21">
        <v>10</v>
      </c>
      <c r="H19" s="22">
        <v>4</v>
      </c>
    </row>
    <row r="20" spans="1:10" x14ac:dyDescent="0.2">
      <c r="A20" s="4" t="s">
        <v>23</v>
      </c>
      <c r="B20" s="23">
        <v>1</v>
      </c>
      <c r="C20" s="24">
        <v>4</v>
      </c>
      <c r="D20" s="24">
        <v>10</v>
      </c>
      <c r="E20" s="24">
        <v>5</v>
      </c>
      <c r="F20" s="24">
        <v>3</v>
      </c>
      <c r="G20" s="24">
        <v>6</v>
      </c>
      <c r="H20" s="25">
        <v>6</v>
      </c>
    </row>
    <row r="21" spans="1:10" ht="32" x14ac:dyDescent="0.2">
      <c r="A21" s="2"/>
      <c r="I21" s="5" t="s">
        <v>20</v>
      </c>
      <c r="J21" s="5" t="s">
        <v>21</v>
      </c>
    </row>
    <row r="22" spans="1:10" ht="32" x14ac:dyDescent="0.2">
      <c r="A22" s="11" t="s">
        <v>24</v>
      </c>
      <c r="B22" s="26">
        <f>J22+J23</f>
        <v>38271</v>
      </c>
      <c r="I22">
        <f>SUM(B19:H19)</f>
        <v>52</v>
      </c>
      <c r="J22" s="18">
        <f>B16*I22</f>
        <v>18720</v>
      </c>
    </row>
    <row r="23" spans="1:10" ht="17" thickTop="1" x14ac:dyDescent="0.2">
      <c r="I23">
        <f>SUM(B20:H20)</f>
        <v>35</v>
      </c>
      <c r="J23" s="18">
        <f>C16*I23</f>
        <v>19550.999999999996</v>
      </c>
    </row>
    <row r="24" spans="1:10" ht="17" thickBot="1" x14ac:dyDescent="0.25"/>
    <row r="25" spans="1:10" ht="18" thickTop="1" thickBot="1" x14ac:dyDescent="0.25">
      <c r="A25" s="2"/>
      <c r="B25" s="26"/>
    </row>
    <row r="26" spans="1:10" ht="18" thickTop="1" thickBot="1" x14ac:dyDescent="0.25">
      <c r="A26" s="31"/>
      <c r="B26" s="26"/>
    </row>
    <row r="27" spans="1:10" ht="17" thickTop="1" x14ac:dyDescent="0.2">
      <c r="A27" s="2"/>
      <c r="B27" s="1"/>
      <c r="C27" s="1"/>
      <c r="D27" s="1"/>
      <c r="E27" s="1"/>
      <c r="F27" s="1"/>
      <c r="G27" s="1"/>
      <c r="H27" s="1"/>
    </row>
    <row r="28" spans="1:10" x14ac:dyDescent="0.2">
      <c r="A28" s="2"/>
      <c r="B28" s="1"/>
      <c r="C28" s="1"/>
      <c r="D28" s="1"/>
      <c r="E28" s="1"/>
      <c r="F28" s="1"/>
      <c r="G28" s="1"/>
      <c r="H28" s="1"/>
    </row>
    <row r="29" spans="1:10" x14ac:dyDescent="0.2">
      <c r="A29" s="2"/>
      <c r="B29" s="10"/>
      <c r="C29" s="10"/>
      <c r="D29" s="10"/>
      <c r="E29" s="10"/>
      <c r="F29" s="10"/>
      <c r="G29" s="10"/>
      <c r="H29" s="10"/>
    </row>
    <row r="30" spans="1:10" x14ac:dyDescent="0.2">
      <c r="A30" s="2"/>
      <c r="B30" s="1"/>
      <c r="C30" s="1"/>
      <c r="D30" s="1"/>
      <c r="E30" s="1"/>
      <c r="F30" s="1"/>
      <c r="G30" s="1"/>
      <c r="H30" s="1"/>
      <c r="J30" s="3"/>
    </row>
    <row r="31" spans="1:10" x14ac:dyDescent="0.2">
      <c r="A31" s="2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</row>
    <row r="33" spans="1:10" x14ac:dyDescent="0.2">
      <c r="A33" s="1"/>
      <c r="B33" s="10"/>
      <c r="C33" s="10"/>
      <c r="D33" s="10"/>
      <c r="E33" s="10"/>
      <c r="F33" s="10"/>
      <c r="G33" s="10"/>
      <c r="H33" s="10"/>
    </row>
    <row r="34" spans="1:10" x14ac:dyDescent="0.2">
      <c r="A34" s="1"/>
      <c r="B34" s="1"/>
      <c r="C34" s="1"/>
      <c r="D34" s="1"/>
      <c r="E34" s="1"/>
      <c r="F34" s="1"/>
      <c r="G34" s="1"/>
      <c r="H34" s="1"/>
    </row>
    <row r="35" spans="1:10" ht="33" customHeight="1" x14ac:dyDescent="0.2">
      <c r="J3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E389-5671-42F0-B4AA-374AC651A1EA}">
  <dimension ref="A1:N57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37.33203125" bestFit="1" customWidth="1"/>
    <col min="2" max="2" width="12.1640625" customWidth="1"/>
    <col min="3" max="3" width="13.6640625" customWidth="1"/>
    <col min="4" max="4" width="12.83203125" customWidth="1"/>
    <col min="5" max="5" width="13" customWidth="1"/>
    <col min="6" max="6" width="11.1640625" customWidth="1"/>
    <col min="10" max="10" width="14.1640625" customWidth="1"/>
    <col min="14" max="14" width="14.5" bestFit="1" customWidth="1"/>
  </cols>
  <sheetData>
    <row r="1" spans="1:14" x14ac:dyDescent="0.2">
      <c r="A1" s="1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x14ac:dyDescent="0.2">
      <c r="A2" s="2" t="s">
        <v>26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4" ht="32" x14ac:dyDescent="0.2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7"/>
      <c r="J3" s="3" t="s">
        <v>8</v>
      </c>
      <c r="K3" s="27"/>
      <c r="L3" s="27"/>
      <c r="M3" s="27"/>
    </row>
    <row r="4" spans="1:14" x14ac:dyDescent="0.2">
      <c r="A4" s="4" t="s">
        <v>9</v>
      </c>
      <c r="B4" s="1">
        <v>11</v>
      </c>
      <c r="C4" s="1">
        <v>11</v>
      </c>
      <c r="D4" s="1">
        <v>12</v>
      </c>
      <c r="E4" s="1">
        <v>18</v>
      </c>
      <c r="F4" s="1">
        <v>19</v>
      </c>
      <c r="G4" s="1">
        <v>19</v>
      </c>
      <c r="H4" s="1">
        <v>14</v>
      </c>
      <c r="I4" s="27"/>
      <c r="J4" s="1">
        <v>104</v>
      </c>
      <c r="K4" s="27"/>
      <c r="L4" s="27"/>
      <c r="M4" s="27"/>
      <c r="N4" s="19"/>
    </row>
    <row r="5" spans="1:14" x14ac:dyDescent="0.2">
      <c r="A5" s="1"/>
      <c r="B5" s="68" t="s">
        <v>10</v>
      </c>
      <c r="C5" s="68" t="s">
        <v>10</v>
      </c>
      <c r="D5" s="68" t="s">
        <v>10</v>
      </c>
      <c r="E5" s="68" t="s">
        <v>10</v>
      </c>
      <c r="F5" s="68" t="s">
        <v>10</v>
      </c>
      <c r="G5" s="68" t="s">
        <v>10</v>
      </c>
      <c r="H5" s="68" t="s">
        <v>10</v>
      </c>
      <c r="I5" s="27"/>
      <c r="J5" s="27"/>
      <c r="K5" s="27"/>
      <c r="L5" s="27"/>
      <c r="M5" s="27"/>
    </row>
    <row r="6" spans="1:14" x14ac:dyDescent="0.2">
      <c r="A6" s="1" t="s">
        <v>11</v>
      </c>
      <c r="B6" s="1">
        <v>11</v>
      </c>
      <c r="C6" s="1">
        <v>11</v>
      </c>
      <c r="D6" s="1">
        <v>12</v>
      </c>
      <c r="E6" s="1">
        <v>18</v>
      </c>
      <c r="F6" s="1">
        <v>19</v>
      </c>
      <c r="G6" s="1">
        <v>19</v>
      </c>
      <c r="H6" s="1">
        <v>14</v>
      </c>
      <c r="I6" s="27"/>
      <c r="J6" s="27"/>
      <c r="K6" s="27"/>
      <c r="L6" s="27"/>
      <c r="M6" s="27"/>
    </row>
    <row r="7" spans="1:14" x14ac:dyDescent="0.2">
      <c r="A7" s="1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4" x14ac:dyDescent="0.2">
      <c r="A8" s="1" t="s">
        <v>12</v>
      </c>
      <c r="B8" s="1">
        <v>16</v>
      </c>
      <c r="C8" s="1">
        <v>17</v>
      </c>
      <c r="D8" s="1">
        <v>21</v>
      </c>
      <c r="E8" s="1">
        <v>20</v>
      </c>
      <c r="F8" s="1">
        <v>22</v>
      </c>
      <c r="G8" s="1">
        <v>24</v>
      </c>
      <c r="H8" s="1">
        <v>20</v>
      </c>
      <c r="I8" s="27"/>
      <c r="J8" s="1">
        <v>140</v>
      </c>
      <c r="K8" s="27"/>
      <c r="L8" s="27"/>
      <c r="M8" s="27"/>
    </row>
    <row r="9" spans="1:14" x14ac:dyDescent="0.2">
      <c r="A9" s="1"/>
      <c r="B9" s="68" t="s">
        <v>10</v>
      </c>
      <c r="C9" s="68" t="s">
        <v>10</v>
      </c>
      <c r="D9" s="68" t="s">
        <v>10</v>
      </c>
      <c r="E9" s="68" t="s">
        <v>10</v>
      </c>
      <c r="F9" s="68" t="s">
        <v>10</v>
      </c>
      <c r="G9" s="68" t="s">
        <v>10</v>
      </c>
      <c r="H9" s="68" t="s">
        <v>10</v>
      </c>
      <c r="I9" s="27"/>
      <c r="J9" s="27"/>
      <c r="K9" s="27"/>
      <c r="L9" s="27"/>
      <c r="M9" s="27"/>
    </row>
    <row r="10" spans="1:14" x14ac:dyDescent="0.2">
      <c r="A10" s="1" t="s">
        <v>13</v>
      </c>
      <c r="B10" s="1">
        <v>16</v>
      </c>
      <c r="C10" s="1">
        <v>17</v>
      </c>
      <c r="D10" s="1">
        <v>18</v>
      </c>
      <c r="E10" s="1">
        <v>20</v>
      </c>
      <c r="F10" s="1">
        <v>22</v>
      </c>
      <c r="G10" s="1">
        <v>24</v>
      </c>
      <c r="H10" s="1">
        <v>20</v>
      </c>
      <c r="I10" s="27"/>
      <c r="J10" s="27"/>
      <c r="K10" s="27"/>
      <c r="L10" s="27"/>
      <c r="M10" s="27"/>
    </row>
    <row r="11" spans="1:14" x14ac:dyDescent="0.2">
      <c r="A11" s="2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4" x14ac:dyDescent="0.2">
      <c r="A12" s="2"/>
      <c r="B12" s="4" t="s">
        <v>14</v>
      </c>
      <c r="C12" s="4" t="s">
        <v>15</v>
      </c>
      <c r="D12" s="27"/>
      <c r="E12" s="27"/>
      <c r="F12" s="27"/>
      <c r="G12" s="27"/>
      <c r="H12" s="27"/>
      <c r="I12" s="27"/>
      <c r="J12" s="28" t="s">
        <v>28</v>
      </c>
      <c r="K12" s="27">
        <v>2928</v>
      </c>
      <c r="L12" s="27"/>
      <c r="M12" s="27"/>
    </row>
    <row r="13" spans="1:14" x14ac:dyDescent="0.2">
      <c r="A13" s="2" t="s">
        <v>16</v>
      </c>
      <c r="B13" s="38">
        <v>30</v>
      </c>
      <c r="C13" s="38">
        <v>35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4" x14ac:dyDescent="0.2">
      <c r="A14" s="2" t="s">
        <v>17</v>
      </c>
      <c r="B14" s="38">
        <v>0</v>
      </c>
      <c r="C14" s="38">
        <v>11.55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4" x14ac:dyDescent="0.2">
      <c r="A15" s="2" t="s">
        <v>18</v>
      </c>
      <c r="B15" s="38">
        <v>30</v>
      </c>
      <c r="C15" s="38">
        <v>46.55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4" x14ac:dyDescent="0.2">
      <c r="A16" s="4" t="s">
        <v>19</v>
      </c>
      <c r="B16" s="39">
        <v>360</v>
      </c>
      <c r="C16" s="39">
        <v>558.6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x14ac:dyDescent="0.2">
      <c r="A17" s="2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 x14ac:dyDescent="0.2">
      <c r="A18" s="2"/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27"/>
      <c r="J18" s="27"/>
      <c r="K18" s="27"/>
      <c r="L18" s="27"/>
      <c r="M18" s="27"/>
    </row>
    <row r="19" spans="1:13" x14ac:dyDescent="0.2">
      <c r="A19" s="4" t="s">
        <v>22</v>
      </c>
      <c r="B19" s="32">
        <v>7</v>
      </c>
      <c r="C19" s="33">
        <v>4</v>
      </c>
      <c r="D19" s="33">
        <v>8</v>
      </c>
      <c r="E19" s="33">
        <v>10</v>
      </c>
      <c r="F19" s="33">
        <v>9</v>
      </c>
      <c r="G19" s="33">
        <v>10</v>
      </c>
      <c r="H19" s="34">
        <v>4</v>
      </c>
      <c r="I19" s="27"/>
      <c r="J19" s="27"/>
      <c r="K19" s="27"/>
      <c r="L19" s="27"/>
      <c r="M19" s="27"/>
    </row>
    <row r="20" spans="1:13" x14ac:dyDescent="0.2">
      <c r="A20" s="4" t="s">
        <v>23</v>
      </c>
      <c r="B20" s="35">
        <v>1</v>
      </c>
      <c r="C20" s="36">
        <v>4</v>
      </c>
      <c r="D20" s="36">
        <v>10</v>
      </c>
      <c r="E20" s="36">
        <v>5</v>
      </c>
      <c r="F20" s="36">
        <v>3</v>
      </c>
      <c r="G20" s="36">
        <v>6</v>
      </c>
      <c r="H20" s="37">
        <v>6</v>
      </c>
      <c r="I20" s="27"/>
      <c r="J20" s="27"/>
      <c r="K20" s="27"/>
      <c r="L20" s="27"/>
      <c r="M20" s="27"/>
    </row>
    <row r="21" spans="1:13" ht="48" x14ac:dyDescent="0.2">
      <c r="A21" s="2"/>
      <c r="B21" s="27"/>
      <c r="C21" s="27"/>
      <c r="D21" s="27"/>
      <c r="E21" s="27"/>
      <c r="F21" s="27"/>
      <c r="G21" s="27"/>
      <c r="H21" s="27"/>
      <c r="I21" s="5" t="s">
        <v>20</v>
      </c>
      <c r="J21" s="5" t="s">
        <v>21</v>
      </c>
      <c r="K21" s="27"/>
      <c r="L21" s="27"/>
      <c r="M21" s="27"/>
    </row>
    <row r="22" spans="1:13" ht="32" x14ac:dyDescent="0.2">
      <c r="A22" s="11" t="s">
        <v>24</v>
      </c>
      <c r="B22" s="59">
        <v>38271</v>
      </c>
      <c r="C22" s="27"/>
      <c r="D22" s="27"/>
      <c r="E22" s="27"/>
      <c r="F22" s="27"/>
      <c r="G22" s="27"/>
      <c r="H22" s="27"/>
      <c r="I22" s="27">
        <v>52</v>
      </c>
      <c r="J22" s="41">
        <v>18720</v>
      </c>
      <c r="K22" s="27"/>
      <c r="L22" s="27"/>
      <c r="M22" s="27"/>
    </row>
    <row r="23" spans="1:13" x14ac:dyDescent="0.2">
      <c r="A23" s="27"/>
      <c r="B23" s="27"/>
      <c r="C23" s="27"/>
      <c r="D23" s="27"/>
      <c r="E23" s="27"/>
      <c r="F23" s="27"/>
      <c r="G23" s="27"/>
      <c r="H23" s="27"/>
      <c r="I23" s="27">
        <v>35</v>
      </c>
      <c r="J23" s="41">
        <v>19551</v>
      </c>
      <c r="K23" s="27"/>
      <c r="L23" s="27"/>
      <c r="M23" s="27"/>
    </row>
    <row r="24" spans="1:13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">
      <c r="A25" s="2" t="s">
        <v>26</v>
      </c>
      <c r="B25" s="59">
        <v>3452.4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">
      <c r="A26" s="2" t="s">
        <v>27</v>
      </c>
      <c r="B26" s="60">
        <v>3189.25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">
      <c r="A27" s="2"/>
      <c r="B27" s="1"/>
      <c r="C27" s="1"/>
      <c r="D27" s="61" t="s">
        <v>29</v>
      </c>
      <c r="E27" s="62" t="s">
        <v>30</v>
      </c>
      <c r="F27" s="43" t="s">
        <v>31</v>
      </c>
      <c r="G27" s="1"/>
      <c r="H27" s="1"/>
      <c r="I27" s="27"/>
      <c r="J27" s="27"/>
      <c r="K27" s="27"/>
      <c r="L27" s="27"/>
      <c r="M27" s="27"/>
    </row>
    <row r="28" spans="1:13" x14ac:dyDescent="0.2">
      <c r="A28" s="27"/>
      <c r="B28" s="27"/>
      <c r="C28" s="27"/>
      <c r="D28" s="63">
        <v>0</v>
      </c>
      <c r="E28" s="64">
        <v>0</v>
      </c>
      <c r="F28" s="65">
        <v>0</v>
      </c>
      <c r="G28" s="27"/>
      <c r="H28" s="27"/>
      <c r="I28" s="27"/>
      <c r="J28" s="27"/>
      <c r="K28" s="27"/>
      <c r="L28" s="27"/>
      <c r="M28" s="27"/>
    </row>
    <row r="29" spans="1:13" x14ac:dyDescent="0.2">
      <c r="A29" s="27"/>
      <c r="B29" s="27"/>
      <c r="C29" s="27"/>
      <c r="D29" s="63">
        <v>0.1</v>
      </c>
      <c r="E29" s="64">
        <v>292.8</v>
      </c>
      <c r="F29" s="65">
        <v>8784</v>
      </c>
      <c r="G29" s="27"/>
      <c r="H29" s="27"/>
      <c r="I29" s="27"/>
      <c r="J29" s="27"/>
      <c r="K29" s="27"/>
      <c r="L29" s="27"/>
      <c r="M29" s="27"/>
    </row>
    <row r="30" spans="1:13" x14ac:dyDescent="0.2">
      <c r="A30" s="27"/>
      <c r="B30" s="27"/>
      <c r="C30" s="27"/>
      <c r="D30" s="63">
        <v>0.2</v>
      </c>
      <c r="E30" s="64">
        <v>585.6</v>
      </c>
      <c r="F30" s="65">
        <v>17568</v>
      </c>
      <c r="G30" s="27"/>
      <c r="H30" s="27"/>
      <c r="I30" s="27"/>
      <c r="J30" s="27"/>
      <c r="K30" s="27"/>
      <c r="L30" s="27"/>
      <c r="M30" s="27"/>
    </row>
    <row r="31" spans="1:13" x14ac:dyDescent="0.2">
      <c r="A31" s="27"/>
      <c r="B31" s="27"/>
      <c r="C31" s="27"/>
      <c r="D31" s="66">
        <v>0.3</v>
      </c>
      <c r="E31" s="64">
        <v>878.4</v>
      </c>
      <c r="F31" s="65">
        <v>26352</v>
      </c>
      <c r="G31" s="27"/>
      <c r="H31" s="27"/>
      <c r="I31" s="27"/>
      <c r="J31" s="27"/>
      <c r="K31" s="27"/>
      <c r="L31" s="27"/>
      <c r="M31" s="27"/>
    </row>
    <row r="32" spans="1:13" x14ac:dyDescent="0.2">
      <c r="A32" s="27"/>
      <c r="B32" s="27"/>
      <c r="C32" s="27"/>
      <c r="D32" s="67">
        <v>0.4</v>
      </c>
      <c r="E32" s="64">
        <v>1171.2</v>
      </c>
      <c r="F32" s="65">
        <v>35136</v>
      </c>
      <c r="G32" s="27"/>
      <c r="H32" s="27"/>
      <c r="I32" s="27"/>
      <c r="J32" s="27"/>
      <c r="K32" s="27"/>
      <c r="L32" s="27"/>
      <c r="M32" s="27"/>
    </row>
    <row r="33" spans="1:13" x14ac:dyDescent="0.2">
      <c r="A33" s="27"/>
      <c r="B33" s="4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</row>
    <row r="34" spans="1:13" x14ac:dyDescent="0.2">
      <c r="A34" s="2"/>
      <c r="B34" s="38"/>
      <c r="C34" s="41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">
      <c r="A35" s="2"/>
      <c r="B35" s="38"/>
      <c r="C35" s="41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3" x14ac:dyDescent="0.2">
      <c r="A36" s="4"/>
      <c r="B36" s="39"/>
      <c r="C36" s="39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1:13" x14ac:dyDescent="0.2">
      <c r="A37" s="4"/>
      <c r="B37" s="39"/>
      <c r="C37" s="42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1:13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x14ac:dyDescent="0.2">
      <c r="A39" s="2"/>
      <c r="B39" s="1"/>
      <c r="C39" s="1"/>
      <c r="D39" s="1"/>
      <c r="E39" s="1"/>
      <c r="F39" s="1"/>
      <c r="G39" s="1"/>
      <c r="H39" s="1"/>
      <c r="I39" s="27"/>
      <c r="J39" s="1"/>
      <c r="K39" s="27"/>
      <c r="L39" s="27"/>
      <c r="M39" s="27"/>
    </row>
    <row r="40" spans="1:13" x14ac:dyDescent="0.2">
      <c r="A40" s="4"/>
      <c r="B40" s="27"/>
      <c r="C40" s="27"/>
      <c r="D40" s="27"/>
      <c r="E40" s="27"/>
      <c r="F40" s="27"/>
      <c r="G40" s="27"/>
      <c r="H40" s="27"/>
      <c r="I40" s="27"/>
      <c r="J40" s="41"/>
      <c r="K40" s="27"/>
      <c r="L40" s="27"/>
      <c r="M40" s="27"/>
    </row>
    <row r="41" spans="1:13" x14ac:dyDescent="0.2">
      <c r="A41" s="28"/>
      <c r="B41" s="27"/>
      <c r="C41" s="27"/>
      <c r="D41" s="27"/>
      <c r="E41" s="27"/>
      <c r="F41" s="27"/>
      <c r="G41" s="27"/>
      <c r="H41" s="27"/>
      <c r="I41" s="27"/>
      <c r="J41" s="41"/>
      <c r="K41" s="27"/>
      <c r="L41" s="27"/>
      <c r="M41" s="27"/>
    </row>
    <row r="42" spans="1:13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</row>
    <row r="43" spans="1:13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  <row r="44" spans="1:13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</row>
    <row r="45" spans="1:13" x14ac:dyDescent="0.2">
      <c r="A45" s="11"/>
      <c r="B45" s="29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</row>
    <row r="46" spans="1:13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</row>
    <row r="48" spans="1:13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 spans="1:13" x14ac:dyDescent="0.2">
      <c r="A50" s="28"/>
      <c r="B50" s="29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 x14ac:dyDescent="0.2">
      <c r="A51" s="11"/>
      <c r="B51" s="29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 x14ac:dyDescent="0.2">
      <c r="A52" s="2"/>
      <c r="B52" s="2"/>
      <c r="C52" s="2"/>
      <c r="D52" s="28"/>
      <c r="E52" s="28"/>
      <c r="F52" s="28"/>
      <c r="G52" s="2"/>
      <c r="H52" s="2"/>
      <c r="I52" s="2"/>
      <c r="J52" s="2"/>
      <c r="K52" s="27"/>
      <c r="L52" s="27"/>
      <c r="M52" s="27"/>
    </row>
    <row r="53" spans="1:13" x14ac:dyDescent="0.2">
      <c r="A53" s="27"/>
      <c r="B53" s="27"/>
      <c r="C53" s="27"/>
      <c r="D53" s="40"/>
      <c r="E53" s="27"/>
      <c r="F53" s="29"/>
      <c r="G53" s="27"/>
      <c r="H53" s="27"/>
      <c r="I53" s="27"/>
      <c r="J53" s="27"/>
      <c r="K53" s="27"/>
      <c r="L53" s="27"/>
      <c r="M53" s="27"/>
    </row>
    <row r="54" spans="1:13" x14ac:dyDescent="0.2">
      <c r="A54" s="27"/>
      <c r="B54" s="27"/>
      <c r="C54" s="27"/>
      <c r="D54" s="40"/>
      <c r="E54" s="27"/>
      <c r="F54" s="29"/>
      <c r="G54" s="27"/>
      <c r="H54" s="27"/>
      <c r="I54" s="27"/>
      <c r="J54" s="27"/>
      <c r="K54" s="27"/>
      <c r="L54" s="27"/>
      <c r="M54" s="27"/>
    </row>
    <row r="55" spans="1:13" x14ac:dyDescent="0.2">
      <c r="A55" s="27"/>
      <c r="B55" s="27"/>
      <c r="C55" s="27"/>
      <c r="D55" s="40"/>
      <c r="E55" s="27"/>
      <c r="F55" s="29"/>
      <c r="G55" s="27"/>
      <c r="H55" s="27"/>
      <c r="I55" s="27"/>
      <c r="J55" s="27"/>
      <c r="K55" s="27"/>
      <c r="L55" s="27"/>
      <c r="M55" s="27"/>
    </row>
    <row r="56" spans="1:13" x14ac:dyDescent="0.2">
      <c r="A56" s="27"/>
      <c r="B56" s="27"/>
      <c r="C56" s="27"/>
      <c r="D56" s="40"/>
      <c r="E56" s="27"/>
      <c r="F56" s="29"/>
      <c r="G56" s="27"/>
      <c r="H56" s="27"/>
      <c r="I56" s="27"/>
      <c r="J56" s="27"/>
      <c r="K56" s="27"/>
      <c r="L56" s="27"/>
      <c r="M56" s="27"/>
    </row>
    <row r="57" spans="1:13" x14ac:dyDescent="0.2">
      <c r="A57" s="27"/>
      <c r="B57" s="27"/>
      <c r="C57" s="27"/>
      <c r="D57" s="40"/>
      <c r="E57" s="27"/>
      <c r="F57" s="29"/>
      <c r="G57" s="27"/>
      <c r="H57" s="27"/>
      <c r="I57" s="27"/>
      <c r="J57" s="27"/>
      <c r="K57" s="27"/>
      <c r="L57" s="27"/>
      <c r="M57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4877-FC58-41BF-B981-B03F2EC8309D}">
  <dimension ref="A1:N28"/>
  <sheetViews>
    <sheetView workbookViewId="0">
      <selection activeCell="F8" sqref="F8"/>
    </sheetView>
  </sheetViews>
  <sheetFormatPr baseColWidth="10" defaultColWidth="8.83203125" defaultRowHeight="16" x14ac:dyDescent="0.2"/>
  <cols>
    <col min="1" max="1" width="32" bestFit="1" customWidth="1"/>
    <col min="2" max="2" width="15" customWidth="1"/>
    <col min="3" max="3" width="11.6640625" customWidth="1"/>
    <col min="4" max="4" width="12.6640625" customWidth="1"/>
    <col min="5" max="5" width="13.33203125" customWidth="1"/>
    <col min="6" max="6" width="11" customWidth="1"/>
    <col min="7" max="7" width="11.6640625" customWidth="1"/>
    <col min="8" max="8" width="11.83203125" customWidth="1"/>
    <col min="10" max="10" width="12.83203125" customWidth="1"/>
    <col min="12" max="12" width="10" bestFit="1" customWidth="1"/>
  </cols>
  <sheetData>
    <row r="1" spans="1:14" x14ac:dyDescent="0.2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7"/>
      <c r="L1" s="27"/>
      <c r="M1" s="27"/>
      <c r="N1" s="27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7"/>
      <c r="L2" s="27"/>
      <c r="M2" s="27"/>
      <c r="N2" s="27"/>
    </row>
    <row r="3" spans="1:14" ht="32" x14ac:dyDescent="0.2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/>
      <c r="J3" s="3" t="s">
        <v>8</v>
      </c>
      <c r="K3" s="27"/>
      <c r="L3" s="27"/>
      <c r="M3" s="27"/>
      <c r="N3" s="27"/>
    </row>
    <row r="4" spans="1:14" x14ac:dyDescent="0.2">
      <c r="A4" s="4" t="s">
        <v>9</v>
      </c>
      <c r="B4" s="1">
        <v>44</v>
      </c>
      <c r="C4" s="1">
        <v>41</v>
      </c>
      <c r="D4" s="1">
        <v>37</v>
      </c>
      <c r="E4" s="1">
        <v>18</v>
      </c>
      <c r="F4" s="1">
        <v>19</v>
      </c>
      <c r="G4" s="1">
        <v>23</v>
      </c>
      <c r="H4" s="1">
        <v>44</v>
      </c>
      <c r="I4" s="2"/>
      <c r="J4" s="2">
        <v>104</v>
      </c>
      <c r="K4" s="27"/>
      <c r="L4" s="43" t="s">
        <v>32</v>
      </c>
      <c r="M4" s="44" t="s">
        <v>33</v>
      </c>
      <c r="N4" s="27"/>
    </row>
    <row r="5" spans="1:14" x14ac:dyDescent="0.2">
      <c r="A5" s="1"/>
      <c r="B5" s="68" t="s">
        <v>10</v>
      </c>
      <c r="C5" s="68" t="s">
        <v>10</v>
      </c>
      <c r="D5" s="68" t="s">
        <v>10</v>
      </c>
      <c r="E5" s="68" t="s">
        <v>10</v>
      </c>
      <c r="F5" s="68" t="s">
        <v>10</v>
      </c>
      <c r="G5" s="68" t="s">
        <v>10</v>
      </c>
      <c r="H5" s="68" t="s">
        <v>10</v>
      </c>
      <c r="I5" s="2"/>
      <c r="J5" s="2"/>
      <c r="K5" s="27"/>
      <c r="L5" s="45">
        <v>60</v>
      </c>
      <c r="M5" s="46">
        <v>35910</v>
      </c>
      <c r="N5" s="27"/>
    </row>
    <row r="6" spans="1:14" x14ac:dyDescent="0.2">
      <c r="A6" s="1" t="s">
        <v>11</v>
      </c>
      <c r="B6" s="1">
        <v>11</v>
      </c>
      <c r="C6" s="1">
        <v>11</v>
      </c>
      <c r="D6" s="1">
        <v>12</v>
      </c>
      <c r="E6" s="1">
        <v>18</v>
      </c>
      <c r="F6" s="1">
        <v>19</v>
      </c>
      <c r="G6" s="1">
        <v>19</v>
      </c>
      <c r="H6" s="1">
        <v>14</v>
      </c>
      <c r="I6" s="2"/>
      <c r="J6" s="2"/>
      <c r="K6" s="27"/>
      <c r="L6" s="47">
        <v>59</v>
      </c>
      <c r="M6" s="48">
        <v>35431</v>
      </c>
      <c r="N6" s="27"/>
    </row>
    <row r="7" spans="1:14" x14ac:dyDescent="0.2">
      <c r="A7" s="1"/>
      <c r="B7" s="1"/>
      <c r="C7" s="1"/>
      <c r="D7" s="1"/>
      <c r="E7" s="1"/>
      <c r="F7" s="1"/>
      <c r="G7" s="1"/>
      <c r="H7" s="1"/>
      <c r="I7" s="2"/>
      <c r="J7" s="2"/>
      <c r="K7" s="27"/>
      <c r="L7" s="47">
        <v>58</v>
      </c>
      <c r="M7" s="48">
        <v>34952</v>
      </c>
      <c r="N7" s="27"/>
    </row>
    <row r="8" spans="1:14" x14ac:dyDescent="0.2">
      <c r="A8" s="1" t="s">
        <v>12</v>
      </c>
      <c r="B8" s="1">
        <v>16</v>
      </c>
      <c r="C8" s="1">
        <v>17</v>
      </c>
      <c r="D8" s="1">
        <v>18</v>
      </c>
      <c r="E8" s="1">
        <v>20</v>
      </c>
      <c r="F8" s="1">
        <v>22</v>
      </c>
      <c r="G8" s="1">
        <v>25</v>
      </c>
      <c r="H8" s="1">
        <v>21</v>
      </c>
      <c r="I8" s="2"/>
      <c r="J8" s="2">
        <v>140</v>
      </c>
      <c r="K8" s="27"/>
      <c r="L8" s="47">
        <v>57</v>
      </c>
      <c r="M8" s="48">
        <v>34473</v>
      </c>
      <c r="N8" s="27"/>
    </row>
    <row r="9" spans="1:14" x14ac:dyDescent="0.2">
      <c r="A9" s="1"/>
      <c r="B9" s="68" t="s">
        <v>10</v>
      </c>
      <c r="C9" s="68" t="s">
        <v>10</v>
      </c>
      <c r="D9" s="68" t="s">
        <v>10</v>
      </c>
      <c r="E9" s="68" t="s">
        <v>10</v>
      </c>
      <c r="F9" s="68" t="s">
        <v>10</v>
      </c>
      <c r="G9" s="68" t="s">
        <v>10</v>
      </c>
      <c r="H9" s="68" t="s">
        <v>10</v>
      </c>
      <c r="I9" s="2"/>
      <c r="J9" s="2"/>
      <c r="K9" s="27"/>
      <c r="L9" s="47">
        <v>56</v>
      </c>
      <c r="M9" s="48">
        <v>34353</v>
      </c>
      <c r="N9" s="27"/>
    </row>
    <row r="10" spans="1:14" x14ac:dyDescent="0.2">
      <c r="A10" s="1" t="s">
        <v>13</v>
      </c>
      <c r="B10" s="1">
        <v>16</v>
      </c>
      <c r="C10" s="1">
        <v>17</v>
      </c>
      <c r="D10" s="1">
        <v>18</v>
      </c>
      <c r="E10" s="1">
        <v>20</v>
      </c>
      <c r="F10" s="1">
        <v>22</v>
      </c>
      <c r="G10" s="1">
        <v>24</v>
      </c>
      <c r="H10" s="1">
        <v>20</v>
      </c>
      <c r="I10" s="2"/>
      <c r="J10" s="2"/>
      <c r="K10" s="27"/>
      <c r="L10" s="47">
        <v>55</v>
      </c>
      <c r="M10" s="48">
        <v>33875</v>
      </c>
      <c r="N10" s="27"/>
    </row>
    <row r="11" spans="1:14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47">
        <v>54</v>
      </c>
      <c r="M11" s="48">
        <v>33396</v>
      </c>
      <c r="N11" s="27"/>
    </row>
    <row r="12" spans="1:14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47">
        <v>53</v>
      </c>
      <c r="M12" s="48">
        <v>32917</v>
      </c>
      <c r="N12" s="27"/>
    </row>
    <row r="13" spans="1:14" x14ac:dyDescent="0.2">
      <c r="A13" s="2"/>
      <c r="B13" s="4" t="s">
        <v>14</v>
      </c>
      <c r="C13" s="4" t="s">
        <v>15</v>
      </c>
      <c r="D13" s="28" t="s">
        <v>34</v>
      </c>
      <c r="E13" s="27"/>
      <c r="F13" s="27"/>
      <c r="G13" s="27"/>
      <c r="H13" s="27"/>
      <c r="I13" s="27"/>
      <c r="J13" s="27"/>
      <c r="K13" s="27"/>
      <c r="L13" s="47">
        <v>52</v>
      </c>
      <c r="M13" s="48">
        <v>32797</v>
      </c>
      <c r="N13" s="27"/>
    </row>
    <row r="14" spans="1:14" x14ac:dyDescent="0.2">
      <c r="A14" s="2" t="s">
        <v>16</v>
      </c>
      <c r="B14" s="38">
        <v>30</v>
      </c>
      <c r="C14" s="38">
        <v>35</v>
      </c>
      <c r="D14" s="27">
        <v>30</v>
      </c>
      <c r="E14" s="27"/>
      <c r="F14" s="27"/>
      <c r="G14" s="27"/>
      <c r="H14" s="27"/>
      <c r="I14" s="27"/>
      <c r="J14" s="27"/>
      <c r="K14" s="27"/>
      <c r="L14" s="47">
        <v>51</v>
      </c>
      <c r="M14" s="48">
        <v>32319</v>
      </c>
      <c r="N14" s="27"/>
    </row>
    <row r="15" spans="1:14" x14ac:dyDescent="0.2">
      <c r="A15" s="2" t="s">
        <v>17</v>
      </c>
      <c r="B15" s="38">
        <v>9.9</v>
      </c>
      <c r="C15" s="38">
        <v>11.55</v>
      </c>
      <c r="D15" s="27">
        <v>9.9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x14ac:dyDescent="0.2">
      <c r="A16" s="4" t="s">
        <v>18</v>
      </c>
      <c r="B16" s="38">
        <v>39.9</v>
      </c>
      <c r="C16" s="38">
        <v>46.55</v>
      </c>
      <c r="D16" s="27">
        <v>39.9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4" x14ac:dyDescent="0.2">
      <c r="A17" s="2"/>
      <c r="B17" s="39">
        <v>478.8</v>
      </c>
      <c r="C17" s="39">
        <v>558.6</v>
      </c>
      <c r="D17" s="42">
        <v>59.85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 x14ac:dyDescent="0.2">
      <c r="A18" s="2"/>
      <c r="B18" s="2"/>
      <c r="C18" s="2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1:14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 ht="48" x14ac:dyDescent="0.2">
      <c r="A20" s="2"/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5" t="s">
        <v>20</v>
      </c>
      <c r="J20" s="5" t="s">
        <v>21</v>
      </c>
      <c r="K20" s="27"/>
      <c r="L20" s="27"/>
      <c r="M20" s="27"/>
      <c r="N20" s="27"/>
    </row>
    <row r="21" spans="1:14" x14ac:dyDescent="0.2">
      <c r="A21" s="4" t="s">
        <v>22</v>
      </c>
      <c r="B21" s="49">
        <v>8</v>
      </c>
      <c r="C21" s="50">
        <v>4</v>
      </c>
      <c r="D21" s="50">
        <v>4</v>
      </c>
      <c r="E21" s="50">
        <v>0</v>
      </c>
      <c r="F21" s="50">
        <v>9</v>
      </c>
      <c r="G21" s="50">
        <v>10</v>
      </c>
      <c r="H21" s="51">
        <v>16</v>
      </c>
      <c r="I21" s="2">
        <v>51</v>
      </c>
      <c r="J21" s="38">
        <v>24418.799999999999</v>
      </c>
      <c r="K21" s="27"/>
      <c r="L21" s="27"/>
      <c r="M21" s="27"/>
      <c r="N21" s="27"/>
    </row>
    <row r="22" spans="1:14" x14ac:dyDescent="0.2">
      <c r="A22" s="4" t="s">
        <v>35</v>
      </c>
      <c r="B22" s="52">
        <v>1</v>
      </c>
      <c r="C22" s="53">
        <v>3</v>
      </c>
      <c r="D22" s="53">
        <v>5</v>
      </c>
      <c r="E22" s="53">
        <v>2</v>
      </c>
      <c r="F22" s="53">
        <v>2</v>
      </c>
      <c r="G22" s="53">
        <v>0</v>
      </c>
      <c r="H22" s="54">
        <v>9</v>
      </c>
      <c r="I22" s="2">
        <v>22</v>
      </c>
      <c r="J22" s="38">
        <v>7900.2</v>
      </c>
      <c r="K22" s="27"/>
      <c r="L22" s="27"/>
      <c r="M22" s="27"/>
      <c r="N22" s="27"/>
    </row>
    <row r="23" spans="1:14" ht="45.75" customHeight="1" x14ac:dyDescent="0.2">
      <c r="A23" s="4"/>
      <c r="B23" s="2"/>
      <c r="C23" s="2"/>
      <c r="D23" s="2"/>
      <c r="E23" s="2"/>
      <c r="F23" s="2"/>
      <c r="G23" s="2"/>
      <c r="H23" s="2"/>
      <c r="I23" s="2"/>
      <c r="J23" s="2"/>
      <c r="K23" s="27"/>
      <c r="L23" s="27"/>
      <c r="M23" s="27"/>
      <c r="N23" s="27"/>
    </row>
    <row r="24" spans="1:14" x14ac:dyDescent="0.2">
      <c r="A24" s="27"/>
      <c r="B24" s="27"/>
      <c r="C24" s="2"/>
      <c r="D24" s="2"/>
      <c r="E24" s="2"/>
      <c r="F24" s="2"/>
      <c r="G24" s="2"/>
      <c r="H24" s="27"/>
      <c r="I24" s="27"/>
      <c r="J24" s="2"/>
      <c r="K24" s="27"/>
      <c r="L24" s="27"/>
      <c r="M24" s="27"/>
      <c r="N24" s="27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7"/>
      <c r="L25" s="27"/>
      <c r="M25" s="27"/>
      <c r="N25" s="27"/>
    </row>
    <row r="26" spans="1:14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 ht="32" x14ac:dyDescent="0.2">
      <c r="A27" s="11" t="s">
        <v>24</v>
      </c>
      <c r="B27" s="55">
        <v>32319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x14ac:dyDescent="0.2">
      <c r="A28" s="27"/>
      <c r="B28" s="27"/>
      <c r="C28" s="27"/>
      <c r="D28" s="27"/>
      <c r="E28" s="27"/>
      <c r="F28" s="27"/>
      <c r="G28" s="27"/>
      <c r="H28" s="56" t="s">
        <v>36</v>
      </c>
      <c r="I28" s="57">
        <v>51</v>
      </c>
      <c r="J28" s="58" t="s">
        <v>37</v>
      </c>
      <c r="K28" s="27">
        <v>51</v>
      </c>
      <c r="L28" s="27"/>
      <c r="M28" s="27"/>
      <c r="N2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A - B </vt:lpstr>
      <vt:lpstr>Part C </vt:lpstr>
      <vt:lpstr>Part D </vt:lpstr>
      <vt:lpstr>Part E </vt:lpstr>
      <vt:lpstr>Part 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Minho Bae</cp:lastModifiedBy>
  <cp:revision/>
  <dcterms:created xsi:type="dcterms:W3CDTF">2023-03-03T00:49:08Z</dcterms:created>
  <dcterms:modified xsi:type="dcterms:W3CDTF">2024-01-21T08:01:50Z</dcterms:modified>
  <cp:category/>
  <cp:contentStatus/>
</cp:coreProperties>
</file>