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querimientos (RF)" sheetId="1" state="visible" r:id="rId2"/>
    <sheet name="Requerimientos (RNF)" sheetId="2" state="visible" r:id="rId3"/>
    <sheet name="EntidadesDgConceptual" sheetId="3" state="visible" r:id="rId4"/>
    <sheet name="Backlog" sheetId="4" state="visible" r:id="rId5"/>
    <sheet name="BurnDownChart" sheetId="5" state="visible" r:id="rId6"/>
    <sheet name="Cronogram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<sst xmlns="http://schemas.openxmlformats.org/spreadsheetml/2006/main" count="322" uniqueCount="181">
  <si>
    <t xml:space="preserve">Ítem</t>
  </si>
  <si>
    <t xml:space="preserve">REQUERIMIENTOS FUNCIONALES</t>
  </si>
  <si>
    <t xml:space="preserve">MODULO</t>
  </si>
  <si>
    <t xml:space="preserve">ESTADO</t>
  </si>
  <si>
    <t xml:space="preserve">*El modulo de contratación debe permitir la creación, eliminación, edición y consulta,  
de los datos de un empleado los cuales son: 
- Registro de cédula
- Registro de nombre
- Registro de apellidos
- Registro de genero
- Registro de EPS
- Registro de ARL
- Registro de salario
- Registro de tipo de contrato
- Registro de correo electrónico
- Registro de teléfono
- Registro de dirección 
- Registro de sueldo
</t>
  </si>
  <si>
    <t xml:space="preserve">Contratación </t>
  </si>
  <si>
    <t xml:space="preserve">*se requiere dos secciones, una general para Consultas que contiene una lista de los 
empleados que muestre apellido, nombre, identificación email y sueldo otra pestaña para 
las demás operaciones
</t>
  </si>
  <si>
    <t xml:space="preserve">*Cada registro del empleado debe ser guardado en una base de datos
</t>
  </si>
  <si>
    <t xml:space="preserve">*El modulo de clientes debe permitir la creación, eliminación, edición y consulta,  
de los datos de un cliente los cuales son: 
- Registro de cédula
- Registro de nombre
- Registro de correo electrónico
</t>
  </si>
  <si>
    <t xml:space="preserve">Clientes</t>
  </si>
  <si>
    <t xml:space="preserve">*se requiere dos secciones, una general para Consultas que contiene una lista de los 
clientes que muestre apellido, nombre, identificación y otra pestaña para las 
demás operaciones
</t>
  </si>
  <si>
    <t xml:space="preserve">*Cada registro del cliente debe ser guardado en una base de datos
</t>
  </si>
  <si>
    <t xml:space="preserve">*El modulo de proveedores debe permitir la creación, eliminación, edición y consulta 
dividido en dos secciones , General y Actualización, los datos de un proveedor  son: 
- Registro de NIT
- Registro de nombre
- Registro de correo electrónico
- Registro de teléfono
- Registro de dirección 
- Registro de nombre del producto 
- Registro de Código del producto
- Registro de valor unitario del producto
- Registro de cantidad de producto 
- Registro de numero de factura
- Registro de valor de factura 
- Registro de fecha de compra
- Registro de fecha de vencimiento de factura
</t>
  </si>
  <si>
    <t xml:space="preserve">Proveedores</t>
  </si>
  <si>
    <t xml:space="preserve">*En la sección General se deben listar los proveedores con los datos nombre de proveedor, 
NIT, nombre del producto, código del producto, Costo, código del producto
 </t>
  </si>
  <si>
    <t xml:space="preserve">*En la sección General se debe permitir el registro de compra que pedirá 
Nit, Código de producto, Cantidad, fecha de factura, valor de factura, numero de factura
</t>
  </si>
  <si>
    <t xml:space="preserve">*Cuando se registre una compra automáticamente los productos pasarán a estar 
disponibles en el inventario
</t>
  </si>
  <si>
    <t xml:space="preserve">*El programa debe calcular la cantidad de días para el pago de la factura dada una fecha 
inicial y una fecha final, se entiende que el pago es a crédito si existe diferencia entre fechas
o al contado si las fechas son iguales.
</t>
  </si>
  <si>
    <t xml:space="preserve">
</t>
  </si>
  <si>
    <t xml:space="preserve">*El modulo de PQRS debe permitir la creación y consulta, de PQRS de un proveedor 
los cuales son: 
- Tipo de reclamo (PQRS)
- Fecha de registro
- Cédula del Usuario
</t>
  </si>
  <si>
    <t xml:space="preserve">PQRS</t>
  </si>
  <si>
    <t xml:space="preserve">*El modulo únicamente será gestionado por el encargado del software quien contará con 
las PQRS que serán diligenciadas por los clientes en buzón 
</t>
  </si>
  <si>
    <t xml:space="preserve">*Al diligenciar la cédula el programa debe cruzar la información con la registrada en la 
base de datos de los clientes con el fin de dar trazabilidad a las quejas y cuantificar los 
registros para tener en cuenta oportunidades de mejora para la miPyme 
</t>
  </si>
  <si>
    <t xml:space="preserve">*EL modulo de inventario debe mostrar los siguientes campos:
-Código del producto 
-Nombre del producto 
-Valor unitario del producto
-Cantidad del producto en stock
</t>
  </si>
  <si>
    <t xml:space="preserve">Inventario</t>
  </si>
  <si>
    <t xml:space="preserve">*El modulo deberá resaltar en colores los distintos productos, Rojo para 2 unidades o menos
y amarillo para menos de 10 y no resaltar cantidades mayores
 </t>
  </si>
  <si>
    <t xml:space="preserve">*El modulo de ventas debe mostrar un gráfico tiempo-ventas para las ventas del mes 
así como otro para las ventas del año.
</t>
  </si>
  <si>
    <t xml:space="preserve">Ventas</t>
  </si>
  <si>
    <t xml:space="preserve">* El modulo de ventas debe mostrar un gráfico que muestre la relación costo beneficio del 
los últimos 3 meses
</t>
  </si>
  <si>
    <t xml:space="preserve">*El modulo de ventas debe tener una sección de registro de ventas , con los datos código 
de producto, cantidad, descuento, impuesto, total, fecha venta, cédula vendedor, cédula cliente.
</t>
  </si>
  <si>
    <t xml:space="preserve">*Cuando se registre una venta el programa deberá descontar la cantidad del producto en el
 inventario 
</t>
  </si>
  <si>
    <t xml:space="preserve">*Se requiere el mínimo posible de datos multivaluados.
</t>
  </si>
  <si>
    <t xml:space="preserve">*Los datos deben poseer persistencia. no se requieren campos multivaluados
</t>
  </si>
  <si>
    <t xml:space="preserve">*La interfaz debe favorecer la usabilidad, debe ser amigable intuitiva y minimalista, 
dando especial atención a esto.
</t>
  </si>
  <si>
    <t xml:space="preserve">*Para la base de datos se usará un modelo relacional
</t>
  </si>
  <si>
    <t xml:space="preserve">TIPO</t>
  </si>
  <si>
    <t xml:space="preserve">ATRIBUTOS</t>
  </si>
  <si>
    <t xml:space="preserve">ENTIDAD</t>
  </si>
  <si>
    <t xml:space="preserve">DEPENDENCIAS</t>
  </si>
  <si>
    <t xml:space="preserve">int</t>
  </si>
  <si>
    <t xml:space="preserve">emp_id</t>
  </si>
  <si>
    <t xml:space="preserve">EMPLEADO</t>
  </si>
  <si>
    <t xml:space="preserve">pk</t>
  </si>
  <si>
    <t xml:space="preserve">varchar</t>
  </si>
  <si>
    <t xml:space="preserve">emp_Cedula</t>
  </si>
  <si>
    <t xml:space="preserve">emp_Nombre</t>
  </si>
  <si>
    <t xml:space="preserve">emp_Apellido</t>
  </si>
  <si>
    <t xml:space="preserve">emp_Genero</t>
  </si>
  <si>
    <t xml:space="preserve">emp_EPS</t>
  </si>
  <si>
    <t xml:space="preserve">emp_ARL</t>
  </si>
  <si>
    <t xml:space="preserve">emp_Salario</t>
  </si>
  <si>
    <t xml:space="preserve">emp_Correo</t>
  </si>
  <si>
    <t xml:space="preserve">emp_Celular</t>
  </si>
  <si>
    <t xml:space="preserve">emp_Dirección</t>
  </si>
  <si>
    <t xml:space="preserve">cli_id</t>
  </si>
  <si>
    <t xml:space="preserve">CLIENTE</t>
  </si>
  <si>
    <t xml:space="preserve">cli_nombre</t>
  </si>
  <si>
    <t xml:space="preserve">cli_cedula</t>
  </si>
  <si>
    <t xml:space="preserve">cli_correo</t>
  </si>
  <si>
    <t xml:space="preserve">pvd_id</t>
  </si>
  <si>
    <t xml:space="preserve">PROVEEDOR</t>
  </si>
  <si>
    <t xml:space="preserve">pvd_NIT</t>
  </si>
  <si>
    <t xml:space="preserve">pvd_nombre</t>
  </si>
  <si>
    <t xml:space="preserve">pvd_correo</t>
  </si>
  <si>
    <t xml:space="preserve">pvd_telefono</t>
  </si>
  <si>
    <t xml:space="preserve">pvd_direccion</t>
  </si>
  <si>
    <t xml:space="preserve">pro_id</t>
  </si>
  <si>
    <t xml:space="preserve">PRODUCTO</t>
  </si>
  <si>
    <t xml:space="preserve">vartchar</t>
  </si>
  <si>
    <t xml:space="preserve">pro_nombre</t>
  </si>
  <si>
    <t xml:space="preserve">pro_codigo</t>
  </si>
  <si>
    <t xml:space="preserve">pro_valor_unitario</t>
  </si>
  <si>
    <t xml:space="preserve">pro_cantidad</t>
  </si>
  <si>
    <t xml:space="preserve">pro_fk_fac</t>
  </si>
  <si>
    <t xml:space="preserve">PRODUCTO – Factura</t>
  </si>
  <si>
    <t xml:space="preserve">pro_fk_pvd</t>
  </si>
  <si>
    <t xml:space="preserve">PRODUCTO_Proveedor</t>
  </si>
  <si>
    <t xml:space="preserve">facc_id</t>
  </si>
  <si>
    <t xml:space="preserve">FAC_COMPRA</t>
  </si>
  <si>
    <t xml:space="preserve">facc_numero_factura</t>
  </si>
  <si>
    <t xml:space="preserve">facc_valor_factura</t>
  </si>
  <si>
    <t xml:space="preserve">facc_fecha_compra</t>
  </si>
  <si>
    <t xml:space="preserve">facc_fecha_vencimiento</t>
  </si>
  <si>
    <t xml:space="preserve">pqr_id</t>
  </si>
  <si>
    <t xml:space="preserve">pqr_tipo _reclamo</t>
  </si>
  <si>
    <t xml:space="preserve">pqr_fecha_registro</t>
  </si>
  <si>
    <t xml:space="preserve">pqr_cedula_usuario</t>
  </si>
  <si>
    <t xml:space="preserve">pqr_pk_cli</t>
  </si>
  <si>
    <t xml:space="preserve">PQRS-Cliente</t>
  </si>
  <si>
    <t xml:space="preserve">inv_id</t>
  </si>
  <si>
    <t xml:space="preserve">INVENTARIO</t>
  </si>
  <si>
    <t xml:space="preserve">inv_fk_producto</t>
  </si>
  <si>
    <t xml:space="preserve">INVENTARIO_producto</t>
  </si>
  <si>
    <t xml:space="preserve">facv_id</t>
  </si>
  <si>
    <t xml:space="preserve">FAC_VENTA</t>
  </si>
  <si>
    <t xml:space="preserve">facv_numero_factura</t>
  </si>
  <si>
    <t xml:space="preserve">facv_valor_factura</t>
  </si>
  <si>
    <t xml:space="preserve">facv_fecha_compra</t>
  </si>
  <si>
    <t xml:space="preserve">facv_fecha_vencimiento</t>
  </si>
  <si>
    <t xml:space="preserve">facv_fk_producto</t>
  </si>
  <si>
    <t xml:space="preserve">FAC_VENTA-Producto</t>
  </si>
  <si>
    <t xml:space="preserve">TAREAS</t>
  </si>
  <si>
    <t xml:space="preserve">DESCRIPCIÓN</t>
  </si>
  <si>
    <t xml:space="preserve">PUNTOS DE
HISTORIA</t>
  </si>
  <si>
    <t xml:space="preserve">PRIORIDAD</t>
  </si>
  <si>
    <t xml:space="preserve">SPRINT</t>
  </si>
  <si>
    <t xml:space="preserve">ÉPICA 1</t>
  </si>
  <si>
    <t xml:space="preserve">Análisis y gestión de proyecto</t>
  </si>
  <si>
    <t xml:space="preserve">Sprint 1</t>
  </si>
  <si>
    <t xml:space="preserve">Tarea 1,1</t>
  </si>
  <si>
    <t xml:space="preserve">Planteamiento del problema</t>
  </si>
  <si>
    <t xml:space="preserve">Tarea 1,2</t>
  </si>
  <si>
    <t xml:space="preserve">Definir requisitos de usuario</t>
  </si>
  <si>
    <t xml:space="preserve">Tarea 1,3</t>
  </si>
  <si>
    <t xml:space="preserve">Definir requisitos funcionales</t>
  </si>
  <si>
    <t xml:space="preserve">Tarea 1,4</t>
  </si>
  <si>
    <t xml:space="preserve">Crear diagrama Grantt para la gestión de proyecto</t>
  </si>
  <si>
    <t xml:space="preserve">Tarea 1,5</t>
  </si>
  <si>
    <t xml:space="preserve">Definir product backlog </t>
  </si>
  <si>
    <t xml:space="preserve">ÉPICA 2</t>
  </si>
  <si>
    <t xml:space="preserve">Análisis y modelo conceptual </t>
  </si>
  <si>
    <t xml:space="preserve">sprint2</t>
  </si>
  <si>
    <t xml:space="preserve">Tarea 2,1</t>
  </si>
  <si>
    <t xml:space="preserve">Definir requerimientos funcionales</t>
  </si>
  <si>
    <t xml:space="preserve">Tarea 2,2</t>
  </si>
  <si>
    <t xml:space="preserve">Definir requisitos NO funcionales</t>
  </si>
  <si>
    <t xml:space="preserve">Tarea 2,3</t>
  </si>
  <si>
    <t xml:space="preserve">Crear modelo conceptual</t>
  </si>
  <si>
    <t xml:space="preserve">Tarea 2,4</t>
  </si>
  <si>
    <t xml:space="preserve">Crear modelo relacional</t>
  </si>
  <si>
    <t xml:space="preserve">SEMANA 1</t>
  </si>
  <si>
    <t xml:space="preserve">SPRINT 1</t>
  </si>
  <si>
    <t xml:space="preserve">Fecha Inicio</t>
  </si>
  <si>
    <t xml:space="preserve">Fecha Final</t>
  </si>
  <si>
    <t xml:space="preserve">Días Totales</t>
  </si>
  <si>
    <t xml:space="preserve">Horas Laborales Totales</t>
  </si>
  <si>
    <t xml:space="preserve">% De Trabajo Disponible</t>
  </si>
  <si>
    <t xml:space="preserve">Integrantes Del Equipo</t>
  </si>
  <si>
    <t xml:space="preserve">Horas De Desarrollo semanal (Equipo)</t>
  </si>
  <si>
    <t xml:space="preserve">Horas De Desarrollo Diario (Equipo)</t>
  </si>
  <si>
    <t xml:space="preserve">Horas De Desarrollo Diario (individual)</t>
  </si>
  <si>
    <t xml:space="preserve">PUNTOS DE HISTORIA</t>
  </si>
  <si>
    <t xml:space="preserve">FECHA</t>
  </si>
  <si>
    <t xml:space="preserve">IDEAL</t>
  </si>
  <si>
    <t xml:space="preserve">REAL</t>
  </si>
  <si>
    <t xml:space="preserve">SEMANA 2</t>
  </si>
  <si>
    <t xml:space="preserve"> </t>
  </si>
  <si>
    <t xml:space="preserve">SPRINT2</t>
  </si>
  <si>
    <t xml:space="preserve">SPRINT 2</t>
  </si>
  <si>
    <t xml:space="preserve">  </t>
  </si>
  <si>
    <t xml:space="preserve">INICIO DEL PROYECTO</t>
  </si>
  <si>
    <t xml:space="preserve">TAREA</t>
  </si>
  <si>
    <t xml:space="preserve">RESPONSABLE</t>
  </si>
  <si>
    <t xml:space="preserve">PROGRESO</t>
  </si>
  <si>
    <t xml:space="preserve">INICIO</t>
  </si>
  <si>
    <t xml:space="preserve">FIN</t>
  </si>
  <si>
    <t xml:space="preserve">PH</t>
  </si>
  <si>
    <t xml:space="preserve">HR</t>
  </si>
  <si>
    <t xml:space="preserve">PROYECTO</t>
  </si>
  <si>
    <t xml:space="preserve">Sofía</t>
  </si>
  <si>
    <t xml:space="preserve">Juan</t>
  </si>
  <si>
    <t xml:space="preserve">Julia, Luis</t>
  </si>
  <si>
    <t xml:space="preserve">Adriana</t>
  </si>
  <si>
    <t xml:space="preserve">Luis </t>
  </si>
  <si>
    <t xml:space="preserve">Luis,Adriana</t>
  </si>
  <si>
    <t xml:space="preserve">Luis,Sofia</t>
  </si>
  <si>
    <t xml:space="preserve">Adriana,Juan </t>
  </si>
  <si>
    <t xml:space="preserve">Sofia,Julia</t>
  </si>
  <si>
    <t xml:space="preserve">ÉPICA 3</t>
  </si>
  <si>
    <t xml:space="preserve">Tarea 3,1</t>
  </si>
  <si>
    <t xml:space="preserve">Persona </t>
  </si>
  <si>
    <t xml:space="preserve">Tarea 3,2</t>
  </si>
  <si>
    <t xml:space="preserve">Tarea 3,3</t>
  </si>
  <si>
    <t xml:space="preserve">Tarea 3,4</t>
  </si>
  <si>
    <t xml:space="preserve">Tarea 3,5</t>
  </si>
  <si>
    <t xml:space="preserve">ÉPICA 4</t>
  </si>
  <si>
    <t xml:space="preserve">Tarea 4,1</t>
  </si>
  <si>
    <t xml:space="preserve">Tarea 4,2</t>
  </si>
  <si>
    <t xml:space="preserve">Tarea 4,3</t>
  </si>
  <si>
    <t xml:space="preserve">Tarea 4,4</t>
  </si>
  <si>
    <t xml:space="preserve">Tarea 4,5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</si>
</sst>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General"/>
    <numFmt numFmtId="166" formatCode="dd/mm/yy"/>
    <numFmt numFmtId="167" formatCode="0.00%"/>
    <numFmt numFmtId="168" formatCode="0.00"/>
    <numFmt numFmtId="169" formatCode="dddd, d&quot; de &quot;mmmm&quot; de &quot;yyyy"/>
    <numFmt numFmtId="170" formatCode="0"/>
    <numFmt numFmtId="171" formatCode="dddd&quot;, &quot;d&quot; de &quot;mmmm&quot; de &quot;yyyy"/>
    <numFmt numFmtId="172" formatCode="dd/mm/yyyy"/>
    <numFmt numFmtId="173" formatCode="ddd\,dd/mm/yyyy"/>
    <numFmt numFmtId="174" formatCode="ddd&quot;, &quot;dd/mm/yyyy"/>
    <numFmt numFmtId="175" formatCode="dd"/>
    <numFmt numFmtId="176" formatCode="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6"/>
      <color rgb="FFFFFFFF"/>
      <name val="Arial"/>
      <family val="2"/>
    </font>
    <font>
      <b val="true"/>
      <sz val="10"/>
      <color rgb="FFFFFFFF"/>
      <name val="Arial"/>
      <family val="2"/>
    </font>
    <font>
      <sz val="9"/>
      <color rgb="FF000000"/>
      <name val="Arial"/>
      <family val="2"/>
    </font>
    <font>
      <b val="true"/>
      <sz val="9"/>
      <color rgb="FFFFFFFF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468A1A"/>
        <bgColor rgb="FF706E0C"/>
      </patternFill>
    </fill>
    <fill>
      <patternFill patternType="solid">
        <fgColor rgb="FF5983B0"/>
        <bgColor rgb="FF6A7AB8"/>
      </patternFill>
    </fill>
    <fill>
      <patternFill patternType="solid">
        <fgColor rgb="FF81D41A"/>
        <bgColor rgb="FF71B585"/>
      </patternFill>
    </fill>
    <fill>
      <patternFill patternType="solid">
        <fgColor rgb="FFAFD095"/>
        <bgColor rgb="FFCCCCCC"/>
      </patternFill>
    </fill>
    <fill>
      <patternFill patternType="solid">
        <fgColor rgb="FFA7074B"/>
        <bgColor rgb="FF800080"/>
      </patternFill>
    </fill>
    <fill>
      <patternFill patternType="solid">
        <fgColor rgb="FFCCCCCC"/>
        <bgColor rgb="FFB4C7DC"/>
      </patternFill>
    </fill>
    <fill>
      <patternFill patternType="solid">
        <fgColor rgb="FFC77272"/>
        <bgColor rgb="FFAA68B9"/>
      </patternFill>
    </fill>
    <fill>
      <patternFill patternType="solid">
        <fgColor rgb="FF71B585"/>
        <bgColor rgb="FF729FCF"/>
      </patternFill>
    </fill>
    <fill>
      <patternFill patternType="solid">
        <fgColor rgb="FFAA68B9"/>
        <bgColor rgb="FFC77272"/>
      </patternFill>
    </fill>
    <fill>
      <patternFill patternType="solid">
        <fgColor rgb="FFE3A167"/>
        <bgColor rgb="FFFF9900"/>
      </patternFill>
    </fill>
    <fill>
      <patternFill patternType="solid">
        <fgColor rgb="FF6A7AB8"/>
        <bgColor rgb="FF5983B0"/>
      </patternFill>
    </fill>
    <fill>
      <patternFill patternType="solid">
        <fgColor rgb="FF806868"/>
        <bgColor rgb="FF666666"/>
      </patternFill>
    </fill>
    <fill>
      <patternFill patternType="solid">
        <fgColor rgb="FF706E0C"/>
        <bgColor rgb="FF666666"/>
      </patternFill>
    </fill>
    <fill>
      <patternFill patternType="solid">
        <fgColor rgb="FFD4EA6B"/>
        <bgColor rgb="FFFFDE59"/>
      </patternFill>
    </fill>
    <fill>
      <patternFill patternType="solid">
        <fgColor rgb="FF729FCF"/>
        <bgColor rgb="FF5983B0"/>
      </patternFill>
    </fill>
    <fill>
      <patternFill patternType="solid">
        <fgColor rgb="FF666666"/>
        <bgColor rgb="FF806868"/>
      </patternFill>
    </fill>
    <fill>
      <patternFill patternType="solid">
        <fgColor rgb="FF3465A4"/>
        <bgColor rgb="FF2A6099"/>
      </patternFill>
    </fill>
    <fill>
      <patternFill patternType="solid">
        <fgColor rgb="FFB4C7DC"/>
        <bgColor rgb="FFCCCCCC"/>
      </patternFill>
    </fill>
    <fill>
      <patternFill patternType="solid">
        <fgColor rgb="FFFFDE59"/>
        <bgColor rgb="FFD4EA6B"/>
      </patternFill>
    </fill>
    <fill>
      <patternFill patternType="solid">
        <fgColor rgb="FF2A6099"/>
        <bgColor rgb="FF3465A4"/>
      </patternFill>
    </fill>
    <fill>
      <patternFill patternType="solid">
        <fgColor rgb="FFFFFFFF"/>
        <bgColor rgb="FFFFFFCC"/>
      </patternFill>
    </fill>
    <fill>
      <patternFill patternType="solid">
        <fgColor rgb="FFB2B2B2"/>
        <bgColor rgb="FFB3B3B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00A933"/>
      </left>
      <right style="hair">
        <color rgb="FF00A933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/>
      <bottom/>
      <diagonal/>
    </border>
    <border diagonalUp="false" diagonalDown="false">
      <left style="hair">
        <color rgb="FFFF4000"/>
      </left>
      <right style="hair">
        <color rgb="FFFF4000"/>
      </right>
      <top/>
      <bottom/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666666"/>
      </top>
      <bottom style="hair">
        <color rgb="FF666666"/>
      </bottom>
      <diagonal/>
    </border>
    <border diagonalUp="false" diagonalDown="false">
      <left style="hair">
        <color rgb="FFFF0000"/>
      </left>
      <right style="hair">
        <color rgb="FFFF0000"/>
      </right>
      <top style="hair">
        <color rgb="FF999999"/>
      </top>
      <bottom style="hair">
        <color rgb="FF999999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0" borderId="1" applyFont="false" applyBorder="true" applyAlignment="false" applyProtection="false"/>
    <xf numFmtId="164" fontId="0" fillId="0" borderId="2" applyFont="false" applyBorder="true" applyAlignment="false" applyProtection="false"/>
    <xf numFmtId="164" fontId="0" fillId="0" borderId="3" applyFont="false" applyBorder="true" applyAlignment="false" applyProtection="false"/>
    <xf numFmtId="164" fontId="0" fillId="0" borderId="2" applyFont="false" applyBorder="true" applyAlignment="false" applyProtection="false"/>
    <xf numFmtId="164" fontId="0" fillId="5" borderId="2" applyFont="false" applyBorder="true" applyAlignment="false" applyProtection="false"/>
    <xf numFmtId="164" fontId="0" fillId="0" borderId="4" applyFont="false" applyBorder="true" applyAlignment="false" applyProtection="false"/>
    <xf numFmtId="164" fontId="0" fillId="0" borderId="5" applyFont="false" applyBorder="true" applyAlignment="false" applyProtection="false"/>
    <xf numFmtId="164" fontId="0" fillId="6" borderId="0" applyFont="fals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9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1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9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7" fillId="17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8" fillId="2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2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1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19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20" borderId="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4" fillId="2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16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2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" fillId="2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9" fillId="2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  <cellStyle name="Sin título3" xfId="22"/>
    <cellStyle name="Sin título4" xfId="23"/>
    <cellStyle name="Sin título5" xfId="24"/>
    <cellStyle name="Sin título6" xfId="25"/>
    <cellStyle name="Sin título7" xfId="26"/>
    <cellStyle name="Sin título8" xfId="27"/>
    <cellStyle name="Sin título9" xfId="28"/>
    <cellStyle name="Sin título10" xfId="29"/>
    <cellStyle name="Sin título11" xfId="30"/>
  </cellStyles>
  <dxfs count="3">
    <dxf>
      <fill>
        <patternFill>
          <bgColor rgb="FF81D41A"/>
        </patternFill>
      </fill>
    </dxf>
    <dxf>
      <fill>
        <patternFill>
          <bgColor rgb="FF5983B0"/>
        </patternFill>
      </fill>
    </dxf>
    <dxf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706E0C"/>
      <rgbColor rgb="FFA7074B"/>
      <rgbColor rgb="FF5983B0"/>
      <rgbColor rgb="FFCCCCCC"/>
      <rgbColor rgb="FF806868"/>
      <rgbColor rgb="FF729FCF"/>
      <rgbColor rgb="FFAA68B9"/>
      <rgbColor rgb="FFFFFFCC"/>
      <rgbColor rgb="FFCCFFFF"/>
      <rgbColor rgb="FF660066"/>
      <rgbColor rgb="FFE3A167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6A7AB8"/>
      <rgbColor rgb="FF0000FF"/>
      <rgbColor rgb="FF00CCFF"/>
      <rgbColor rgb="FFCCFFFF"/>
      <rgbColor rgb="FFAFD095"/>
      <rgbColor rgb="FFD4EA6B"/>
      <rgbColor rgb="FFB3B3B3"/>
      <rgbColor rgb="FFC77272"/>
      <rgbColor rgb="FFB2B2B2"/>
      <rgbColor rgb="FFFFDE59"/>
      <rgbColor rgb="FF3465A4"/>
      <rgbColor rgb="FF71B585"/>
      <rgbColor rgb="FF81D41A"/>
      <rgbColor rgb="FFFFCC00"/>
      <rgbColor rgb="FFFF9900"/>
      <rgbColor rgb="FFFF420E"/>
      <rgbColor rgb="FF666666"/>
      <rgbColor rgb="FF999999"/>
      <rgbColor rgb="FF004586"/>
      <rgbColor rgb="FF468A1A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BurnDownChart!$C$15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BurnDownChart!$C$16:$C$21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BurnDownChart!$B$16:$B$21</c:f>
              <c:strCache>
                <c:ptCount val="6"/>
                <c:pt idx="0">
                  <c:v>sábado 11 de septiembre de 2021</c:v>
                </c:pt>
                <c:pt idx="1">
                  <c:v>domingo 12 de septiembre de 2021</c:v>
                </c:pt>
                <c:pt idx="2">
                  <c:v>lunes 13 de septiembre de 2021</c:v>
                </c:pt>
                <c:pt idx="3">
                  <c:v>martes 14 de septiembre de 2021</c:v>
                </c:pt>
                <c:pt idx="4">
                  <c:v>miércoles 15 de septiembre de 2021</c:v>
                </c:pt>
                <c:pt idx="5">
                  <c:v>jueves 16 de septiembre de 2021</c:v>
                </c:pt>
              </c:strCache>
            </c:strRef>
          </c:cat>
          <c:val>
            <c:numRef>
              <c:f>BurnDownChart!$D$16:$D$21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52</c:v>
                </c:pt>
                <c:pt idx="4">
                  <c:v>42</c:v>
                </c:pt>
                <c:pt idx="5">
                  <c:v>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205885"/>
        <c:axId val="49683063"/>
      </c:lineChart>
      <c:catAx>
        <c:axId val="54205885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49683063"/>
        <c:crosses val="autoZero"/>
        <c:auto val="1"/>
        <c:lblAlgn val="ctr"/>
        <c:lblOffset val="100"/>
        <c:noMultiLvlLbl val="0"/>
      </c:catAx>
      <c:valAx>
        <c:axId val="496830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542058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BurnDownChart!$C$42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BurnDownChart!$C$43:$C$49</c:f>
              <c:numCache>
                <c:formatCode>General</c:formatCode>
                <c:ptCount val="7"/>
                <c:pt idx="0">
                  <c:v>140</c:v>
                </c:pt>
                <c:pt idx="1">
                  <c:v>116.666666666667</c:v>
                </c:pt>
                <c:pt idx="2">
                  <c:v>93.3333333333333</c:v>
                </c:pt>
                <c:pt idx="3">
                  <c:v>70</c:v>
                </c:pt>
                <c:pt idx="4">
                  <c:v>46.6666666666667</c:v>
                </c:pt>
                <c:pt idx="5">
                  <c:v>23.3333333333334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BurnDownChart!$B$43:$B$49</c:f>
              <c:strCache>
                <c:ptCount val="7"/>
                <c:pt idx="0">
                  <c:v>lunes, 20 de septiembre de 2021</c:v>
                </c:pt>
                <c:pt idx="1">
                  <c:v>martes, 21 de septiembre de 2021</c:v>
                </c:pt>
                <c:pt idx="2">
                  <c:v>miércoles, 22 de septiembre de 2021</c:v>
                </c:pt>
                <c:pt idx="3">
                  <c:v>jueves, 23 de septiembre de 2021</c:v>
                </c:pt>
                <c:pt idx="4">
                  <c:v>viernes, 24 de septiembre de 2021</c:v>
                </c:pt>
                <c:pt idx="5">
                  <c:v>sábado, 25 de septiembre de 2021</c:v>
                </c:pt>
                <c:pt idx="6">
                  <c:v>domingo, 26 de septiembre de 2021</c:v>
                </c:pt>
              </c:strCache>
            </c:strRef>
          </c:cat>
          <c:val>
            <c:numRef>
              <c:f>BurnDownChart!$D$43:$D$49</c:f>
              <c:numCache>
                <c:formatCode>General</c:formatCode>
                <c:ptCount val="7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70</c:v>
                </c:pt>
                <c:pt idx="4">
                  <c:v>65</c:v>
                </c:pt>
                <c:pt idx="5">
                  <c:v>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457275"/>
        <c:axId val="55058383"/>
      </c:lineChart>
      <c:catAx>
        <c:axId val="17457275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55058383"/>
        <c:crosses val="autoZero"/>
        <c:auto val="1"/>
        <c:lblAlgn val="ctr"/>
        <c:lblOffset val="100"/>
        <c:noMultiLvlLbl val="0"/>
      </c:catAx>
      <c:valAx>
        <c:axId val="550583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174572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3</xdr:row>
      <xdr:rowOff>11160</xdr:rowOff>
    </xdr:from>
    <xdr:to>
      <xdr:col>11</xdr:col>
      <xdr:colOff>619200</xdr:colOff>
      <xdr:row>18</xdr:row>
      <xdr:rowOff>165960</xdr:rowOff>
    </xdr:to>
    <xdr:graphicFrame>
      <xdr:nvGraphicFramePr>
        <xdr:cNvPr id="0" name=""/>
        <xdr:cNvGraphicFramePr/>
      </xdr:nvGraphicFramePr>
      <xdr:xfrm>
        <a:off x="5548320" y="676440"/>
        <a:ext cx="5391360" cy="32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19800</xdr:colOff>
      <xdr:row>27</xdr:row>
      <xdr:rowOff>70920</xdr:rowOff>
    </xdr:from>
    <xdr:to>
      <xdr:col>11</xdr:col>
      <xdr:colOff>533880</xdr:colOff>
      <xdr:row>47</xdr:row>
      <xdr:rowOff>39240</xdr:rowOff>
    </xdr:to>
    <xdr:graphicFrame>
      <xdr:nvGraphicFramePr>
        <xdr:cNvPr id="1" name=""/>
        <xdr:cNvGraphicFramePr/>
      </xdr:nvGraphicFramePr>
      <xdr:xfrm>
        <a:off x="5463360" y="5762160"/>
        <a:ext cx="5391000" cy="41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891000</xdr:colOff>
          <xdr:row>3</xdr:row>
          <xdr:rowOff>0</xdr:rowOff>
        </xdr:from>
        <xdr:to>
          <xdr:col>5</xdr:col>
          <xdr:colOff>11520</xdr:colOff>
          <xdr:row>4</xdr:row>
          <xdr:rowOff>-10800</xdr:rowOff>
        </xdr:to>
        <xdr:sp>
          <xdr:nvSpPr>
            <xdr:cNvPr id="0" name="Barra de desplazamiento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5.32"/>
    <col collapsed="false" customWidth="true" hidden="false" outlineLevel="0" max="3" min="3" style="2" width="79.59"/>
    <col collapsed="false" customWidth="true" hidden="false" outlineLevel="0" max="4" min="4" style="3" width="14.16"/>
    <col collapsed="false" customWidth="true" hidden="false" outlineLevel="0" max="5" min="5" style="4" width="12.73"/>
    <col collapsed="false" customWidth="false" hidden="false" outlineLevel="0" max="1024" min="6" style="2" width="11.52"/>
  </cols>
  <sheetData>
    <row r="1" customFormat="false" ht="12.8" hidden="false" customHeight="false" outlineLevel="0" collapsed="false">
      <c r="F1" s="5"/>
    </row>
    <row r="2" s="2" customFormat="tru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s="2" customFormat="true" ht="180.55" hidden="false" customHeight="false" outlineLevel="0" collapsed="false">
      <c r="B3" s="8" t="n">
        <v>1</v>
      </c>
      <c r="C3" s="9" t="s">
        <v>4</v>
      </c>
      <c r="D3" s="6" t="s">
        <v>5</v>
      </c>
      <c r="E3" s="6"/>
      <c r="F3" s="5"/>
    </row>
    <row r="4" s="2" customFormat="true" ht="46.25" hidden="false" customHeight="false" outlineLevel="0" collapsed="false">
      <c r="B4" s="8" t="n">
        <v>2</v>
      </c>
      <c r="C4" s="9" t="s">
        <v>6</v>
      </c>
      <c r="D4" s="6" t="s">
        <v>5</v>
      </c>
      <c r="E4" s="6"/>
    </row>
    <row r="5" s="2" customFormat="true" ht="23.85" hidden="false" customHeight="false" outlineLevel="0" collapsed="false">
      <c r="B5" s="8" t="n">
        <v>3</v>
      </c>
      <c r="C5" s="9" t="s">
        <v>7</v>
      </c>
      <c r="D5" s="6" t="s">
        <v>5</v>
      </c>
      <c r="E5" s="6"/>
    </row>
    <row r="6" s="2" customFormat="true" ht="79.85" hidden="false" customHeight="false" outlineLevel="0" collapsed="false">
      <c r="B6" s="8" t="n">
        <v>4</v>
      </c>
      <c r="C6" s="9" t="s">
        <v>8</v>
      </c>
      <c r="D6" s="6" t="s">
        <v>9</v>
      </c>
      <c r="E6" s="6"/>
    </row>
    <row r="7" s="2" customFormat="true" ht="46.25" hidden="false" customHeight="false" outlineLevel="0" collapsed="false">
      <c r="B7" s="8" t="n">
        <v>5</v>
      </c>
      <c r="C7" s="9" t="s">
        <v>10</v>
      </c>
      <c r="D7" s="6" t="s">
        <v>9</v>
      </c>
      <c r="E7" s="6"/>
    </row>
    <row r="8" s="2" customFormat="true" ht="23.85" hidden="false" customHeight="false" outlineLevel="0" collapsed="false">
      <c r="B8" s="8" t="n">
        <v>6</v>
      </c>
      <c r="C8" s="9" t="s">
        <v>11</v>
      </c>
      <c r="D8" s="6" t="s">
        <v>9</v>
      </c>
      <c r="E8" s="6"/>
    </row>
    <row r="9" s="2" customFormat="true" ht="191.75" hidden="false" customHeight="false" outlineLevel="0" collapsed="false">
      <c r="B9" s="8" t="n">
        <v>7</v>
      </c>
      <c r="C9" s="9" t="s">
        <v>12</v>
      </c>
      <c r="D9" s="6" t="s">
        <v>13</v>
      </c>
      <c r="E9" s="6"/>
    </row>
    <row r="10" s="2" customFormat="true" ht="35.05" hidden="false" customHeight="false" outlineLevel="0" collapsed="false">
      <c r="B10" s="8" t="n">
        <v>8</v>
      </c>
      <c r="C10" s="9" t="s">
        <v>14</v>
      </c>
      <c r="D10" s="6" t="s">
        <v>13</v>
      </c>
      <c r="E10" s="6"/>
    </row>
    <row r="11" s="2" customFormat="true" ht="35.05" hidden="false" customHeight="false" outlineLevel="0" collapsed="false">
      <c r="B11" s="8" t="n">
        <v>9</v>
      </c>
      <c r="C11" s="9" t="s">
        <v>15</v>
      </c>
      <c r="D11" s="6" t="s">
        <v>13</v>
      </c>
      <c r="E11" s="6"/>
    </row>
    <row r="12" s="2" customFormat="true" ht="35.05" hidden="false" customHeight="false" outlineLevel="0" collapsed="false">
      <c r="B12" s="8" t="n">
        <v>10</v>
      </c>
      <c r="C12" s="9" t="s">
        <v>16</v>
      </c>
      <c r="D12" s="6" t="s">
        <v>13</v>
      </c>
      <c r="E12" s="6"/>
    </row>
    <row r="13" s="2" customFormat="true" ht="46.25" hidden="false" customHeight="false" outlineLevel="0" collapsed="false">
      <c r="B13" s="8" t="n">
        <v>11</v>
      </c>
      <c r="C13" s="9" t="s">
        <v>17</v>
      </c>
      <c r="D13" s="6" t="s">
        <v>13</v>
      </c>
      <c r="E13" s="6"/>
      <c r="G13" s="2" t="s">
        <v>18</v>
      </c>
    </row>
    <row r="14" s="2" customFormat="true" ht="79.85" hidden="false" customHeight="false" outlineLevel="0" collapsed="false">
      <c r="B14" s="8" t="n">
        <v>12</v>
      </c>
      <c r="C14" s="9" t="s">
        <v>19</v>
      </c>
      <c r="D14" s="6" t="s">
        <v>20</v>
      </c>
      <c r="E14" s="6"/>
    </row>
    <row r="15" s="2" customFormat="true" ht="35.05" hidden="false" customHeight="false" outlineLevel="0" collapsed="false">
      <c r="B15" s="8" t="n">
        <v>13</v>
      </c>
      <c r="C15" s="9" t="s">
        <v>21</v>
      </c>
      <c r="D15" s="6" t="s">
        <v>20</v>
      </c>
      <c r="E15" s="6"/>
    </row>
    <row r="16" s="2" customFormat="true" ht="46.25" hidden="false" customHeight="false" outlineLevel="0" collapsed="false">
      <c r="B16" s="8" t="n">
        <v>14</v>
      </c>
      <c r="C16" s="9" t="s">
        <v>22</v>
      </c>
      <c r="D16" s="6" t="s">
        <v>20</v>
      </c>
      <c r="E16" s="6"/>
    </row>
    <row r="17" s="2" customFormat="true" ht="79.85" hidden="false" customHeight="false" outlineLevel="0" collapsed="false">
      <c r="B17" s="8" t="n">
        <v>15</v>
      </c>
      <c r="C17" s="9" t="s">
        <v>23</v>
      </c>
      <c r="D17" s="6" t="s">
        <v>24</v>
      </c>
      <c r="E17" s="6"/>
    </row>
    <row r="18" s="2" customFormat="true" ht="35.05" hidden="false" customHeight="false" outlineLevel="0" collapsed="false">
      <c r="B18" s="8" t="n">
        <v>16</v>
      </c>
      <c r="C18" s="9" t="s">
        <v>25</v>
      </c>
      <c r="D18" s="6" t="s">
        <v>24</v>
      </c>
      <c r="E18" s="6"/>
    </row>
    <row r="19" s="2" customFormat="true" ht="35.05" hidden="false" customHeight="false" outlineLevel="0" collapsed="false">
      <c r="B19" s="8" t="n">
        <v>17</v>
      </c>
      <c r="C19" s="9" t="s">
        <v>26</v>
      </c>
      <c r="D19" s="6" t="s">
        <v>27</v>
      </c>
      <c r="E19" s="6"/>
    </row>
    <row r="20" s="2" customFormat="true" ht="35.05" hidden="false" customHeight="false" outlineLevel="0" collapsed="false">
      <c r="B20" s="8" t="n">
        <v>18</v>
      </c>
      <c r="C20" s="9" t="s">
        <v>28</v>
      </c>
      <c r="D20" s="6" t="s">
        <v>27</v>
      </c>
      <c r="E20" s="6"/>
    </row>
    <row r="21" s="2" customFormat="true" ht="35.05" hidden="false" customHeight="false" outlineLevel="0" collapsed="false">
      <c r="B21" s="8" t="n">
        <v>19</v>
      </c>
      <c r="C21" s="9" t="s">
        <v>29</v>
      </c>
      <c r="D21" s="6" t="s">
        <v>27</v>
      </c>
      <c r="E21" s="6"/>
    </row>
    <row r="22" s="2" customFormat="true" ht="35.05" hidden="false" customHeight="false" outlineLevel="0" collapsed="false">
      <c r="B22" s="8" t="n">
        <v>20</v>
      </c>
      <c r="C22" s="9" t="s">
        <v>30</v>
      </c>
      <c r="D22" s="6" t="s">
        <v>27</v>
      </c>
      <c r="E22" s="6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.49"/>
    <col collapsed="false" customWidth="true" hidden="false" outlineLevel="0" max="3" min="3" style="0" width="79.13"/>
    <col collapsed="false" customWidth="true" hidden="false" outlineLevel="0" max="4" min="4" style="0" width="13.52"/>
    <col collapsed="false" customWidth="true" hidden="false" outlineLevel="0" max="5" min="5" style="0" width="9.2"/>
  </cols>
  <sheetData>
    <row r="2" customFormat="false" ht="12.8" hidden="false" customHeight="false" outlineLevel="0" collapsed="false">
      <c r="B2" s="6" t="s">
        <v>0</v>
      </c>
      <c r="C2" s="7" t="s">
        <v>1</v>
      </c>
      <c r="D2" s="6" t="s">
        <v>2</v>
      </c>
      <c r="E2" s="6" t="s">
        <v>3</v>
      </c>
    </row>
    <row r="3" customFormat="false" ht="23.85" hidden="false" customHeight="false" outlineLevel="0" collapsed="false">
      <c r="B3" s="8" t="n">
        <v>1</v>
      </c>
      <c r="C3" s="9" t="s">
        <v>31</v>
      </c>
      <c r="D3" s="6" t="s">
        <v>5</v>
      </c>
      <c r="E3" s="6"/>
    </row>
    <row r="4" customFormat="false" ht="23.85" hidden="false" customHeight="false" outlineLevel="0" collapsed="false">
      <c r="B4" s="8" t="n">
        <v>2</v>
      </c>
      <c r="C4" s="9" t="s">
        <v>32</v>
      </c>
      <c r="D4" s="6" t="s">
        <v>9</v>
      </c>
      <c r="E4" s="6"/>
    </row>
    <row r="5" customFormat="false" ht="35.05" hidden="false" customHeight="false" outlineLevel="0" collapsed="false">
      <c r="B5" s="8" t="n">
        <v>3</v>
      </c>
      <c r="C5" s="9" t="s">
        <v>33</v>
      </c>
      <c r="D5" s="6" t="s">
        <v>5</v>
      </c>
      <c r="E5" s="6"/>
    </row>
    <row r="6" customFormat="false" ht="46.25" hidden="false" customHeight="false" outlineLevel="0" collapsed="false">
      <c r="B6" s="8" t="n">
        <v>5</v>
      </c>
      <c r="C6" s="9" t="s">
        <v>22</v>
      </c>
      <c r="D6" s="6" t="s">
        <v>20</v>
      </c>
      <c r="E6" s="6"/>
    </row>
    <row r="7" customFormat="false" ht="23.85" hidden="false" customHeight="false" outlineLevel="0" collapsed="false">
      <c r="B7" s="8" t="n">
        <v>6</v>
      </c>
      <c r="C7" s="9" t="s">
        <v>34</v>
      </c>
      <c r="D7" s="6" t="s">
        <v>24</v>
      </c>
      <c r="E7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23"/>
    <col collapsed="false" customWidth="true" hidden="false" outlineLevel="0" max="3" min="3" style="0" width="23.61"/>
    <col collapsed="false" customWidth="true" hidden="false" outlineLevel="0" max="4" min="4" style="0" width="14.35"/>
    <col collapsed="false" customWidth="true" hidden="false" outlineLevel="0" max="5" min="5" style="0" width="22.5"/>
  </cols>
  <sheetData>
    <row r="2" customFormat="false" ht="12.8" hidden="false" customHeight="false" outlineLevel="0" collapsed="false">
      <c r="B2" s="10" t="s">
        <v>35</v>
      </c>
      <c r="C2" s="10" t="s">
        <v>36</v>
      </c>
      <c r="D2" s="11" t="s">
        <v>37</v>
      </c>
      <c r="E2" s="10" t="s">
        <v>38</v>
      </c>
    </row>
    <row r="3" customFormat="false" ht="12.8" hidden="false" customHeight="false" outlineLevel="0" collapsed="false">
      <c r="B3" s="12" t="s">
        <v>39</v>
      </c>
      <c r="C3" s="13" t="s">
        <v>40</v>
      </c>
      <c r="D3" s="13" t="s">
        <v>41</v>
      </c>
      <c r="E3" s="14" t="s">
        <v>42</v>
      </c>
    </row>
    <row r="4" customFormat="false" ht="12.8" hidden="false" customHeight="false" outlineLevel="0" collapsed="false">
      <c r="B4" s="12" t="s">
        <v>43</v>
      </c>
      <c r="C4" s="13" t="s">
        <v>44</v>
      </c>
      <c r="D4" s="13" t="s">
        <v>41</v>
      </c>
      <c r="E4" s="14"/>
    </row>
    <row r="5" customFormat="false" ht="12.8" hidden="false" customHeight="false" outlineLevel="0" collapsed="false">
      <c r="B5" s="12" t="s">
        <v>43</v>
      </c>
      <c r="C5" s="13" t="s">
        <v>45</v>
      </c>
      <c r="D5" s="13" t="s">
        <v>41</v>
      </c>
      <c r="E5" s="14"/>
    </row>
    <row r="6" customFormat="false" ht="12.8" hidden="false" customHeight="false" outlineLevel="0" collapsed="false">
      <c r="B6" s="12" t="s">
        <v>43</v>
      </c>
      <c r="C6" s="13" t="s">
        <v>46</v>
      </c>
      <c r="D6" s="13" t="s">
        <v>41</v>
      </c>
      <c r="E6" s="14"/>
    </row>
    <row r="7" customFormat="false" ht="12.8" hidden="false" customHeight="false" outlineLevel="0" collapsed="false">
      <c r="B7" s="12" t="s">
        <v>43</v>
      </c>
      <c r="C7" s="13" t="s">
        <v>47</v>
      </c>
      <c r="D7" s="13" t="s">
        <v>41</v>
      </c>
      <c r="E7" s="14"/>
    </row>
    <row r="8" customFormat="false" ht="12.8" hidden="false" customHeight="false" outlineLevel="0" collapsed="false">
      <c r="B8" s="12" t="s">
        <v>43</v>
      </c>
      <c r="C8" s="13" t="s">
        <v>48</v>
      </c>
      <c r="D8" s="13" t="s">
        <v>41</v>
      </c>
      <c r="E8" s="14"/>
    </row>
    <row r="9" customFormat="false" ht="12.8" hidden="false" customHeight="false" outlineLevel="0" collapsed="false">
      <c r="B9" s="12" t="s">
        <v>43</v>
      </c>
      <c r="C9" s="13" t="s">
        <v>49</v>
      </c>
      <c r="D9" s="13" t="s">
        <v>41</v>
      </c>
      <c r="E9" s="14"/>
    </row>
    <row r="10" customFormat="false" ht="12.8" hidden="false" customHeight="false" outlineLevel="0" collapsed="false">
      <c r="B10" s="12" t="s">
        <v>43</v>
      </c>
      <c r="C10" s="13" t="s">
        <v>50</v>
      </c>
      <c r="D10" s="13" t="s">
        <v>41</v>
      </c>
      <c r="E10" s="14"/>
    </row>
    <row r="11" customFormat="false" ht="12.8" hidden="false" customHeight="false" outlineLevel="0" collapsed="false">
      <c r="B11" s="12" t="s">
        <v>43</v>
      </c>
      <c r="C11" s="13" t="s">
        <v>51</v>
      </c>
      <c r="D11" s="13" t="s">
        <v>41</v>
      </c>
      <c r="E11" s="14"/>
    </row>
    <row r="12" customFormat="false" ht="12.8" hidden="false" customHeight="false" outlineLevel="0" collapsed="false">
      <c r="B12" s="12" t="s">
        <v>43</v>
      </c>
      <c r="C12" s="13" t="s">
        <v>52</v>
      </c>
      <c r="D12" s="13" t="s">
        <v>41</v>
      </c>
      <c r="E12" s="14"/>
    </row>
    <row r="13" customFormat="false" ht="12.8" hidden="false" customHeight="false" outlineLevel="0" collapsed="false">
      <c r="B13" s="12" t="s">
        <v>43</v>
      </c>
      <c r="C13" s="13" t="s">
        <v>53</v>
      </c>
      <c r="D13" s="13" t="s">
        <v>41</v>
      </c>
      <c r="E13" s="14"/>
    </row>
    <row r="14" customFormat="false" ht="12.8" hidden="false" customHeight="false" outlineLevel="0" collapsed="false">
      <c r="B14" s="12" t="s">
        <v>39</v>
      </c>
      <c r="C14" s="15" t="s">
        <v>54</v>
      </c>
      <c r="D14" s="15" t="s">
        <v>55</v>
      </c>
      <c r="E14" s="14" t="s">
        <v>42</v>
      </c>
    </row>
    <row r="15" customFormat="false" ht="12.8" hidden="false" customHeight="false" outlineLevel="0" collapsed="false">
      <c r="B15" s="12" t="s">
        <v>43</v>
      </c>
      <c r="C15" s="15" t="s">
        <v>56</v>
      </c>
      <c r="D15" s="15" t="s">
        <v>55</v>
      </c>
      <c r="E15" s="14"/>
    </row>
    <row r="16" customFormat="false" ht="12.8" hidden="false" customHeight="false" outlineLevel="0" collapsed="false">
      <c r="B16" s="12" t="s">
        <v>43</v>
      </c>
      <c r="C16" s="15" t="s">
        <v>57</v>
      </c>
      <c r="D16" s="15" t="s">
        <v>55</v>
      </c>
      <c r="E16" s="14"/>
    </row>
    <row r="17" customFormat="false" ht="12.8" hidden="false" customHeight="false" outlineLevel="0" collapsed="false">
      <c r="B17" s="12" t="s">
        <v>43</v>
      </c>
      <c r="C17" s="15" t="s">
        <v>58</v>
      </c>
      <c r="D17" s="15" t="s">
        <v>55</v>
      </c>
      <c r="E17" s="14"/>
    </row>
    <row r="18" customFormat="false" ht="12.8" hidden="false" customHeight="false" outlineLevel="0" collapsed="false">
      <c r="B18" s="12" t="s">
        <v>39</v>
      </c>
      <c r="C18" s="16" t="s">
        <v>59</v>
      </c>
      <c r="D18" s="16" t="s">
        <v>60</v>
      </c>
      <c r="E18" s="14" t="s">
        <v>42</v>
      </c>
    </row>
    <row r="19" customFormat="false" ht="12.8" hidden="false" customHeight="false" outlineLevel="0" collapsed="false">
      <c r="B19" s="12" t="s">
        <v>43</v>
      </c>
      <c r="C19" s="16" t="s">
        <v>61</v>
      </c>
      <c r="D19" s="16" t="s">
        <v>60</v>
      </c>
      <c r="E19" s="14"/>
    </row>
    <row r="20" customFormat="false" ht="12.8" hidden="false" customHeight="false" outlineLevel="0" collapsed="false">
      <c r="B20" s="12" t="s">
        <v>43</v>
      </c>
      <c r="C20" s="16" t="s">
        <v>62</v>
      </c>
      <c r="D20" s="16" t="s">
        <v>60</v>
      </c>
      <c r="E20" s="14"/>
    </row>
    <row r="21" customFormat="false" ht="12.8" hidden="false" customHeight="false" outlineLevel="0" collapsed="false">
      <c r="B21" s="12" t="s">
        <v>43</v>
      </c>
      <c r="C21" s="16" t="s">
        <v>63</v>
      </c>
      <c r="D21" s="16" t="s">
        <v>60</v>
      </c>
      <c r="E21" s="14"/>
    </row>
    <row r="22" customFormat="false" ht="12.8" hidden="false" customHeight="false" outlineLevel="0" collapsed="false">
      <c r="B22" s="12" t="s">
        <v>43</v>
      </c>
      <c r="C22" s="16" t="s">
        <v>64</v>
      </c>
      <c r="D22" s="16" t="s">
        <v>60</v>
      </c>
      <c r="E22" s="14"/>
    </row>
    <row r="23" customFormat="false" ht="12.8" hidden="false" customHeight="false" outlineLevel="0" collapsed="false">
      <c r="B23" s="12" t="s">
        <v>43</v>
      </c>
      <c r="C23" s="16" t="s">
        <v>65</v>
      </c>
      <c r="D23" s="16" t="s">
        <v>60</v>
      </c>
      <c r="E23" s="14"/>
    </row>
    <row r="24" customFormat="false" ht="12.8" hidden="false" customHeight="false" outlineLevel="0" collapsed="false">
      <c r="B24" s="12" t="s">
        <v>39</v>
      </c>
      <c r="C24" s="17" t="s">
        <v>66</v>
      </c>
      <c r="D24" s="17" t="s">
        <v>67</v>
      </c>
      <c r="E24" s="14" t="s">
        <v>42</v>
      </c>
    </row>
    <row r="25" customFormat="false" ht="12.8" hidden="false" customHeight="false" outlineLevel="0" collapsed="false">
      <c r="B25" s="12" t="s">
        <v>68</v>
      </c>
      <c r="C25" s="17" t="s">
        <v>69</v>
      </c>
      <c r="D25" s="17" t="s">
        <v>67</v>
      </c>
      <c r="E25" s="14"/>
    </row>
    <row r="26" customFormat="false" ht="12.8" hidden="false" customHeight="false" outlineLevel="0" collapsed="false">
      <c r="B26" s="12" t="s">
        <v>68</v>
      </c>
      <c r="C26" s="17" t="s">
        <v>70</v>
      </c>
      <c r="D26" s="17" t="s">
        <v>67</v>
      </c>
      <c r="E26" s="14"/>
    </row>
    <row r="27" customFormat="false" ht="12.8" hidden="false" customHeight="false" outlineLevel="0" collapsed="false">
      <c r="B27" s="12" t="s">
        <v>68</v>
      </c>
      <c r="C27" s="17" t="s">
        <v>71</v>
      </c>
      <c r="D27" s="17" t="s">
        <v>67</v>
      </c>
      <c r="E27" s="14"/>
    </row>
    <row r="28" customFormat="false" ht="12.8" hidden="false" customHeight="false" outlineLevel="0" collapsed="false">
      <c r="B28" s="12" t="s">
        <v>68</v>
      </c>
      <c r="C28" s="17" t="s">
        <v>72</v>
      </c>
      <c r="D28" s="17" t="s">
        <v>67</v>
      </c>
      <c r="E28" s="14"/>
    </row>
    <row r="29" customFormat="false" ht="12.8" hidden="false" customHeight="false" outlineLevel="0" collapsed="false">
      <c r="B29" s="12" t="s">
        <v>39</v>
      </c>
      <c r="C29" s="17" t="s">
        <v>73</v>
      </c>
      <c r="D29" s="17" t="s">
        <v>67</v>
      </c>
      <c r="E29" s="14" t="s">
        <v>74</v>
      </c>
    </row>
    <row r="30" customFormat="false" ht="12.8" hidden="false" customHeight="false" outlineLevel="0" collapsed="false">
      <c r="B30" s="12" t="s">
        <v>39</v>
      </c>
      <c r="C30" s="17" t="s">
        <v>75</v>
      </c>
      <c r="D30" s="17" t="s">
        <v>67</v>
      </c>
      <c r="E30" s="14" t="s">
        <v>76</v>
      </c>
    </row>
    <row r="31" customFormat="false" ht="12.8" hidden="false" customHeight="false" outlineLevel="0" collapsed="false">
      <c r="B31" s="12" t="s">
        <v>39</v>
      </c>
      <c r="C31" s="18" t="s">
        <v>77</v>
      </c>
      <c r="D31" s="18" t="s">
        <v>78</v>
      </c>
      <c r="E31" s="14" t="s">
        <v>42</v>
      </c>
    </row>
    <row r="32" customFormat="false" ht="12.8" hidden="false" customHeight="false" outlineLevel="0" collapsed="false">
      <c r="B32" s="12" t="s">
        <v>43</v>
      </c>
      <c r="C32" s="18" t="s">
        <v>79</v>
      </c>
      <c r="D32" s="18" t="s">
        <v>78</v>
      </c>
      <c r="E32" s="14"/>
    </row>
    <row r="33" customFormat="false" ht="12.8" hidden="false" customHeight="false" outlineLevel="0" collapsed="false">
      <c r="B33" s="12" t="s">
        <v>43</v>
      </c>
      <c r="C33" s="18" t="s">
        <v>80</v>
      </c>
      <c r="D33" s="18" t="s">
        <v>78</v>
      </c>
      <c r="E33" s="14"/>
    </row>
    <row r="34" customFormat="false" ht="12.8" hidden="false" customHeight="false" outlineLevel="0" collapsed="false">
      <c r="B34" s="12" t="s">
        <v>43</v>
      </c>
      <c r="C34" s="18" t="s">
        <v>81</v>
      </c>
      <c r="D34" s="18" t="s">
        <v>78</v>
      </c>
      <c r="E34" s="14"/>
    </row>
    <row r="35" customFormat="false" ht="12.8" hidden="false" customHeight="false" outlineLevel="0" collapsed="false">
      <c r="B35" s="12" t="s">
        <v>43</v>
      </c>
      <c r="C35" s="18" t="s">
        <v>82</v>
      </c>
      <c r="D35" s="18" t="s">
        <v>78</v>
      </c>
      <c r="E35" s="14"/>
    </row>
    <row r="36" customFormat="false" ht="12.8" hidden="false" customHeight="false" outlineLevel="0" collapsed="false">
      <c r="B36" s="12" t="s">
        <v>39</v>
      </c>
      <c r="C36" s="19" t="s">
        <v>83</v>
      </c>
      <c r="D36" s="19" t="s">
        <v>20</v>
      </c>
      <c r="E36" s="14" t="s">
        <v>42</v>
      </c>
    </row>
    <row r="37" customFormat="false" ht="12.8" hidden="false" customHeight="false" outlineLevel="0" collapsed="false">
      <c r="B37" s="12" t="s">
        <v>43</v>
      </c>
      <c r="C37" s="19" t="s">
        <v>84</v>
      </c>
      <c r="D37" s="19" t="s">
        <v>20</v>
      </c>
      <c r="E37" s="14"/>
    </row>
    <row r="38" customFormat="false" ht="12.8" hidden="false" customHeight="false" outlineLevel="0" collapsed="false">
      <c r="B38" s="12" t="s">
        <v>43</v>
      </c>
      <c r="C38" s="19" t="s">
        <v>85</v>
      </c>
      <c r="D38" s="19" t="s">
        <v>20</v>
      </c>
      <c r="E38" s="14"/>
    </row>
    <row r="39" customFormat="false" ht="12.8" hidden="false" customHeight="false" outlineLevel="0" collapsed="false">
      <c r="B39" s="12" t="s">
        <v>43</v>
      </c>
      <c r="C39" s="19" t="s">
        <v>86</v>
      </c>
      <c r="D39" s="19" t="s">
        <v>20</v>
      </c>
      <c r="E39" s="14"/>
    </row>
    <row r="40" customFormat="false" ht="12.8" hidden="false" customHeight="false" outlineLevel="0" collapsed="false">
      <c r="B40" s="12" t="s">
        <v>39</v>
      </c>
      <c r="C40" s="19" t="s">
        <v>87</v>
      </c>
      <c r="D40" s="19" t="s">
        <v>20</v>
      </c>
      <c r="E40" s="14" t="s">
        <v>88</v>
      </c>
    </row>
    <row r="41" customFormat="false" ht="12.8" hidden="false" customHeight="false" outlineLevel="0" collapsed="false">
      <c r="B41" s="12" t="s">
        <v>39</v>
      </c>
      <c r="C41" s="20" t="s">
        <v>89</v>
      </c>
      <c r="D41" s="20" t="s">
        <v>90</v>
      </c>
      <c r="E41" s="14"/>
    </row>
    <row r="42" customFormat="false" ht="12.8" hidden="false" customHeight="false" outlineLevel="0" collapsed="false">
      <c r="B42" s="12" t="s">
        <v>39</v>
      </c>
      <c r="C42" s="20" t="s">
        <v>91</v>
      </c>
      <c r="D42" s="20" t="s">
        <v>90</v>
      </c>
      <c r="E42" s="14" t="s">
        <v>92</v>
      </c>
    </row>
    <row r="43" customFormat="false" ht="12.8" hidden="false" customHeight="false" outlineLevel="0" collapsed="false">
      <c r="B43" s="12" t="s">
        <v>39</v>
      </c>
      <c r="C43" s="21" t="s">
        <v>93</v>
      </c>
      <c r="D43" s="21" t="s">
        <v>94</v>
      </c>
      <c r="E43" s="14"/>
    </row>
    <row r="44" customFormat="false" ht="12.8" hidden="false" customHeight="false" outlineLevel="0" collapsed="false">
      <c r="B44" s="12" t="s">
        <v>43</v>
      </c>
      <c r="C44" s="21" t="s">
        <v>95</v>
      </c>
      <c r="D44" s="21" t="s">
        <v>94</v>
      </c>
      <c r="E44" s="14"/>
    </row>
    <row r="45" customFormat="false" ht="12.8" hidden="false" customHeight="false" outlineLevel="0" collapsed="false">
      <c r="B45" s="12" t="s">
        <v>43</v>
      </c>
      <c r="C45" s="21" t="s">
        <v>96</v>
      </c>
      <c r="D45" s="21" t="s">
        <v>94</v>
      </c>
      <c r="E45" s="14"/>
    </row>
    <row r="46" customFormat="false" ht="12.8" hidden="false" customHeight="false" outlineLevel="0" collapsed="false">
      <c r="B46" s="12" t="s">
        <v>43</v>
      </c>
      <c r="C46" s="21" t="s">
        <v>97</v>
      </c>
      <c r="D46" s="21" t="s">
        <v>94</v>
      </c>
      <c r="E46" s="14"/>
    </row>
    <row r="47" customFormat="false" ht="12.8" hidden="false" customHeight="false" outlineLevel="0" collapsed="false">
      <c r="B47" s="12" t="s">
        <v>43</v>
      </c>
      <c r="C47" s="21" t="s">
        <v>98</v>
      </c>
      <c r="D47" s="21" t="s">
        <v>94</v>
      </c>
      <c r="E47" s="14"/>
    </row>
    <row r="48" customFormat="false" ht="12.8" hidden="false" customHeight="false" outlineLevel="0" collapsed="false">
      <c r="B48" s="12" t="s">
        <v>43</v>
      </c>
      <c r="C48" s="21" t="s">
        <v>99</v>
      </c>
      <c r="D48" s="21" t="s">
        <v>94</v>
      </c>
      <c r="E48" s="14" t="s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04857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5" activePane="bottomLeft" state="frozen"/>
      <selection pane="topLeft" activeCell="A1" activeCellId="0" sqref="A1"/>
      <selection pane="bottomLeft" activeCell="G19" activeCellId="0" sqref="G19"/>
    </sheetView>
  </sheetViews>
  <sheetFormatPr defaultColWidth="11.53515625" defaultRowHeight="17" zeroHeight="false" outlineLevelRow="0" outlineLevelCol="0"/>
  <cols>
    <col collapsed="false" customWidth="true" hidden="false" outlineLevel="0" max="2" min="2" style="0" width="18.76"/>
    <col collapsed="false" customWidth="true" hidden="false" outlineLevel="0" max="3" min="3" style="0" width="41.72"/>
    <col collapsed="false" customWidth="true" hidden="false" outlineLevel="0" max="4" min="4" style="0" width="12.13"/>
    <col collapsed="false" customWidth="true" hidden="false" outlineLevel="0" max="6" min="6" style="22" width="8.38"/>
  </cols>
  <sheetData>
    <row r="3" customFormat="false" ht="12.8" hidden="false" customHeight="false" outlineLevel="0" collapsed="false"/>
    <row r="4" customFormat="false" ht="23.85" hidden="false" customHeight="false" outlineLevel="0" collapsed="false">
      <c r="B4" s="23" t="s">
        <v>101</v>
      </c>
      <c r="C4" s="23" t="s">
        <v>102</v>
      </c>
      <c r="D4" s="24" t="s">
        <v>103</v>
      </c>
      <c r="E4" s="23" t="s">
        <v>104</v>
      </c>
      <c r="F4" s="23" t="s">
        <v>105</v>
      </c>
    </row>
    <row r="5" customFormat="false" ht="17" hidden="false" customHeight="true" outlineLevel="0" collapsed="false">
      <c r="B5" s="25" t="s">
        <v>106</v>
      </c>
      <c r="C5" s="26" t="s">
        <v>107</v>
      </c>
      <c r="D5" s="26" t="n">
        <f aca="false">D6+D7+D8+D9+D10</f>
        <v>100</v>
      </c>
      <c r="E5" s="26"/>
      <c r="F5" s="27" t="s">
        <v>108</v>
      </c>
    </row>
    <row r="6" customFormat="false" ht="17" hidden="false" customHeight="true" outlineLevel="0" collapsed="false">
      <c r="B6" s="28" t="s">
        <v>109</v>
      </c>
      <c r="C6" s="29" t="s">
        <v>110</v>
      </c>
      <c r="D6" s="29" t="n">
        <v>10</v>
      </c>
      <c r="E6" s="29" t="n">
        <v>1</v>
      </c>
      <c r="F6" s="27"/>
    </row>
    <row r="7" customFormat="false" ht="17" hidden="false" customHeight="true" outlineLevel="0" collapsed="false">
      <c r="B7" s="28" t="s">
        <v>111</v>
      </c>
      <c r="C7" s="29" t="s">
        <v>112</v>
      </c>
      <c r="D7" s="29" t="n">
        <v>20</v>
      </c>
      <c r="E7" s="29" t="n">
        <v>2</v>
      </c>
      <c r="F7" s="27"/>
    </row>
    <row r="8" customFormat="false" ht="17" hidden="false" customHeight="true" outlineLevel="0" collapsed="false">
      <c r="B8" s="28" t="s">
        <v>113</v>
      </c>
      <c r="C8" s="29" t="s">
        <v>114</v>
      </c>
      <c r="D8" s="29" t="n">
        <v>40</v>
      </c>
      <c r="E8" s="29" t="n">
        <v>3</v>
      </c>
      <c r="F8" s="27"/>
    </row>
    <row r="9" customFormat="false" ht="17" hidden="false" customHeight="true" outlineLevel="0" collapsed="false">
      <c r="B9" s="28" t="s">
        <v>115</v>
      </c>
      <c r="C9" s="29" t="s">
        <v>116</v>
      </c>
      <c r="D9" s="29" t="n">
        <v>10</v>
      </c>
      <c r="E9" s="29" t="n">
        <v>5</v>
      </c>
      <c r="F9" s="27"/>
    </row>
    <row r="10" customFormat="false" ht="17" hidden="false" customHeight="true" outlineLevel="0" collapsed="false">
      <c r="B10" s="28" t="s">
        <v>117</v>
      </c>
      <c r="C10" s="29" t="s">
        <v>118</v>
      </c>
      <c r="D10" s="29" t="n">
        <v>20</v>
      </c>
      <c r="E10" s="29" t="n">
        <v>4</v>
      </c>
      <c r="F10" s="27"/>
    </row>
    <row r="12" customFormat="false" ht="17" hidden="false" customHeight="true" outlineLevel="0" collapsed="false">
      <c r="B12" s="30" t="s">
        <v>119</v>
      </c>
      <c r="C12" s="30" t="s">
        <v>120</v>
      </c>
      <c r="D12" s="31" t="n">
        <f aca="false">D13+D14+D15+D16+D17</f>
        <v>140</v>
      </c>
      <c r="E12" s="30"/>
      <c r="F12" s="27" t="s">
        <v>121</v>
      </c>
    </row>
    <row r="13" customFormat="false" ht="17" hidden="false" customHeight="true" outlineLevel="0" collapsed="false">
      <c r="B13" s="28" t="s">
        <v>122</v>
      </c>
      <c r="C13" s="29" t="s">
        <v>123</v>
      </c>
      <c r="D13" s="29" t="n">
        <v>20</v>
      </c>
      <c r="E13" s="29" t="n">
        <v>1</v>
      </c>
      <c r="F13" s="27"/>
    </row>
    <row r="14" customFormat="false" ht="17" hidden="false" customHeight="true" outlineLevel="0" collapsed="false">
      <c r="B14" s="28" t="s">
        <v>124</v>
      </c>
      <c r="C14" s="29" t="s">
        <v>125</v>
      </c>
      <c r="D14" s="29" t="n">
        <v>20</v>
      </c>
      <c r="E14" s="29" t="n">
        <v>1</v>
      </c>
      <c r="F14" s="27"/>
    </row>
    <row r="15" customFormat="false" ht="17" hidden="false" customHeight="true" outlineLevel="0" collapsed="false">
      <c r="B15" s="28" t="s">
        <v>126</v>
      </c>
      <c r="C15" s="29" t="s">
        <v>127</v>
      </c>
      <c r="D15" s="29" t="n">
        <v>40</v>
      </c>
      <c r="E15" s="29" t="n">
        <v>2</v>
      </c>
      <c r="F15" s="27"/>
    </row>
    <row r="16" customFormat="false" ht="17" hidden="false" customHeight="true" outlineLevel="0" collapsed="false">
      <c r="B16" s="28" t="s">
        <v>128</v>
      </c>
      <c r="C16" s="29" t="s">
        <v>129</v>
      </c>
      <c r="D16" s="29" t="n">
        <v>60</v>
      </c>
      <c r="E16" s="29" t="n">
        <v>2</v>
      </c>
      <c r="F16" s="27"/>
    </row>
    <row r="1048576" customFormat="false" ht="12.8" hidden="false" customHeight="true" outlineLevel="0" collapsed="false"/>
  </sheetData>
  <mergeCells count="2">
    <mergeCell ref="F5:F10"/>
    <mergeCell ref="F12:F1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4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40" activeCellId="0" sqref="P40"/>
    </sheetView>
  </sheetViews>
  <sheetFormatPr defaultColWidth="11.53515625" defaultRowHeight="16.35" zeroHeight="false" outlineLevelRow="0" outlineLevelCol="0"/>
  <cols>
    <col collapsed="false" customWidth="false" hidden="false" outlineLevel="0" max="1" min="1" style="32" width="11.52"/>
    <col collapsed="false" customWidth="true" hidden="false" outlineLevel="0" max="2" min="2" style="32" width="35.61"/>
    <col collapsed="false" customWidth="false" hidden="false" outlineLevel="0" max="3" min="3" style="32" width="11.52"/>
    <col collapsed="false" customWidth="true" hidden="false" outlineLevel="0" max="4" min="4" style="32" width="6.98"/>
    <col collapsed="false" customWidth="false" hidden="false" outlineLevel="0" max="1024" min="5" style="32" width="11.52"/>
  </cols>
  <sheetData>
    <row r="2" customFormat="false" ht="19.7" hidden="false" customHeight="false" outlineLevel="0" collapsed="false">
      <c r="B2" s="33" t="s">
        <v>130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customFormat="false" ht="16.35" hidden="false" customHeight="false" outlineLevel="0" collapsed="false">
      <c r="B3" s="34" t="s">
        <v>131</v>
      </c>
      <c r="C3" s="34"/>
      <c r="L3" s="35"/>
    </row>
    <row r="4" customFormat="false" ht="16.35" hidden="false" customHeight="false" outlineLevel="0" collapsed="false">
      <c r="B4" s="36" t="s">
        <v>132</v>
      </c>
      <c r="C4" s="37" t="n">
        <v>44450</v>
      </c>
      <c r="L4" s="35"/>
    </row>
    <row r="5" customFormat="false" ht="16.35" hidden="false" customHeight="false" outlineLevel="0" collapsed="false">
      <c r="B5" s="38" t="s">
        <v>133</v>
      </c>
      <c r="C5" s="37" t="n">
        <v>44455</v>
      </c>
      <c r="L5" s="35"/>
    </row>
    <row r="6" customFormat="false" ht="16.35" hidden="false" customHeight="false" outlineLevel="0" collapsed="false">
      <c r="B6" s="36" t="s">
        <v>134</v>
      </c>
      <c r="C6" s="39" t="n">
        <f aca="false">_xlfn.DAYS(C5,C4)+1</f>
        <v>6</v>
      </c>
      <c r="L6" s="35"/>
    </row>
    <row r="7" customFormat="false" ht="16.35" hidden="false" customHeight="false" outlineLevel="0" collapsed="false">
      <c r="B7" s="38" t="s">
        <v>135</v>
      </c>
      <c r="C7" s="40" t="n">
        <f aca="false">8*C6</f>
        <v>48</v>
      </c>
      <c r="L7" s="35"/>
    </row>
    <row r="8" customFormat="false" ht="16.35" hidden="false" customHeight="false" outlineLevel="0" collapsed="false">
      <c r="B8" s="36" t="s">
        <v>136</v>
      </c>
      <c r="C8" s="41" t="n">
        <v>0.2</v>
      </c>
      <c r="L8" s="35"/>
    </row>
    <row r="9" customFormat="false" ht="16.35" hidden="false" customHeight="false" outlineLevel="0" collapsed="false">
      <c r="B9" s="42" t="s">
        <v>137</v>
      </c>
      <c r="C9" s="43" t="n">
        <v>5</v>
      </c>
      <c r="L9" s="35"/>
    </row>
    <row r="10" customFormat="false" ht="16.35" hidden="false" customHeight="false" outlineLevel="0" collapsed="false">
      <c r="B10" s="36" t="s">
        <v>138</v>
      </c>
      <c r="C10" s="44" t="n">
        <f aca="false">C7*C8*C9</f>
        <v>48</v>
      </c>
      <c r="L10" s="35"/>
    </row>
    <row r="11" customFormat="false" ht="16.35" hidden="false" customHeight="false" outlineLevel="0" collapsed="false">
      <c r="B11" s="38" t="s">
        <v>139</v>
      </c>
      <c r="C11" s="45" t="n">
        <f aca="false">C10/7</f>
        <v>6.85714285714286</v>
      </c>
      <c r="L11" s="35"/>
    </row>
    <row r="12" customFormat="false" ht="16.35" hidden="false" customHeight="false" outlineLevel="0" collapsed="false">
      <c r="B12" s="36" t="s">
        <v>140</v>
      </c>
      <c r="C12" s="46" t="n">
        <f aca="false">IFERROR(C11/C9,0)</f>
        <v>1.37142857142857</v>
      </c>
      <c r="L12" s="35"/>
    </row>
    <row r="13" customFormat="false" ht="16.35" hidden="false" customHeight="false" outlineLevel="0" collapsed="false">
      <c r="B13" s="47"/>
      <c r="L13" s="35"/>
    </row>
    <row r="14" customFormat="false" ht="16.35" hidden="false" customHeight="false" outlineLevel="0" collapsed="false">
      <c r="B14" s="48" t="s">
        <v>141</v>
      </c>
      <c r="C14" s="48"/>
      <c r="D14" s="48"/>
      <c r="L14" s="35"/>
    </row>
    <row r="15" customFormat="false" ht="16.35" hidden="false" customHeight="false" outlineLevel="0" collapsed="false">
      <c r="B15" s="49" t="s">
        <v>142</v>
      </c>
      <c r="C15" s="49" t="s">
        <v>143</v>
      </c>
      <c r="D15" s="49" t="s">
        <v>144</v>
      </c>
      <c r="L15" s="35"/>
    </row>
    <row r="16" customFormat="false" ht="16.35" hidden="false" customHeight="false" outlineLevel="0" collapsed="false">
      <c r="B16" s="50" t="n">
        <v>44450</v>
      </c>
      <c r="C16" s="51" t="n">
        <f aca="false">Backlog!D5</f>
        <v>100</v>
      </c>
      <c r="D16" s="52" t="n">
        <f aca="false">C16</f>
        <v>100</v>
      </c>
      <c r="L16" s="35"/>
    </row>
    <row r="17" customFormat="false" ht="16.35" hidden="false" customHeight="false" outlineLevel="0" collapsed="false">
      <c r="B17" s="50" t="n">
        <v>44451</v>
      </c>
      <c r="C17" s="53" t="n">
        <f aca="false">C16-($C$16/(($C$6)-1))</f>
        <v>80</v>
      </c>
      <c r="D17" s="52" t="n">
        <v>90</v>
      </c>
      <c r="L17" s="35"/>
    </row>
    <row r="18" customFormat="false" ht="16.35" hidden="false" customHeight="false" outlineLevel="0" collapsed="false">
      <c r="B18" s="50" t="n">
        <v>44452</v>
      </c>
      <c r="C18" s="53" t="n">
        <f aca="false">C17-($C$16/(($C$6)-1))</f>
        <v>60</v>
      </c>
      <c r="D18" s="52" t="n">
        <v>70</v>
      </c>
      <c r="L18" s="35"/>
    </row>
    <row r="19" customFormat="false" ht="16.35" hidden="false" customHeight="false" outlineLevel="0" collapsed="false">
      <c r="B19" s="50" t="n">
        <v>44453</v>
      </c>
      <c r="C19" s="53" t="n">
        <f aca="false">C18-($C$16/(($C$6)-1))</f>
        <v>40</v>
      </c>
      <c r="D19" s="52" t="n">
        <v>52</v>
      </c>
      <c r="L19" s="35"/>
    </row>
    <row r="20" customFormat="false" ht="16.35" hidden="false" customHeight="false" outlineLevel="0" collapsed="false">
      <c r="B20" s="50" t="n">
        <v>44454</v>
      </c>
      <c r="C20" s="53" t="n">
        <f aca="false">C19-($C$16/(($C$6)-1))</f>
        <v>20</v>
      </c>
      <c r="D20" s="52" t="n">
        <v>42</v>
      </c>
      <c r="L20" s="35"/>
    </row>
    <row r="21" customFormat="false" ht="16.35" hidden="false" customHeight="false" outlineLevel="0" collapsed="false">
      <c r="B21" s="50" t="n">
        <v>44455</v>
      </c>
      <c r="C21" s="53" t="n">
        <f aca="false">C20-($C$16/(($C$6)-1))</f>
        <v>0</v>
      </c>
      <c r="D21" s="52" t="n">
        <v>32</v>
      </c>
      <c r="E21" s="54"/>
      <c r="F21" s="54"/>
      <c r="G21" s="54"/>
      <c r="H21" s="54"/>
      <c r="I21" s="54"/>
      <c r="J21" s="54"/>
      <c r="K21" s="54"/>
      <c r="L21" s="55"/>
    </row>
    <row r="22" customFormat="false" ht="16.35" hidden="false" customHeight="false" outlineLevel="0" collapsed="false">
      <c r="B22" s="56"/>
      <c r="C22" s="57"/>
      <c r="D22" s="58"/>
    </row>
    <row r="25" customFormat="false" ht="19.7" hidden="false" customHeight="false" outlineLevel="0" collapsed="false">
      <c r="B25" s="59" t="s">
        <v>145</v>
      </c>
      <c r="C25" s="59"/>
      <c r="D25" s="59" t="s">
        <v>146</v>
      </c>
      <c r="E25" s="59" t="s">
        <v>147</v>
      </c>
      <c r="F25" s="59"/>
      <c r="G25" s="59"/>
      <c r="H25" s="59"/>
      <c r="I25" s="59"/>
      <c r="J25" s="59"/>
      <c r="K25" s="59"/>
      <c r="L25" s="59"/>
    </row>
    <row r="26" customFormat="false" ht="16.35" hidden="false" customHeight="false" outlineLevel="0" collapsed="false">
      <c r="B26" s="60"/>
      <c r="C26" s="61"/>
      <c r="D26" s="61"/>
      <c r="E26" s="62"/>
      <c r="F26" s="63"/>
      <c r="G26" s="63"/>
      <c r="H26" s="63"/>
      <c r="I26" s="63"/>
      <c r="J26" s="63"/>
      <c r="K26" s="63"/>
      <c r="L26" s="64"/>
    </row>
    <row r="27" customFormat="false" ht="16.35" hidden="false" customHeight="false" outlineLevel="0" collapsed="false">
      <c r="B27" s="65" t="s">
        <v>148</v>
      </c>
      <c r="C27" s="65"/>
      <c r="L27" s="35"/>
    </row>
    <row r="28" customFormat="false" ht="16.35" hidden="false" customHeight="false" outlineLevel="0" collapsed="false">
      <c r="B28" s="36" t="s">
        <v>132</v>
      </c>
      <c r="C28" s="37" t="n">
        <v>44459</v>
      </c>
      <c r="L28" s="35"/>
    </row>
    <row r="29" customFormat="false" ht="16.35" hidden="false" customHeight="false" outlineLevel="0" collapsed="false">
      <c r="B29" s="38" t="s">
        <v>133</v>
      </c>
      <c r="C29" s="37" t="n">
        <v>44465</v>
      </c>
      <c r="L29" s="35"/>
    </row>
    <row r="30" customFormat="false" ht="16.35" hidden="false" customHeight="false" outlineLevel="0" collapsed="false">
      <c r="B30" s="36" t="s">
        <v>134</v>
      </c>
      <c r="C30" s="66" t="n">
        <f aca="false">_xlfn.DAYS(C29,C28)+1</f>
        <v>7</v>
      </c>
      <c r="L30" s="35"/>
    </row>
    <row r="31" customFormat="false" ht="16.35" hidden="false" customHeight="false" outlineLevel="0" collapsed="false">
      <c r="B31" s="38" t="s">
        <v>135</v>
      </c>
      <c r="C31" s="67" t="n">
        <f aca="false">8*C30</f>
        <v>56</v>
      </c>
      <c r="L31" s="35"/>
    </row>
    <row r="32" customFormat="false" ht="16.35" hidden="false" customHeight="false" outlineLevel="0" collapsed="false">
      <c r="B32" s="36" t="s">
        <v>136</v>
      </c>
      <c r="C32" s="41" t="n">
        <v>0.2</v>
      </c>
      <c r="L32" s="35"/>
    </row>
    <row r="33" customFormat="false" ht="16.35" hidden="false" customHeight="false" outlineLevel="0" collapsed="false">
      <c r="B33" s="38" t="s">
        <v>137</v>
      </c>
      <c r="C33" s="68" t="n">
        <v>5</v>
      </c>
      <c r="L33" s="35"/>
    </row>
    <row r="34" customFormat="false" ht="16.35" hidden="false" customHeight="false" outlineLevel="0" collapsed="false">
      <c r="B34" s="36" t="s">
        <v>138</v>
      </c>
      <c r="C34" s="66" t="n">
        <f aca="false">C31*C32*C33</f>
        <v>56</v>
      </c>
      <c r="L34" s="35"/>
    </row>
    <row r="35" customFormat="false" ht="16.35" hidden="false" customHeight="false" outlineLevel="0" collapsed="false">
      <c r="B35" s="38" t="s">
        <v>139</v>
      </c>
      <c r="C35" s="69" t="n">
        <f aca="false">C34/C30</f>
        <v>8</v>
      </c>
      <c r="L35" s="35"/>
    </row>
    <row r="36" customFormat="false" ht="16.35" hidden="false" customHeight="false" outlineLevel="0" collapsed="false">
      <c r="B36" s="36" t="s">
        <v>140</v>
      </c>
      <c r="C36" s="70" t="n">
        <f aca="false">IFERROR(C35/C33,0)</f>
        <v>1.6</v>
      </c>
      <c r="L36" s="35"/>
    </row>
    <row r="37" customFormat="false" ht="16.35" hidden="false" customHeight="false" outlineLevel="0" collapsed="false">
      <c r="B37" s="47"/>
      <c r="L37" s="35"/>
    </row>
    <row r="38" customFormat="false" ht="16.35" hidden="false" customHeight="false" outlineLevel="0" collapsed="false">
      <c r="B38" s="47"/>
      <c r="L38" s="35"/>
    </row>
    <row r="39" customFormat="false" ht="16.35" hidden="false" customHeight="false" outlineLevel="0" collapsed="false">
      <c r="B39" s="47"/>
      <c r="L39" s="35"/>
    </row>
    <row r="40" customFormat="false" ht="16.35" hidden="false" customHeight="false" outlineLevel="0" collapsed="false">
      <c r="B40" s="47"/>
      <c r="L40" s="35"/>
    </row>
    <row r="41" customFormat="false" ht="16.35" hidden="false" customHeight="false" outlineLevel="0" collapsed="false">
      <c r="B41" s="48" t="s">
        <v>141</v>
      </c>
      <c r="C41" s="48"/>
      <c r="D41" s="48"/>
      <c r="L41" s="35"/>
    </row>
    <row r="42" customFormat="false" ht="16.35" hidden="false" customHeight="false" outlineLevel="0" collapsed="false">
      <c r="B42" s="49" t="s">
        <v>142</v>
      </c>
      <c r="C42" s="49" t="s">
        <v>143</v>
      </c>
      <c r="D42" s="49" t="s">
        <v>144</v>
      </c>
      <c r="L42" s="35"/>
    </row>
    <row r="43" customFormat="false" ht="16.35" hidden="false" customHeight="false" outlineLevel="0" collapsed="false">
      <c r="B43" s="71" t="n">
        <v>44459</v>
      </c>
      <c r="C43" s="72" t="n">
        <f aca="false">Backlog!D12</f>
        <v>140</v>
      </c>
      <c r="D43" s="73" t="n">
        <f aca="false">C43</f>
        <v>140</v>
      </c>
      <c r="L43" s="35"/>
    </row>
    <row r="44" customFormat="false" ht="16.35" hidden="false" customHeight="false" outlineLevel="0" collapsed="false">
      <c r="B44" s="71" t="n">
        <v>44460</v>
      </c>
      <c r="C44" s="74" t="n">
        <f aca="false">C43-($C$43/(($C$30)-1))</f>
        <v>116.666666666667</v>
      </c>
      <c r="D44" s="73" t="n">
        <v>120</v>
      </c>
      <c r="L44" s="35"/>
    </row>
    <row r="45" customFormat="false" ht="16.35" hidden="false" customHeight="false" outlineLevel="0" collapsed="false">
      <c r="B45" s="71" t="n">
        <v>44461</v>
      </c>
      <c r="C45" s="74" t="n">
        <f aca="false">C44-($C$43/(($C$30)-1))</f>
        <v>93.3333333333333</v>
      </c>
      <c r="D45" s="73" t="n">
        <v>100</v>
      </c>
      <c r="L45" s="35"/>
    </row>
    <row r="46" customFormat="false" ht="16.35" hidden="false" customHeight="false" outlineLevel="0" collapsed="false">
      <c r="B46" s="71" t="n">
        <v>44462</v>
      </c>
      <c r="C46" s="74" t="n">
        <f aca="false">C45-($C$43/(($C$30)-1))</f>
        <v>70</v>
      </c>
      <c r="D46" s="73" t="n">
        <v>70</v>
      </c>
      <c r="L46" s="35"/>
    </row>
    <row r="47" customFormat="false" ht="16.35" hidden="false" customHeight="false" outlineLevel="0" collapsed="false">
      <c r="B47" s="71" t="n">
        <v>44463</v>
      </c>
      <c r="C47" s="74" t="n">
        <f aca="false">C46-($C$43/(($C$30)-1))</f>
        <v>46.6666666666667</v>
      </c>
      <c r="D47" s="73" t="n">
        <v>65</v>
      </c>
      <c r="L47" s="35"/>
    </row>
    <row r="48" customFormat="false" ht="16.35" hidden="false" customHeight="false" outlineLevel="0" collapsed="false">
      <c r="B48" s="71" t="n">
        <v>44464</v>
      </c>
      <c r="C48" s="74" t="n">
        <f aca="false">C47-($C$43/(($C$30)-1))</f>
        <v>23.3333333333334</v>
      </c>
      <c r="D48" s="73" t="n">
        <v>65</v>
      </c>
      <c r="L48" s="35"/>
    </row>
    <row r="49" customFormat="false" ht="16.35" hidden="false" customHeight="false" outlineLevel="0" collapsed="false">
      <c r="B49" s="71" t="n">
        <v>44465</v>
      </c>
      <c r="C49" s="74" t="n">
        <f aca="false">C48-($C$43/(($C$30)-1))</f>
        <v>0</v>
      </c>
      <c r="D49" s="73"/>
      <c r="E49" s="54"/>
      <c r="F49" s="54"/>
      <c r="G49" s="54"/>
      <c r="H49" s="54"/>
      <c r="I49" s="54"/>
      <c r="J49" s="54"/>
      <c r="K49" s="54"/>
      <c r="L49" s="55"/>
    </row>
  </sheetData>
  <mergeCells count="6">
    <mergeCell ref="B2:L2"/>
    <mergeCell ref="B3:C3"/>
    <mergeCell ref="B14:D14"/>
    <mergeCell ref="B25:L25"/>
    <mergeCell ref="B27:C27"/>
    <mergeCell ref="B41:D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6" topLeftCell="A7" activePane="bottomLeft" state="frozen"/>
      <selection pane="topLeft" activeCell="A1" activeCellId="0" sqref="A1"/>
      <selection pane="bottomLeft" activeCell="Z31" activeCellId="0" sqref="Z31"/>
    </sheetView>
  </sheetViews>
  <sheetFormatPr defaultColWidth="11.53515625" defaultRowHeight="17" zeroHeight="false" outlineLevelRow="0" outlineLevelCol="0"/>
  <cols>
    <col collapsed="false" customWidth="true" hidden="false" outlineLevel="0" max="1" min="1" style="75" width="15.31"/>
    <col collapsed="false" customWidth="true" hidden="false" outlineLevel="0" max="2" min="2" style="75" width="15.33"/>
    <col collapsed="false" customWidth="true" hidden="false" outlineLevel="0" max="5" min="3" style="75" width="12.75"/>
    <col collapsed="false" customWidth="true" hidden="false" outlineLevel="0" max="6" min="6" style="22" width="4.71"/>
    <col collapsed="false" customWidth="true" hidden="false" outlineLevel="0" max="7" min="7" style="22" width="5.28"/>
    <col collapsed="false" customWidth="true" hidden="false" outlineLevel="0" max="44" min="8" style="75" width="4.09"/>
    <col collapsed="false" customWidth="false" hidden="false" outlineLevel="0" max="1024" min="45" style="75" width="11.52"/>
  </cols>
  <sheetData>
    <row r="2" customFormat="false" ht="17" hidden="false" customHeight="true" outlineLevel="0" collapsed="false">
      <c r="F2" s="22" t="s">
        <v>149</v>
      </c>
    </row>
    <row r="4" customFormat="false" ht="25.5" hidden="false" customHeight="true" outlineLevel="0" collapsed="false">
      <c r="D4" s="22" t="n">
        <v>0</v>
      </c>
      <c r="E4" s="76" t="n">
        <f aca="false">D5+D4</f>
        <v>44450</v>
      </c>
      <c r="F4" s="77"/>
      <c r="G4" s="77"/>
      <c r="H4" s="78"/>
      <c r="I4" s="79" t="n">
        <f aca="false">I5</f>
        <v>44450</v>
      </c>
      <c r="J4" s="79"/>
      <c r="K4" s="79"/>
      <c r="L4" s="79"/>
      <c r="M4" s="79"/>
      <c r="N4" s="79"/>
      <c r="O4" s="79"/>
      <c r="P4" s="79" t="n">
        <f aca="false">P5</f>
        <v>44457</v>
      </c>
      <c r="Q4" s="79"/>
      <c r="R4" s="79"/>
      <c r="S4" s="79"/>
      <c r="T4" s="79"/>
      <c r="U4" s="79"/>
      <c r="V4" s="79"/>
      <c r="W4" s="79" t="n">
        <f aca="false">W5</f>
        <v>44464</v>
      </c>
      <c r="X4" s="79"/>
      <c r="Y4" s="79"/>
      <c r="Z4" s="79"/>
      <c r="AA4" s="79"/>
      <c r="AB4" s="79"/>
      <c r="AC4" s="79"/>
      <c r="AD4" s="79" t="n">
        <f aca="false">AD5</f>
        <v>44471</v>
      </c>
      <c r="AE4" s="79" t="n">
        <f aca="false">AE5</f>
        <v>44472</v>
      </c>
      <c r="AF4" s="79" t="n">
        <f aca="false">AF5</f>
        <v>44473</v>
      </c>
      <c r="AG4" s="79" t="n">
        <f aca="false">AG5</f>
        <v>44474</v>
      </c>
      <c r="AH4" s="79" t="n">
        <f aca="false">AH5</f>
        <v>44475</v>
      </c>
      <c r="AI4" s="79" t="n">
        <f aca="false">AI5</f>
        <v>44476</v>
      </c>
      <c r="AJ4" s="79" t="n">
        <f aca="false">AJ5</f>
        <v>44477</v>
      </c>
      <c r="AK4" s="79" t="n">
        <f aca="false">AK5</f>
        <v>44478</v>
      </c>
      <c r="AL4" s="79" t="n">
        <f aca="false">AL5</f>
        <v>44479</v>
      </c>
      <c r="AM4" s="79" t="n">
        <f aca="false">AM5</f>
        <v>44480</v>
      </c>
      <c r="AN4" s="79" t="n">
        <f aca="false">AN5</f>
        <v>44481</v>
      </c>
      <c r="AO4" s="79" t="n">
        <f aca="false">AO5</f>
        <v>44482</v>
      </c>
      <c r="AP4" s="79" t="n">
        <f aca="false">AP5</f>
        <v>44483</v>
      </c>
      <c r="AQ4" s="79" t="n">
        <f aca="false">AQ5</f>
        <v>44484</v>
      </c>
      <c r="AR4" s="79"/>
    </row>
    <row r="5" customFormat="false" ht="17" hidden="false" customHeight="true" outlineLevel="0" collapsed="false">
      <c r="B5" s="80"/>
      <c r="C5" s="81" t="s">
        <v>150</v>
      </c>
      <c r="D5" s="82" t="n">
        <v>44450</v>
      </c>
      <c r="E5" s="82"/>
      <c r="F5" s="83"/>
      <c r="G5" s="83"/>
      <c r="H5" s="84"/>
      <c r="I5" s="85" t="n">
        <f aca="false">E4</f>
        <v>44450</v>
      </c>
      <c r="J5" s="86" t="n">
        <f aca="false">I5+1</f>
        <v>44451</v>
      </c>
      <c r="K5" s="86" t="n">
        <f aca="false">J5+1</f>
        <v>44452</v>
      </c>
      <c r="L5" s="86" t="n">
        <f aca="false">K5+1</f>
        <v>44453</v>
      </c>
      <c r="M5" s="86" t="n">
        <f aca="false">L5+1</f>
        <v>44454</v>
      </c>
      <c r="N5" s="86" t="n">
        <f aca="false">M5+1</f>
        <v>44455</v>
      </c>
      <c r="O5" s="87" t="n">
        <f aca="false">N5+1</f>
        <v>44456</v>
      </c>
      <c r="P5" s="85" t="n">
        <f aca="false">O5+1</f>
        <v>44457</v>
      </c>
      <c r="Q5" s="86" t="n">
        <f aca="false">P5+1</f>
        <v>44458</v>
      </c>
      <c r="R5" s="86" t="n">
        <f aca="false">Q5+1</f>
        <v>44459</v>
      </c>
      <c r="S5" s="86" t="n">
        <f aca="false">R5+1</f>
        <v>44460</v>
      </c>
      <c r="T5" s="86" t="n">
        <f aca="false">S5+1</f>
        <v>44461</v>
      </c>
      <c r="U5" s="86" t="n">
        <f aca="false">T5+1</f>
        <v>44462</v>
      </c>
      <c r="V5" s="87" t="n">
        <f aca="false">U5+1</f>
        <v>44463</v>
      </c>
      <c r="W5" s="85" t="n">
        <f aca="false">V5+1</f>
        <v>44464</v>
      </c>
      <c r="X5" s="86" t="n">
        <f aca="false">W5+1</f>
        <v>44465</v>
      </c>
      <c r="Y5" s="86" t="n">
        <f aca="false">X5+1</f>
        <v>44466</v>
      </c>
      <c r="Z5" s="86" t="n">
        <f aca="false">Y5+1</f>
        <v>44467</v>
      </c>
      <c r="AA5" s="86" t="n">
        <f aca="false">Z5+1</f>
        <v>44468</v>
      </c>
      <c r="AB5" s="86" t="n">
        <f aca="false">AA5+1</f>
        <v>44469</v>
      </c>
      <c r="AC5" s="87" t="n">
        <f aca="false">AB5+1</f>
        <v>44470</v>
      </c>
      <c r="AD5" s="85" t="n">
        <f aca="false">AC5+1</f>
        <v>44471</v>
      </c>
      <c r="AE5" s="86" t="n">
        <f aca="false">AD5+1</f>
        <v>44472</v>
      </c>
      <c r="AF5" s="86" t="n">
        <f aca="false">AE5+1</f>
        <v>44473</v>
      </c>
      <c r="AG5" s="86" t="n">
        <f aca="false">AF5+1</f>
        <v>44474</v>
      </c>
      <c r="AH5" s="86" t="n">
        <f aca="false">AG5+1</f>
        <v>44475</v>
      </c>
      <c r="AI5" s="86" t="n">
        <f aca="false">AH5+1</f>
        <v>44476</v>
      </c>
      <c r="AJ5" s="87" t="n">
        <f aca="false">AI5+1</f>
        <v>44477</v>
      </c>
      <c r="AK5" s="85" t="n">
        <f aca="false">AJ5+1</f>
        <v>44478</v>
      </c>
      <c r="AL5" s="86" t="n">
        <f aca="false">AK5+1</f>
        <v>44479</v>
      </c>
      <c r="AM5" s="86" t="n">
        <f aca="false">AL5+1</f>
        <v>44480</v>
      </c>
      <c r="AN5" s="86" t="n">
        <f aca="false">AM5+1</f>
        <v>44481</v>
      </c>
      <c r="AO5" s="86" t="n">
        <f aca="false">AN5+1</f>
        <v>44482</v>
      </c>
      <c r="AP5" s="86" t="n">
        <f aca="false">AO5+1</f>
        <v>44483</v>
      </c>
      <c r="AQ5" s="87" t="n">
        <f aca="false">AP5+1</f>
        <v>44484</v>
      </c>
      <c r="AR5" s="87" t="n">
        <f aca="false">AQ5+1</f>
        <v>44485</v>
      </c>
    </row>
    <row r="6" customFormat="false" ht="17" hidden="false" customHeight="true" outlineLevel="0" collapsed="false">
      <c r="A6" s="88" t="s">
        <v>151</v>
      </c>
      <c r="B6" s="88" t="s">
        <v>152</v>
      </c>
      <c r="C6" s="88" t="s">
        <v>153</v>
      </c>
      <c r="D6" s="88" t="s">
        <v>154</v>
      </c>
      <c r="E6" s="88" t="s">
        <v>155</v>
      </c>
      <c r="F6" s="88" t="s">
        <v>156</v>
      </c>
      <c r="G6" s="88" t="s">
        <v>157</v>
      </c>
      <c r="H6" s="88"/>
      <c r="I6" s="89" t="str">
        <f aca="false">UPPER(LEFT(TEXT(I5,"DDD")))</f>
        <v>S</v>
      </c>
      <c r="J6" s="89" t="str">
        <f aca="false">UPPER(LEFT(TEXT(J5,"DDD")))</f>
        <v>D</v>
      </c>
      <c r="K6" s="89" t="str">
        <f aca="false">UPPER(LEFT(TEXT(K5,"DDD")))</f>
        <v>L</v>
      </c>
      <c r="L6" s="89" t="str">
        <f aca="false">UPPER(LEFT(TEXT(L5,"DDD")))</f>
        <v>M</v>
      </c>
      <c r="M6" s="89" t="str">
        <f aca="false">UPPER(LEFT(TEXT(M5,"DDD")))</f>
        <v>M</v>
      </c>
      <c r="N6" s="89" t="str">
        <f aca="false">UPPER(LEFT(TEXT(N5,"DDD")))</f>
        <v>J</v>
      </c>
      <c r="O6" s="89" t="str">
        <f aca="false">UPPER(LEFT(TEXT(O5,"DDD")))</f>
        <v>V</v>
      </c>
      <c r="P6" s="89" t="str">
        <f aca="false">UPPER(LEFT(TEXT(P5,"DDD")))</f>
        <v>S</v>
      </c>
      <c r="Q6" s="89" t="str">
        <f aca="false">UPPER(LEFT(TEXT(Q5,"DDD")))</f>
        <v>D</v>
      </c>
      <c r="R6" s="89" t="str">
        <f aca="false">UPPER(LEFT(TEXT(R5,"DDD")))</f>
        <v>L</v>
      </c>
      <c r="S6" s="89" t="str">
        <f aca="false">UPPER(LEFT(TEXT(S5,"DDD")))</f>
        <v>M</v>
      </c>
      <c r="T6" s="89" t="str">
        <f aca="false">UPPER(LEFT(TEXT(T5,"DDD")))</f>
        <v>M</v>
      </c>
      <c r="U6" s="89" t="str">
        <f aca="false">UPPER(LEFT(TEXT(U5,"DDD")))</f>
        <v>J</v>
      </c>
      <c r="V6" s="89" t="str">
        <f aca="false">UPPER(LEFT(TEXT(V5,"DDD")))</f>
        <v>V</v>
      </c>
      <c r="W6" s="89" t="str">
        <f aca="false">UPPER(LEFT(TEXT(W5,"DDD")))</f>
        <v>S</v>
      </c>
      <c r="X6" s="89" t="str">
        <f aca="false">UPPER(LEFT(TEXT(X5,"DDD")))</f>
        <v>D</v>
      </c>
      <c r="Y6" s="89" t="str">
        <f aca="false">UPPER(LEFT(TEXT(Y5,"DDD")))</f>
        <v>L</v>
      </c>
      <c r="Z6" s="89" t="str">
        <f aca="false">UPPER(LEFT(TEXT(Z5,"DDD")))</f>
        <v>M</v>
      </c>
      <c r="AA6" s="89" t="str">
        <f aca="false">UPPER(LEFT(TEXT(AA5,"DDD")))</f>
        <v>M</v>
      </c>
      <c r="AB6" s="89" t="str">
        <f aca="false">UPPER(LEFT(TEXT(AB5,"DDD")))</f>
        <v>J</v>
      </c>
      <c r="AC6" s="89" t="str">
        <f aca="false">UPPER(LEFT(TEXT(AC5,"DDD")))</f>
        <v>V</v>
      </c>
      <c r="AD6" s="89" t="str">
        <f aca="false">UPPER(LEFT(TEXT(AD5,"DDD")))</f>
        <v>S</v>
      </c>
      <c r="AE6" s="89" t="str">
        <f aca="false">UPPER(LEFT(TEXT(AE5,"DDD")))</f>
        <v>D</v>
      </c>
      <c r="AF6" s="89" t="str">
        <f aca="false">UPPER(LEFT(TEXT(AF5,"DDD")))</f>
        <v>L</v>
      </c>
      <c r="AG6" s="89" t="str">
        <f aca="false">UPPER(LEFT(TEXT(AG5,"DDD")))</f>
        <v>M</v>
      </c>
      <c r="AH6" s="89" t="str">
        <f aca="false">UPPER(LEFT(TEXT(AH5,"DDD")))</f>
        <v>M</v>
      </c>
      <c r="AI6" s="89" t="str">
        <f aca="false">UPPER(LEFT(TEXT(AI5,"DDD")))</f>
        <v>J</v>
      </c>
      <c r="AJ6" s="89" t="str">
        <f aca="false">UPPER(LEFT(TEXT(AJ5,"DDD")))</f>
        <v>V</v>
      </c>
      <c r="AK6" s="89" t="str">
        <f aca="false">UPPER(LEFT(TEXT(AK5,"DDD")))</f>
        <v>S</v>
      </c>
      <c r="AL6" s="89" t="str">
        <f aca="false">UPPER(LEFT(TEXT(AL5,"DDD")))</f>
        <v>D</v>
      </c>
      <c r="AM6" s="89" t="str">
        <f aca="false">UPPER(LEFT(TEXT(AM5,"DDD")))</f>
        <v>L</v>
      </c>
      <c r="AN6" s="89" t="str">
        <f aca="false">UPPER(LEFT(TEXT(AN5,"DDD")))</f>
        <v>M</v>
      </c>
      <c r="AO6" s="89" t="str">
        <f aca="false">UPPER(LEFT(TEXT(AO5,"DDD")))</f>
        <v>M</v>
      </c>
      <c r="AP6" s="89" t="str">
        <f aca="false">UPPER(LEFT(TEXT(AP5,"DDD")))</f>
        <v>J</v>
      </c>
      <c r="AQ6" s="89" t="str">
        <f aca="false">UPPER(LEFT(TEXT(AQ5,"DDD")))</f>
        <v>V</v>
      </c>
      <c r="AR6" s="89" t="str">
        <f aca="false">UPPER(LEFT(TEXT(AR5,"DDD")))</f>
        <v>S</v>
      </c>
    </row>
    <row r="7" s="94" customFormat="true" ht="17" hidden="false" customHeight="true" outlineLevel="0" collapsed="false">
      <c r="A7" s="90" t="s">
        <v>158</v>
      </c>
      <c r="B7" s="90"/>
      <c r="C7" s="91" t="n">
        <f aca="false">(C8+C15+C21+C28)/4</f>
        <v>0.41875</v>
      </c>
      <c r="D7" s="92" t="n">
        <v>44450</v>
      </c>
      <c r="E7" s="92" t="n">
        <v>44485</v>
      </c>
      <c r="F7" s="93"/>
      <c r="G7" s="93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="94" customFormat="true" ht="17" hidden="false" customHeight="true" outlineLevel="0" collapsed="false">
      <c r="A8" s="90" t="s">
        <v>106</v>
      </c>
      <c r="B8" s="90"/>
      <c r="C8" s="91" t="n">
        <v>1</v>
      </c>
      <c r="D8" s="92" t="n">
        <v>44450</v>
      </c>
      <c r="E8" s="92" t="n">
        <v>44458</v>
      </c>
      <c r="F8" s="93" t="n">
        <f aca="false">Backlog!D5</f>
        <v>100</v>
      </c>
      <c r="G8" s="93" t="n">
        <f aca="false">C8*F8</f>
        <v>100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5"/>
      <c r="AN8" s="95"/>
      <c r="AO8" s="95"/>
      <c r="AP8" s="95"/>
      <c r="AQ8" s="95"/>
    </row>
    <row r="9" customFormat="false" ht="17" hidden="false" customHeight="true" outlineLevel="0" collapsed="false">
      <c r="A9" s="96" t="s">
        <v>109</v>
      </c>
      <c r="B9" s="96" t="s">
        <v>159</v>
      </c>
      <c r="C9" s="97" t="n">
        <v>1</v>
      </c>
      <c r="D9" s="98" t="n">
        <v>44450</v>
      </c>
      <c r="E9" s="98" t="n">
        <v>44452</v>
      </c>
      <c r="F9" s="99" t="n">
        <v>10</v>
      </c>
      <c r="G9" s="100" t="n">
        <f aca="false">C9*F9</f>
        <v>10</v>
      </c>
      <c r="H9" s="96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</row>
    <row r="10" customFormat="false" ht="17" hidden="false" customHeight="true" outlineLevel="0" collapsed="false">
      <c r="A10" s="102" t="s">
        <v>111</v>
      </c>
      <c r="B10" s="102" t="s">
        <v>160</v>
      </c>
      <c r="C10" s="103" t="n">
        <v>1</v>
      </c>
      <c r="D10" s="104" t="n">
        <v>44452</v>
      </c>
      <c r="E10" s="104" t="n">
        <v>44453</v>
      </c>
      <c r="F10" s="105" t="n">
        <v>20</v>
      </c>
      <c r="G10" s="100" t="n">
        <f aca="false">C10*F10</f>
        <v>20</v>
      </c>
      <c r="H10" s="102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</row>
    <row r="11" customFormat="false" ht="17" hidden="false" customHeight="true" outlineLevel="0" collapsed="false">
      <c r="A11" s="102" t="s">
        <v>113</v>
      </c>
      <c r="B11" s="102" t="s">
        <v>161</v>
      </c>
      <c r="C11" s="103" t="n">
        <v>0.4</v>
      </c>
      <c r="D11" s="104" t="n">
        <v>44453</v>
      </c>
      <c r="E11" s="104" t="n">
        <v>44455</v>
      </c>
      <c r="F11" s="105" t="n">
        <v>40</v>
      </c>
      <c r="G11" s="100" t="n">
        <f aca="false">C11*F11</f>
        <v>16</v>
      </c>
      <c r="H11" s="102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customFormat="false" ht="17" hidden="false" customHeight="true" outlineLevel="0" collapsed="false">
      <c r="A12" s="102" t="s">
        <v>117</v>
      </c>
      <c r="B12" s="102" t="s">
        <v>162</v>
      </c>
      <c r="C12" s="103" t="n">
        <v>0.5</v>
      </c>
      <c r="D12" s="104" t="n">
        <v>44454</v>
      </c>
      <c r="E12" s="104" t="n">
        <v>44455</v>
      </c>
      <c r="F12" s="105" t="n">
        <v>20</v>
      </c>
      <c r="G12" s="100" t="n">
        <f aca="false">C12*F12</f>
        <v>10</v>
      </c>
      <c r="H12" s="102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</row>
    <row r="13" customFormat="false" ht="17" hidden="false" customHeight="true" outlineLevel="0" collapsed="false">
      <c r="A13" s="102" t="s">
        <v>115</v>
      </c>
      <c r="B13" s="102" t="s">
        <v>163</v>
      </c>
      <c r="C13" s="103" t="n">
        <v>1</v>
      </c>
      <c r="D13" s="104" t="n">
        <v>44455</v>
      </c>
      <c r="E13" s="104" t="n">
        <v>44458</v>
      </c>
      <c r="F13" s="105" t="n">
        <v>10</v>
      </c>
      <c r="G13" s="100" t="n">
        <f aca="false">C13*F13</f>
        <v>10</v>
      </c>
      <c r="H13" s="102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</row>
    <row r="14" customFormat="false" ht="17" hidden="false" customHeight="true" outlineLevel="0" collapsed="false">
      <c r="A14" s="102"/>
      <c r="B14" s="102"/>
      <c r="C14" s="103"/>
      <c r="D14" s="104"/>
      <c r="E14" s="104"/>
      <c r="F14" s="105"/>
      <c r="G14" s="105"/>
      <c r="H14" s="102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</row>
    <row r="15" s="94" customFormat="true" ht="17" hidden="false" customHeight="true" outlineLevel="0" collapsed="false">
      <c r="A15" s="90" t="s">
        <v>119</v>
      </c>
      <c r="B15" s="90"/>
      <c r="C15" s="91" t="n">
        <f aca="false">(C16+C17+C18+C19)/4</f>
        <v>0.675</v>
      </c>
      <c r="D15" s="104" t="n">
        <v>44459</v>
      </c>
      <c r="E15" s="104" t="n">
        <v>44465</v>
      </c>
      <c r="F15" s="93" t="n">
        <f aca="false">Backlog!D12</f>
        <v>140</v>
      </c>
      <c r="G15" s="93" t="n">
        <f aca="false">C15*F15</f>
        <v>94.5</v>
      </c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</row>
    <row r="16" customFormat="false" ht="17" hidden="false" customHeight="true" outlineLevel="0" collapsed="false">
      <c r="A16" s="102" t="s">
        <v>122</v>
      </c>
      <c r="B16" s="102" t="s">
        <v>164</v>
      </c>
      <c r="C16" s="103" t="n">
        <v>1</v>
      </c>
      <c r="D16" s="104" t="n">
        <v>44459</v>
      </c>
      <c r="E16" s="104" t="n">
        <v>44460</v>
      </c>
      <c r="F16" s="99" t="n">
        <v>20</v>
      </c>
      <c r="G16" s="100" t="n">
        <f aca="false">C16*F16</f>
        <v>20</v>
      </c>
      <c r="H16" s="102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 t="s">
        <v>146</v>
      </c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</row>
    <row r="17" customFormat="false" ht="17" hidden="false" customHeight="true" outlineLevel="0" collapsed="false">
      <c r="A17" s="102" t="s">
        <v>124</v>
      </c>
      <c r="B17" s="102" t="s">
        <v>165</v>
      </c>
      <c r="C17" s="103" t="n">
        <v>1</v>
      </c>
      <c r="D17" s="104" t="n">
        <v>44460</v>
      </c>
      <c r="E17" s="104" t="n">
        <v>44461</v>
      </c>
      <c r="F17" s="105" t="n">
        <v>20</v>
      </c>
      <c r="G17" s="100" t="n">
        <f aca="false">C17*F17</f>
        <v>20</v>
      </c>
      <c r="H17" s="102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</row>
    <row r="18" customFormat="false" ht="17" hidden="false" customHeight="true" outlineLevel="0" collapsed="false">
      <c r="A18" s="102" t="s">
        <v>126</v>
      </c>
      <c r="B18" s="102" t="s">
        <v>166</v>
      </c>
      <c r="C18" s="103" t="n">
        <v>0.7</v>
      </c>
      <c r="D18" s="104" t="n">
        <v>44461</v>
      </c>
      <c r="E18" s="104" t="n">
        <v>44463</v>
      </c>
      <c r="F18" s="105" t="n">
        <v>40</v>
      </c>
      <c r="G18" s="100" t="n">
        <f aca="false">C18*F18</f>
        <v>28</v>
      </c>
      <c r="H18" s="102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</row>
    <row r="19" customFormat="false" ht="17" hidden="false" customHeight="true" outlineLevel="0" collapsed="false">
      <c r="A19" s="102" t="s">
        <v>128</v>
      </c>
      <c r="B19" s="102" t="s">
        <v>167</v>
      </c>
      <c r="C19" s="103" t="n">
        <v>0</v>
      </c>
      <c r="D19" s="104" t="n">
        <v>44463</v>
      </c>
      <c r="E19" s="104" t="n">
        <v>44465</v>
      </c>
      <c r="F19" s="105" t="n">
        <v>60</v>
      </c>
      <c r="G19" s="100" t="n">
        <f aca="false">C19*F19</f>
        <v>0</v>
      </c>
      <c r="H19" s="102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</row>
    <row r="20" customFormat="false" ht="17" hidden="false" customHeight="true" outlineLevel="0" collapsed="false">
      <c r="A20" s="102"/>
      <c r="B20" s="102"/>
      <c r="C20" s="103"/>
      <c r="D20" s="104"/>
      <c r="E20" s="104"/>
      <c r="F20" s="105"/>
      <c r="G20" s="100"/>
      <c r="H20" s="102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</row>
    <row r="21" s="94" customFormat="true" ht="17" hidden="false" customHeight="true" outlineLevel="0" collapsed="false">
      <c r="A21" s="90" t="s">
        <v>168</v>
      </c>
      <c r="B21" s="90"/>
      <c r="C21" s="91" t="n">
        <f aca="false">(C22+C23+C24+C25+C26)/5</f>
        <v>0</v>
      </c>
      <c r="D21" s="92"/>
      <c r="E21" s="92"/>
      <c r="F21" s="93"/>
      <c r="G21" s="93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</row>
    <row r="22" customFormat="false" ht="17" hidden="false" customHeight="true" outlineLevel="0" collapsed="false">
      <c r="A22" s="102" t="s">
        <v>169</v>
      </c>
      <c r="B22" s="102" t="s">
        <v>170</v>
      </c>
      <c r="C22" s="103" t="n">
        <v>0</v>
      </c>
      <c r="D22" s="104"/>
      <c r="E22" s="104"/>
      <c r="F22" s="105"/>
      <c r="G22" s="105"/>
      <c r="H22" s="102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</row>
    <row r="23" customFormat="false" ht="17" hidden="false" customHeight="true" outlineLevel="0" collapsed="false">
      <c r="A23" s="102" t="s">
        <v>171</v>
      </c>
      <c r="B23" s="102" t="s">
        <v>170</v>
      </c>
      <c r="C23" s="103" t="n">
        <v>0</v>
      </c>
      <c r="D23" s="104"/>
      <c r="E23" s="104"/>
      <c r="F23" s="105"/>
      <c r="G23" s="105"/>
      <c r="H23" s="102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</row>
    <row r="24" customFormat="false" ht="17" hidden="false" customHeight="true" outlineLevel="0" collapsed="false">
      <c r="A24" s="102" t="s">
        <v>172</v>
      </c>
      <c r="B24" s="102" t="s">
        <v>170</v>
      </c>
      <c r="C24" s="103" t="n">
        <v>0</v>
      </c>
      <c r="D24" s="104"/>
      <c r="E24" s="104"/>
      <c r="F24" s="105"/>
      <c r="G24" s="105"/>
      <c r="H24" s="102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</row>
    <row r="25" customFormat="false" ht="17" hidden="false" customHeight="true" outlineLevel="0" collapsed="false">
      <c r="A25" s="102" t="s">
        <v>173</v>
      </c>
      <c r="B25" s="102" t="s">
        <v>170</v>
      </c>
      <c r="C25" s="103" t="n">
        <v>0</v>
      </c>
      <c r="D25" s="104"/>
      <c r="E25" s="104"/>
      <c r="F25" s="105"/>
      <c r="G25" s="105"/>
      <c r="H25" s="102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</row>
    <row r="26" customFormat="false" ht="17" hidden="false" customHeight="true" outlineLevel="0" collapsed="false">
      <c r="A26" s="102" t="s">
        <v>174</v>
      </c>
      <c r="B26" s="102" t="s">
        <v>170</v>
      </c>
      <c r="C26" s="103" t="n">
        <v>0</v>
      </c>
      <c r="D26" s="104"/>
      <c r="E26" s="104"/>
      <c r="F26" s="105"/>
      <c r="G26" s="105"/>
      <c r="H26" s="102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</row>
    <row r="28" customFormat="false" ht="17" hidden="false" customHeight="true" outlineLevel="0" collapsed="false">
      <c r="A28" s="90" t="s">
        <v>175</v>
      </c>
      <c r="B28" s="102" t="s">
        <v>170</v>
      </c>
      <c r="C28" s="91" t="n">
        <f aca="false">(C29+C30+C31+C32+C33)/5</f>
        <v>0</v>
      </c>
    </row>
    <row r="29" customFormat="false" ht="17" hidden="false" customHeight="true" outlineLevel="0" collapsed="false">
      <c r="A29" s="102" t="s">
        <v>176</v>
      </c>
      <c r="C29" s="103" t="n">
        <v>0</v>
      </c>
    </row>
    <row r="30" customFormat="false" ht="17" hidden="false" customHeight="true" outlineLevel="0" collapsed="false">
      <c r="A30" s="102" t="s">
        <v>177</v>
      </c>
      <c r="C30" s="103" t="n">
        <v>0</v>
      </c>
    </row>
    <row r="31" customFormat="false" ht="17" hidden="false" customHeight="true" outlineLevel="0" collapsed="false">
      <c r="A31" s="102" t="s">
        <v>178</v>
      </c>
      <c r="C31" s="103" t="n">
        <v>0</v>
      </c>
    </row>
    <row r="32" customFormat="false" ht="17" hidden="false" customHeight="true" outlineLevel="0" collapsed="false">
      <c r="A32" s="102" t="s">
        <v>179</v>
      </c>
      <c r="C32" s="103" t="n">
        <v>0</v>
      </c>
    </row>
    <row r="33" customFormat="false" ht="17" hidden="false" customHeight="true" outlineLevel="0" collapsed="false">
      <c r="A33" s="102" t="s">
        <v>180</v>
      </c>
      <c r="C33" s="103" t="n">
        <v>0</v>
      </c>
    </row>
  </sheetData>
  <mergeCells count="6">
    <mergeCell ref="I4:O4"/>
    <mergeCell ref="P4:V4"/>
    <mergeCell ref="W4:AC4"/>
    <mergeCell ref="AD4:AJ4"/>
    <mergeCell ref="AK4:AQ4"/>
    <mergeCell ref="D5:E5"/>
  </mergeCells>
  <conditionalFormatting sqref="C10:C14">
    <cfRule type="dataBar" priority="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{5B1C87EA-BC1F-4CC2-9726-E5978DD848C5}</x14:id>
        </ext>
      </extLst>
    </cfRule>
  </conditionalFormatting>
  <conditionalFormatting sqref="I8:AL26 I7:AK14 AL7:AR7">
    <cfRule type="expression" priority="3" aboveAverage="0" equalAverage="0" bottom="0" percent="0" rank="0" text="" dxfId="0">
      <formula>AND(I$5&gt;=$D7,I$5&lt;=((($E7-$D7+1)*$C7)+$D7-1))</formula>
    </cfRule>
    <cfRule type="expression" priority="4" aboveAverage="0" equalAverage="0" bottom="0" percent="0" rank="0" text="" dxfId="1">
      <formula>AND(I$5&gt;=$D7,I$5&lt;=$E7)</formula>
    </cfRule>
    <cfRule type="expression" priority="5" aboveAverage="0" equalAverage="0" bottom="0" percent="0" rank="0" text="" dxfId="2">
      <formula>I$5=TODAY()</formula>
    </cfRule>
  </conditionalFormatting>
  <conditionalFormatting sqref="C9">
    <cfRule type="dataBar" priority="6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{EF2E57E6-91F6-4C90-8882-5F6E38345CF7}</x14:id>
        </ext>
      </extLst>
    </cfRule>
  </conditionalFormatting>
  <conditionalFormatting sqref="C7">
    <cfRule type="dataBar" priority="7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{FF3FE0B7-58D6-4BB9-93E0-3A512B624544}</x14:id>
        </ext>
      </extLst>
    </cfRule>
  </conditionalFormatting>
  <conditionalFormatting sqref="C8">
    <cfRule type="dataBar" priority="8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{9A1B91B0-74E2-41BE-9AF6-A72CAC584763}</x14:id>
        </ext>
      </extLst>
    </cfRule>
  </conditionalFormatting>
  <conditionalFormatting sqref="C22:C26 C16:C20">
    <cfRule type="dataBar" priority="9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{1838B9F0-DE73-47E7-AFC0-16CE4934BEB6}</x14:id>
        </ext>
      </extLst>
    </cfRule>
  </conditionalFormatting>
  <conditionalFormatting sqref="C15">
    <cfRule type="dataBar" priority="10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{D2352019-92F0-478C-90D8-1279993AEFB7}</x14:id>
        </ext>
      </extLst>
    </cfRule>
  </conditionalFormatting>
  <conditionalFormatting sqref="C21">
    <cfRule type="dataBar" priority="11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{899EE6B4-7EAC-436B-BF69-AAFC6FA72ED8}</x14:id>
        </ext>
      </extLst>
    </cfRule>
  </conditionalFormatting>
  <conditionalFormatting sqref="C28">
    <cfRule type="dataBar" priority="12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{B73BA45F-4A92-4828-9024-6D99D99224C3}</x14:id>
        </ext>
      </extLst>
    </cfRule>
  </conditionalFormatting>
  <conditionalFormatting sqref="C29:C33">
    <cfRule type="dataBar" priority="13">
      <dataBar showValue="1" minLength="0" maxLength="100">
        <cfvo type="num" val="0"/>
        <cfvo type="num" val="1"/>
        <color rgb="FF729FCF"/>
      </dataBar>
      <extLst>
        <ext xmlns:x14="http://schemas.microsoft.com/office/spreadsheetml/2009/9/main" uri="{B025F937-C7B1-47D3-B67F-A62EFF666E3E}">
          <x14:id>{B04C33E5-7F36-434E-8B3F-1652E311CD87}</x14:id>
        </ext>
      </extLst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1C87EA-BC1F-4CC2-9726-E5978DD848C5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EF2E57E6-91F6-4C90-8882-5F6E38345CF7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FF3FE0B7-58D6-4BB9-93E0-3A512B624544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9A1B91B0-74E2-41BE-9AF6-A72CAC584763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1838B9F0-DE73-47E7-AFC0-16CE4934BEB6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C22:C26 C16:C20</xm:sqref>
        </x14:conditionalFormatting>
        <x14:conditionalFormatting xmlns:xm="http://schemas.microsoft.com/office/excel/2006/main">
          <x14:cfRule type="dataBar" id="{D2352019-92F0-478C-90D8-1279993AEFB7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899EE6B4-7EAC-436B-BF69-AAFC6FA72ED8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B73BA45F-4A92-4828-9024-6D99D99224C3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B04C33E5-7F36-434E-8B3F-1652E311CD87}">
            <x14:dataBar minLength="0" maxLength="10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2021-09-14T21:10:10Z</dcterms:created>
  <dc:creator/>
  <dc:description/>
  <dc:language>es-CO</dc:language>
  <cp:lastModifiedBy/>
  <dcterms:modified xsi:type="dcterms:W3CDTF">2021-09-26T21:48:07Z</dcterms:modified>
  <cp:revision>54</cp:revision>
  <dc:subject/>
  <dc:title/>
</cp:coreProperties>
</file>