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1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CBA\t1_confection\A1_Outputs\"/>
    </mc:Choice>
  </mc:AlternateContent>
  <xr:revisionPtr revIDLastSave="0" documentId="13_ncr:1_{ACD2D663-B2F9-448B-BFED-B7C2A6718200}" xr6:coauthVersionLast="47" xr6:coauthVersionMax="47" xr10:uidLastSave="{00000000-0000-0000-0000-000000000000}"/>
  <bookViews>
    <workbookView xWindow="-28920" yWindow="-120" windowWidth="29040" windowHeight="15840" tabRatio="746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1" hidden="1">'Primary Techs'!$A$1:$AP$171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6" i="2" l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Q126" i="2" l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V50" i="2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AN50" i="2" s="1"/>
  <c r="J50" i="2"/>
  <c r="K50" i="2" s="1"/>
  <c r="L50" i="2" s="1"/>
  <c r="V60" i="2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J60" i="2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M50" i="2" l="1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7" i="3"/>
  <c r="I4" i="3"/>
  <c r="J145" i="2"/>
  <c r="K145" i="2" s="1"/>
  <c r="I123" i="2"/>
  <c r="K76" i="2"/>
  <c r="L76" i="2" s="1"/>
  <c r="M76" i="2" s="1"/>
  <c r="N76" i="2" s="1"/>
  <c r="O76" i="2" s="1"/>
  <c r="P76" i="2" s="1"/>
  <c r="Q76" i="2" s="1"/>
  <c r="R76" i="2" s="1"/>
  <c r="S76" i="2" s="1"/>
  <c r="T76" i="2" s="1"/>
  <c r="I53" i="2"/>
  <c r="K34" i="2"/>
  <c r="J34" i="2"/>
  <c r="L34" i="2" s="1"/>
  <c r="L24" i="2"/>
  <c r="L14" i="2"/>
  <c r="L4" i="2"/>
  <c r="J135" i="2" l="1"/>
  <c r="N50" i="2"/>
  <c r="L145" i="2"/>
  <c r="K135" i="2"/>
  <c r="O50" i="2" l="1"/>
  <c r="M145" i="2"/>
  <c r="L135" i="2"/>
  <c r="P50" i="2" l="1"/>
  <c r="M135" i="2"/>
  <c r="N145" i="2"/>
  <c r="Q50" i="2" l="1"/>
  <c r="O145" i="2"/>
  <c r="N135" i="2"/>
  <c r="R50" i="2" l="1"/>
  <c r="P145" i="2"/>
  <c r="O135" i="2"/>
  <c r="S50" i="2" l="1"/>
  <c r="Q145" i="2"/>
  <c r="P135" i="2"/>
  <c r="T50" i="2" l="1"/>
  <c r="Q135" i="2"/>
  <c r="R145" i="2"/>
  <c r="S145" i="2" l="1"/>
  <c r="R135" i="2"/>
  <c r="T145" i="2" l="1"/>
  <c r="S135" i="2"/>
  <c r="U145" i="2" l="1"/>
  <c r="T135" i="2"/>
  <c r="U135" i="2" l="1"/>
  <c r="V145" i="2"/>
  <c r="W145" i="2" l="1"/>
  <c r="V135" i="2"/>
  <c r="X145" i="2" l="1"/>
  <c r="W135" i="2"/>
  <c r="Y145" i="2" l="1"/>
  <c r="X135" i="2"/>
  <c r="Y135" i="2" l="1"/>
  <c r="Z145" i="2"/>
  <c r="AA145" i="2" l="1"/>
  <c r="Z135" i="2"/>
  <c r="AB145" i="2" l="1"/>
  <c r="AA135" i="2"/>
  <c r="AC145" i="2" l="1"/>
  <c r="AB135" i="2"/>
  <c r="AC135" i="2" l="1"/>
  <c r="AD145" i="2"/>
  <c r="AE145" i="2" l="1"/>
  <c r="AD135" i="2"/>
  <c r="AF145" i="2" l="1"/>
  <c r="AE135" i="2"/>
  <c r="AG145" i="2" l="1"/>
  <c r="AF135" i="2"/>
  <c r="AG135" i="2" l="1"/>
  <c r="AH145" i="2"/>
  <c r="AI145" i="2" l="1"/>
  <c r="AH135" i="2"/>
  <c r="AJ145" i="2" l="1"/>
  <c r="AI135" i="2"/>
  <c r="AK145" i="2" l="1"/>
  <c r="AJ135" i="2"/>
  <c r="AK135" i="2" l="1"/>
  <c r="AL145" i="2"/>
  <c r="AM145" i="2" l="1"/>
  <c r="AL135" i="2"/>
  <c r="AN145" i="2" l="1"/>
  <c r="AM135" i="2"/>
  <c r="AO145" i="2" l="1"/>
  <c r="AO135" i="2" s="1"/>
  <c r="AN1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15" authorId="0" shapeId="0" xr:uid="{BDB36D94-F873-44CC-A523-D223371C19FA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5" authorId="0" shapeId="0" xr:uid="{D6F76FE6-C78E-415F-959C-80CD3F9830AA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H117" authorId="0" shapeId="0" xr:uid="{C9C72246-B292-49B8-9F13-E0730F617196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19" authorId="0" shapeId="0" xr:uid="{1BECE913-6E43-4620-933B-60D768FB7294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23" authorId="0" shapeId="0" xr:uid="{8852A17C-115D-4EE0-8849-B1E914EE493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25" authorId="0" shapeId="0" xr:uid="{BEEA5ED6-6165-4659-9F2D-8C43C86730E4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35" authorId="0" shapeId="0" xr:uid="{47A4E8FF-6537-47B5-8232-2C93B67FA53C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39" authorId="0" shapeId="0" xr:uid="{BEEF0819-B901-41B1-AF88-B9B58A4CDAA4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5" authorId="0" shapeId="0" xr:uid="{722B47B5-655E-4902-853D-95176688817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9" authorId="0" shapeId="0" xr:uid="{A6E2D325-4E2E-4BC3-9822-AC7F05D3A555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51" authorId="0" shapeId="0" xr:uid="{7F65580B-E664-48BA-9300-FDE63BB17040}">
      <text>
        <r>
          <rPr>
            <b/>
            <sz val="9"/>
            <color indexed="81"/>
            <rFont val="Tahoma"/>
            <family val="2"/>
          </rPr>
          <t>This may be linked to regulations</t>
        </r>
      </text>
    </comment>
    <comment ref="H153" authorId="0" shapeId="0" xr:uid="{78D28CFA-BF91-47D3-B33D-2D35E7A0FF9E}">
      <text>
        <r>
          <rPr>
            <b/>
            <sz val="9"/>
            <color indexed="81"/>
            <rFont val="Tahoma"/>
            <family val="2"/>
          </rPr>
          <t>This may be linked to regulations</t>
        </r>
      </text>
    </comment>
    <comment ref="H155" authorId="0" shapeId="0" xr:uid="{5FFA4206-6E2C-486A-88BD-D8ADF22CC0F9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57" authorId="0" shapeId="0" xr:uid="{FCF053CA-B681-411F-878C-FFAF238D384A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59" authorId="0" shapeId="0" xr:uid="{2A9FFF88-C3C8-4087-82D4-6A90D8AFFBC4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71" authorId="0" shapeId="0" xr:uid="{B4C1D373-4652-4B6D-91D7-A0E96C58927A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H183" authorId="0" shapeId="0" xr:uid="{D208C44E-9A54-4BCB-B569-72EFB594DE1A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Luis Fernando Victor</author>
  </authors>
  <commentList>
    <comment ref="L4" authorId="0" shapeId="0" xr:uid="{51F3FBC7-DED0-4DB3-A333-35A038ED8624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L14" authorId="0" shapeId="0" xr:uid="{11DCB843-96BB-41B0-9F7D-72782D12F5C0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L24" authorId="0" shapeId="0" xr:uid="{48F6B103-AE64-41BC-9875-ED7B51DE681A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H33" authorId="0" shapeId="0" xr:uid="{6E6DB419-7742-45C1-B928-484D66CEBC9E}">
      <text>
        <r>
          <rPr>
            <b/>
            <sz val="9"/>
            <color indexed="81"/>
            <rFont val="Tahoma"/>
            <family val="2"/>
          </rPr>
          <t>This is according to WEO</t>
        </r>
      </text>
    </comment>
    <comment ref="I34" authorId="0" shapeId="0" xr:uid="{A2B1B668-04A1-47B3-8791-7069E340F5A3}">
      <text>
        <r>
          <rPr>
            <b/>
            <sz val="9"/>
            <color indexed="81"/>
            <rFont val="Tahoma"/>
            <family val="2"/>
          </rPr>
          <t>We have estimated fuel oil prices specifically</t>
        </r>
      </text>
    </comment>
    <comment ref="J34" authorId="0" shapeId="0" xr:uid="{988F3847-F83E-4966-9761-AFD50F94D7D5}">
      <text>
        <r>
          <rPr>
            <b/>
            <sz val="9"/>
            <color indexed="81"/>
            <rFont val="Tahoma"/>
            <family val="2"/>
          </rPr>
          <t>We assume the same proportion as diesel</t>
        </r>
      </text>
    </comment>
    <comment ref="K34" authorId="0" shapeId="0" xr:uid="{A007F8AA-AA09-403A-B42C-C9D0E6938E60}">
      <text>
        <r>
          <rPr>
            <b/>
            <sz val="9"/>
            <color indexed="81"/>
            <rFont val="Tahoma"/>
            <family val="2"/>
          </rPr>
          <t>We assume the same proportion as diesel</t>
        </r>
      </text>
    </comment>
    <comment ref="L34" authorId="0" shapeId="0" xr:uid="{3CE25EED-68DD-4321-85EB-CC92FAC60BAE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U80" authorId="0" shapeId="0" xr:uid="{7BAE2D26-D49F-4F2D-8610-561A018C7052}">
      <text>
        <r>
          <rPr>
            <b/>
            <sz val="9"/>
            <color indexed="81"/>
            <rFont val="Tahoma"/>
            <family val="2"/>
          </rPr>
          <t>Based on PEG-ICE data comparing the Total Installed Capacity // Yearly Production</t>
        </r>
      </text>
    </comment>
    <comment ref="U89" authorId="1" shapeId="0" xr:uid="{67F1C13C-B07F-487E-B508-41E9971FC1A2}">
      <text>
        <r>
          <rPr>
            <b/>
            <sz val="9"/>
            <color indexed="81"/>
            <rFont val="Tahoma"/>
            <family val="2"/>
          </rPr>
          <t>forced</t>
        </r>
      </text>
    </comment>
    <comment ref="V89" authorId="1" shapeId="0" xr:uid="{EA8F0A2A-FB63-4B15-A17D-F1F86E5ED8F9}">
      <text>
        <r>
          <rPr>
            <b/>
            <sz val="9"/>
            <color indexed="81"/>
            <rFont val="Tahoma"/>
            <family val="2"/>
          </rPr>
          <t>forced</t>
        </r>
      </text>
    </comment>
    <comment ref="W89" authorId="1" shapeId="0" xr:uid="{3343591B-7634-4F68-B441-773F3301DD65}">
      <text>
        <r>
          <rPr>
            <b/>
            <sz val="9"/>
            <color indexed="81"/>
            <rFont val="Tahoma"/>
            <family val="2"/>
          </rPr>
          <t>forced</t>
        </r>
      </text>
    </comment>
    <comment ref="X89" authorId="1" shapeId="0" xr:uid="{1433F54A-89E0-42DB-8BA0-733650FFCA61}">
      <text>
        <r>
          <rPr>
            <b/>
            <sz val="9"/>
            <color indexed="81"/>
            <rFont val="Tahoma"/>
            <family val="2"/>
          </rPr>
          <t>forced</t>
        </r>
      </text>
    </comment>
    <comment ref="Y89" authorId="1" shapeId="0" xr:uid="{6316845B-D0C6-49F3-B3C9-706DA916AE45}">
      <text>
        <r>
          <rPr>
            <b/>
            <sz val="9"/>
            <color indexed="81"/>
            <rFont val="Tahoma"/>
            <family val="2"/>
          </rPr>
          <t>forced</t>
        </r>
      </text>
    </comment>
    <comment ref="G152" authorId="0" shapeId="0" xr:uid="{C136CF62-78B6-4C03-AE1A-12C0ED6CB179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62" authorId="0" shapeId="0" xr:uid="{A6018DE4-5FA6-4809-A4EA-93FF321A7D07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4" authorId="0" shapeId="0" xr:uid="{8A0DDE6F-EA20-4EC5-BC33-3C7FB7E45D8F}">
      <text>
        <r>
          <rPr>
            <b/>
            <sz val="9"/>
            <color indexed="81"/>
            <rFont val="Tahoma"/>
            <family val="2"/>
          </rPr>
          <t>Based on previous OSEMOSYS result for 2018</t>
        </r>
      </text>
    </comment>
    <comment ref="I7" authorId="0" shapeId="0" xr:uid="{B3EF4C87-E9CB-44E5-BDF6-8125C81BAB6F}">
      <text>
        <r>
          <rPr>
            <b/>
            <sz val="9"/>
            <color indexed="81"/>
            <rFont val="Tahoma"/>
            <family val="2"/>
          </rPr>
          <t>Based on previous OSEMOSYS result for 2018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G2" authorId="0" shapeId="0" xr:uid="{474AEA7B-7CCC-42FF-9883-05511A193628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5" authorId="0" shapeId="0" xr:uid="{E3AC849F-D305-4D16-B175-4A042E5B7ADA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8" authorId="0" shapeId="0" xr:uid="{656D1405-AF58-418F-A6E3-1729596F23FB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1" authorId="0" shapeId="0" xr:uid="{88B3DB98-39C6-40ED-B844-5C3D2720D386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4" authorId="0" shapeId="0" xr:uid="{F2625B68-6FAC-401C-89C1-05F51EA2B074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7" authorId="0" shapeId="0" xr:uid="{315AE95D-9712-42B7-8BF5-C94E5CA146CB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0" authorId="0" shapeId="0" xr:uid="{7A0A3623-3953-4004-866A-74F30232856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3" authorId="0" shapeId="0" xr:uid="{E5975D3B-B8C2-45FD-AA70-96162EB95240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6" authorId="0" shapeId="0" xr:uid="{27B3EA22-85E7-4E38-8221-D952A3518065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9" authorId="0" shapeId="0" xr:uid="{4DA59D06-8B3D-46E1-8B22-116641F86559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32" authorId="0" shapeId="0" xr:uid="{F70E596D-E5F7-40C0-9F95-CEF29900332C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35" authorId="0" shapeId="0" xr:uid="{51640635-7A34-48E6-BC4C-348D2C8D810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38" authorId="0" shapeId="0" xr:uid="{97141154-A152-4ADF-82E1-2EAD9FDA203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41" authorId="0" shapeId="0" xr:uid="{91837C35-F50A-4377-A156-B9E582B09DAA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44" authorId="0" shapeId="0" xr:uid="{9E2531EC-E0B7-4DB7-AA37-2301BB75DF29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F67" authorId="0" shapeId="0" xr:uid="{183E4427-5205-4381-AFB0-7E1161FD5B24}">
      <text>
        <r>
          <rPr>
            <b/>
            <sz val="9"/>
            <color indexed="81"/>
            <rFont val="Tahoma"/>
            <family val="2"/>
          </rPr>
          <t>Relative Values come from previous model and are found inside the RDM folder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7" authorId="0" shapeId="0" xr:uid="{73F49D90-DCF0-4530-8CB0-D273C05BBD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86055B10-E38A-4FFA-B3A0-C718DA46C56A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<sst xmlns="http://schemas.openxmlformats.org/spreadsheetml/2006/main" count="3779" uniqueCount="343">
  <si>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</si>
  <si>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</si>
  <si>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</si>
  <si>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</si>
  <si>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</si>
  <si>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</si>
  <si>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</si>
  <si>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</si>
  <si>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</si>
  <si>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</si>
  <si>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</si>
  <si>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</si>
  <si>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</si>
  <si>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</si>
  <si>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</si>
  <si>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</si>
  <si>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DIST_LPG</t>
  </si>
  <si>
    <t>DIST_FOI</t>
  </si>
  <si>
    <t>PPHDAM</t>
  </si>
  <si>
    <t>PPHROR</t>
  </si>
  <si>
    <t>PPGEO</t>
  </si>
  <si>
    <t>PPWNDON</t>
  </si>
  <si>
    <t>PPPVT</t>
  </si>
  <si>
    <t>PPPVD</t>
  </si>
  <si>
    <t>PPPVDS</t>
  </si>
  <si>
    <t>PPBIO</t>
  </si>
  <si>
    <t>PPDSL</t>
  </si>
  <si>
    <t>PPFOI</t>
  </si>
  <si>
    <t>DIST_BM</t>
  </si>
  <si>
    <t>DIST_BF</t>
  </si>
  <si>
    <t>ELE_TRANS</t>
  </si>
  <si>
    <t>ELE_DIST</t>
  </si>
  <si>
    <t>HYD_G_PROD</t>
  </si>
  <si>
    <t>HYD_DIST</t>
  </si>
  <si>
    <t>T5DSLAGR</t>
  </si>
  <si>
    <t>T5ELEAGR</t>
  </si>
  <si>
    <t>T5LPGCOM</t>
  </si>
  <si>
    <t>T5ELECOM</t>
  </si>
  <si>
    <t>T5DSLIND</t>
  </si>
  <si>
    <t>T5LPGIND</t>
  </si>
  <si>
    <t>T5ELEIND</t>
  </si>
  <si>
    <t>T5HYDIND</t>
  </si>
  <si>
    <t>T5BMIND</t>
  </si>
  <si>
    <t>T5BFIND</t>
  </si>
  <si>
    <t>T5FOIIND</t>
  </si>
  <si>
    <t>T5ELEPUB</t>
  </si>
  <si>
    <t>T5LPGRES</t>
  </si>
  <si>
    <t>T5ELERES</t>
  </si>
  <si>
    <t>T5ELEEXP</t>
  </si>
  <si>
    <t>T4DSL_PRI</t>
  </si>
  <si>
    <t>T4GSL_PRI</t>
  </si>
  <si>
    <t>T4LPG_PRI</t>
  </si>
  <si>
    <t>T4ELE_PRI</t>
  </si>
  <si>
    <t>T4DSL_PUB</t>
  </si>
  <si>
    <t>T4LPG_PUB</t>
  </si>
  <si>
    <t>T4ELE_PUB</t>
  </si>
  <si>
    <t>T4HYD_PUB</t>
  </si>
  <si>
    <t>T4GSL_PUB</t>
  </si>
  <si>
    <t>T4ELE_HEA</t>
  </si>
  <si>
    <t>T4DSL_HEA</t>
  </si>
  <si>
    <t>T4LPG_HEA</t>
  </si>
  <si>
    <t>T4HYD_HEA</t>
  </si>
  <si>
    <t>T4DSL_LIG</t>
  </si>
  <si>
    <t>T4GSL_LIG</t>
  </si>
  <si>
    <t>T4LPG_LIG</t>
  </si>
  <si>
    <t>T4ELE_LIG</t>
  </si>
  <si>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</si>
  <si>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</si>
  <si>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</si>
  <si>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</si>
  <si>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</si>
  <si>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</si>
  <si>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</si>
  <si>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</si>
  <si>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</si>
  <si>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</si>
  <si>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</si>
  <si>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</si>
  <si>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</si>
  <si>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</si>
  <si>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</si>
  <si>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</si>
  <si>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</si>
  <si>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</si>
  <si>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</si>
  <si>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</si>
  <si>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</si>
  <si>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</si>
  <si>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</si>
  <si>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</si>
  <si>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</si>
  <si>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</si>
  <si>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TRXTRAIDSL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</si>
  <si>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</si>
  <si>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</si>
  <si>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</si>
  <si>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</si>
  <si>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</si>
  <si>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</si>
  <si>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</si>
  <si>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</si>
  <si>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</si>
  <si>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</si>
  <si>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</si>
  <si>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</si>
  <si>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TRYLFPHD</t>
  </si>
  <si>
    <t>Techs_SUVMIV</t>
  </si>
  <si>
    <t>Techs_Sedan</t>
  </si>
  <si>
    <t>Techs_Motos</t>
  </si>
  <si>
    <t>Techs_Buses</t>
  </si>
  <si>
    <t>Techs_Microbuses</t>
  </si>
  <si>
    <t>Techs_Taxis</t>
  </si>
  <si>
    <t>Techs_Trains</t>
  </si>
  <si>
    <t>Techs_Trains_Freight</t>
  </si>
  <si>
    <t>Techs_He_Freight</t>
  </si>
  <si>
    <t>Techs_Li_Freight</t>
  </si>
  <si>
    <t>Primary - Import/Distribution - Diesel</t>
  </si>
  <si>
    <t>Primary - Import/Distribution - Gasoline</t>
  </si>
  <si>
    <t>Primary - Import/Distribution - LPG</t>
  </si>
  <si>
    <t>Primary - Import/Distribution - Fuel Oil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</si>
  <si>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</si>
  <si>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</si>
  <si>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</si>
  <si>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</si>
  <si>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Solar</t>
  </si>
  <si>
    <t>Primary - Transformation - Distributed Solar</t>
  </si>
  <si>
    <t>Primary - Transformation - Distributed Solar with battery storage</t>
  </si>
  <si>
    <t>Primary - Transformation - Bioenergy</t>
  </si>
  <si>
    <t>Primary - Transformation - Diesel</t>
  </si>
  <si>
    <t>Primary - Transformation - Fuel Oil</t>
  </si>
  <si>
    <t>Primary - ETD - Biomass</t>
  </si>
  <si>
    <t>Primary - ETD - Biofuel (Liquid/Gas)</t>
  </si>
  <si>
    <t>Secondary - Power Transmission</t>
  </si>
  <si>
    <t>Secondary - Power Distribution</t>
  </si>
  <si>
    <t>Secondary - Green Hydrogen Production</t>
  </si>
  <si>
    <t>Secondary  - Distribution of Hydrogen</t>
  </si>
  <si>
    <t>Demand Diesel for Agriculture</t>
  </si>
  <si>
    <t>Demand Electric for Agriculture</t>
  </si>
  <si>
    <t>Demand LPG for Commercial</t>
  </si>
  <si>
    <t>Demand Electric for Commercial</t>
  </si>
  <si>
    <t>Demand Diesel for Industrial</t>
  </si>
  <si>
    <t>Demand LPG for Industrial</t>
  </si>
  <si>
    <t>Demand Electric for Industrial</t>
  </si>
  <si>
    <t>Demand Hydrogen for Industrial</t>
  </si>
  <si>
    <t>Demand Biomass for Industrial</t>
  </si>
  <si>
    <t>Demand Biofuel/Biogas for Industrial</t>
  </si>
  <si>
    <t>Demand Fuel Oil for Industrial</t>
  </si>
  <si>
    <t>Demand Electric for Public Sector</t>
  </si>
  <si>
    <t>Demand LPG for Residential</t>
  </si>
  <si>
    <t>Demand Electric for Residential</t>
  </si>
  <si>
    <t>Demand Electric for Exports</t>
  </si>
  <si>
    <t>Distribute Diesel for Private</t>
  </si>
  <si>
    <t>Distribute Gasoline for Private</t>
  </si>
  <si>
    <t>Distribute LPG for Private</t>
  </si>
  <si>
    <t>Distribute Electric for Private</t>
  </si>
  <si>
    <t>Distribute Diesel for Public</t>
  </si>
  <si>
    <t>Distribute LPG for Public</t>
  </si>
  <si>
    <t>Distribute Electric for Public</t>
  </si>
  <si>
    <t>Distribute Hydrogen for Public</t>
  </si>
  <si>
    <t>Distribute Gasoline for Public</t>
  </si>
  <si>
    <t>Distribute Electric for Heavy Freight</t>
  </si>
  <si>
    <t>Distribute Diesel for Heavy Freight</t>
  </si>
  <si>
    <t>Distribute LPG for Heavy Freight</t>
  </si>
  <si>
    <t>Distribute Hydrogen for Heavy Freight</t>
  </si>
  <si>
    <t>Distribute Diesel for Light Freight</t>
  </si>
  <si>
    <t>Distribute Gasoline for Light Freight</t>
  </si>
  <si>
    <t>Distribute LPG for Light Freight</t>
  </si>
  <si>
    <t>Distribute Electric for Light Freight</t>
  </si>
  <si>
    <t>SUV and Minivan Diesel</t>
  </si>
  <si>
    <t>SUV and Minivan Gasoline</t>
  </si>
  <si>
    <t>SUV and Minivan LPG</t>
  </si>
  <si>
    <t>SUV and Minivan Electric</t>
  </si>
  <si>
    <t>SUV and Minivan Plug-in Hybrid Gasoline</t>
  </si>
  <si>
    <t>SUV and Minivan Plug-in Hybrid Diesel</t>
  </si>
  <si>
    <t>Light Duty Gasoline</t>
  </si>
  <si>
    <t>Light Duty Electric</t>
  </si>
  <si>
    <t>Light Duty Plug-in Hybrid Gasoline</t>
  </si>
  <si>
    <t>Motorcycle Gasoline</t>
  </si>
  <si>
    <t>Motorcycle Electric</t>
  </si>
  <si>
    <t>Bus Diesel</t>
  </si>
  <si>
    <t>Bus LPG</t>
  </si>
  <si>
    <t>Bus Electric</t>
  </si>
  <si>
    <t>Bus Hydrogen</t>
  </si>
  <si>
    <t>Bus Plug-in Hybrid Diesel</t>
  </si>
  <si>
    <t>Minibus Diesel</t>
  </si>
  <si>
    <t>Minibus LPG</t>
  </si>
  <si>
    <t>Minibus Electric</t>
  </si>
  <si>
    <t>Minibus Hydrogen</t>
  </si>
  <si>
    <t>Minibus Plug-in Hybrid Diesel</t>
  </si>
  <si>
    <t>Taxi Diesel</t>
  </si>
  <si>
    <t>Taxi Gasoline</t>
  </si>
  <si>
    <t>Taxi Electric</t>
  </si>
  <si>
    <t>Taxi Plug-in Hybrid Gasoline</t>
  </si>
  <si>
    <t>Taxi Plug-in Hybrid Diesel</t>
  </si>
  <si>
    <t>Rail Diesel</t>
  </si>
  <si>
    <t>Rail Electric</t>
  </si>
  <si>
    <t>Rail Freight Electric</t>
  </si>
  <si>
    <t>Heavy Truck Diesel</t>
  </si>
  <si>
    <t>Heavy Truck LPG</t>
  </si>
  <si>
    <t>Heavy Truck Electric</t>
  </si>
  <si>
    <t>Heavy Truck Hydrogen</t>
  </si>
  <si>
    <t>Heavy Truck Plug-in Hybrid Diesel</t>
  </si>
  <si>
    <t>Light Truck Diesel</t>
  </si>
  <si>
    <t>Light Truck Gasoline</t>
  </si>
  <si>
    <t>Light Truck LPG</t>
  </si>
  <si>
    <t>Light Truck Electric</t>
  </si>
  <si>
    <t>Light Truck Plug-in Hybrid Gasoline</t>
  </si>
  <si>
    <t>Light Truck Plug-in Hybrid Diesel</t>
  </si>
  <si>
    <t>SUV and Minivan</t>
  </si>
  <si>
    <t>Light Duty</t>
  </si>
  <si>
    <t>Motorcycle</t>
  </si>
  <si>
    <t>Bus</t>
  </si>
  <si>
    <t>Minibus</t>
  </si>
  <si>
    <t>Taxi</t>
  </si>
  <si>
    <t>Rail</t>
  </si>
  <si>
    <t>Rail Freight</t>
  </si>
  <si>
    <t>Heavy Truck</t>
  </si>
  <si>
    <t>Light Truck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</si>
  <si>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</si>
  <si>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</si>
  <si>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</si>
  <si>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</si>
  <si>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</si>
  <si>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</si>
  <si>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</si>
  <si>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</si>
  <si>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</si>
  <si>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</si>
  <si>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</si>
  <si>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</si>
  <si>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</si>
  <si>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</si>
  <si>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Yearly Unit</t>
  </si>
  <si>
    <t>Source / Assumption</t>
  </si>
  <si>
    <t>PJ/PJ</t>
  </si>
  <si>
    <t>Not needed</t>
  </si>
  <si>
    <t>Years</t>
  </si>
  <si>
    <t>Does not have CAPEX, so operational life is not necessary</t>
  </si>
  <si>
    <t>LOOK UP in RDM folders</t>
  </si>
  <si>
    <t>PJ/GW</t>
  </si>
  <si>
    <t>Información suministrada por el ICE a través de la SEPSE</t>
  </si>
  <si>
    <t>ASK DDPLAC</t>
  </si>
  <si>
    <t>Distributed Diesel for Private</t>
  </si>
  <si>
    <t>Distributed Gasoline for Private</t>
  </si>
  <si>
    <t>Distributed LPG for Private</t>
  </si>
  <si>
    <t>Distributed Electric for Private</t>
  </si>
  <si>
    <t>Distributed Diesel for Public</t>
  </si>
  <si>
    <t>Distributed LPG for Public</t>
  </si>
  <si>
    <t>Distributed Electric for Public</t>
  </si>
  <si>
    <t>Distributed Hydrogen for Public</t>
  </si>
  <si>
    <t>Distributed Gasoline for Public</t>
  </si>
  <si>
    <t>Distributed Electric for Heavy Freight</t>
  </si>
  <si>
    <t>Distributed Diesel for Heavy Freight</t>
  </si>
  <si>
    <t>Distributed LPG for Heavy Freight</t>
  </si>
  <si>
    <t>Distributed Hydrogen for Heavy Freight</t>
  </si>
  <si>
    <t>Distributed Diesel for Light Freight</t>
  </si>
  <si>
    <t>Distributed Gasoline for Light Freight</t>
  </si>
  <si>
    <t>Distributed LPG for Light Freight</t>
  </si>
  <si>
    <t>Distributed Electric for Light Freight</t>
  </si>
  <si>
    <t>RITEVE // assume the vehicle class prevails</t>
  </si>
  <si>
    <t>x2 the 8yr lifetime of battery // assume the vehicle has 1 battery replacements</t>
  </si>
  <si>
    <t>ETSAP (from previous calibration)</t>
  </si>
  <si>
    <t>RITEVE // assume the vehicle "bus" class with the highest age</t>
  </si>
  <si>
    <t>x2 the 8yr lifetime of battery // assume the vehicle has 2 battery replacements</t>
  </si>
  <si>
    <t>Assume same life as RITEVE for other classes // assume the vehicle has 2 battery replacements</t>
  </si>
  <si>
    <t>RITEVE // assume the vehicle class prevails // assume 2 battery replacements</t>
  </si>
  <si>
    <t>Other_Techs</t>
  </si>
  <si>
    <t>TRANOMOTBike</t>
  </si>
  <si>
    <t>Estudio del Tren</t>
  </si>
  <si>
    <t>TRANOMOTWalk</t>
  </si>
  <si>
    <t>TRANPUB</t>
  </si>
  <si>
    <t>TRANRAILINF</t>
  </si>
  <si>
    <t>TRANRAILCAR</t>
  </si>
  <si>
    <t>TRANE6NOMOT</t>
  </si>
  <si>
    <t>TRANRAILFREINF</t>
  </si>
  <si>
    <t>Source</t>
  </si>
  <si>
    <t>Zero</t>
  </si>
  <si>
    <t>M US$ / PJ</t>
  </si>
  <si>
    <t>Percent growth of incomplete years</t>
  </si>
  <si>
    <t>EMPTY</t>
  </si>
  <si>
    <t>Flat</t>
  </si>
  <si>
    <t>Ask RDM folder</t>
  </si>
  <si>
    <t>PJ</t>
  </si>
  <si>
    <t>Equal to energy balance of 2018</t>
  </si>
  <si>
    <t>Assume the same as Diesel</t>
  </si>
  <si>
    <t>Primary - Power Plants - Hydro Dam</t>
  </si>
  <si>
    <t>M US$ / GW</t>
  </si>
  <si>
    <t>GW</t>
  </si>
  <si>
    <t>User defined</t>
  </si>
  <si>
    <t>PJ / ideal PJ</t>
  </si>
  <si>
    <t>Interpolate to stated end value from projection parameter</t>
  </si>
  <si>
    <t>Primary - Power Plants - Hydro ROR</t>
  </si>
  <si>
    <t>Primary - Power Plants - Geothermal</t>
  </si>
  <si>
    <t>Primary - Power Plants - Wind</t>
  </si>
  <si>
    <t>Primary - Power Plants - Solar</t>
  </si>
  <si>
    <t>Primary - Power Plants - Distributed Solar</t>
  </si>
  <si>
    <t>None</t>
  </si>
  <si>
    <t>Primary - Power Plants - Bioenergy</t>
  </si>
  <si>
    <t>Transition from Bagasse-based production to the levels established by IRENA (look up the information)</t>
  </si>
  <si>
    <t>Primary - Power Plants - Diesel</t>
  </si>
  <si>
    <t>Primary - Power Plants - Fuel Oil</t>
  </si>
  <si>
    <t>Check RDM folders</t>
  </si>
  <si>
    <t>Unit.Introduced</t>
  </si>
  <si>
    <t>US$ / vehicle</t>
  </si>
  <si>
    <t>M US$ / Gvkm</t>
  </si>
  <si>
    <t>M US$ /Gvkm</t>
  </si>
  <si>
    <t>Vehicles</t>
  </si>
  <si>
    <t>Gvkm</t>
  </si>
  <si>
    <t>Relative to TRSUVDSL</t>
  </si>
  <si>
    <t>User defined trajectory relative to BY</t>
  </si>
  <si>
    <t>Relative to TRSEDELE</t>
  </si>
  <si>
    <t>Base de datos de aduanas</t>
  </si>
  <si>
    <t>Relative to TRBUSDSL</t>
  </si>
  <si>
    <t>Relative to TRMBUSDSL</t>
  </si>
  <si>
    <t>Relative to TRTAXGSL</t>
  </si>
  <si>
    <t>Relative to TRYTKDSL</t>
  </si>
  <si>
    <t>Relative to TRYLFDSL</t>
  </si>
  <si>
    <r>
      <rPr>
        <sz val="11"/>
        <rFont val="Calibri"/>
        <family val="2"/>
        <scheme val="minor"/>
      </rPr>
      <t xml:space="preserve">Comparing ratio between HD pickups for 2020 </t>
    </r>
    <r>
      <rPr>
        <u/>
        <sz val="11"/>
        <color theme="10"/>
        <rFont val="Calibri"/>
        <family val="2"/>
        <scheme val="minor"/>
      </rPr>
      <t>https://escholarship.org/content/qt7n68r0q8/qt7n68r0q8.pdf?t=q5c6kn</t>
    </r>
  </si>
  <si>
    <t>According to demand</t>
  </si>
  <si>
    <t>Application</t>
  </si>
  <si>
    <t>Fuel</t>
  </si>
  <si>
    <t>NDP scenarios</t>
  </si>
  <si>
    <t>Non-motorized and safe mobiity infrastructure</t>
  </si>
  <si>
    <t>none</t>
  </si>
  <si>
    <t>M US$ / Cap (generic)</t>
  </si>
  <si>
    <t>Urban integration and others</t>
  </si>
  <si>
    <t>Investments for non-rail public transport</t>
  </si>
  <si>
    <t>Rail infrastructure, stations and others</t>
  </si>
  <si>
    <t>Rolling stock</t>
  </si>
  <si>
    <t>Infraestructura, estaciones e instalaciones</t>
  </si>
  <si>
    <t>Tecnología habilitadora de reducción de no-motorizado</t>
  </si>
  <si>
    <t>E6TRNOMOT</t>
  </si>
  <si>
    <t>OutputActivityRatio</t>
  </si>
  <si>
    <t>TotalAnnualMinCapacity</t>
  </si>
  <si>
    <t xml:space="preserve">Rail for Freight Infrastrcuture </t>
  </si>
  <si>
    <t>Cap (generic)</t>
  </si>
  <si>
    <t xml:space="preserve">Report on freight costs per tkm </t>
  </si>
  <si>
    <t>Primary - Power Plants - Solar for H2</t>
  </si>
  <si>
    <t>PPPVTHYD</t>
  </si>
  <si>
    <t>ATB NREL 1 PV. Utility PV - moderate</t>
  </si>
  <si>
    <t>ATB NREL 1 PV. Utility PV + battery - moderate</t>
  </si>
  <si>
    <t>ATB NREL 1 PV. Dist - moderate</t>
  </si>
  <si>
    <t>Applying storage/non-storage ratio of Utility Scale cost to Distributed solar (non-storage) costs; ATB NREL 2021 - 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</si>
</sst>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0" fillId="5" borderId="1" xfId="0" applyFill="1" applyBorder="1" applyAlignment="1"/>
    <xf numFmtId="0" fontId="5" fillId="2" borderId="1" xfId="0" applyFont="1" applyFill="1" applyBorder="1" applyAlignment="1"/>
    <xf numFmtId="0" fontId="0" fillId="3" borderId="0" xfId="0" applyFill="1" applyAlignment="1"/>
    <xf numFmtId="0" fontId="6" fillId="5" borderId="1" xfId="0" applyFont="1" applyFill="1" applyBorder="1" applyAlignment="1"/>
    <xf numFmtId="0" fontId="7" fillId="2" borderId="1" xfId="0" applyFont="1" applyFill="1" applyBorder="1" applyAlignme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4" fontId="0" fillId="2" borderId="1" xfId="0" applyNumberFormat="1" applyFill="1" applyBorder="1"/>
    <xf numFmtId="3" fontId="0" fillId="2" borderId="1" xfId="0" applyNumberFormat="1" applyFill="1" applyBorder="1"/>
    <xf numFmtId="3" fontId="0" fillId="0" borderId="1" xfId="0" applyNumberFormat="1" applyBorder="1"/>
    <xf numFmtId="4" fontId="0" fillId="5" borderId="1" xfId="0" applyNumberFormat="1" applyFill="1" applyBorder="1"/>
    <xf numFmtId="3" fontId="0" fillId="5" borderId="1" xfId="0" applyNumberFormat="1" applyFill="1" applyBorder="1"/>
    <xf numFmtId="0" fontId="0" fillId="9" borderId="1" xfId="0" applyFill="1" applyBorder="1"/>
    <xf numFmtId="164" fontId="0" fillId="5" borderId="1" xfId="0" applyNumberFormat="1" applyFill="1" applyBorder="1"/>
    <xf numFmtId="164" fontId="0" fillId="2" borderId="1" xfId="0" applyNumberFormat="1" applyFill="1" applyBorder="1"/>
    <xf numFmtId="0" fontId="8" fillId="0" borderId="1" xfId="1" applyBorder="1" applyAlignment="1"/>
    <xf numFmtId="0" fontId="5" fillId="5" borderId="1" xfId="0" applyFont="1" applyFill="1" applyBorder="1"/>
    <xf numFmtId="0" fontId="1" fillId="0" borderId="1" xfId="0" applyFont="1" applyBorder="1"/>
    <xf numFmtId="0" fontId="0" fillId="10" borderId="1" xfId="0" applyFill="1" applyBorder="1"/>
    <xf numFmtId="0" fontId="0" fillId="10" borderId="3" xfId="0" applyFill="1" applyBorder="1"/>
    <xf numFmtId="0" fontId="0" fillId="11" borderId="1" xfId="0" applyFill="1" applyBorder="1"/>
    <xf numFmtId="2" fontId="0" fillId="0" borderId="1" xfId="0" applyNumberFormat="1" applyBorder="1" applyAlignment="1"/>
    <xf numFmtId="0" fontId="0" fillId="12" borderId="1" xfId="0" applyFill="1" applyBorder="1" applyAlignment="1"/>
    <xf numFmtId="0" fontId="7" fillId="12" borderId="1" xfId="0" applyFont="1" applyFill="1" applyBorder="1" applyAlignment="1"/>
    <xf numFmtId="0" fontId="10" fillId="3" borderId="1" xfId="0" applyFont="1" applyFill="1" applyBorder="1" applyAlignment="1"/>
    <xf numFmtId="0" fontId="10" fillId="0" borderId="1" xfId="0" applyFont="1" applyBorder="1" applyAlignment="1"/>
    <xf numFmtId="0" fontId="10" fillId="7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s://escholarship.org/content/qt7n68r0q8/qt7n68r0q8.pdf?t=q5c6kn%20.%20Comparing%20ration%20between%20HD%20pickups%20for%20202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"/>
  <sheetViews>
    <sheetView zoomScale="85" zoomScaleNormal="85" workbookViewId="0">
      <selection activeCell="C20" sqref="C20"/>
    </sheetView>
  </sheetViews>
  <sheetFormatPr defaultRowHeight="14.6" x14ac:dyDescent="0.4"/>
  <cols>
    <col min="1" max="1" width="24.4609375" bestFit="1" customWidth="1"/>
    <col min="2" max="2" width="7.3046875" bestFit="1" customWidth="1"/>
    <col min="3" max="3" width="19.3046875" bestFit="1" customWidth="1"/>
    <col min="4" max="4" width="57.765625" bestFit="1" customWidth="1"/>
    <col min="5" max="5" width="15.3046875" customWidth="1"/>
    <col min="6" max="6" width="20.765625" bestFit="1" customWidth="1"/>
    <col min="7" max="7" width="13.69140625" customWidth="1"/>
    <col min="8" max="8" width="7" bestFit="1" customWidth="1"/>
    <col min="9" max="9" width="84.07421875" bestFit="1" customWidth="1"/>
  </cols>
  <sheetData>
    <row r="1" spans="1:9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232</v>
      </c>
      <c r="H1" s="2" t="s">
        <v>7</v>
      </c>
      <c r="I1" s="2" t="s">
        <v>233</v>
      </c>
    </row>
    <row r="2" spans="1:9" x14ac:dyDescent="0.4">
      <c r="A2" s="3" t="s">
        <v>8</v>
      </c>
      <c r="B2" s="3">
        <v>1</v>
      </c>
      <c r="C2" s="3" t="s">
        <v>14</v>
      </c>
      <c r="D2" s="3" t="s">
        <v>116</v>
      </c>
      <c r="E2" s="3">
        <v>1</v>
      </c>
      <c r="F2" s="3" t="s">
        <v>218</v>
      </c>
      <c r="G2" s="3" t="s">
        <v>234</v>
      </c>
      <c r="H2" s="3">
        <v>1</v>
      </c>
      <c r="I2" s="3" t="s">
        <v>235</v>
      </c>
    </row>
    <row r="3" spans="1:9" x14ac:dyDescent="0.4">
      <c r="A3" s="3" t="s">
        <v>8</v>
      </c>
      <c r="B3" s="3">
        <v>1</v>
      </c>
      <c r="C3" s="3" t="s">
        <v>14</v>
      </c>
      <c r="D3" s="3" t="s">
        <v>116</v>
      </c>
      <c r="E3" s="3">
        <v>2</v>
      </c>
      <c r="F3" s="3" t="s">
        <v>219</v>
      </c>
      <c r="G3" s="3" t="s">
        <v>236</v>
      </c>
      <c r="H3" s="3">
        <v>1</v>
      </c>
      <c r="I3" s="3" t="s">
        <v>237</v>
      </c>
    </row>
    <row r="4" spans="1:9" x14ac:dyDescent="0.4">
      <c r="A4" s="3" t="s">
        <v>8</v>
      </c>
      <c r="B4" s="3">
        <v>2</v>
      </c>
      <c r="C4" s="3" t="s">
        <v>15</v>
      </c>
      <c r="D4" s="3" t="s">
        <v>117</v>
      </c>
      <c r="E4" s="3">
        <v>1</v>
      </c>
      <c r="F4" s="3" t="s">
        <v>218</v>
      </c>
      <c r="G4" s="3" t="s">
        <v>234</v>
      </c>
      <c r="H4" s="3">
        <v>1</v>
      </c>
      <c r="I4" s="3" t="s">
        <v>235</v>
      </c>
    </row>
    <row r="5" spans="1:9" x14ac:dyDescent="0.4">
      <c r="A5" s="3" t="s">
        <v>8</v>
      </c>
      <c r="B5" s="3">
        <v>2</v>
      </c>
      <c r="C5" s="3" t="s">
        <v>15</v>
      </c>
      <c r="D5" s="3" t="s">
        <v>117</v>
      </c>
      <c r="E5" s="3">
        <v>2</v>
      </c>
      <c r="F5" s="3" t="s">
        <v>219</v>
      </c>
      <c r="G5" s="3" t="s">
        <v>236</v>
      </c>
      <c r="H5" s="3">
        <v>1</v>
      </c>
      <c r="I5" s="3" t="s">
        <v>237</v>
      </c>
    </row>
    <row r="6" spans="1:9" x14ac:dyDescent="0.4">
      <c r="A6" s="3" t="s">
        <v>8</v>
      </c>
      <c r="B6" s="3">
        <v>3</v>
      </c>
      <c r="C6" s="3" t="s">
        <v>16</v>
      </c>
      <c r="D6" s="3" t="s">
        <v>118</v>
      </c>
      <c r="E6" s="3">
        <v>1</v>
      </c>
      <c r="F6" s="3" t="s">
        <v>218</v>
      </c>
      <c r="G6" s="3" t="s">
        <v>234</v>
      </c>
      <c r="H6" s="3">
        <v>1</v>
      </c>
      <c r="I6" s="3" t="s">
        <v>235</v>
      </c>
    </row>
    <row r="7" spans="1:9" x14ac:dyDescent="0.4">
      <c r="A7" s="3" t="s">
        <v>8</v>
      </c>
      <c r="B7" s="3">
        <v>3</v>
      </c>
      <c r="C7" s="3" t="s">
        <v>16</v>
      </c>
      <c r="D7" s="3" t="s">
        <v>118</v>
      </c>
      <c r="E7" s="3">
        <v>2</v>
      </c>
      <c r="F7" s="3" t="s">
        <v>219</v>
      </c>
      <c r="G7" s="3" t="s">
        <v>236</v>
      </c>
      <c r="H7" s="3">
        <v>10</v>
      </c>
      <c r="I7" s="4" t="s">
        <v>238</v>
      </c>
    </row>
    <row r="8" spans="1:9" x14ac:dyDescent="0.4">
      <c r="A8" s="3" t="s">
        <v>8</v>
      </c>
      <c r="B8" s="3">
        <v>4</v>
      </c>
      <c r="C8" s="3" t="s">
        <v>17</v>
      </c>
      <c r="D8" s="3" t="s">
        <v>119</v>
      </c>
      <c r="E8" s="3">
        <v>1</v>
      </c>
      <c r="F8" s="3" t="s">
        <v>218</v>
      </c>
      <c r="G8" s="3" t="s">
        <v>234</v>
      </c>
      <c r="H8" s="3">
        <v>1</v>
      </c>
      <c r="I8" s="3" t="s">
        <v>235</v>
      </c>
    </row>
    <row r="9" spans="1:9" x14ac:dyDescent="0.4">
      <c r="A9" s="3" t="s">
        <v>8</v>
      </c>
      <c r="B9" s="3">
        <v>4</v>
      </c>
      <c r="C9" s="3" t="s">
        <v>17</v>
      </c>
      <c r="D9" s="3" t="s">
        <v>119</v>
      </c>
      <c r="E9" s="3">
        <v>2</v>
      </c>
      <c r="F9" s="3" t="s">
        <v>219</v>
      </c>
      <c r="G9" s="3" t="s">
        <v>236</v>
      </c>
      <c r="H9" s="3">
        <v>1</v>
      </c>
      <c r="I9" s="3" t="s">
        <v>237</v>
      </c>
    </row>
    <row r="10" spans="1:9" x14ac:dyDescent="0.4">
      <c r="A10" s="3" t="s">
        <v>8</v>
      </c>
      <c r="B10" s="3">
        <v>5</v>
      </c>
      <c r="C10" s="3" t="s">
        <v>18</v>
      </c>
      <c r="D10" s="3" t="s">
        <v>120</v>
      </c>
      <c r="E10" s="3">
        <v>1</v>
      </c>
      <c r="F10" s="3" t="s">
        <v>218</v>
      </c>
      <c r="G10" s="3" t="s">
        <v>239</v>
      </c>
      <c r="H10" s="3">
        <v>31.356000000000002</v>
      </c>
      <c r="I10" s="3" t="s">
        <v>235</v>
      </c>
    </row>
    <row r="11" spans="1:9" x14ac:dyDescent="0.4">
      <c r="A11" s="3" t="s">
        <v>8</v>
      </c>
      <c r="B11" s="3">
        <v>5</v>
      </c>
      <c r="C11" s="3" t="s">
        <v>18</v>
      </c>
      <c r="D11" s="3" t="s">
        <v>120</v>
      </c>
      <c r="E11" s="3">
        <v>2</v>
      </c>
      <c r="F11" s="3" t="s">
        <v>219</v>
      </c>
      <c r="G11" s="3" t="s">
        <v>236</v>
      </c>
      <c r="H11" s="3">
        <v>40</v>
      </c>
      <c r="I11" s="3" t="s">
        <v>240</v>
      </c>
    </row>
    <row r="12" spans="1:9" x14ac:dyDescent="0.4">
      <c r="A12" s="3" t="s">
        <v>8</v>
      </c>
      <c r="B12" s="3">
        <v>6</v>
      </c>
      <c r="C12" s="3" t="s">
        <v>19</v>
      </c>
      <c r="D12" s="3" t="s">
        <v>121</v>
      </c>
      <c r="E12" s="3">
        <v>1</v>
      </c>
      <c r="F12" s="3" t="s">
        <v>218</v>
      </c>
      <c r="G12" s="3" t="s">
        <v>239</v>
      </c>
      <c r="H12" s="3">
        <v>31.356000000000002</v>
      </c>
      <c r="I12" s="3" t="s">
        <v>235</v>
      </c>
    </row>
    <row r="13" spans="1:9" x14ac:dyDescent="0.4">
      <c r="A13" s="3" t="s">
        <v>8</v>
      </c>
      <c r="B13" s="3">
        <v>6</v>
      </c>
      <c r="C13" s="3" t="s">
        <v>19</v>
      </c>
      <c r="D13" s="3" t="s">
        <v>121</v>
      </c>
      <c r="E13" s="3">
        <v>2</v>
      </c>
      <c r="F13" s="3" t="s">
        <v>219</v>
      </c>
      <c r="G13" s="3" t="s">
        <v>236</v>
      </c>
      <c r="H13" s="3">
        <v>40</v>
      </c>
      <c r="I13" s="3" t="s">
        <v>240</v>
      </c>
    </row>
    <row r="14" spans="1:9" x14ac:dyDescent="0.4">
      <c r="A14" s="3" t="s">
        <v>8</v>
      </c>
      <c r="B14" s="3">
        <v>7</v>
      </c>
      <c r="C14" s="3" t="s">
        <v>20</v>
      </c>
      <c r="D14" s="3" t="s">
        <v>122</v>
      </c>
      <c r="E14" s="3">
        <v>1</v>
      </c>
      <c r="F14" s="3" t="s">
        <v>218</v>
      </c>
      <c r="G14" s="3" t="s">
        <v>239</v>
      </c>
      <c r="H14" s="3">
        <v>31.356000000000002</v>
      </c>
      <c r="I14" s="3" t="s">
        <v>235</v>
      </c>
    </row>
    <row r="15" spans="1:9" x14ac:dyDescent="0.4">
      <c r="A15" s="3" t="s">
        <v>8</v>
      </c>
      <c r="B15" s="3">
        <v>7</v>
      </c>
      <c r="C15" s="3" t="s">
        <v>20</v>
      </c>
      <c r="D15" s="3" t="s">
        <v>122</v>
      </c>
      <c r="E15" s="3">
        <v>2</v>
      </c>
      <c r="F15" s="3" t="s">
        <v>219</v>
      </c>
      <c r="G15" s="3" t="s">
        <v>236</v>
      </c>
      <c r="H15" s="3">
        <v>30</v>
      </c>
      <c r="I15" s="3" t="s">
        <v>240</v>
      </c>
    </row>
    <row r="16" spans="1:9" x14ac:dyDescent="0.4">
      <c r="A16" s="3" t="s">
        <v>8</v>
      </c>
      <c r="B16" s="3">
        <v>8</v>
      </c>
      <c r="C16" s="3" t="s">
        <v>21</v>
      </c>
      <c r="D16" s="3" t="s">
        <v>123</v>
      </c>
      <c r="E16" s="3">
        <v>1</v>
      </c>
      <c r="F16" s="3" t="s">
        <v>218</v>
      </c>
      <c r="G16" s="3" t="s">
        <v>239</v>
      </c>
      <c r="H16" s="3">
        <v>31.356000000000002</v>
      </c>
      <c r="I16" s="3" t="s">
        <v>235</v>
      </c>
    </row>
    <row r="17" spans="1:9" x14ac:dyDescent="0.4">
      <c r="A17" s="3" t="s">
        <v>8</v>
      </c>
      <c r="B17" s="3">
        <v>8</v>
      </c>
      <c r="C17" s="3" t="s">
        <v>21</v>
      </c>
      <c r="D17" s="3" t="s">
        <v>123</v>
      </c>
      <c r="E17" s="3">
        <v>2</v>
      </c>
      <c r="F17" s="3" t="s">
        <v>219</v>
      </c>
      <c r="G17" s="3" t="s">
        <v>236</v>
      </c>
      <c r="H17" s="3">
        <v>25</v>
      </c>
      <c r="I17" s="5" t="s">
        <v>241</v>
      </c>
    </row>
    <row r="18" spans="1:9" x14ac:dyDescent="0.4">
      <c r="A18" s="3" t="s">
        <v>8</v>
      </c>
      <c r="B18" s="3">
        <v>9</v>
      </c>
      <c r="C18" s="3" t="s">
        <v>22</v>
      </c>
      <c r="D18" s="3" t="s">
        <v>124</v>
      </c>
      <c r="E18" s="3">
        <v>1</v>
      </c>
      <c r="F18" s="3" t="s">
        <v>218</v>
      </c>
      <c r="G18" s="3" t="s">
        <v>239</v>
      </c>
      <c r="H18" s="3">
        <v>31.356000000000002</v>
      </c>
      <c r="I18" s="3" t="s">
        <v>235</v>
      </c>
    </row>
    <row r="19" spans="1:9" x14ac:dyDescent="0.4">
      <c r="A19" s="3" t="s">
        <v>8</v>
      </c>
      <c r="B19" s="3">
        <v>9</v>
      </c>
      <c r="C19" s="3" t="s">
        <v>22</v>
      </c>
      <c r="D19" s="3" t="s">
        <v>124</v>
      </c>
      <c r="E19" s="3">
        <v>2</v>
      </c>
      <c r="F19" s="3" t="s">
        <v>219</v>
      </c>
      <c r="G19" s="3" t="s">
        <v>236</v>
      </c>
      <c r="H19" s="3">
        <v>25</v>
      </c>
      <c r="I19" s="5" t="s">
        <v>241</v>
      </c>
    </row>
    <row r="20" spans="1:9" x14ac:dyDescent="0.4">
      <c r="A20" s="3" t="s">
        <v>8</v>
      </c>
      <c r="B20" s="3">
        <v>10</v>
      </c>
      <c r="C20" s="3" t="s">
        <v>338</v>
      </c>
      <c r="D20" s="3" t="s">
        <v>124</v>
      </c>
      <c r="E20" s="3">
        <v>1</v>
      </c>
      <c r="F20" s="3" t="s">
        <v>218</v>
      </c>
      <c r="G20" s="3" t="s">
        <v>239</v>
      </c>
      <c r="H20" s="3">
        <v>31.356000000000002</v>
      </c>
      <c r="I20" s="5" t="s">
        <v>235</v>
      </c>
    </row>
    <row r="21" spans="1:9" x14ac:dyDescent="0.4">
      <c r="A21" s="3" t="s">
        <v>8</v>
      </c>
      <c r="B21" s="3">
        <v>10</v>
      </c>
      <c r="C21" s="3" t="s">
        <v>338</v>
      </c>
      <c r="D21" s="3" t="s">
        <v>124</v>
      </c>
      <c r="E21" s="3">
        <v>2</v>
      </c>
      <c r="F21" s="3" t="s">
        <v>219</v>
      </c>
      <c r="G21" s="3" t="s">
        <v>236</v>
      </c>
      <c r="H21" s="3">
        <v>25</v>
      </c>
      <c r="I21" s="5" t="s">
        <v>241</v>
      </c>
    </row>
    <row r="22" spans="1:9" x14ac:dyDescent="0.4">
      <c r="A22" s="3" t="s">
        <v>8</v>
      </c>
      <c r="B22" s="3">
        <v>11</v>
      </c>
      <c r="C22" s="3" t="s">
        <v>23</v>
      </c>
      <c r="D22" s="3" t="s">
        <v>125</v>
      </c>
      <c r="E22" s="3">
        <v>1</v>
      </c>
      <c r="F22" s="3" t="s">
        <v>218</v>
      </c>
      <c r="G22" s="3" t="s">
        <v>239</v>
      </c>
      <c r="H22" s="3">
        <v>31.356000000000002</v>
      </c>
      <c r="I22" s="3" t="s">
        <v>235</v>
      </c>
    </row>
    <row r="23" spans="1:9" x14ac:dyDescent="0.4">
      <c r="A23" s="3" t="s">
        <v>8</v>
      </c>
      <c r="B23" s="3">
        <v>11</v>
      </c>
      <c r="C23" s="3" t="s">
        <v>23</v>
      </c>
      <c r="D23" s="3" t="s">
        <v>125</v>
      </c>
      <c r="E23" s="3">
        <v>2</v>
      </c>
      <c r="F23" s="3" t="s">
        <v>219</v>
      </c>
      <c r="G23" s="3" t="s">
        <v>236</v>
      </c>
      <c r="H23" s="3">
        <v>20</v>
      </c>
      <c r="I23" s="5" t="s">
        <v>241</v>
      </c>
    </row>
    <row r="24" spans="1:9" x14ac:dyDescent="0.4">
      <c r="A24" s="3" t="s">
        <v>8</v>
      </c>
      <c r="B24" s="3">
        <v>12</v>
      </c>
      <c r="C24" s="3" t="s">
        <v>24</v>
      </c>
      <c r="D24" s="3" t="s">
        <v>126</v>
      </c>
      <c r="E24" s="3">
        <v>1</v>
      </c>
      <c r="F24" s="3" t="s">
        <v>218</v>
      </c>
      <c r="G24" s="3" t="s">
        <v>239</v>
      </c>
      <c r="H24" s="3">
        <v>31.356000000000002</v>
      </c>
      <c r="I24" s="3" t="s">
        <v>235</v>
      </c>
    </row>
    <row r="25" spans="1:9" x14ac:dyDescent="0.4">
      <c r="A25" s="3" t="s">
        <v>8</v>
      </c>
      <c r="B25" s="3">
        <v>12</v>
      </c>
      <c r="C25" s="3" t="s">
        <v>24</v>
      </c>
      <c r="D25" s="3" t="s">
        <v>126</v>
      </c>
      <c r="E25" s="3">
        <v>2</v>
      </c>
      <c r="F25" s="3" t="s">
        <v>219</v>
      </c>
      <c r="G25" s="3" t="s">
        <v>236</v>
      </c>
      <c r="H25" s="3">
        <v>20</v>
      </c>
      <c r="I25" s="5" t="s">
        <v>241</v>
      </c>
    </row>
    <row r="26" spans="1:9" x14ac:dyDescent="0.4">
      <c r="A26" s="3" t="s">
        <v>8</v>
      </c>
      <c r="B26" s="3">
        <v>13</v>
      </c>
      <c r="C26" s="3" t="s">
        <v>25</v>
      </c>
      <c r="D26" s="3" t="s">
        <v>127</v>
      </c>
      <c r="E26" s="3">
        <v>1</v>
      </c>
      <c r="F26" s="3" t="s">
        <v>218</v>
      </c>
      <c r="G26" s="3" t="s">
        <v>239</v>
      </c>
      <c r="H26" s="3">
        <v>31.356000000000002</v>
      </c>
      <c r="I26" s="3" t="s">
        <v>235</v>
      </c>
    </row>
    <row r="27" spans="1:9" x14ac:dyDescent="0.4">
      <c r="A27" s="3" t="s">
        <v>8</v>
      </c>
      <c r="B27" s="3">
        <v>13</v>
      </c>
      <c r="C27" s="3" t="s">
        <v>25</v>
      </c>
      <c r="D27" s="3" t="s">
        <v>127</v>
      </c>
      <c r="E27" s="3">
        <v>2</v>
      </c>
      <c r="F27" s="3" t="s">
        <v>219</v>
      </c>
      <c r="G27" s="3" t="s">
        <v>236</v>
      </c>
      <c r="H27" s="3">
        <v>25</v>
      </c>
      <c r="I27" s="5" t="s">
        <v>241</v>
      </c>
    </row>
    <row r="28" spans="1:9" x14ac:dyDescent="0.4">
      <c r="A28" s="3" t="s">
        <v>8</v>
      </c>
      <c r="B28" s="3">
        <v>14</v>
      </c>
      <c r="C28" s="3" t="s">
        <v>26</v>
      </c>
      <c r="D28" s="3" t="s">
        <v>128</v>
      </c>
      <c r="E28" s="3">
        <v>1</v>
      </c>
      <c r="F28" s="3" t="s">
        <v>218</v>
      </c>
      <c r="G28" s="3" t="s">
        <v>239</v>
      </c>
      <c r="H28" s="3">
        <v>31.356000000000002</v>
      </c>
      <c r="I28" s="3" t="s">
        <v>235</v>
      </c>
    </row>
    <row r="29" spans="1:9" x14ac:dyDescent="0.4">
      <c r="A29" s="3" t="s">
        <v>8</v>
      </c>
      <c r="B29" s="3">
        <v>14</v>
      </c>
      <c r="C29" s="3" t="s">
        <v>26</v>
      </c>
      <c r="D29" s="3" t="s">
        <v>128</v>
      </c>
      <c r="E29" s="3">
        <v>2</v>
      </c>
      <c r="F29" s="3" t="s">
        <v>219</v>
      </c>
      <c r="G29" s="3" t="s">
        <v>236</v>
      </c>
      <c r="H29" s="6">
        <v>35</v>
      </c>
      <c r="I29" s="5" t="s">
        <v>241</v>
      </c>
    </row>
    <row r="30" spans="1:9" x14ac:dyDescent="0.4">
      <c r="A30" s="3" t="s">
        <v>8</v>
      </c>
      <c r="B30" s="3">
        <v>15</v>
      </c>
      <c r="C30" s="3" t="s">
        <v>27</v>
      </c>
      <c r="D30" s="3" t="s">
        <v>129</v>
      </c>
      <c r="E30" s="3">
        <v>1</v>
      </c>
      <c r="F30" s="3" t="s">
        <v>218</v>
      </c>
      <c r="G30" s="3" t="s">
        <v>239</v>
      </c>
      <c r="H30" s="3">
        <v>31.356000000000002</v>
      </c>
      <c r="I30" s="3" t="s">
        <v>235</v>
      </c>
    </row>
    <row r="31" spans="1:9" x14ac:dyDescent="0.4">
      <c r="A31" s="3" t="s">
        <v>8</v>
      </c>
      <c r="B31" s="3">
        <v>15</v>
      </c>
      <c r="C31" s="3" t="s">
        <v>27</v>
      </c>
      <c r="D31" s="3" t="s">
        <v>129</v>
      </c>
      <c r="E31" s="3">
        <v>2</v>
      </c>
      <c r="F31" s="3" t="s">
        <v>219</v>
      </c>
      <c r="G31" s="3" t="s">
        <v>236</v>
      </c>
      <c r="H31" s="6">
        <v>35</v>
      </c>
      <c r="I31" s="5" t="s">
        <v>241</v>
      </c>
    </row>
    <row r="32" spans="1:9" x14ac:dyDescent="0.4">
      <c r="A32" s="3" t="s">
        <v>8</v>
      </c>
      <c r="B32" s="3">
        <v>16</v>
      </c>
      <c r="C32" s="3" t="s">
        <v>28</v>
      </c>
      <c r="D32" s="3" t="s">
        <v>130</v>
      </c>
      <c r="E32" s="3">
        <v>1</v>
      </c>
      <c r="F32" s="3" t="s">
        <v>218</v>
      </c>
      <c r="G32" s="3" t="s">
        <v>234</v>
      </c>
      <c r="H32" s="3">
        <v>1</v>
      </c>
      <c r="I32" s="3" t="s">
        <v>235</v>
      </c>
    </row>
    <row r="33" spans="1:9" x14ac:dyDescent="0.4">
      <c r="A33" s="3" t="s">
        <v>8</v>
      </c>
      <c r="B33" s="3">
        <v>16</v>
      </c>
      <c r="C33" s="3" t="s">
        <v>28</v>
      </c>
      <c r="D33" s="3" t="s">
        <v>130</v>
      </c>
      <c r="E33" s="3">
        <v>2</v>
      </c>
      <c r="F33" s="3" t="s">
        <v>219</v>
      </c>
      <c r="G33" s="3" t="s">
        <v>236</v>
      </c>
      <c r="H33" s="3">
        <v>1</v>
      </c>
      <c r="I33" s="3" t="s">
        <v>237</v>
      </c>
    </row>
    <row r="34" spans="1:9" x14ac:dyDescent="0.4">
      <c r="A34" s="3" t="s">
        <v>8</v>
      </c>
      <c r="B34" s="3">
        <v>17</v>
      </c>
      <c r="C34" s="3" t="s">
        <v>29</v>
      </c>
      <c r="D34" s="3" t="s">
        <v>131</v>
      </c>
      <c r="E34" s="3">
        <v>1</v>
      </c>
      <c r="F34" s="3" t="s">
        <v>218</v>
      </c>
      <c r="G34" s="3" t="s">
        <v>234</v>
      </c>
      <c r="H34" s="3">
        <v>1</v>
      </c>
      <c r="I34" s="3" t="s">
        <v>235</v>
      </c>
    </row>
    <row r="35" spans="1:9" x14ac:dyDescent="0.4">
      <c r="A35" s="3" t="s">
        <v>8</v>
      </c>
      <c r="B35" s="3">
        <v>17</v>
      </c>
      <c r="C35" s="3" t="s">
        <v>29</v>
      </c>
      <c r="D35" s="3" t="s">
        <v>131</v>
      </c>
      <c r="E35" s="3">
        <v>2</v>
      </c>
      <c r="F35" s="3" t="s">
        <v>219</v>
      </c>
      <c r="G35" s="3" t="s">
        <v>236</v>
      </c>
      <c r="H35" s="3">
        <v>1</v>
      </c>
      <c r="I35" s="3" t="s">
        <v>237</v>
      </c>
    </row>
    <row r="36" spans="1:9" x14ac:dyDescent="0.4">
      <c r="A36" s="7" t="s">
        <v>9</v>
      </c>
      <c r="B36" s="7">
        <v>1</v>
      </c>
      <c r="C36" s="7" t="s">
        <v>30</v>
      </c>
      <c r="D36" s="7" t="s">
        <v>132</v>
      </c>
      <c r="E36" s="7">
        <v>1</v>
      </c>
      <c r="F36" s="7" t="s">
        <v>218</v>
      </c>
      <c r="G36" s="7" t="s">
        <v>234</v>
      </c>
      <c r="H36" s="7">
        <v>1</v>
      </c>
      <c r="I36" s="7" t="s">
        <v>235</v>
      </c>
    </row>
    <row r="37" spans="1:9" x14ac:dyDescent="0.4">
      <c r="A37" s="7" t="s">
        <v>9</v>
      </c>
      <c r="B37" s="7">
        <v>1</v>
      </c>
      <c r="C37" s="7" t="s">
        <v>30</v>
      </c>
      <c r="D37" s="7" t="s">
        <v>132</v>
      </c>
      <c r="E37" s="7">
        <v>2</v>
      </c>
      <c r="F37" s="7" t="s">
        <v>219</v>
      </c>
      <c r="G37" s="7" t="s">
        <v>236</v>
      </c>
      <c r="H37" s="7">
        <v>60</v>
      </c>
      <c r="I37" s="5" t="s">
        <v>241</v>
      </c>
    </row>
    <row r="38" spans="1:9" x14ac:dyDescent="0.4">
      <c r="A38" s="7" t="s">
        <v>9</v>
      </c>
      <c r="B38" s="7">
        <v>2</v>
      </c>
      <c r="C38" s="7" t="s">
        <v>31</v>
      </c>
      <c r="D38" s="7" t="s">
        <v>133</v>
      </c>
      <c r="E38" s="7">
        <v>1</v>
      </c>
      <c r="F38" s="7" t="s">
        <v>218</v>
      </c>
      <c r="G38" s="7" t="s">
        <v>234</v>
      </c>
      <c r="H38" s="7">
        <v>1</v>
      </c>
      <c r="I38" s="7" t="s">
        <v>235</v>
      </c>
    </row>
    <row r="39" spans="1:9" x14ac:dyDescent="0.4">
      <c r="A39" s="7" t="s">
        <v>9</v>
      </c>
      <c r="B39" s="7">
        <v>2</v>
      </c>
      <c r="C39" s="7" t="s">
        <v>31</v>
      </c>
      <c r="D39" s="7" t="s">
        <v>133</v>
      </c>
      <c r="E39" s="7">
        <v>2</v>
      </c>
      <c r="F39" s="7" t="s">
        <v>219</v>
      </c>
      <c r="G39" s="7" t="s">
        <v>236</v>
      </c>
      <c r="H39" s="7">
        <v>50</v>
      </c>
      <c r="I39" s="5" t="s">
        <v>241</v>
      </c>
    </row>
    <row r="40" spans="1:9" x14ac:dyDescent="0.4">
      <c r="A40" s="7" t="s">
        <v>9</v>
      </c>
      <c r="B40" s="7">
        <v>3</v>
      </c>
      <c r="C40" s="7" t="s">
        <v>32</v>
      </c>
      <c r="D40" s="7" t="s">
        <v>134</v>
      </c>
      <c r="E40" s="7">
        <v>1</v>
      </c>
      <c r="F40" s="7" t="s">
        <v>218</v>
      </c>
      <c r="G40" s="7" t="s">
        <v>234</v>
      </c>
      <c r="H40" s="7">
        <v>1</v>
      </c>
      <c r="I40" s="7" t="s">
        <v>235</v>
      </c>
    </row>
    <row r="41" spans="1:9" x14ac:dyDescent="0.4">
      <c r="A41" s="7" t="s">
        <v>9</v>
      </c>
      <c r="B41" s="7">
        <v>3</v>
      </c>
      <c r="C41" s="7" t="s">
        <v>32</v>
      </c>
      <c r="D41" s="7" t="s">
        <v>134</v>
      </c>
      <c r="E41" s="7">
        <v>2</v>
      </c>
      <c r="F41" s="7" t="s">
        <v>219</v>
      </c>
      <c r="G41" s="7" t="s">
        <v>236</v>
      </c>
      <c r="H41" s="7">
        <v>20</v>
      </c>
      <c r="I41" s="4" t="s">
        <v>238</v>
      </c>
    </row>
    <row r="42" spans="1:9" x14ac:dyDescent="0.4">
      <c r="A42" s="7" t="s">
        <v>9</v>
      </c>
      <c r="B42" s="7">
        <v>4</v>
      </c>
      <c r="C42" s="7" t="s">
        <v>33</v>
      </c>
      <c r="D42" s="7" t="s">
        <v>135</v>
      </c>
      <c r="E42" s="7">
        <v>1</v>
      </c>
      <c r="F42" s="7" t="s">
        <v>218</v>
      </c>
      <c r="G42" s="7" t="s">
        <v>234</v>
      </c>
      <c r="H42" s="7">
        <v>1</v>
      </c>
      <c r="I42" s="7" t="s">
        <v>235</v>
      </c>
    </row>
    <row r="43" spans="1:9" x14ac:dyDescent="0.4">
      <c r="A43" s="7" t="s">
        <v>9</v>
      </c>
      <c r="B43" s="7">
        <v>4</v>
      </c>
      <c r="C43" s="7" t="s">
        <v>33</v>
      </c>
      <c r="D43" s="7" t="s">
        <v>135</v>
      </c>
      <c r="E43" s="7">
        <v>2</v>
      </c>
      <c r="F43" s="7" t="s">
        <v>219</v>
      </c>
      <c r="G43" s="7" t="s">
        <v>236</v>
      </c>
      <c r="H43" s="7">
        <v>15</v>
      </c>
      <c r="I43" s="4" t="s">
        <v>238</v>
      </c>
    </row>
    <row r="44" spans="1:9" x14ac:dyDescent="0.4">
      <c r="A44" s="3" t="s">
        <v>10</v>
      </c>
      <c r="B44" s="3">
        <v>1</v>
      </c>
      <c r="C44" s="3" t="s">
        <v>34</v>
      </c>
      <c r="D44" s="3" t="s">
        <v>136</v>
      </c>
      <c r="E44" s="3">
        <v>1</v>
      </c>
      <c r="F44" s="3" t="s">
        <v>218</v>
      </c>
      <c r="G44" s="3" t="s">
        <v>234</v>
      </c>
      <c r="H44" s="3">
        <v>1</v>
      </c>
      <c r="I44" s="3" t="s">
        <v>235</v>
      </c>
    </row>
    <row r="45" spans="1:9" x14ac:dyDescent="0.4">
      <c r="A45" s="3" t="s">
        <v>10</v>
      </c>
      <c r="B45" s="3">
        <v>1</v>
      </c>
      <c r="C45" s="3" t="s">
        <v>34</v>
      </c>
      <c r="D45" s="3" t="s">
        <v>136</v>
      </c>
      <c r="E45" s="3">
        <v>2</v>
      </c>
      <c r="F45" s="3" t="s">
        <v>219</v>
      </c>
      <c r="G45" s="3" t="s">
        <v>236</v>
      </c>
      <c r="H45" s="3">
        <v>1</v>
      </c>
      <c r="I45" s="3" t="s">
        <v>237</v>
      </c>
    </row>
    <row r="46" spans="1:9" x14ac:dyDescent="0.4">
      <c r="A46" s="3" t="s">
        <v>10</v>
      </c>
      <c r="B46" s="3">
        <v>2</v>
      </c>
      <c r="C46" s="3" t="s">
        <v>35</v>
      </c>
      <c r="D46" s="3" t="s">
        <v>137</v>
      </c>
      <c r="E46" s="3">
        <v>1</v>
      </c>
      <c r="F46" s="3" t="s">
        <v>218</v>
      </c>
      <c r="G46" s="3" t="s">
        <v>234</v>
      </c>
      <c r="H46" s="3">
        <v>1</v>
      </c>
      <c r="I46" s="3" t="s">
        <v>235</v>
      </c>
    </row>
    <row r="47" spans="1:9" x14ac:dyDescent="0.4">
      <c r="A47" s="3" t="s">
        <v>10</v>
      </c>
      <c r="B47" s="3">
        <v>2</v>
      </c>
      <c r="C47" s="3" t="s">
        <v>35</v>
      </c>
      <c r="D47" s="3" t="s">
        <v>137</v>
      </c>
      <c r="E47" s="3">
        <v>2</v>
      </c>
      <c r="F47" s="3" t="s">
        <v>219</v>
      </c>
      <c r="G47" s="3" t="s">
        <v>236</v>
      </c>
      <c r="H47" s="3">
        <v>1</v>
      </c>
      <c r="I47" s="3" t="s">
        <v>237</v>
      </c>
    </row>
    <row r="48" spans="1:9" x14ac:dyDescent="0.4">
      <c r="A48" s="3" t="s">
        <v>10</v>
      </c>
      <c r="B48" s="3">
        <v>3</v>
      </c>
      <c r="C48" s="3" t="s">
        <v>36</v>
      </c>
      <c r="D48" s="3" t="s">
        <v>138</v>
      </c>
      <c r="E48" s="3">
        <v>1</v>
      </c>
      <c r="F48" s="3" t="s">
        <v>218</v>
      </c>
      <c r="G48" s="3" t="s">
        <v>234</v>
      </c>
      <c r="H48" s="3">
        <v>1</v>
      </c>
      <c r="I48" s="3" t="s">
        <v>235</v>
      </c>
    </row>
    <row r="49" spans="1:9" x14ac:dyDescent="0.4">
      <c r="A49" s="3" t="s">
        <v>10</v>
      </c>
      <c r="B49" s="3">
        <v>3</v>
      </c>
      <c r="C49" s="3" t="s">
        <v>36</v>
      </c>
      <c r="D49" s="3" t="s">
        <v>138</v>
      </c>
      <c r="E49" s="3">
        <v>2</v>
      </c>
      <c r="F49" s="3" t="s">
        <v>219</v>
      </c>
      <c r="G49" s="3" t="s">
        <v>236</v>
      </c>
      <c r="H49" s="3">
        <v>1</v>
      </c>
      <c r="I49" s="3" t="s">
        <v>237</v>
      </c>
    </row>
    <row r="50" spans="1:9" x14ac:dyDescent="0.4">
      <c r="A50" s="3" t="s">
        <v>10</v>
      </c>
      <c r="B50" s="3">
        <v>4</v>
      </c>
      <c r="C50" s="3" t="s">
        <v>37</v>
      </c>
      <c r="D50" s="3" t="s">
        <v>139</v>
      </c>
      <c r="E50" s="3">
        <v>1</v>
      </c>
      <c r="F50" s="3" t="s">
        <v>218</v>
      </c>
      <c r="G50" s="3" t="s">
        <v>234</v>
      </c>
      <c r="H50" s="3">
        <v>1</v>
      </c>
      <c r="I50" s="3" t="s">
        <v>235</v>
      </c>
    </row>
    <row r="51" spans="1:9" x14ac:dyDescent="0.4">
      <c r="A51" s="3" t="s">
        <v>10</v>
      </c>
      <c r="B51" s="3">
        <v>4</v>
      </c>
      <c r="C51" s="3" t="s">
        <v>37</v>
      </c>
      <c r="D51" s="3" t="s">
        <v>139</v>
      </c>
      <c r="E51" s="3">
        <v>2</v>
      </c>
      <c r="F51" s="3" t="s">
        <v>219</v>
      </c>
      <c r="G51" s="3" t="s">
        <v>236</v>
      </c>
      <c r="H51" s="3">
        <v>1</v>
      </c>
      <c r="I51" s="3" t="s">
        <v>237</v>
      </c>
    </row>
    <row r="52" spans="1:9" x14ac:dyDescent="0.4">
      <c r="A52" s="3" t="s">
        <v>10</v>
      </c>
      <c r="B52" s="3">
        <v>5</v>
      </c>
      <c r="C52" s="3" t="s">
        <v>38</v>
      </c>
      <c r="D52" s="3" t="s">
        <v>140</v>
      </c>
      <c r="E52" s="3">
        <v>1</v>
      </c>
      <c r="F52" s="3" t="s">
        <v>218</v>
      </c>
      <c r="G52" s="3" t="s">
        <v>234</v>
      </c>
      <c r="H52" s="3">
        <v>1</v>
      </c>
      <c r="I52" s="3" t="s">
        <v>235</v>
      </c>
    </row>
    <row r="53" spans="1:9" x14ac:dyDescent="0.4">
      <c r="A53" s="3" t="s">
        <v>10</v>
      </c>
      <c r="B53" s="3">
        <v>5</v>
      </c>
      <c r="C53" s="3" t="s">
        <v>38</v>
      </c>
      <c r="D53" s="3" t="s">
        <v>140</v>
      </c>
      <c r="E53" s="3">
        <v>2</v>
      </c>
      <c r="F53" s="3" t="s">
        <v>219</v>
      </c>
      <c r="G53" s="3" t="s">
        <v>236</v>
      </c>
      <c r="H53" s="3">
        <v>1</v>
      </c>
      <c r="I53" s="3" t="s">
        <v>237</v>
      </c>
    </row>
    <row r="54" spans="1:9" x14ac:dyDescent="0.4">
      <c r="A54" s="3" t="s">
        <v>10</v>
      </c>
      <c r="B54" s="3">
        <v>6</v>
      </c>
      <c r="C54" s="3" t="s">
        <v>39</v>
      </c>
      <c r="D54" s="3" t="s">
        <v>141</v>
      </c>
      <c r="E54" s="3">
        <v>1</v>
      </c>
      <c r="F54" s="3" t="s">
        <v>218</v>
      </c>
      <c r="G54" s="3" t="s">
        <v>234</v>
      </c>
      <c r="H54" s="3">
        <v>1</v>
      </c>
      <c r="I54" s="3" t="s">
        <v>235</v>
      </c>
    </row>
    <row r="55" spans="1:9" x14ac:dyDescent="0.4">
      <c r="A55" s="3" t="s">
        <v>10</v>
      </c>
      <c r="B55" s="3">
        <v>6</v>
      </c>
      <c r="C55" s="3" t="s">
        <v>39</v>
      </c>
      <c r="D55" s="3" t="s">
        <v>141</v>
      </c>
      <c r="E55" s="3">
        <v>2</v>
      </c>
      <c r="F55" s="3" t="s">
        <v>219</v>
      </c>
      <c r="G55" s="3" t="s">
        <v>236</v>
      </c>
      <c r="H55" s="3">
        <v>1</v>
      </c>
      <c r="I55" s="3" t="s">
        <v>237</v>
      </c>
    </row>
    <row r="56" spans="1:9" x14ac:dyDescent="0.4">
      <c r="A56" s="3" t="s">
        <v>10</v>
      </c>
      <c r="B56" s="3">
        <v>7</v>
      </c>
      <c r="C56" s="3" t="s">
        <v>40</v>
      </c>
      <c r="D56" s="3" t="s">
        <v>142</v>
      </c>
      <c r="E56" s="3">
        <v>1</v>
      </c>
      <c r="F56" s="3" t="s">
        <v>218</v>
      </c>
      <c r="G56" s="3" t="s">
        <v>234</v>
      </c>
      <c r="H56" s="3">
        <v>1</v>
      </c>
      <c r="I56" s="3" t="s">
        <v>235</v>
      </c>
    </row>
    <row r="57" spans="1:9" x14ac:dyDescent="0.4">
      <c r="A57" s="3" t="s">
        <v>10</v>
      </c>
      <c r="B57" s="3">
        <v>7</v>
      </c>
      <c r="C57" s="3" t="s">
        <v>40</v>
      </c>
      <c r="D57" s="3" t="s">
        <v>142</v>
      </c>
      <c r="E57" s="3">
        <v>2</v>
      </c>
      <c r="F57" s="3" t="s">
        <v>219</v>
      </c>
      <c r="G57" s="3" t="s">
        <v>236</v>
      </c>
      <c r="H57" s="3">
        <v>1</v>
      </c>
      <c r="I57" s="3" t="s">
        <v>237</v>
      </c>
    </row>
    <row r="58" spans="1:9" x14ac:dyDescent="0.4">
      <c r="A58" s="3" t="s">
        <v>10</v>
      </c>
      <c r="B58" s="3">
        <v>8</v>
      </c>
      <c r="C58" s="3" t="s">
        <v>41</v>
      </c>
      <c r="D58" s="3" t="s">
        <v>143</v>
      </c>
      <c r="E58" s="3">
        <v>1</v>
      </c>
      <c r="F58" s="3" t="s">
        <v>218</v>
      </c>
      <c r="G58" s="3" t="s">
        <v>234</v>
      </c>
      <c r="H58" s="3">
        <v>1</v>
      </c>
      <c r="I58" s="3" t="s">
        <v>235</v>
      </c>
    </row>
    <row r="59" spans="1:9" x14ac:dyDescent="0.4">
      <c r="A59" s="3" t="s">
        <v>10</v>
      </c>
      <c r="B59" s="3">
        <v>8</v>
      </c>
      <c r="C59" s="3" t="s">
        <v>41</v>
      </c>
      <c r="D59" s="3" t="s">
        <v>143</v>
      </c>
      <c r="E59" s="3">
        <v>2</v>
      </c>
      <c r="F59" s="3" t="s">
        <v>219</v>
      </c>
      <c r="G59" s="3" t="s">
        <v>236</v>
      </c>
      <c r="H59" s="3">
        <v>1</v>
      </c>
      <c r="I59" s="3" t="s">
        <v>237</v>
      </c>
    </row>
    <row r="60" spans="1:9" x14ac:dyDescent="0.4">
      <c r="A60" s="3" t="s">
        <v>10</v>
      </c>
      <c r="B60" s="3">
        <v>9</v>
      </c>
      <c r="C60" s="3" t="s">
        <v>42</v>
      </c>
      <c r="D60" s="3" t="s">
        <v>144</v>
      </c>
      <c r="E60" s="3">
        <v>1</v>
      </c>
      <c r="F60" s="3" t="s">
        <v>218</v>
      </c>
      <c r="G60" s="3" t="s">
        <v>234</v>
      </c>
      <c r="H60" s="3">
        <v>1</v>
      </c>
      <c r="I60" s="3" t="s">
        <v>235</v>
      </c>
    </row>
    <row r="61" spans="1:9" x14ac:dyDescent="0.4">
      <c r="A61" s="3" t="s">
        <v>10</v>
      </c>
      <c r="B61" s="3">
        <v>9</v>
      </c>
      <c r="C61" s="3" t="s">
        <v>42</v>
      </c>
      <c r="D61" s="3" t="s">
        <v>144</v>
      </c>
      <c r="E61" s="3">
        <v>2</v>
      </c>
      <c r="F61" s="3" t="s">
        <v>219</v>
      </c>
      <c r="G61" s="3" t="s">
        <v>236</v>
      </c>
      <c r="H61" s="3">
        <v>1</v>
      </c>
      <c r="I61" s="3" t="s">
        <v>237</v>
      </c>
    </row>
    <row r="62" spans="1:9" x14ac:dyDescent="0.4">
      <c r="A62" s="3" t="s">
        <v>10</v>
      </c>
      <c r="B62" s="3">
        <v>10</v>
      </c>
      <c r="C62" s="3" t="s">
        <v>43</v>
      </c>
      <c r="D62" s="3" t="s">
        <v>145</v>
      </c>
      <c r="E62" s="3">
        <v>1</v>
      </c>
      <c r="F62" s="3" t="s">
        <v>218</v>
      </c>
      <c r="G62" s="3" t="s">
        <v>234</v>
      </c>
      <c r="H62" s="3">
        <v>1</v>
      </c>
      <c r="I62" s="3" t="s">
        <v>235</v>
      </c>
    </row>
    <row r="63" spans="1:9" x14ac:dyDescent="0.4">
      <c r="A63" s="3" t="s">
        <v>10</v>
      </c>
      <c r="B63" s="3">
        <v>10</v>
      </c>
      <c r="C63" s="3" t="s">
        <v>43</v>
      </c>
      <c r="D63" s="3" t="s">
        <v>145</v>
      </c>
      <c r="E63" s="3">
        <v>2</v>
      </c>
      <c r="F63" s="3" t="s">
        <v>219</v>
      </c>
      <c r="G63" s="3" t="s">
        <v>236</v>
      </c>
      <c r="H63" s="3">
        <v>1</v>
      </c>
      <c r="I63" s="3" t="s">
        <v>237</v>
      </c>
    </row>
    <row r="64" spans="1:9" x14ac:dyDescent="0.4">
      <c r="A64" s="3" t="s">
        <v>10</v>
      </c>
      <c r="B64" s="3">
        <v>11</v>
      </c>
      <c r="C64" s="3" t="s">
        <v>44</v>
      </c>
      <c r="D64" s="3" t="s">
        <v>146</v>
      </c>
      <c r="E64" s="3">
        <v>1</v>
      </c>
      <c r="F64" s="3" t="s">
        <v>218</v>
      </c>
      <c r="G64" s="3" t="s">
        <v>234</v>
      </c>
      <c r="H64" s="3">
        <v>1</v>
      </c>
      <c r="I64" s="3" t="s">
        <v>235</v>
      </c>
    </row>
    <row r="65" spans="1:9" x14ac:dyDescent="0.4">
      <c r="A65" s="3" t="s">
        <v>10</v>
      </c>
      <c r="B65" s="3">
        <v>11</v>
      </c>
      <c r="C65" s="3" t="s">
        <v>44</v>
      </c>
      <c r="D65" s="3" t="s">
        <v>146</v>
      </c>
      <c r="E65" s="3">
        <v>2</v>
      </c>
      <c r="F65" s="3" t="s">
        <v>219</v>
      </c>
      <c r="G65" s="3" t="s">
        <v>236</v>
      </c>
      <c r="H65" s="3">
        <v>1</v>
      </c>
      <c r="I65" s="3" t="s">
        <v>237</v>
      </c>
    </row>
    <row r="66" spans="1:9" x14ac:dyDescent="0.4">
      <c r="A66" s="3" t="s">
        <v>10</v>
      </c>
      <c r="B66" s="3">
        <v>12</v>
      </c>
      <c r="C66" s="3" t="s">
        <v>45</v>
      </c>
      <c r="D66" s="3" t="s">
        <v>147</v>
      </c>
      <c r="E66" s="3">
        <v>1</v>
      </c>
      <c r="F66" s="3" t="s">
        <v>218</v>
      </c>
      <c r="G66" s="3" t="s">
        <v>234</v>
      </c>
      <c r="H66" s="3">
        <v>1</v>
      </c>
      <c r="I66" s="3" t="s">
        <v>235</v>
      </c>
    </row>
    <row r="67" spans="1:9" x14ac:dyDescent="0.4">
      <c r="A67" s="3" t="s">
        <v>10</v>
      </c>
      <c r="B67" s="3">
        <v>12</v>
      </c>
      <c r="C67" s="3" t="s">
        <v>45</v>
      </c>
      <c r="D67" s="3" t="s">
        <v>147</v>
      </c>
      <c r="E67" s="3">
        <v>2</v>
      </c>
      <c r="F67" s="3" t="s">
        <v>219</v>
      </c>
      <c r="G67" s="3" t="s">
        <v>236</v>
      </c>
      <c r="H67" s="3">
        <v>1</v>
      </c>
      <c r="I67" s="3" t="s">
        <v>237</v>
      </c>
    </row>
    <row r="68" spans="1:9" x14ac:dyDescent="0.4">
      <c r="A68" s="3" t="s">
        <v>10</v>
      </c>
      <c r="B68" s="3">
        <v>13</v>
      </c>
      <c r="C68" s="3" t="s">
        <v>46</v>
      </c>
      <c r="D68" s="3" t="s">
        <v>148</v>
      </c>
      <c r="E68" s="3">
        <v>1</v>
      </c>
      <c r="F68" s="3" t="s">
        <v>218</v>
      </c>
      <c r="G68" s="3" t="s">
        <v>234</v>
      </c>
      <c r="H68" s="3">
        <v>1</v>
      </c>
      <c r="I68" s="3" t="s">
        <v>235</v>
      </c>
    </row>
    <row r="69" spans="1:9" x14ac:dyDescent="0.4">
      <c r="A69" s="3" t="s">
        <v>10</v>
      </c>
      <c r="B69" s="3">
        <v>13</v>
      </c>
      <c r="C69" s="3" t="s">
        <v>46</v>
      </c>
      <c r="D69" s="3" t="s">
        <v>148</v>
      </c>
      <c r="E69" s="3">
        <v>2</v>
      </c>
      <c r="F69" s="3" t="s">
        <v>219</v>
      </c>
      <c r="G69" s="3" t="s">
        <v>236</v>
      </c>
      <c r="H69" s="3">
        <v>1</v>
      </c>
      <c r="I69" s="3" t="s">
        <v>237</v>
      </c>
    </row>
    <row r="70" spans="1:9" x14ac:dyDescent="0.4">
      <c r="A70" s="3" t="s">
        <v>10</v>
      </c>
      <c r="B70" s="3">
        <v>14</v>
      </c>
      <c r="C70" s="3" t="s">
        <v>47</v>
      </c>
      <c r="D70" s="3" t="s">
        <v>149</v>
      </c>
      <c r="E70" s="3">
        <v>1</v>
      </c>
      <c r="F70" s="3" t="s">
        <v>218</v>
      </c>
      <c r="G70" s="3" t="s">
        <v>234</v>
      </c>
      <c r="H70" s="3">
        <v>1</v>
      </c>
      <c r="I70" s="3" t="s">
        <v>235</v>
      </c>
    </row>
    <row r="71" spans="1:9" x14ac:dyDescent="0.4">
      <c r="A71" s="3" t="s">
        <v>10</v>
      </c>
      <c r="B71" s="3">
        <v>14</v>
      </c>
      <c r="C71" s="3" t="s">
        <v>47</v>
      </c>
      <c r="D71" s="3" t="s">
        <v>149</v>
      </c>
      <c r="E71" s="3">
        <v>2</v>
      </c>
      <c r="F71" s="3" t="s">
        <v>219</v>
      </c>
      <c r="G71" s="3" t="s">
        <v>236</v>
      </c>
      <c r="H71" s="3">
        <v>1</v>
      </c>
      <c r="I71" s="3" t="s">
        <v>237</v>
      </c>
    </row>
    <row r="72" spans="1:9" x14ac:dyDescent="0.4">
      <c r="A72" s="3" t="s">
        <v>10</v>
      </c>
      <c r="B72" s="3">
        <v>15</v>
      </c>
      <c r="C72" s="3" t="s">
        <v>48</v>
      </c>
      <c r="D72" s="3" t="s">
        <v>150</v>
      </c>
      <c r="E72" s="3">
        <v>1</v>
      </c>
      <c r="F72" s="3" t="s">
        <v>218</v>
      </c>
      <c r="G72" s="3" t="s">
        <v>234</v>
      </c>
      <c r="H72" s="3">
        <v>1</v>
      </c>
      <c r="I72" s="3" t="s">
        <v>235</v>
      </c>
    </row>
    <row r="73" spans="1:9" x14ac:dyDescent="0.4">
      <c r="A73" s="3" t="s">
        <v>10</v>
      </c>
      <c r="B73" s="3">
        <v>15</v>
      </c>
      <c r="C73" s="3" t="s">
        <v>48</v>
      </c>
      <c r="D73" s="3" t="s">
        <v>150</v>
      </c>
      <c r="E73" s="3">
        <v>2</v>
      </c>
      <c r="F73" s="3" t="s">
        <v>219</v>
      </c>
      <c r="G73" s="3" t="s">
        <v>236</v>
      </c>
      <c r="H73" s="3">
        <v>1</v>
      </c>
      <c r="I73" s="3" t="s">
        <v>237</v>
      </c>
    </row>
    <row r="74" spans="1:9" x14ac:dyDescent="0.4">
      <c r="A74" s="7" t="s">
        <v>11</v>
      </c>
      <c r="B74" s="7">
        <v>1</v>
      </c>
      <c r="C74" s="7" t="s">
        <v>49</v>
      </c>
      <c r="D74" s="7" t="s">
        <v>242</v>
      </c>
      <c r="E74" s="7">
        <v>1</v>
      </c>
      <c r="F74" s="7" t="s">
        <v>218</v>
      </c>
      <c r="G74" s="7" t="s">
        <v>234</v>
      </c>
      <c r="H74" s="7">
        <v>1</v>
      </c>
      <c r="I74" s="7" t="s">
        <v>235</v>
      </c>
    </row>
    <row r="75" spans="1:9" x14ac:dyDescent="0.4">
      <c r="A75" s="7" t="s">
        <v>11</v>
      </c>
      <c r="B75" s="7">
        <v>1</v>
      </c>
      <c r="C75" s="7" t="s">
        <v>49</v>
      </c>
      <c r="D75" s="7" t="s">
        <v>242</v>
      </c>
      <c r="E75" s="7">
        <v>2</v>
      </c>
      <c r="F75" s="7" t="s">
        <v>219</v>
      </c>
      <c r="G75" s="7" t="s">
        <v>236</v>
      </c>
      <c r="H75" s="7">
        <v>1</v>
      </c>
      <c r="I75" s="7" t="s">
        <v>237</v>
      </c>
    </row>
    <row r="76" spans="1:9" x14ac:dyDescent="0.4">
      <c r="A76" s="7" t="s">
        <v>11</v>
      </c>
      <c r="B76" s="7">
        <v>2</v>
      </c>
      <c r="C76" s="7" t="s">
        <v>50</v>
      </c>
      <c r="D76" s="7" t="s">
        <v>243</v>
      </c>
      <c r="E76" s="7">
        <v>1</v>
      </c>
      <c r="F76" s="7" t="s">
        <v>218</v>
      </c>
      <c r="G76" s="7" t="s">
        <v>234</v>
      </c>
      <c r="H76" s="7">
        <v>1</v>
      </c>
      <c r="I76" s="7" t="s">
        <v>235</v>
      </c>
    </row>
    <row r="77" spans="1:9" x14ac:dyDescent="0.4">
      <c r="A77" s="7" t="s">
        <v>11</v>
      </c>
      <c r="B77" s="7">
        <v>2</v>
      </c>
      <c r="C77" s="7" t="s">
        <v>50</v>
      </c>
      <c r="D77" s="7" t="s">
        <v>243</v>
      </c>
      <c r="E77" s="7">
        <v>2</v>
      </c>
      <c r="F77" s="7" t="s">
        <v>219</v>
      </c>
      <c r="G77" s="7" t="s">
        <v>236</v>
      </c>
      <c r="H77" s="7">
        <v>1</v>
      </c>
      <c r="I77" s="7" t="s">
        <v>237</v>
      </c>
    </row>
    <row r="78" spans="1:9" x14ac:dyDescent="0.4">
      <c r="A78" s="7" t="s">
        <v>11</v>
      </c>
      <c r="B78" s="7">
        <v>3</v>
      </c>
      <c r="C78" s="7" t="s">
        <v>51</v>
      </c>
      <c r="D78" s="7" t="s">
        <v>244</v>
      </c>
      <c r="E78" s="7">
        <v>1</v>
      </c>
      <c r="F78" s="7" t="s">
        <v>218</v>
      </c>
      <c r="G78" s="7" t="s">
        <v>234</v>
      </c>
      <c r="H78" s="7">
        <v>1</v>
      </c>
      <c r="I78" s="7" t="s">
        <v>235</v>
      </c>
    </row>
    <row r="79" spans="1:9" x14ac:dyDescent="0.4">
      <c r="A79" s="7" t="s">
        <v>11</v>
      </c>
      <c r="B79" s="7">
        <v>3</v>
      </c>
      <c r="C79" s="7" t="s">
        <v>51</v>
      </c>
      <c r="D79" s="7" t="s">
        <v>244</v>
      </c>
      <c r="E79" s="7">
        <v>2</v>
      </c>
      <c r="F79" s="7" t="s">
        <v>219</v>
      </c>
      <c r="G79" s="7" t="s">
        <v>236</v>
      </c>
      <c r="H79" s="7">
        <v>1</v>
      </c>
      <c r="I79" s="7" t="s">
        <v>237</v>
      </c>
    </row>
    <row r="80" spans="1:9" x14ac:dyDescent="0.4">
      <c r="A80" s="7" t="s">
        <v>11</v>
      </c>
      <c r="B80" s="7">
        <v>4</v>
      </c>
      <c r="C80" s="7" t="s">
        <v>52</v>
      </c>
      <c r="D80" s="7" t="s">
        <v>245</v>
      </c>
      <c r="E80" s="7">
        <v>1</v>
      </c>
      <c r="F80" s="7" t="s">
        <v>218</v>
      </c>
      <c r="G80" s="7" t="s">
        <v>234</v>
      </c>
      <c r="H80" s="7">
        <v>1</v>
      </c>
      <c r="I80" s="7" t="s">
        <v>235</v>
      </c>
    </row>
    <row r="81" spans="1:9" x14ac:dyDescent="0.4">
      <c r="A81" s="7" t="s">
        <v>11</v>
      </c>
      <c r="B81" s="7">
        <v>4</v>
      </c>
      <c r="C81" s="7" t="s">
        <v>52</v>
      </c>
      <c r="D81" s="7" t="s">
        <v>245</v>
      </c>
      <c r="E81" s="7">
        <v>2</v>
      </c>
      <c r="F81" s="7" t="s">
        <v>219</v>
      </c>
      <c r="G81" s="7" t="s">
        <v>236</v>
      </c>
      <c r="H81" s="7">
        <v>1</v>
      </c>
      <c r="I81" s="7" t="s">
        <v>237</v>
      </c>
    </row>
    <row r="82" spans="1:9" x14ac:dyDescent="0.4">
      <c r="A82" s="7" t="s">
        <v>11</v>
      </c>
      <c r="B82" s="7">
        <v>5</v>
      </c>
      <c r="C82" s="7" t="s">
        <v>53</v>
      </c>
      <c r="D82" s="7" t="s">
        <v>246</v>
      </c>
      <c r="E82" s="7">
        <v>1</v>
      </c>
      <c r="F82" s="7" t="s">
        <v>218</v>
      </c>
      <c r="G82" s="7" t="s">
        <v>234</v>
      </c>
      <c r="H82" s="7">
        <v>1</v>
      </c>
      <c r="I82" s="7" t="s">
        <v>235</v>
      </c>
    </row>
    <row r="83" spans="1:9" x14ac:dyDescent="0.4">
      <c r="A83" s="7" t="s">
        <v>11</v>
      </c>
      <c r="B83" s="7">
        <v>5</v>
      </c>
      <c r="C83" s="7" t="s">
        <v>53</v>
      </c>
      <c r="D83" s="7" t="s">
        <v>246</v>
      </c>
      <c r="E83" s="7">
        <v>2</v>
      </c>
      <c r="F83" s="7" t="s">
        <v>219</v>
      </c>
      <c r="G83" s="7" t="s">
        <v>236</v>
      </c>
      <c r="H83" s="7">
        <v>1</v>
      </c>
      <c r="I83" s="7" t="s">
        <v>237</v>
      </c>
    </row>
    <row r="84" spans="1:9" x14ac:dyDescent="0.4">
      <c r="A84" s="7" t="s">
        <v>11</v>
      </c>
      <c r="B84" s="7">
        <v>6</v>
      </c>
      <c r="C84" s="7" t="s">
        <v>54</v>
      </c>
      <c r="D84" s="7" t="s">
        <v>247</v>
      </c>
      <c r="E84" s="7">
        <v>1</v>
      </c>
      <c r="F84" s="7" t="s">
        <v>218</v>
      </c>
      <c r="G84" s="7" t="s">
        <v>234</v>
      </c>
      <c r="H84" s="7">
        <v>1</v>
      </c>
      <c r="I84" s="7" t="s">
        <v>235</v>
      </c>
    </row>
    <row r="85" spans="1:9" x14ac:dyDescent="0.4">
      <c r="A85" s="7" t="s">
        <v>11</v>
      </c>
      <c r="B85" s="7">
        <v>6</v>
      </c>
      <c r="C85" s="7" t="s">
        <v>54</v>
      </c>
      <c r="D85" s="7" t="s">
        <v>247</v>
      </c>
      <c r="E85" s="7">
        <v>2</v>
      </c>
      <c r="F85" s="7" t="s">
        <v>219</v>
      </c>
      <c r="G85" s="7" t="s">
        <v>236</v>
      </c>
      <c r="H85" s="7">
        <v>1</v>
      </c>
      <c r="I85" s="7" t="s">
        <v>237</v>
      </c>
    </row>
    <row r="86" spans="1:9" x14ac:dyDescent="0.4">
      <c r="A86" s="7" t="s">
        <v>11</v>
      </c>
      <c r="B86" s="7">
        <v>7</v>
      </c>
      <c r="C86" s="7" t="s">
        <v>55</v>
      </c>
      <c r="D86" s="7" t="s">
        <v>248</v>
      </c>
      <c r="E86" s="7">
        <v>1</v>
      </c>
      <c r="F86" s="7" t="s">
        <v>218</v>
      </c>
      <c r="G86" s="7" t="s">
        <v>234</v>
      </c>
      <c r="H86" s="7">
        <v>1</v>
      </c>
      <c r="I86" s="7" t="s">
        <v>235</v>
      </c>
    </row>
    <row r="87" spans="1:9" x14ac:dyDescent="0.4">
      <c r="A87" s="7" t="s">
        <v>11</v>
      </c>
      <c r="B87" s="7">
        <v>7</v>
      </c>
      <c r="C87" s="7" t="s">
        <v>55</v>
      </c>
      <c r="D87" s="7" t="s">
        <v>248</v>
      </c>
      <c r="E87" s="7">
        <v>2</v>
      </c>
      <c r="F87" s="7" t="s">
        <v>219</v>
      </c>
      <c r="G87" s="7" t="s">
        <v>236</v>
      </c>
      <c r="H87" s="7">
        <v>15</v>
      </c>
      <c r="I87" s="4" t="s">
        <v>238</v>
      </c>
    </row>
    <row r="88" spans="1:9" x14ac:dyDescent="0.4">
      <c r="A88" s="7" t="s">
        <v>11</v>
      </c>
      <c r="B88" s="7">
        <v>8</v>
      </c>
      <c r="C88" s="7" t="s">
        <v>56</v>
      </c>
      <c r="D88" s="7" t="s">
        <v>249</v>
      </c>
      <c r="E88" s="7">
        <v>1</v>
      </c>
      <c r="F88" s="7" t="s">
        <v>218</v>
      </c>
      <c r="G88" s="7" t="s">
        <v>234</v>
      </c>
      <c r="H88" s="7">
        <v>1</v>
      </c>
      <c r="I88" s="7" t="s">
        <v>235</v>
      </c>
    </row>
    <row r="89" spans="1:9" x14ac:dyDescent="0.4">
      <c r="A89" s="7" t="s">
        <v>11</v>
      </c>
      <c r="B89" s="7">
        <v>8</v>
      </c>
      <c r="C89" s="7" t="s">
        <v>56</v>
      </c>
      <c r="D89" s="7" t="s">
        <v>249</v>
      </c>
      <c r="E89" s="7">
        <v>2</v>
      </c>
      <c r="F89" s="7" t="s">
        <v>219</v>
      </c>
      <c r="G89" s="7" t="s">
        <v>236</v>
      </c>
      <c r="H89" s="7">
        <v>1</v>
      </c>
      <c r="I89" s="7" t="s">
        <v>237</v>
      </c>
    </row>
    <row r="90" spans="1:9" x14ac:dyDescent="0.4">
      <c r="A90" s="7" t="s">
        <v>11</v>
      </c>
      <c r="B90" s="7">
        <v>9</v>
      </c>
      <c r="C90" s="7" t="s">
        <v>57</v>
      </c>
      <c r="D90" s="7" t="s">
        <v>250</v>
      </c>
      <c r="E90" s="7">
        <v>1</v>
      </c>
      <c r="F90" s="7" t="s">
        <v>218</v>
      </c>
      <c r="G90" s="7" t="s">
        <v>234</v>
      </c>
      <c r="H90" s="7">
        <v>1</v>
      </c>
      <c r="I90" s="7" t="s">
        <v>235</v>
      </c>
    </row>
    <row r="91" spans="1:9" x14ac:dyDescent="0.4">
      <c r="A91" s="7" t="s">
        <v>11</v>
      </c>
      <c r="B91" s="7">
        <v>9</v>
      </c>
      <c r="C91" s="7" t="s">
        <v>57</v>
      </c>
      <c r="D91" s="7" t="s">
        <v>250</v>
      </c>
      <c r="E91" s="7">
        <v>2</v>
      </c>
      <c r="F91" s="7" t="s">
        <v>219</v>
      </c>
      <c r="G91" s="7" t="s">
        <v>236</v>
      </c>
      <c r="H91" s="7">
        <v>1</v>
      </c>
      <c r="I91" s="7" t="s">
        <v>237</v>
      </c>
    </row>
    <row r="92" spans="1:9" x14ac:dyDescent="0.4">
      <c r="A92" s="7" t="s">
        <v>11</v>
      </c>
      <c r="B92" s="7">
        <v>10</v>
      </c>
      <c r="C92" s="7" t="s">
        <v>58</v>
      </c>
      <c r="D92" s="7" t="s">
        <v>251</v>
      </c>
      <c r="E92" s="7">
        <v>1</v>
      </c>
      <c r="F92" s="7" t="s">
        <v>218</v>
      </c>
      <c r="G92" s="7" t="s">
        <v>234</v>
      </c>
      <c r="H92" s="7">
        <v>1</v>
      </c>
      <c r="I92" s="7" t="s">
        <v>235</v>
      </c>
    </row>
    <row r="93" spans="1:9" x14ac:dyDescent="0.4">
      <c r="A93" s="7" t="s">
        <v>11</v>
      </c>
      <c r="B93" s="7">
        <v>10</v>
      </c>
      <c r="C93" s="7" t="s">
        <v>58</v>
      </c>
      <c r="D93" s="7" t="s">
        <v>251</v>
      </c>
      <c r="E93" s="7">
        <v>2</v>
      </c>
      <c r="F93" s="7" t="s">
        <v>219</v>
      </c>
      <c r="G93" s="7" t="s">
        <v>236</v>
      </c>
      <c r="H93" s="7">
        <v>1</v>
      </c>
      <c r="I93" s="7" t="s">
        <v>237</v>
      </c>
    </row>
    <row r="94" spans="1:9" x14ac:dyDescent="0.4">
      <c r="A94" s="7" t="s">
        <v>11</v>
      </c>
      <c r="B94" s="7">
        <v>11</v>
      </c>
      <c r="C94" s="7" t="s">
        <v>59</v>
      </c>
      <c r="D94" s="7" t="s">
        <v>252</v>
      </c>
      <c r="E94" s="7">
        <v>1</v>
      </c>
      <c r="F94" s="7" t="s">
        <v>218</v>
      </c>
      <c r="G94" s="7" t="s">
        <v>234</v>
      </c>
      <c r="H94" s="7">
        <v>1</v>
      </c>
      <c r="I94" s="7" t="s">
        <v>235</v>
      </c>
    </row>
    <row r="95" spans="1:9" x14ac:dyDescent="0.4">
      <c r="A95" s="7" t="s">
        <v>11</v>
      </c>
      <c r="B95" s="7">
        <v>11</v>
      </c>
      <c r="C95" s="7" t="s">
        <v>59</v>
      </c>
      <c r="D95" s="7" t="s">
        <v>252</v>
      </c>
      <c r="E95" s="7">
        <v>2</v>
      </c>
      <c r="F95" s="7" t="s">
        <v>219</v>
      </c>
      <c r="G95" s="7" t="s">
        <v>236</v>
      </c>
      <c r="H95" s="7">
        <v>1</v>
      </c>
      <c r="I95" s="7" t="s">
        <v>237</v>
      </c>
    </row>
    <row r="96" spans="1:9" x14ac:dyDescent="0.4">
      <c r="A96" s="7" t="s">
        <v>11</v>
      </c>
      <c r="B96" s="7">
        <v>12</v>
      </c>
      <c r="C96" s="7" t="s">
        <v>60</v>
      </c>
      <c r="D96" s="7" t="s">
        <v>253</v>
      </c>
      <c r="E96" s="7">
        <v>1</v>
      </c>
      <c r="F96" s="7" t="s">
        <v>218</v>
      </c>
      <c r="G96" s="7" t="s">
        <v>234</v>
      </c>
      <c r="H96" s="7">
        <v>1</v>
      </c>
      <c r="I96" s="7" t="s">
        <v>235</v>
      </c>
    </row>
    <row r="97" spans="1:9" x14ac:dyDescent="0.4">
      <c r="A97" s="7" t="s">
        <v>11</v>
      </c>
      <c r="B97" s="7">
        <v>12</v>
      </c>
      <c r="C97" s="7" t="s">
        <v>60</v>
      </c>
      <c r="D97" s="7" t="s">
        <v>253</v>
      </c>
      <c r="E97" s="7">
        <v>2</v>
      </c>
      <c r="F97" s="7" t="s">
        <v>219</v>
      </c>
      <c r="G97" s="7" t="s">
        <v>236</v>
      </c>
      <c r="H97" s="7">
        <v>15</v>
      </c>
      <c r="I97" s="4" t="s">
        <v>238</v>
      </c>
    </row>
    <row r="98" spans="1:9" x14ac:dyDescent="0.4">
      <c r="A98" s="7" t="s">
        <v>11</v>
      </c>
      <c r="B98" s="7">
        <v>13</v>
      </c>
      <c r="C98" s="7" t="s">
        <v>61</v>
      </c>
      <c r="D98" s="7" t="s">
        <v>254</v>
      </c>
      <c r="E98" s="7">
        <v>1</v>
      </c>
      <c r="F98" s="7" t="s">
        <v>218</v>
      </c>
      <c r="G98" s="7" t="s">
        <v>234</v>
      </c>
      <c r="H98" s="7">
        <v>1</v>
      </c>
      <c r="I98" s="7" t="s">
        <v>235</v>
      </c>
    </row>
    <row r="99" spans="1:9" x14ac:dyDescent="0.4">
      <c r="A99" s="7" t="s">
        <v>11</v>
      </c>
      <c r="B99" s="7">
        <v>13</v>
      </c>
      <c r="C99" s="7" t="s">
        <v>61</v>
      </c>
      <c r="D99" s="7" t="s">
        <v>254</v>
      </c>
      <c r="E99" s="7">
        <v>2</v>
      </c>
      <c r="F99" s="7" t="s">
        <v>219</v>
      </c>
      <c r="G99" s="7" t="s">
        <v>236</v>
      </c>
      <c r="H99" s="7">
        <v>1</v>
      </c>
      <c r="I99" s="7" t="s">
        <v>237</v>
      </c>
    </row>
    <row r="100" spans="1:9" x14ac:dyDescent="0.4">
      <c r="A100" s="7" t="s">
        <v>11</v>
      </c>
      <c r="B100" s="7">
        <v>14</v>
      </c>
      <c r="C100" s="7" t="s">
        <v>62</v>
      </c>
      <c r="D100" s="7" t="s">
        <v>255</v>
      </c>
      <c r="E100" s="7">
        <v>1</v>
      </c>
      <c r="F100" s="7" t="s">
        <v>218</v>
      </c>
      <c r="G100" s="7" t="s">
        <v>234</v>
      </c>
      <c r="H100" s="7">
        <v>1</v>
      </c>
      <c r="I100" s="7" t="s">
        <v>235</v>
      </c>
    </row>
    <row r="101" spans="1:9" x14ac:dyDescent="0.4">
      <c r="A101" s="7" t="s">
        <v>11</v>
      </c>
      <c r="B101" s="7">
        <v>14</v>
      </c>
      <c r="C101" s="7" t="s">
        <v>62</v>
      </c>
      <c r="D101" s="7" t="s">
        <v>255</v>
      </c>
      <c r="E101" s="7">
        <v>2</v>
      </c>
      <c r="F101" s="7" t="s">
        <v>219</v>
      </c>
      <c r="G101" s="7" t="s">
        <v>236</v>
      </c>
      <c r="H101" s="7">
        <v>1</v>
      </c>
      <c r="I101" s="7" t="s">
        <v>237</v>
      </c>
    </row>
    <row r="102" spans="1:9" x14ac:dyDescent="0.4">
      <c r="A102" s="7" t="s">
        <v>11</v>
      </c>
      <c r="B102" s="7">
        <v>15</v>
      </c>
      <c r="C102" s="7" t="s">
        <v>63</v>
      </c>
      <c r="D102" s="7" t="s">
        <v>256</v>
      </c>
      <c r="E102" s="7">
        <v>1</v>
      </c>
      <c r="F102" s="7" t="s">
        <v>218</v>
      </c>
      <c r="G102" s="7" t="s">
        <v>234</v>
      </c>
      <c r="H102" s="7">
        <v>1</v>
      </c>
      <c r="I102" s="7" t="s">
        <v>235</v>
      </c>
    </row>
    <row r="103" spans="1:9" x14ac:dyDescent="0.4">
      <c r="A103" s="7" t="s">
        <v>11</v>
      </c>
      <c r="B103" s="7">
        <v>15</v>
      </c>
      <c r="C103" s="7" t="s">
        <v>63</v>
      </c>
      <c r="D103" s="7" t="s">
        <v>256</v>
      </c>
      <c r="E103" s="7">
        <v>2</v>
      </c>
      <c r="F103" s="7" t="s">
        <v>219</v>
      </c>
      <c r="G103" s="7" t="s">
        <v>236</v>
      </c>
      <c r="H103" s="7">
        <v>1</v>
      </c>
      <c r="I103" s="7" t="s">
        <v>237</v>
      </c>
    </row>
    <row r="104" spans="1:9" x14ac:dyDescent="0.4">
      <c r="A104" s="7" t="s">
        <v>11</v>
      </c>
      <c r="B104" s="7">
        <v>16</v>
      </c>
      <c r="C104" s="7" t="s">
        <v>64</v>
      </c>
      <c r="D104" s="7" t="s">
        <v>257</v>
      </c>
      <c r="E104" s="7">
        <v>1</v>
      </c>
      <c r="F104" s="7" t="s">
        <v>218</v>
      </c>
      <c r="G104" s="7" t="s">
        <v>234</v>
      </c>
      <c r="H104" s="7">
        <v>1</v>
      </c>
      <c r="I104" s="7" t="s">
        <v>235</v>
      </c>
    </row>
    <row r="105" spans="1:9" x14ac:dyDescent="0.4">
      <c r="A105" s="7" t="s">
        <v>11</v>
      </c>
      <c r="B105" s="7">
        <v>16</v>
      </c>
      <c r="C105" s="7" t="s">
        <v>64</v>
      </c>
      <c r="D105" s="7" t="s">
        <v>257</v>
      </c>
      <c r="E105" s="7">
        <v>2</v>
      </c>
      <c r="F105" s="7" t="s">
        <v>219</v>
      </c>
      <c r="G105" s="7" t="s">
        <v>236</v>
      </c>
      <c r="H105" s="7">
        <v>1</v>
      </c>
      <c r="I105" s="7" t="s">
        <v>237</v>
      </c>
    </row>
    <row r="106" spans="1:9" x14ac:dyDescent="0.4">
      <c r="A106" s="7" t="s">
        <v>11</v>
      </c>
      <c r="B106" s="7">
        <v>17</v>
      </c>
      <c r="C106" s="7" t="s">
        <v>65</v>
      </c>
      <c r="D106" s="7" t="s">
        <v>258</v>
      </c>
      <c r="E106" s="7">
        <v>1</v>
      </c>
      <c r="F106" s="7" t="s">
        <v>218</v>
      </c>
      <c r="G106" s="7" t="s">
        <v>234</v>
      </c>
      <c r="H106" s="7">
        <v>1</v>
      </c>
      <c r="I106" s="7" t="s">
        <v>235</v>
      </c>
    </row>
    <row r="107" spans="1:9" x14ac:dyDescent="0.4">
      <c r="A107" s="7" t="s">
        <v>11</v>
      </c>
      <c r="B107" s="7">
        <v>17</v>
      </c>
      <c r="C107" s="7" t="s">
        <v>65</v>
      </c>
      <c r="D107" s="7" t="s">
        <v>258</v>
      </c>
      <c r="E107" s="7">
        <v>2</v>
      </c>
      <c r="F107" s="7" t="s">
        <v>219</v>
      </c>
      <c r="G107" s="7" t="s">
        <v>236</v>
      </c>
      <c r="H107" s="7">
        <v>15</v>
      </c>
      <c r="I107" s="4" t="s">
        <v>238</v>
      </c>
    </row>
    <row r="108" spans="1:9" x14ac:dyDescent="0.4">
      <c r="A108" s="3" t="s">
        <v>12</v>
      </c>
      <c r="B108" s="3">
        <v>1</v>
      </c>
      <c r="C108" s="3" t="s">
        <v>66</v>
      </c>
      <c r="D108" s="3" t="s">
        <v>168</v>
      </c>
      <c r="E108" s="3">
        <v>1</v>
      </c>
      <c r="F108" s="3" t="s">
        <v>218</v>
      </c>
      <c r="G108" s="3" t="s">
        <v>234</v>
      </c>
      <c r="H108" s="3">
        <v>1</v>
      </c>
      <c r="I108" s="3" t="s">
        <v>235</v>
      </c>
    </row>
    <row r="109" spans="1:9" x14ac:dyDescent="0.4">
      <c r="A109" s="3" t="s">
        <v>12</v>
      </c>
      <c r="B109" s="3">
        <v>1</v>
      </c>
      <c r="C109" s="3" t="s">
        <v>66</v>
      </c>
      <c r="D109" s="3" t="s">
        <v>168</v>
      </c>
      <c r="E109" s="3">
        <v>2</v>
      </c>
      <c r="F109" s="3" t="s">
        <v>219</v>
      </c>
      <c r="G109" s="3" t="s">
        <v>236</v>
      </c>
      <c r="H109" s="3">
        <v>17</v>
      </c>
      <c r="I109" s="3" t="s">
        <v>259</v>
      </c>
    </row>
    <row r="110" spans="1:9" x14ac:dyDescent="0.4">
      <c r="A110" s="3" t="s">
        <v>12</v>
      </c>
      <c r="B110" s="3">
        <v>2</v>
      </c>
      <c r="C110" s="3" t="s">
        <v>67</v>
      </c>
      <c r="D110" s="3" t="s">
        <v>169</v>
      </c>
      <c r="E110" s="3">
        <v>1</v>
      </c>
      <c r="F110" s="3" t="s">
        <v>218</v>
      </c>
      <c r="G110" s="3" t="s">
        <v>234</v>
      </c>
      <c r="H110" s="3">
        <v>1</v>
      </c>
      <c r="I110" s="3" t="s">
        <v>235</v>
      </c>
    </row>
    <row r="111" spans="1:9" x14ac:dyDescent="0.4">
      <c r="A111" s="3" t="s">
        <v>12</v>
      </c>
      <c r="B111" s="3">
        <v>2</v>
      </c>
      <c r="C111" s="3" t="s">
        <v>67</v>
      </c>
      <c r="D111" s="3" t="s">
        <v>169</v>
      </c>
      <c r="E111" s="3">
        <v>2</v>
      </c>
      <c r="F111" s="3" t="s">
        <v>219</v>
      </c>
      <c r="G111" s="3" t="s">
        <v>236</v>
      </c>
      <c r="H111" s="3">
        <v>17</v>
      </c>
      <c r="I111" s="3" t="s">
        <v>259</v>
      </c>
    </row>
    <row r="112" spans="1:9" x14ac:dyDescent="0.4">
      <c r="A112" s="3" t="s">
        <v>12</v>
      </c>
      <c r="B112" s="3">
        <v>3</v>
      </c>
      <c r="C112" s="3" t="s">
        <v>68</v>
      </c>
      <c r="D112" s="3" t="s">
        <v>170</v>
      </c>
      <c r="E112" s="3">
        <v>1</v>
      </c>
      <c r="F112" s="3" t="s">
        <v>218</v>
      </c>
      <c r="G112" s="3" t="s">
        <v>234</v>
      </c>
      <c r="H112" s="3">
        <v>1</v>
      </c>
      <c r="I112" s="3" t="s">
        <v>235</v>
      </c>
    </row>
    <row r="113" spans="1:9" x14ac:dyDescent="0.4">
      <c r="A113" s="3" t="s">
        <v>12</v>
      </c>
      <c r="B113" s="3">
        <v>3</v>
      </c>
      <c r="C113" s="3" t="s">
        <v>68</v>
      </c>
      <c r="D113" s="3" t="s">
        <v>170</v>
      </c>
      <c r="E113" s="3">
        <v>2</v>
      </c>
      <c r="F113" s="3" t="s">
        <v>219</v>
      </c>
      <c r="G113" s="3" t="s">
        <v>236</v>
      </c>
      <c r="H113" s="3">
        <v>17</v>
      </c>
      <c r="I113" s="3" t="s">
        <v>259</v>
      </c>
    </row>
    <row r="114" spans="1:9" x14ac:dyDescent="0.4">
      <c r="A114" s="3" t="s">
        <v>12</v>
      </c>
      <c r="B114" s="3">
        <v>4</v>
      </c>
      <c r="C114" s="3" t="s">
        <v>69</v>
      </c>
      <c r="D114" s="3" t="s">
        <v>171</v>
      </c>
      <c r="E114" s="3">
        <v>1</v>
      </c>
      <c r="F114" s="3" t="s">
        <v>218</v>
      </c>
      <c r="G114" s="3" t="s">
        <v>234</v>
      </c>
      <c r="H114" s="3">
        <v>1</v>
      </c>
      <c r="I114" s="3" t="s">
        <v>235</v>
      </c>
    </row>
    <row r="115" spans="1:9" x14ac:dyDescent="0.4">
      <c r="A115" s="3" t="s">
        <v>12</v>
      </c>
      <c r="B115" s="3">
        <v>4</v>
      </c>
      <c r="C115" s="3" t="s">
        <v>69</v>
      </c>
      <c r="D115" s="3" t="s">
        <v>171</v>
      </c>
      <c r="E115" s="3">
        <v>2</v>
      </c>
      <c r="F115" s="3" t="s">
        <v>219</v>
      </c>
      <c r="G115" s="3" t="s">
        <v>236</v>
      </c>
      <c r="H115" s="3">
        <v>16</v>
      </c>
      <c r="I115" s="3" t="s">
        <v>260</v>
      </c>
    </row>
    <row r="116" spans="1:9" x14ac:dyDescent="0.4">
      <c r="A116" s="3" t="s">
        <v>12</v>
      </c>
      <c r="B116" s="3">
        <v>5</v>
      </c>
      <c r="C116" s="3" t="s">
        <v>70</v>
      </c>
      <c r="D116" s="3" t="s">
        <v>172</v>
      </c>
      <c r="E116" s="3">
        <v>1</v>
      </c>
      <c r="F116" s="3" t="s">
        <v>218</v>
      </c>
      <c r="G116" s="3" t="s">
        <v>234</v>
      </c>
      <c r="H116" s="3">
        <v>1</v>
      </c>
      <c r="I116" s="3" t="s">
        <v>235</v>
      </c>
    </row>
    <row r="117" spans="1:9" x14ac:dyDescent="0.4">
      <c r="A117" s="3" t="s">
        <v>12</v>
      </c>
      <c r="B117" s="3">
        <v>5</v>
      </c>
      <c r="C117" s="3" t="s">
        <v>70</v>
      </c>
      <c r="D117" s="3" t="s">
        <v>172</v>
      </c>
      <c r="E117" s="3">
        <v>2</v>
      </c>
      <c r="F117" s="3" t="s">
        <v>219</v>
      </c>
      <c r="G117" s="3" t="s">
        <v>236</v>
      </c>
      <c r="H117" s="3">
        <v>16</v>
      </c>
      <c r="I117" s="3" t="s">
        <v>260</v>
      </c>
    </row>
    <row r="118" spans="1:9" x14ac:dyDescent="0.4">
      <c r="A118" s="3" t="s">
        <v>12</v>
      </c>
      <c r="B118" s="3">
        <v>6</v>
      </c>
      <c r="C118" s="3" t="s">
        <v>71</v>
      </c>
      <c r="D118" s="3" t="s">
        <v>173</v>
      </c>
      <c r="E118" s="3">
        <v>1</v>
      </c>
      <c r="F118" s="3" t="s">
        <v>218</v>
      </c>
      <c r="G118" s="3" t="s">
        <v>234</v>
      </c>
      <c r="H118" s="3">
        <v>1</v>
      </c>
      <c r="I118" s="3" t="s">
        <v>235</v>
      </c>
    </row>
    <row r="119" spans="1:9" x14ac:dyDescent="0.4">
      <c r="A119" s="3" t="s">
        <v>12</v>
      </c>
      <c r="B119" s="3">
        <v>6</v>
      </c>
      <c r="C119" s="3" t="s">
        <v>71</v>
      </c>
      <c r="D119" s="3" t="s">
        <v>173</v>
      </c>
      <c r="E119" s="3">
        <v>2</v>
      </c>
      <c r="F119" s="3" t="s">
        <v>219</v>
      </c>
      <c r="G119" s="3" t="s">
        <v>236</v>
      </c>
      <c r="H119" s="3">
        <v>16</v>
      </c>
      <c r="I119" s="3" t="s">
        <v>260</v>
      </c>
    </row>
    <row r="120" spans="1:9" x14ac:dyDescent="0.4">
      <c r="A120" s="3" t="s">
        <v>12</v>
      </c>
      <c r="B120" s="3">
        <v>7</v>
      </c>
      <c r="C120" s="3" t="s">
        <v>72</v>
      </c>
      <c r="D120" s="3" t="s">
        <v>174</v>
      </c>
      <c r="E120" s="3">
        <v>1</v>
      </c>
      <c r="F120" s="3" t="s">
        <v>218</v>
      </c>
      <c r="G120" s="3" t="s">
        <v>234</v>
      </c>
      <c r="H120" s="3">
        <v>1</v>
      </c>
      <c r="I120" s="3" t="s">
        <v>235</v>
      </c>
    </row>
    <row r="121" spans="1:9" x14ac:dyDescent="0.4">
      <c r="A121" s="3" t="s">
        <v>12</v>
      </c>
      <c r="B121" s="3">
        <v>7</v>
      </c>
      <c r="C121" s="3" t="s">
        <v>72</v>
      </c>
      <c r="D121" s="3" t="s">
        <v>174</v>
      </c>
      <c r="E121" s="3">
        <v>2</v>
      </c>
      <c r="F121" s="3" t="s">
        <v>219</v>
      </c>
      <c r="G121" s="3" t="s">
        <v>236</v>
      </c>
      <c r="H121" s="3">
        <v>17</v>
      </c>
      <c r="I121" s="3" t="s">
        <v>259</v>
      </c>
    </row>
    <row r="122" spans="1:9" x14ac:dyDescent="0.4">
      <c r="A122" s="3" t="s">
        <v>12</v>
      </c>
      <c r="B122" s="3">
        <v>8</v>
      </c>
      <c r="C122" s="3" t="s">
        <v>73</v>
      </c>
      <c r="D122" s="3" t="s">
        <v>175</v>
      </c>
      <c r="E122" s="3">
        <v>1</v>
      </c>
      <c r="F122" s="3" t="s">
        <v>218</v>
      </c>
      <c r="G122" s="3" t="s">
        <v>234</v>
      </c>
      <c r="H122" s="3">
        <v>1</v>
      </c>
      <c r="I122" s="3" t="s">
        <v>235</v>
      </c>
    </row>
    <row r="123" spans="1:9" x14ac:dyDescent="0.4">
      <c r="A123" s="3" t="s">
        <v>12</v>
      </c>
      <c r="B123" s="3">
        <v>8</v>
      </c>
      <c r="C123" s="3" t="s">
        <v>73</v>
      </c>
      <c r="D123" s="3" t="s">
        <v>175</v>
      </c>
      <c r="E123" s="3">
        <v>2</v>
      </c>
      <c r="F123" s="3" t="s">
        <v>219</v>
      </c>
      <c r="G123" s="3" t="s">
        <v>236</v>
      </c>
      <c r="H123" s="3">
        <v>16</v>
      </c>
      <c r="I123" s="3" t="s">
        <v>260</v>
      </c>
    </row>
    <row r="124" spans="1:9" x14ac:dyDescent="0.4">
      <c r="A124" s="3" t="s">
        <v>12</v>
      </c>
      <c r="B124" s="3">
        <v>9</v>
      </c>
      <c r="C124" s="3" t="s">
        <v>74</v>
      </c>
      <c r="D124" s="3" t="s">
        <v>176</v>
      </c>
      <c r="E124" s="3">
        <v>1</v>
      </c>
      <c r="F124" s="3" t="s">
        <v>218</v>
      </c>
      <c r="G124" s="3" t="s">
        <v>234</v>
      </c>
      <c r="H124" s="3">
        <v>1</v>
      </c>
      <c r="I124" s="3" t="s">
        <v>235</v>
      </c>
    </row>
    <row r="125" spans="1:9" x14ac:dyDescent="0.4">
      <c r="A125" s="3" t="s">
        <v>12</v>
      </c>
      <c r="B125" s="3">
        <v>9</v>
      </c>
      <c r="C125" s="3" t="s">
        <v>74</v>
      </c>
      <c r="D125" s="3" t="s">
        <v>176</v>
      </c>
      <c r="E125" s="3">
        <v>2</v>
      </c>
      <c r="F125" s="3" t="s">
        <v>219</v>
      </c>
      <c r="G125" s="3" t="s">
        <v>236</v>
      </c>
      <c r="H125" s="3">
        <v>16</v>
      </c>
      <c r="I125" s="3" t="s">
        <v>260</v>
      </c>
    </row>
    <row r="126" spans="1:9" x14ac:dyDescent="0.4">
      <c r="A126" s="3" t="s">
        <v>12</v>
      </c>
      <c r="B126" s="3">
        <v>10</v>
      </c>
      <c r="C126" s="3" t="s">
        <v>75</v>
      </c>
      <c r="D126" s="3" t="s">
        <v>177</v>
      </c>
      <c r="E126" s="3">
        <v>1</v>
      </c>
      <c r="F126" s="3" t="s">
        <v>218</v>
      </c>
      <c r="G126" s="3" t="s">
        <v>234</v>
      </c>
      <c r="H126" s="3">
        <v>1</v>
      </c>
      <c r="I126" s="3" t="s">
        <v>235</v>
      </c>
    </row>
    <row r="127" spans="1:9" x14ac:dyDescent="0.4">
      <c r="A127" s="3" t="s">
        <v>12</v>
      </c>
      <c r="B127" s="3">
        <v>10</v>
      </c>
      <c r="C127" s="3" t="s">
        <v>75</v>
      </c>
      <c r="D127" s="3" t="s">
        <v>177</v>
      </c>
      <c r="E127" s="3">
        <v>2</v>
      </c>
      <c r="F127" s="3" t="s">
        <v>219</v>
      </c>
      <c r="G127" s="3" t="s">
        <v>236</v>
      </c>
      <c r="H127" s="3">
        <v>7</v>
      </c>
      <c r="I127" s="3" t="s">
        <v>259</v>
      </c>
    </row>
    <row r="128" spans="1:9" x14ac:dyDescent="0.4">
      <c r="A128" s="3" t="s">
        <v>12</v>
      </c>
      <c r="B128" s="3">
        <v>11</v>
      </c>
      <c r="C128" s="3" t="s">
        <v>76</v>
      </c>
      <c r="D128" s="3" t="s">
        <v>178</v>
      </c>
      <c r="E128" s="3">
        <v>1</v>
      </c>
      <c r="F128" s="3" t="s">
        <v>218</v>
      </c>
      <c r="G128" s="3" t="s">
        <v>234</v>
      </c>
      <c r="H128" s="3">
        <v>1</v>
      </c>
      <c r="I128" s="3" t="s">
        <v>235</v>
      </c>
    </row>
    <row r="129" spans="1:9" x14ac:dyDescent="0.4">
      <c r="A129" s="3" t="s">
        <v>12</v>
      </c>
      <c r="B129" s="3">
        <v>11</v>
      </c>
      <c r="C129" s="3" t="s">
        <v>76</v>
      </c>
      <c r="D129" s="3" t="s">
        <v>178</v>
      </c>
      <c r="E129" s="3">
        <v>2</v>
      </c>
      <c r="F129" s="3" t="s">
        <v>219</v>
      </c>
      <c r="G129" s="3" t="s">
        <v>236</v>
      </c>
      <c r="H129" s="3">
        <v>12</v>
      </c>
      <c r="I129" s="3" t="s">
        <v>261</v>
      </c>
    </row>
    <row r="130" spans="1:9" x14ac:dyDescent="0.4">
      <c r="A130" s="3" t="s">
        <v>12</v>
      </c>
      <c r="B130" s="3">
        <v>12</v>
      </c>
      <c r="C130" s="3" t="s">
        <v>77</v>
      </c>
      <c r="D130" s="3" t="s">
        <v>179</v>
      </c>
      <c r="E130" s="3">
        <v>1</v>
      </c>
      <c r="F130" s="3" t="s">
        <v>218</v>
      </c>
      <c r="G130" s="3" t="s">
        <v>234</v>
      </c>
      <c r="H130" s="3">
        <v>1</v>
      </c>
      <c r="I130" s="3" t="s">
        <v>235</v>
      </c>
    </row>
    <row r="131" spans="1:9" x14ac:dyDescent="0.4">
      <c r="A131" s="3" t="s">
        <v>12</v>
      </c>
      <c r="B131" s="3">
        <v>12</v>
      </c>
      <c r="C131" s="3" t="s">
        <v>77</v>
      </c>
      <c r="D131" s="3" t="s">
        <v>179</v>
      </c>
      <c r="E131" s="3">
        <v>2</v>
      </c>
      <c r="F131" s="3" t="s">
        <v>219</v>
      </c>
      <c r="G131" s="3" t="s">
        <v>236</v>
      </c>
      <c r="H131" s="3">
        <v>14</v>
      </c>
      <c r="I131" s="3" t="s">
        <v>262</v>
      </c>
    </row>
    <row r="132" spans="1:9" x14ac:dyDescent="0.4">
      <c r="A132" s="3" t="s">
        <v>12</v>
      </c>
      <c r="B132" s="3">
        <v>13</v>
      </c>
      <c r="C132" s="3" t="s">
        <v>78</v>
      </c>
      <c r="D132" s="3" t="s">
        <v>180</v>
      </c>
      <c r="E132" s="3">
        <v>1</v>
      </c>
      <c r="F132" s="3" t="s">
        <v>218</v>
      </c>
      <c r="G132" s="3" t="s">
        <v>234</v>
      </c>
      <c r="H132" s="3">
        <v>1</v>
      </c>
      <c r="I132" s="3" t="s">
        <v>235</v>
      </c>
    </row>
    <row r="133" spans="1:9" x14ac:dyDescent="0.4">
      <c r="A133" s="3" t="s">
        <v>12</v>
      </c>
      <c r="B133" s="3">
        <v>13</v>
      </c>
      <c r="C133" s="3" t="s">
        <v>78</v>
      </c>
      <c r="D133" s="3" t="s">
        <v>180</v>
      </c>
      <c r="E133" s="3">
        <v>2</v>
      </c>
      <c r="F133" s="3" t="s">
        <v>219</v>
      </c>
      <c r="G133" s="3" t="s">
        <v>236</v>
      </c>
      <c r="H133" s="3">
        <v>14</v>
      </c>
      <c r="I133" s="3" t="s">
        <v>262</v>
      </c>
    </row>
    <row r="134" spans="1:9" x14ac:dyDescent="0.4">
      <c r="A134" s="3" t="s">
        <v>12</v>
      </c>
      <c r="B134" s="3">
        <v>14</v>
      </c>
      <c r="C134" s="3" t="s">
        <v>79</v>
      </c>
      <c r="D134" s="3" t="s">
        <v>181</v>
      </c>
      <c r="E134" s="3">
        <v>1</v>
      </c>
      <c r="F134" s="3" t="s">
        <v>218</v>
      </c>
      <c r="G134" s="3" t="s">
        <v>234</v>
      </c>
      <c r="H134" s="3">
        <v>1</v>
      </c>
      <c r="I134" s="3" t="s">
        <v>235</v>
      </c>
    </row>
    <row r="135" spans="1:9" x14ac:dyDescent="0.4">
      <c r="A135" s="3" t="s">
        <v>12</v>
      </c>
      <c r="B135" s="3">
        <v>14</v>
      </c>
      <c r="C135" s="3" t="s">
        <v>79</v>
      </c>
      <c r="D135" s="3" t="s">
        <v>181</v>
      </c>
      <c r="E135" s="3">
        <v>2</v>
      </c>
      <c r="F135" s="3" t="s">
        <v>219</v>
      </c>
      <c r="G135" s="3" t="s">
        <v>236</v>
      </c>
      <c r="H135" s="3">
        <v>16</v>
      </c>
      <c r="I135" s="3" t="s">
        <v>263</v>
      </c>
    </row>
    <row r="136" spans="1:9" x14ac:dyDescent="0.4">
      <c r="A136" s="3" t="s">
        <v>12</v>
      </c>
      <c r="B136" s="3">
        <v>15</v>
      </c>
      <c r="C136" s="3" t="s">
        <v>80</v>
      </c>
      <c r="D136" s="3" t="s">
        <v>182</v>
      </c>
      <c r="E136" s="3">
        <v>1</v>
      </c>
      <c r="F136" s="3" t="s">
        <v>218</v>
      </c>
      <c r="G136" s="3" t="s">
        <v>234</v>
      </c>
      <c r="H136" s="3">
        <v>1</v>
      </c>
      <c r="I136" s="3" t="s">
        <v>235</v>
      </c>
    </row>
    <row r="137" spans="1:9" x14ac:dyDescent="0.4">
      <c r="A137" s="3" t="s">
        <v>12</v>
      </c>
      <c r="B137" s="3">
        <v>15</v>
      </c>
      <c r="C137" s="3" t="s">
        <v>80</v>
      </c>
      <c r="D137" s="3" t="s">
        <v>182</v>
      </c>
      <c r="E137" s="3">
        <v>2</v>
      </c>
      <c r="F137" s="3" t="s">
        <v>219</v>
      </c>
      <c r="G137" s="3" t="s">
        <v>236</v>
      </c>
      <c r="H137" s="3">
        <v>12</v>
      </c>
      <c r="I137" s="3" t="s">
        <v>261</v>
      </c>
    </row>
    <row r="138" spans="1:9" x14ac:dyDescent="0.4">
      <c r="A138" s="3" t="s">
        <v>12</v>
      </c>
      <c r="B138" s="3">
        <v>16</v>
      </c>
      <c r="C138" s="3" t="s">
        <v>81</v>
      </c>
      <c r="D138" s="3" t="s">
        <v>183</v>
      </c>
      <c r="E138" s="3">
        <v>1</v>
      </c>
      <c r="F138" s="3" t="s">
        <v>218</v>
      </c>
      <c r="G138" s="3" t="s">
        <v>234</v>
      </c>
      <c r="H138" s="3">
        <v>1</v>
      </c>
      <c r="I138" s="3" t="s">
        <v>235</v>
      </c>
    </row>
    <row r="139" spans="1:9" x14ac:dyDescent="0.4">
      <c r="A139" s="3" t="s">
        <v>12</v>
      </c>
      <c r="B139" s="3">
        <v>16</v>
      </c>
      <c r="C139" s="3" t="s">
        <v>81</v>
      </c>
      <c r="D139" s="3" t="s">
        <v>183</v>
      </c>
      <c r="E139" s="3">
        <v>2</v>
      </c>
      <c r="F139" s="3" t="s">
        <v>219</v>
      </c>
      <c r="G139" s="3" t="s">
        <v>236</v>
      </c>
      <c r="H139" s="3">
        <v>16</v>
      </c>
      <c r="I139" s="3" t="s">
        <v>263</v>
      </c>
    </row>
    <row r="140" spans="1:9" x14ac:dyDescent="0.4">
      <c r="A140" s="3" t="s">
        <v>12</v>
      </c>
      <c r="B140" s="3">
        <v>17</v>
      </c>
      <c r="C140" s="3" t="s">
        <v>82</v>
      </c>
      <c r="D140" s="3" t="s">
        <v>184</v>
      </c>
      <c r="E140" s="3">
        <v>1</v>
      </c>
      <c r="F140" s="3" t="s">
        <v>218</v>
      </c>
      <c r="G140" s="3" t="s">
        <v>234</v>
      </c>
      <c r="H140" s="3">
        <v>1</v>
      </c>
      <c r="I140" s="3" t="s">
        <v>235</v>
      </c>
    </row>
    <row r="141" spans="1:9" x14ac:dyDescent="0.4">
      <c r="A141" s="3" t="s">
        <v>12</v>
      </c>
      <c r="B141" s="3">
        <v>17</v>
      </c>
      <c r="C141" s="3" t="s">
        <v>82</v>
      </c>
      <c r="D141" s="3" t="s">
        <v>184</v>
      </c>
      <c r="E141" s="3">
        <v>2</v>
      </c>
      <c r="F141" s="3" t="s">
        <v>219</v>
      </c>
      <c r="G141" s="3" t="s">
        <v>236</v>
      </c>
      <c r="H141" s="3">
        <v>14</v>
      </c>
      <c r="I141" s="3" t="s">
        <v>262</v>
      </c>
    </row>
    <row r="142" spans="1:9" x14ac:dyDescent="0.4">
      <c r="A142" s="3" t="s">
        <v>12</v>
      </c>
      <c r="B142" s="3">
        <v>18</v>
      </c>
      <c r="C142" s="3" t="s">
        <v>83</v>
      </c>
      <c r="D142" s="3" t="s">
        <v>185</v>
      </c>
      <c r="E142" s="3">
        <v>1</v>
      </c>
      <c r="F142" s="3" t="s">
        <v>218</v>
      </c>
      <c r="G142" s="3" t="s">
        <v>234</v>
      </c>
      <c r="H142" s="3">
        <v>1</v>
      </c>
      <c r="I142" s="3" t="s">
        <v>235</v>
      </c>
    </row>
    <row r="143" spans="1:9" x14ac:dyDescent="0.4">
      <c r="A143" s="3" t="s">
        <v>12</v>
      </c>
      <c r="B143" s="3">
        <v>18</v>
      </c>
      <c r="C143" s="3" t="s">
        <v>83</v>
      </c>
      <c r="D143" s="3" t="s">
        <v>185</v>
      </c>
      <c r="E143" s="3">
        <v>2</v>
      </c>
      <c r="F143" s="3" t="s">
        <v>219</v>
      </c>
      <c r="G143" s="3" t="s">
        <v>236</v>
      </c>
      <c r="H143" s="3">
        <v>14</v>
      </c>
      <c r="I143" s="3" t="s">
        <v>262</v>
      </c>
    </row>
    <row r="144" spans="1:9" x14ac:dyDescent="0.4">
      <c r="A144" s="3" t="s">
        <v>12</v>
      </c>
      <c r="B144" s="3">
        <v>19</v>
      </c>
      <c r="C144" s="3" t="s">
        <v>84</v>
      </c>
      <c r="D144" s="3" t="s">
        <v>186</v>
      </c>
      <c r="E144" s="3">
        <v>1</v>
      </c>
      <c r="F144" s="3" t="s">
        <v>218</v>
      </c>
      <c r="G144" s="3" t="s">
        <v>234</v>
      </c>
      <c r="H144" s="3">
        <v>1</v>
      </c>
      <c r="I144" s="3" t="s">
        <v>235</v>
      </c>
    </row>
    <row r="145" spans="1:9" x14ac:dyDescent="0.4">
      <c r="A145" s="3" t="s">
        <v>12</v>
      </c>
      <c r="B145" s="3">
        <v>19</v>
      </c>
      <c r="C145" s="3" t="s">
        <v>84</v>
      </c>
      <c r="D145" s="3" t="s">
        <v>186</v>
      </c>
      <c r="E145" s="3">
        <v>2</v>
      </c>
      <c r="F145" s="3" t="s">
        <v>219</v>
      </c>
      <c r="G145" s="3" t="s">
        <v>236</v>
      </c>
      <c r="H145" s="3">
        <v>16</v>
      </c>
      <c r="I145" s="3" t="s">
        <v>263</v>
      </c>
    </row>
    <row r="146" spans="1:9" x14ac:dyDescent="0.4">
      <c r="A146" s="3" t="s">
        <v>12</v>
      </c>
      <c r="B146" s="3">
        <v>20</v>
      </c>
      <c r="C146" s="3" t="s">
        <v>85</v>
      </c>
      <c r="D146" s="3" t="s">
        <v>187</v>
      </c>
      <c r="E146" s="3">
        <v>1</v>
      </c>
      <c r="F146" s="3" t="s">
        <v>218</v>
      </c>
      <c r="G146" s="3" t="s">
        <v>234</v>
      </c>
      <c r="H146" s="3">
        <v>1</v>
      </c>
      <c r="I146" s="3" t="s">
        <v>235</v>
      </c>
    </row>
    <row r="147" spans="1:9" x14ac:dyDescent="0.4">
      <c r="A147" s="3" t="s">
        <v>12</v>
      </c>
      <c r="B147" s="3">
        <v>20</v>
      </c>
      <c r="C147" s="3" t="s">
        <v>85</v>
      </c>
      <c r="D147" s="3" t="s">
        <v>187</v>
      </c>
      <c r="E147" s="3">
        <v>2</v>
      </c>
      <c r="F147" s="3" t="s">
        <v>219</v>
      </c>
      <c r="G147" s="3" t="s">
        <v>236</v>
      </c>
      <c r="H147" s="3">
        <v>12</v>
      </c>
      <c r="I147" s="3" t="s">
        <v>261</v>
      </c>
    </row>
    <row r="148" spans="1:9" x14ac:dyDescent="0.4">
      <c r="A148" s="3" t="s">
        <v>12</v>
      </c>
      <c r="B148" s="3">
        <v>21</v>
      </c>
      <c r="C148" s="3" t="s">
        <v>86</v>
      </c>
      <c r="D148" s="3" t="s">
        <v>188</v>
      </c>
      <c r="E148" s="3">
        <v>1</v>
      </c>
      <c r="F148" s="3" t="s">
        <v>218</v>
      </c>
      <c r="G148" s="3" t="s">
        <v>234</v>
      </c>
      <c r="H148" s="3">
        <v>1</v>
      </c>
      <c r="I148" s="3" t="s">
        <v>235</v>
      </c>
    </row>
    <row r="149" spans="1:9" x14ac:dyDescent="0.4">
      <c r="A149" s="3" t="s">
        <v>12</v>
      </c>
      <c r="B149" s="3">
        <v>21</v>
      </c>
      <c r="C149" s="3" t="s">
        <v>86</v>
      </c>
      <c r="D149" s="3" t="s">
        <v>188</v>
      </c>
      <c r="E149" s="3">
        <v>2</v>
      </c>
      <c r="F149" s="3" t="s">
        <v>219</v>
      </c>
      <c r="G149" s="3" t="s">
        <v>236</v>
      </c>
      <c r="H149" s="3">
        <v>16</v>
      </c>
      <c r="I149" s="3" t="s">
        <v>263</v>
      </c>
    </row>
    <row r="150" spans="1:9" x14ac:dyDescent="0.4">
      <c r="A150" s="3" t="s">
        <v>12</v>
      </c>
      <c r="B150" s="3">
        <v>22</v>
      </c>
      <c r="C150" s="3" t="s">
        <v>87</v>
      </c>
      <c r="D150" s="3" t="s">
        <v>189</v>
      </c>
      <c r="E150" s="3">
        <v>1</v>
      </c>
      <c r="F150" s="3" t="s">
        <v>218</v>
      </c>
      <c r="G150" s="3" t="s">
        <v>234</v>
      </c>
      <c r="H150" s="3">
        <v>1</v>
      </c>
      <c r="I150" s="3" t="s">
        <v>235</v>
      </c>
    </row>
    <row r="151" spans="1:9" x14ac:dyDescent="0.4">
      <c r="A151" s="3" t="s">
        <v>12</v>
      </c>
      <c r="B151" s="3">
        <v>22</v>
      </c>
      <c r="C151" s="3" t="s">
        <v>87</v>
      </c>
      <c r="D151" s="3" t="s">
        <v>189</v>
      </c>
      <c r="E151" s="3">
        <v>2</v>
      </c>
      <c r="F151" s="3" t="s">
        <v>219</v>
      </c>
      <c r="G151" s="3" t="s">
        <v>236</v>
      </c>
      <c r="H151" s="3">
        <v>9</v>
      </c>
      <c r="I151" s="3" t="s">
        <v>259</v>
      </c>
    </row>
    <row r="152" spans="1:9" x14ac:dyDescent="0.4">
      <c r="A152" s="3" t="s">
        <v>12</v>
      </c>
      <c r="B152" s="3">
        <v>23</v>
      </c>
      <c r="C152" s="3" t="s">
        <v>88</v>
      </c>
      <c r="D152" s="3" t="s">
        <v>190</v>
      </c>
      <c r="E152" s="3">
        <v>1</v>
      </c>
      <c r="F152" s="3" t="s">
        <v>218</v>
      </c>
      <c r="G152" s="3" t="s">
        <v>234</v>
      </c>
      <c r="H152" s="3">
        <v>1</v>
      </c>
      <c r="I152" s="3" t="s">
        <v>235</v>
      </c>
    </row>
    <row r="153" spans="1:9" x14ac:dyDescent="0.4">
      <c r="A153" s="3" t="s">
        <v>12</v>
      </c>
      <c r="B153" s="3">
        <v>23</v>
      </c>
      <c r="C153" s="3" t="s">
        <v>88</v>
      </c>
      <c r="D153" s="3" t="s">
        <v>190</v>
      </c>
      <c r="E153" s="3">
        <v>2</v>
      </c>
      <c r="F153" s="3" t="s">
        <v>219</v>
      </c>
      <c r="G153" s="3" t="s">
        <v>236</v>
      </c>
      <c r="H153" s="3">
        <v>9</v>
      </c>
      <c r="I153" s="3" t="s">
        <v>259</v>
      </c>
    </row>
    <row r="154" spans="1:9" x14ac:dyDescent="0.4">
      <c r="A154" s="3" t="s">
        <v>12</v>
      </c>
      <c r="B154" s="3">
        <v>24</v>
      </c>
      <c r="C154" s="3" t="s">
        <v>89</v>
      </c>
      <c r="D154" s="3" t="s">
        <v>191</v>
      </c>
      <c r="E154" s="3">
        <v>1</v>
      </c>
      <c r="F154" s="3" t="s">
        <v>218</v>
      </c>
      <c r="G154" s="3" t="s">
        <v>234</v>
      </c>
      <c r="H154" s="3">
        <v>1</v>
      </c>
      <c r="I154" s="3" t="s">
        <v>235</v>
      </c>
    </row>
    <row r="155" spans="1:9" x14ac:dyDescent="0.4">
      <c r="A155" s="3" t="s">
        <v>12</v>
      </c>
      <c r="B155" s="3">
        <v>24</v>
      </c>
      <c r="C155" s="3" t="s">
        <v>89</v>
      </c>
      <c r="D155" s="3" t="s">
        <v>191</v>
      </c>
      <c r="E155" s="3">
        <v>2</v>
      </c>
      <c r="F155" s="3" t="s">
        <v>219</v>
      </c>
      <c r="G155" s="3" t="s">
        <v>236</v>
      </c>
      <c r="H155" s="3">
        <v>16</v>
      </c>
      <c r="I155" s="3" t="s">
        <v>263</v>
      </c>
    </row>
    <row r="156" spans="1:9" x14ac:dyDescent="0.4">
      <c r="A156" s="3" t="s">
        <v>12</v>
      </c>
      <c r="B156" s="3">
        <v>25</v>
      </c>
      <c r="C156" s="3" t="s">
        <v>90</v>
      </c>
      <c r="D156" s="3" t="s">
        <v>192</v>
      </c>
      <c r="E156" s="3">
        <v>1</v>
      </c>
      <c r="F156" s="3" t="s">
        <v>218</v>
      </c>
      <c r="G156" s="3" t="s">
        <v>234</v>
      </c>
      <c r="H156" s="3">
        <v>1</v>
      </c>
      <c r="I156" s="3" t="s">
        <v>235</v>
      </c>
    </row>
    <row r="157" spans="1:9" x14ac:dyDescent="0.4">
      <c r="A157" s="3" t="s">
        <v>12</v>
      </c>
      <c r="B157" s="3">
        <v>25</v>
      </c>
      <c r="C157" s="3" t="s">
        <v>90</v>
      </c>
      <c r="D157" s="3" t="s">
        <v>192</v>
      </c>
      <c r="E157" s="3">
        <v>2</v>
      </c>
      <c r="F157" s="3" t="s">
        <v>219</v>
      </c>
      <c r="G157" s="3" t="s">
        <v>236</v>
      </c>
      <c r="H157" s="3">
        <v>16</v>
      </c>
      <c r="I157" s="3" t="s">
        <v>263</v>
      </c>
    </row>
    <row r="158" spans="1:9" x14ac:dyDescent="0.4">
      <c r="A158" s="3" t="s">
        <v>12</v>
      </c>
      <c r="B158" s="3">
        <v>26</v>
      </c>
      <c r="C158" s="3" t="s">
        <v>91</v>
      </c>
      <c r="D158" s="3" t="s">
        <v>193</v>
      </c>
      <c r="E158" s="3">
        <v>1</v>
      </c>
      <c r="F158" s="3" t="s">
        <v>218</v>
      </c>
      <c r="G158" s="3" t="s">
        <v>234</v>
      </c>
      <c r="H158" s="3">
        <v>1</v>
      </c>
      <c r="I158" s="3" t="s">
        <v>235</v>
      </c>
    </row>
    <row r="159" spans="1:9" x14ac:dyDescent="0.4">
      <c r="A159" s="3" t="s">
        <v>12</v>
      </c>
      <c r="B159" s="3">
        <v>26</v>
      </c>
      <c r="C159" s="3" t="s">
        <v>91</v>
      </c>
      <c r="D159" s="3" t="s">
        <v>193</v>
      </c>
      <c r="E159" s="3">
        <v>2</v>
      </c>
      <c r="F159" s="3" t="s">
        <v>219</v>
      </c>
      <c r="G159" s="3" t="s">
        <v>236</v>
      </c>
      <c r="H159" s="3">
        <v>16</v>
      </c>
      <c r="I159" s="3" t="s">
        <v>263</v>
      </c>
    </row>
    <row r="160" spans="1:9" x14ac:dyDescent="0.4">
      <c r="A160" s="3" t="s">
        <v>12</v>
      </c>
      <c r="B160" s="3">
        <v>27</v>
      </c>
      <c r="C160" s="3" t="s">
        <v>92</v>
      </c>
      <c r="D160" s="3" t="s">
        <v>194</v>
      </c>
      <c r="E160" s="3">
        <v>1</v>
      </c>
      <c r="F160" s="3" t="s">
        <v>218</v>
      </c>
      <c r="G160" s="3" t="s">
        <v>234</v>
      </c>
      <c r="H160" s="3">
        <v>1</v>
      </c>
      <c r="I160" s="3" t="s">
        <v>235</v>
      </c>
    </row>
    <row r="161" spans="1:9" x14ac:dyDescent="0.4">
      <c r="A161" s="3" t="s">
        <v>12</v>
      </c>
      <c r="B161" s="3">
        <v>27</v>
      </c>
      <c r="C161" s="3" t="s">
        <v>92</v>
      </c>
      <c r="D161" s="3" t="s">
        <v>194</v>
      </c>
      <c r="E161" s="3">
        <v>2</v>
      </c>
      <c r="F161" s="3" t="s">
        <v>219</v>
      </c>
      <c r="G161" s="3" t="s">
        <v>236</v>
      </c>
      <c r="H161" s="3">
        <v>20</v>
      </c>
      <c r="I161" s="3" t="s">
        <v>261</v>
      </c>
    </row>
    <row r="162" spans="1:9" x14ac:dyDescent="0.4">
      <c r="A162" s="3" t="s">
        <v>12</v>
      </c>
      <c r="B162" s="3">
        <v>28</v>
      </c>
      <c r="C162" s="3" t="s">
        <v>93</v>
      </c>
      <c r="D162" s="3" t="s">
        <v>195</v>
      </c>
      <c r="E162" s="3">
        <v>1</v>
      </c>
      <c r="F162" s="3" t="s">
        <v>218</v>
      </c>
      <c r="G162" s="3" t="s">
        <v>234</v>
      </c>
      <c r="H162" s="3">
        <v>1</v>
      </c>
      <c r="I162" s="3" t="s">
        <v>235</v>
      </c>
    </row>
    <row r="163" spans="1:9" x14ac:dyDescent="0.4">
      <c r="A163" s="3" t="s">
        <v>12</v>
      </c>
      <c r="B163" s="3">
        <v>28</v>
      </c>
      <c r="C163" s="3" t="s">
        <v>93</v>
      </c>
      <c r="D163" s="3" t="s">
        <v>195</v>
      </c>
      <c r="E163" s="3">
        <v>2</v>
      </c>
      <c r="F163" s="3" t="s">
        <v>219</v>
      </c>
      <c r="G163" s="3" t="s">
        <v>236</v>
      </c>
      <c r="H163" s="3">
        <v>20</v>
      </c>
      <c r="I163" s="3" t="s">
        <v>261</v>
      </c>
    </row>
    <row r="164" spans="1:9" x14ac:dyDescent="0.4">
      <c r="A164" s="3" t="s">
        <v>12</v>
      </c>
      <c r="B164" s="3">
        <v>29</v>
      </c>
      <c r="C164" s="3" t="s">
        <v>94</v>
      </c>
      <c r="D164" s="3" t="s">
        <v>196</v>
      </c>
      <c r="E164" s="3">
        <v>1</v>
      </c>
      <c r="F164" s="3" t="s">
        <v>218</v>
      </c>
      <c r="G164" s="3" t="s">
        <v>234</v>
      </c>
      <c r="H164" s="3">
        <v>1</v>
      </c>
      <c r="I164" s="3" t="s">
        <v>235</v>
      </c>
    </row>
    <row r="165" spans="1:9" x14ac:dyDescent="0.4">
      <c r="A165" s="3" t="s">
        <v>12</v>
      </c>
      <c r="B165" s="3">
        <v>29</v>
      </c>
      <c r="C165" s="3" t="s">
        <v>94</v>
      </c>
      <c r="D165" s="3" t="s">
        <v>196</v>
      </c>
      <c r="E165" s="3">
        <v>2</v>
      </c>
      <c r="F165" s="3" t="s">
        <v>219</v>
      </c>
      <c r="G165" s="3" t="s">
        <v>236</v>
      </c>
      <c r="H165" s="3">
        <v>50</v>
      </c>
      <c r="I165" s="3" t="s">
        <v>261</v>
      </c>
    </row>
    <row r="166" spans="1:9" x14ac:dyDescent="0.4">
      <c r="A166" s="3" t="s">
        <v>12</v>
      </c>
      <c r="B166" s="3">
        <v>30</v>
      </c>
      <c r="C166" s="3" t="s">
        <v>95</v>
      </c>
      <c r="D166" s="3" t="s">
        <v>197</v>
      </c>
      <c r="E166" s="3">
        <v>1</v>
      </c>
      <c r="F166" s="3" t="s">
        <v>218</v>
      </c>
      <c r="G166" s="3" t="s">
        <v>234</v>
      </c>
      <c r="H166" s="3">
        <v>1</v>
      </c>
      <c r="I166" s="3" t="s">
        <v>235</v>
      </c>
    </row>
    <row r="167" spans="1:9" x14ac:dyDescent="0.4">
      <c r="A167" s="3" t="s">
        <v>12</v>
      </c>
      <c r="B167" s="3">
        <v>30</v>
      </c>
      <c r="C167" s="3" t="s">
        <v>95</v>
      </c>
      <c r="D167" s="3" t="s">
        <v>197</v>
      </c>
      <c r="E167" s="3">
        <v>2</v>
      </c>
      <c r="F167" s="3" t="s">
        <v>219</v>
      </c>
      <c r="G167" s="3" t="s">
        <v>236</v>
      </c>
      <c r="H167" s="3">
        <v>20</v>
      </c>
      <c r="I167" s="3" t="s">
        <v>259</v>
      </c>
    </row>
    <row r="168" spans="1:9" x14ac:dyDescent="0.4">
      <c r="A168" s="3" t="s">
        <v>12</v>
      </c>
      <c r="B168" s="3">
        <v>31</v>
      </c>
      <c r="C168" s="3" t="s">
        <v>96</v>
      </c>
      <c r="D168" s="3" t="s">
        <v>198</v>
      </c>
      <c r="E168" s="3">
        <v>1</v>
      </c>
      <c r="F168" s="3" t="s">
        <v>218</v>
      </c>
      <c r="G168" s="3" t="s">
        <v>234</v>
      </c>
      <c r="H168" s="3">
        <v>1</v>
      </c>
      <c r="I168" s="3" t="s">
        <v>235</v>
      </c>
    </row>
    <row r="169" spans="1:9" x14ac:dyDescent="0.4">
      <c r="A169" s="3" t="s">
        <v>12</v>
      </c>
      <c r="B169" s="3">
        <v>31</v>
      </c>
      <c r="C169" s="3" t="s">
        <v>96</v>
      </c>
      <c r="D169" s="3" t="s">
        <v>198</v>
      </c>
      <c r="E169" s="3">
        <v>2</v>
      </c>
      <c r="F169" s="3" t="s">
        <v>219</v>
      </c>
      <c r="G169" s="3" t="s">
        <v>236</v>
      </c>
      <c r="H169" s="3">
        <v>20</v>
      </c>
      <c r="I169" s="3" t="s">
        <v>259</v>
      </c>
    </row>
    <row r="170" spans="1:9" x14ac:dyDescent="0.4">
      <c r="A170" s="3" t="s">
        <v>12</v>
      </c>
      <c r="B170" s="3">
        <v>32</v>
      </c>
      <c r="C170" s="3" t="s">
        <v>97</v>
      </c>
      <c r="D170" s="3" t="s">
        <v>199</v>
      </c>
      <c r="E170" s="3">
        <v>1</v>
      </c>
      <c r="F170" s="3" t="s">
        <v>218</v>
      </c>
      <c r="G170" s="3" t="s">
        <v>234</v>
      </c>
      <c r="H170" s="3">
        <v>1</v>
      </c>
      <c r="I170" s="3" t="s">
        <v>235</v>
      </c>
    </row>
    <row r="171" spans="1:9" x14ac:dyDescent="0.4">
      <c r="A171" s="3" t="s">
        <v>12</v>
      </c>
      <c r="B171" s="3">
        <v>32</v>
      </c>
      <c r="C171" s="3" t="s">
        <v>97</v>
      </c>
      <c r="D171" s="3" t="s">
        <v>199</v>
      </c>
      <c r="E171" s="3">
        <v>2</v>
      </c>
      <c r="F171" s="3" t="s">
        <v>219</v>
      </c>
      <c r="G171" s="3" t="s">
        <v>236</v>
      </c>
      <c r="H171" s="3">
        <v>20</v>
      </c>
      <c r="I171" s="3" t="s">
        <v>264</v>
      </c>
    </row>
    <row r="172" spans="1:9" x14ac:dyDescent="0.4">
      <c r="A172" s="3" t="s">
        <v>12</v>
      </c>
      <c r="B172" s="3">
        <v>33</v>
      </c>
      <c r="C172" s="3" t="s">
        <v>98</v>
      </c>
      <c r="D172" s="3" t="s">
        <v>200</v>
      </c>
      <c r="E172" s="3">
        <v>1</v>
      </c>
      <c r="F172" s="3" t="s">
        <v>218</v>
      </c>
      <c r="G172" s="3" t="s">
        <v>234</v>
      </c>
      <c r="H172" s="3">
        <v>1</v>
      </c>
      <c r="I172" s="3" t="s">
        <v>235</v>
      </c>
    </row>
    <row r="173" spans="1:9" x14ac:dyDescent="0.4">
      <c r="A173" s="3" t="s">
        <v>12</v>
      </c>
      <c r="B173" s="3">
        <v>33</v>
      </c>
      <c r="C173" s="3" t="s">
        <v>98</v>
      </c>
      <c r="D173" s="3" t="s">
        <v>200</v>
      </c>
      <c r="E173" s="3">
        <v>2</v>
      </c>
      <c r="F173" s="3" t="s">
        <v>219</v>
      </c>
      <c r="G173" s="3" t="s">
        <v>236</v>
      </c>
      <c r="H173" s="3">
        <v>20</v>
      </c>
      <c r="I173" s="3" t="s">
        <v>259</v>
      </c>
    </row>
    <row r="174" spans="1:9" x14ac:dyDescent="0.4">
      <c r="A174" s="3" t="s">
        <v>12</v>
      </c>
      <c r="B174" s="3">
        <v>34</v>
      </c>
      <c r="C174" s="3" t="s">
        <v>99</v>
      </c>
      <c r="D174" s="3" t="s">
        <v>201</v>
      </c>
      <c r="E174" s="3">
        <v>1</v>
      </c>
      <c r="F174" s="3" t="s">
        <v>218</v>
      </c>
      <c r="G174" s="3" t="s">
        <v>234</v>
      </c>
      <c r="H174" s="3">
        <v>1</v>
      </c>
      <c r="I174" s="3" t="s">
        <v>235</v>
      </c>
    </row>
    <row r="175" spans="1:9" x14ac:dyDescent="0.4">
      <c r="A175" s="3" t="s">
        <v>12</v>
      </c>
      <c r="B175" s="3">
        <v>34</v>
      </c>
      <c r="C175" s="3" t="s">
        <v>99</v>
      </c>
      <c r="D175" s="3" t="s">
        <v>201</v>
      </c>
      <c r="E175" s="3">
        <v>2</v>
      </c>
      <c r="F175" s="3" t="s">
        <v>219</v>
      </c>
      <c r="G175" s="3" t="s">
        <v>236</v>
      </c>
      <c r="H175" s="3">
        <v>20</v>
      </c>
      <c r="I175" s="3" t="s">
        <v>265</v>
      </c>
    </row>
    <row r="176" spans="1:9" x14ac:dyDescent="0.4">
      <c r="A176" s="3" t="s">
        <v>12</v>
      </c>
      <c r="B176" s="3">
        <v>35</v>
      </c>
      <c r="C176" s="3" t="s">
        <v>100</v>
      </c>
      <c r="D176" s="3" t="s">
        <v>202</v>
      </c>
      <c r="E176" s="3">
        <v>1</v>
      </c>
      <c r="F176" s="3" t="s">
        <v>218</v>
      </c>
      <c r="G176" s="3" t="s">
        <v>234</v>
      </c>
      <c r="H176" s="3">
        <v>1</v>
      </c>
      <c r="I176" s="3" t="s">
        <v>235</v>
      </c>
    </row>
    <row r="177" spans="1:9" x14ac:dyDescent="0.4">
      <c r="A177" s="3" t="s">
        <v>12</v>
      </c>
      <c r="B177" s="3">
        <v>35</v>
      </c>
      <c r="C177" s="3" t="s">
        <v>100</v>
      </c>
      <c r="D177" s="3" t="s">
        <v>202</v>
      </c>
      <c r="E177" s="3">
        <v>2</v>
      </c>
      <c r="F177" s="3" t="s">
        <v>219</v>
      </c>
      <c r="G177" s="3" t="s">
        <v>236</v>
      </c>
      <c r="H177" s="3">
        <v>18</v>
      </c>
      <c r="I177" s="3" t="s">
        <v>259</v>
      </c>
    </row>
    <row r="178" spans="1:9" x14ac:dyDescent="0.4">
      <c r="A178" s="3" t="s">
        <v>12</v>
      </c>
      <c r="B178" s="3">
        <v>36</v>
      </c>
      <c r="C178" s="3" t="s">
        <v>101</v>
      </c>
      <c r="D178" s="3" t="s">
        <v>203</v>
      </c>
      <c r="E178" s="3">
        <v>1</v>
      </c>
      <c r="F178" s="3" t="s">
        <v>218</v>
      </c>
      <c r="G178" s="3" t="s">
        <v>234</v>
      </c>
      <c r="H178" s="3">
        <v>1</v>
      </c>
      <c r="I178" s="3" t="s">
        <v>235</v>
      </c>
    </row>
    <row r="179" spans="1:9" x14ac:dyDescent="0.4">
      <c r="A179" s="3" t="s">
        <v>12</v>
      </c>
      <c r="B179" s="3">
        <v>36</v>
      </c>
      <c r="C179" s="3" t="s">
        <v>101</v>
      </c>
      <c r="D179" s="3" t="s">
        <v>203</v>
      </c>
      <c r="E179" s="3">
        <v>2</v>
      </c>
      <c r="F179" s="3" t="s">
        <v>219</v>
      </c>
      <c r="G179" s="3" t="s">
        <v>236</v>
      </c>
      <c r="H179" s="3">
        <v>18</v>
      </c>
      <c r="I179" s="3" t="s">
        <v>259</v>
      </c>
    </row>
    <row r="180" spans="1:9" x14ac:dyDescent="0.4">
      <c r="A180" s="3" t="s">
        <v>12</v>
      </c>
      <c r="B180" s="3">
        <v>37</v>
      </c>
      <c r="C180" s="3" t="s">
        <v>102</v>
      </c>
      <c r="D180" s="3" t="s">
        <v>204</v>
      </c>
      <c r="E180" s="3">
        <v>1</v>
      </c>
      <c r="F180" s="3" t="s">
        <v>218</v>
      </c>
      <c r="G180" s="3" t="s">
        <v>234</v>
      </c>
      <c r="H180" s="3">
        <v>1</v>
      </c>
      <c r="I180" s="3" t="s">
        <v>235</v>
      </c>
    </row>
    <row r="181" spans="1:9" x14ac:dyDescent="0.4">
      <c r="A181" s="3" t="s">
        <v>12</v>
      </c>
      <c r="B181" s="3">
        <v>37</v>
      </c>
      <c r="C181" s="3" t="s">
        <v>102</v>
      </c>
      <c r="D181" s="3" t="s">
        <v>204</v>
      </c>
      <c r="E181" s="3">
        <v>2</v>
      </c>
      <c r="F181" s="3" t="s">
        <v>219</v>
      </c>
      <c r="G181" s="3" t="s">
        <v>236</v>
      </c>
      <c r="H181" s="3">
        <v>18</v>
      </c>
      <c r="I181" s="3" t="s">
        <v>259</v>
      </c>
    </row>
    <row r="182" spans="1:9" x14ac:dyDescent="0.4">
      <c r="A182" s="3" t="s">
        <v>12</v>
      </c>
      <c r="B182" s="3">
        <v>38</v>
      </c>
      <c r="C182" s="3" t="s">
        <v>103</v>
      </c>
      <c r="D182" s="3" t="s">
        <v>205</v>
      </c>
      <c r="E182" s="3">
        <v>1</v>
      </c>
      <c r="F182" s="3" t="s">
        <v>218</v>
      </c>
      <c r="G182" s="3" t="s">
        <v>234</v>
      </c>
      <c r="H182" s="3">
        <v>1</v>
      </c>
      <c r="I182" s="3" t="s">
        <v>235</v>
      </c>
    </row>
    <row r="183" spans="1:9" x14ac:dyDescent="0.4">
      <c r="A183" s="3" t="s">
        <v>12</v>
      </c>
      <c r="B183" s="3">
        <v>38</v>
      </c>
      <c r="C183" s="3" t="s">
        <v>103</v>
      </c>
      <c r="D183" s="3" t="s">
        <v>205</v>
      </c>
      <c r="E183" s="3">
        <v>2</v>
      </c>
      <c r="F183" s="3" t="s">
        <v>219</v>
      </c>
      <c r="G183" s="3" t="s">
        <v>236</v>
      </c>
      <c r="H183" s="3">
        <v>18</v>
      </c>
      <c r="I183" s="3" t="s">
        <v>264</v>
      </c>
    </row>
    <row r="184" spans="1:9" x14ac:dyDescent="0.4">
      <c r="A184" s="3" t="s">
        <v>12</v>
      </c>
      <c r="B184" s="3">
        <v>39</v>
      </c>
      <c r="C184" s="3" t="s">
        <v>104</v>
      </c>
      <c r="D184" s="3" t="s">
        <v>206</v>
      </c>
      <c r="E184" s="3">
        <v>1</v>
      </c>
      <c r="F184" s="3" t="s">
        <v>218</v>
      </c>
      <c r="G184" s="3" t="s">
        <v>234</v>
      </c>
      <c r="H184" s="3">
        <v>1</v>
      </c>
      <c r="I184" s="3" t="s">
        <v>235</v>
      </c>
    </row>
    <row r="185" spans="1:9" x14ac:dyDescent="0.4">
      <c r="A185" s="3" t="s">
        <v>12</v>
      </c>
      <c r="B185" s="3">
        <v>39</v>
      </c>
      <c r="C185" s="3" t="s">
        <v>104</v>
      </c>
      <c r="D185" s="3" t="s">
        <v>206</v>
      </c>
      <c r="E185" s="3">
        <v>2</v>
      </c>
      <c r="F185" s="3" t="s">
        <v>219</v>
      </c>
      <c r="G185" s="3" t="s">
        <v>236</v>
      </c>
      <c r="H185" s="3">
        <v>18</v>
      </c>
      <c r="I185" s="3" t="s">
        <v>265</v>
      </c>
    </row>
    <row r="186" spans="1:9" x14ac:dyDescent="0.4">
      <c r="A186" s="3" t="s">
        <v>12</v>
      </c>
      <c r="B186" s="3">
        <v>40</v>
      </c>
      <c r="C186" s="3" t="s">
        <v>105</v>
      </c>
      <c r="D186" s="3" t="s">
        <v>207</v>
      </c>
      <c r="E186" s="3">
        <v>1</v>
      </c>
      <c r="F186" s="3" t="s">
        <v>218</v>
      </c>
      <c r="G186" s="3" t="s">
        <v>234</v>
      </c>
      <c r="H186" s="3">
        <v>1</v>
      </c>
      <c r="I186" s="3" t="s">
        <v>235</v>
      </c>
    </row>
    <row r="187" spans="1:9" x14ac:dyDescent="0.4">
      <c r="A187" s="3" t="s">
        <v>12</v>
      </c>
      <c r="B187" s="3">
        <v>40</v>
      </c>
      <c r="C187" s="3" t="s">
        <v>105</v>
      </c>
      <c r="D187" s="3" t="s">
        <v>207</v>
      </c>
      <c r="E187" s="3">
        <v>2</v>
      </c>
      <c r="F187" s="3" t="s">
        <v>219</v>
      </c>
      <c r="G187" s="3" t="s">
        <v>236</v>
      </c>
      <c r="H187" s="3">
        <v>18</v>
      </c>
      <c r="I187" s="3" t="s">
        <v>265</v>
      </c>
    </row>
    <row r="188" spans="1:9" x14ac:dyDescent="0.4">
      <c r="A188" s="7" t="s">
        <v>13</v>
      </c>
      <c r="B188" s="7">
        <v>1</v>
      </c>
      <c r="C188" s="7" t="s">
        <v>106</v>
      </c>
      <c r="D188" s="7" t="s">
        <v>208</v>
      </c>
      <c r="E188" s="7">
        <v>1</v>
      </c>
      <c r="F188" s="7" t="s">
        <v>218</v>
      </c>
      <c r="G188" s="7" t="s">
        <v>234</v>
      </c>
      <c r="H188" s="7">
        <v>1</v>
      </c>
      <c r="I188" s="7" t="s">
        <v>235</v>
      </c>
    </row>
    <row r="189" spans="1:9" x14ac:dyDescent="0.4">
      <c r="A189" s="7" t="s">
        <v>13</v>
      </c>
      <c r="B189" s="7">
        <v>1</v>
      </c>
      <c r="C189" s="7" t="s">
        <v>106</v>
      </c>
      <c r="D189" s="7" t="s">
        <v>208</v>
      </c>
      <c r="E189" s="7">
        <v>2</v>
      </c>
      <c r="F189" s="7" t="s">
        <v>219</v>
      </c>
      <c r="G189" s="7" t="s">
        <v>236</v>
      </c>
      <c r="H189" s="7">
        <v>1</v>
      </c>
      <c r="I189" s="7" t="s">
        <v>237</v>
      </c>
    </row>
    <row r="190" spans="1:9" x14ac:dyDescent="0.4">
      <c r="A190" s="7" t="s">
        <v>13</v>
      </c>
      <c r="B190" s="7">
        <v>2</v>
      </c>
      <c r="C190" s="7" t="s">
        <v>107</v>
      </c>
      <c r="D190" s="7" t="s">
        <v>209</v>
      </c>
      <c r="E190" s="7">
        <v>1</v>
      </c>
      <c r="F190" s="7" t="s">
        <v>218</v>
      </c>
      <c r="G190" s="7" t="s">
        <v>234</v>
      </c>
      <c r="H190" s="7">
        <v>1</v>
      </c>
      <c r="I190" s="7" t="s">
        <v>235</v>
      </c>
    </row>
    <row r="191" spans="1:9" x14ac:dyDescent="0.4">
      <c r="A191" s="7" t="s">
        <v>13</v>
      </c>
      <c r="B191" s="7">
        <v>2</v>
      </c>
      <c r="C191" s="7" t="s">
        <v>107</v>
      </c>
      <c r="D191" s="7" t="s">
        <v>209</v>
      </c>
      <c r="E191" s="7">
        <v>2</v>
      </c>
      <c r="F191" s="7" t="s">
        <v>219</v>
      </c>
      <c r="G191" s="7" t="s">
        <v>236</v>
      </c>
      <c r="H191" s="7">
        <v>1</v>
      </c>
      <c r="I191" s="7" t="s">
        <v>237</v>
      </c>
    </row>
    <row r="192" spans="1:9" x14ac:dyDescent="0.4">
      <c r="A192" s="7" t="s">
        <v>13</v>
      </c>
      <c r="B192" s="7">
        <v>3</v>
      </c>
      <c r="C192" s="7" t="s">
        <v>108</v>
      </c>
      <c r="D192" s="7" t="s">
        <v>210</v>
      </c>
      <c r="E192" s="7">
        <v>1</v>
      </c>
      <c r="F192" s="7" t="s">
        <v>218</v>
      </c>
      <c r="G192" s="7" t="s">
        <v>234</v>
      </c>
      <c r="H192" s="7">
        <v>1</v>
      </c>
      <c r="I192" s="7" t="s">
        <v>235</v>
      </c>
    </row>
    <row r="193" spans="1:9" x14ac:dyDescent="0.4">
      <c r="A193" s="7" t="s">
        <v>13</v>
      </c>
      <c r="B193" s="7">
        <v>3</v>
      </c>
      <c r="C193" s="7" t="s">
        <v>108</v>
      </c>
      <c r="D193" s="7" t="s">
        <v>210</v>
      </c>
      <c r="E193" s="7">
        <v>2</v>
      </c>
      <c r="F193" s="7" t="s">
        <v>219</v>
      </c>
      <c r="G193" s="7" t="s">
        <v>236</v>
      </c>
      <c r="H193" s="7">
        <v>1</v>
      </c>
      <c r="I193" s="7" t="s">
        <v>237</v>
      </c>
    </row>
    <row r="194" spans="1:9" x14ac:dyDescent="0.4">
      <c r="A194" s="7" t="s">
        <v>13</v>
      </c>
      <c r="B194" s="7">
        <v>4</v>
      </c>
      <c r="C194" s="7" t="s">
        <v>109</v>
      </c>
      <c r="D194" s="7" t="s">
        <v>211</v>
      </c>
      <c r="E194" s="7">
        <v>1</v>
      </c>
      <c r="F194" s="7" t="s">
        <v>218</v>
      </c>
      <c r="G194" s="7" t="s">
        <v>234</v>
      </c>
      <c r="H194" s="7">
        <v>1</v>
      </c>
      <c r="I194" s="7" t="s">
        <v>235</v>
      </c>
    </row>
    <row r="195" spans="1:9" x14ac:dyDescent="0.4">
      <c r="A195" s="7" t="s">
        <v>13</v>
      </c>
      <c r="B195" s="7">
        <v>4</v>
      </c>
      <c r="C195" s="7" t="s">
        <v>109</v>
      </c>
      <c r="D195" s="7" t="s">
        <v>211</v>
      </c>
      <c r="E195" s="7">
        <v>2</v>
      </c>
      <c r="F195" s="7" t="s">
        <v>219</v>
      </c>
      <c r="G195" s="7" t="s">
        <v>236</v>
      </c>
      <c r="H195" s="7">
        <v>1</v>
      </c>
      <c r="I195" s="7" t="s">
        <v>237</v>
      </c>
    </row>
    <row r="196" spans="1:9" x14ac:dyDescent="0.4">
      <c r="A196" s="7" t="s">
        <v>13</v>
      </c>
      <c r="B196" s="7">
        <v>5</v>
      </c>
      <c r="C196" s="7" t="s">
        <v>110</v>
      </c>
      <c r="D196" s="7" t="s">
        <v>212</v>
      </c>
      <c r="E196" s="7">
        <v>1</v>
      </c>
      <c r="F196" s="7" t="s">
        <v>218</v>
      </c>
      <c r="G196" s="7" t="s">
        <v>234</v>
      </c>
      <c r="H196" s="7">
        <v>1</v>
      </c>
      <c r="I196" s="7" t="s">
        <v>235</v>
      </c>
    </row>
    <row r="197" spans="1:9" x14ac:dyDescent="0.4">
      <c r="A197" s="7" t="s">
        <v>13</v>
      </c>
      <c r="B197" s="7">
        <v>5</v>
      </c>
      <c r="C197" s="7" t="s">
        <v>110</v>
      </c>
      <c r="D197" s="7" t="s">
        <v>212</v>
      </c>
      <c r="E197" s="7">
        <v>2</v>
      </c>
      <c r="F197" s="7" t="s">
        <v>219</v>
      </c>
      <c r="G197" s="7" t="s">
        <v>236</v>
      </c>
      <c r="H197" s="7">
        <v>1</v>
      </c>
      <c r="I197" s="7" t="s">
        <v>237</v>
      </c>
    </row>
    <row r="198" spans="1:9" x14ac:dyDescent="0.4">
      <c r="A198" s="7" t="s">
        <v>13</v>
      </c>
      <c r="B198" s="7">
        <v>6</v>
      </c>
      <c r="C198" s="7" t="s">
        <v>111</v>
      </c>
      <c r="D198" s="7" t="s">
        <v>213</v>
      </c>
      <c r="E198" s="7">
        <v>1</v>
      </c>
      <c r="F198" s="7" t="s">
        <v>218</v>
      </c>
      <c r="G198" s="7" t="s">
        <v>234</v>
      </c>
      <c r="H198" s="7">
        <v>1</v>
      </c>
      <c r="I198" s="7" t="s">
        <v>235</v>
      </c>
    </row>
    <row r="199" spans="1:9" x14ac:dyDescent="0.4">
      <c r="A199" s="7" t="s">
        <v>13</v>
      </c>
      <c r="B199" s="7">
        <v>6</v>
      </c>
      <c r="C199" s="7" t="s">
        <v>111</v>
      </c>
      <c r="D199" s="7" t="s">
        <v>213</v>
      </c>
      <c r="E199" s="7">
        <v>2</v>
      </c>
      <c r="F199" s="7" t="s">
        <v>219</v>
      </c>
      <c r="G199" s="7" t="s">
        <v>236</v>
      </c>
      <c r="H199" s="7">
        <v>1</v>
      </c>
      <c r="I199" s="7" t="s">
        <v>237</v>
      </c>
    </row>
    <row r="200" spans="1:9" x14ac:dyDescent="0.4">
      <c r="A200" s="7" t="s">
        <v>13</v>
      </c>
      <c r="B200" s="7">
        <v>7</v>
      </c>
      <c r="C200" s="7" t="s">
        <v>112</v>
      </c>
      <c r="D200" s="7" t="s">
        <v>214</v>
      </c>
      <c r="E200" s="7">
        <v>1</v>
      </c>
      <c r="F200" s="7" t="s">
        <v>218</v>
      </c>
      <c r="G200" s="7" t="s">
        <v>234</v>
      </c>
      <c r="H200" s="7">
        <v>1</v>
      </c>
      <c r="I200" s="7" t="s">
        <v>235</v>
      </c>
    </row>
    <row r="201" spans="1:9" x14ac:dyDescent="0.4">
      <c r="A201" s="7" t="s">
        <v>13</v>
      </c>
      <c r="B201" s="7">
        <v>7</v>
      </c>
      <c r="C201" s="7" t="s">
        <v>112</v>
      </c>
      <c r="D201" s="7" t="s">
        <v>214</v>
      </c>
      <c r="E201" s="7">
        <v>2</v>
      </c>
      <c r="F201" s="7" t="s">
        <v>219</v>
      </c>
      <c r="G201" s="7" t="s">
        <v>236</v>
      </c>
      <c r="H201" s="7">
        <v>1</v>
      </c>
      <c r="I201" s="7" t="s">
        <v>237</v>
      </c>
    </row>
    <row r="202" spans="1:9" x14ac:dyDescent="0.4">
      <c r="A202" s="7" t="s">
        <v>13</v>
      </c>
      <c r="B202" s="7">
        <v>8</v>
      </c>
      <c r="C202" s="7" t="s">
        <v>113</v>
      </c>
      <c r="D202" s="7" t="s">
        <v>215</v>
      </c>
      <c r="E202" s="7">
        <v>1</v>
      </c>
      <c r="F202" s="7" t="s">
        <v>218</v>
      </c>
      <c r="G202" s="7" t="s">
        <v>234</v>
      </c>
      <c r="H202" s="7">
        <v>1</v>
      </c>
      <c r="I202" s="7" t="s">
        <v>235</v>
      </c>
    </row>
    <row r="203" spans="1:9" x14ac:dyDescent="0.4">
      <c r="A203" s="7" t="s">
        <v>13</v>
      </c>
      <c r="B203" s="7">
        <v>8</v>
      </c>
      <c r="C203" s="7" t="s">
        <v>113</v>
      </c>
      <c r="D203" s="7" t="s">
        <v>215</v>
      </c>
      <c r="E203" s="7">
        <v>2</v>
      </c>
      <c r="F203" s="7" t="s">
        <v>219</v>
      </c>
      <c r="G203" s="7" t="s">
        <v>236</v>
      </c>
      <c r="H203" s="7">
        <v>1</v>
      </c>
      <c r="I203" s="7" t="s">
        <v>237</v>
      </c>
    </row>
    <row r="204" spans="1:9" x14ac:dyDescent="0.4">
      <c r="A204" s="7" t="s">
        <v>13</v>
      </c>
      <c r="B204" s="7">
        <v>9</v>
      </c>
      <c r="C204" s="7" t="s">
        <v>114</v>
      </c>
      <c r="D204" s="7" t="s">
        <v>216</v>
      </c>
      <c r="E204" s="7">
        <v>1</v>
      </c>
      <c r="F204" s="7" t="s">
        <v>218</v>
      </c>
      <c r="G204" s="7" t="s">
        <v>234</v>
      </c>
      <c r="H204" s="7">
        <v>1</v>
      </c>
      <c r="I204" s="7" t="s">
        <v>235</v>
      </c>
    </row>
    <row r="205" spans="1:9" x14ac:dyDescent="0.4">
      <c r="A205" s="7" t="s">
        <v>13</v>
      </c>
      <c r="B205" s="7">
        <v>9</v>
      </c>
      <c r="C205" s="7" t="s">
        <v>114</v>
      </c>
      <c r="D205" s="7" t="s">
        <v>216</v>
      </c>
      <c r="E205" s="7">
        <v>2</v>
      </c>
      <c r="F205" s="7" t="s">
        <v>219</v>
      </c>
      <c r="G205" s="7" t="s">
        <v>236</v>
      </c>
      <c r="H205" s="7">
        <v>1</v>
      </c>
      <c r="I205" s="7" t="s">
        <v>237</v>
      </c>
    </row>
    <row r="206" spans="1:9" x14ac:dyDescent="0.4">
      <c r="A206" s="7" t="s">
        <v>13</v>
      </c>
      <c r="B206" s="7">
        <v>10</v>
      </c>
      <c r="C206" s="7" t="s">
        <v>115</v>
      </c>
      <c r="D206" s="7" t="s">
        <v>217</v>
      </c>
      <c r="E206" s="7">
        <v>1</v>
      </c>
      <c r="F206" s="7" t="s">
        <v>218</v>
      </c>
      <c r="G206" s="7" t="s">
        <v>234</v>
      </c>
      <c r="H206" s="7">
        <v>1</v>
      </c>
      <c r="I206" s="7" t="s">
        <v>235</v>
      </c>
    </row>
    <row r="207" spans="1:9" x14ac:dyDescent="0.4">
      <c r="A207" s="7" t="s">
        <v>13</v>
      </c>
      <c r="B207" s="7">
        <v>10</v>
      </c>
      <c r="C207" s="7" t="s">
        <v>115</v>
      </c>
      <c r="D207" s="7" t="s">
        <v>217</v>
      </c>
      <c r="E207" s="7">
        <v>2</v>
      </c>
      <c r="F207" s="7" t="s">
        <v>219</v>
      </c>
      <c r="G207" s="7" t="s">
        <v>236</v>
      </c>
      <c r="H207" s="7">
        <v>1</v>
      </c>
      <c r="I207" s="7" t="s">
        <v>237</v>
      </c>
    </row>
    <row r="208" spans="1:9" x14ac:dyDescent="0.4">
      <c r="A208" s="8" t="s">
        <v>266</v>
      </c>
      <c r="B208" s="8">
        <v>1</v>
      </c>
      <c r="C208" s="8" t="s">
        <v>267</v>
      </c>
      <c r="D208" s="8"/>
      <c r="E208" s="8">
        <v>1</v>
      </c>
      <c r="F208" s="8" t="s">
        <v>218</v>
      </c>
      <c r="G208" s="8" t="s">
        <v>234</v>
      </c>
      <c r="H208" s="8">
        <v>1</v>
      </c>
      <c r="I208" s="8" t="s">
        <v>235</v>
      </c>
    </row>
    <row r="209" spans="1:9" x14ac:dyDescent="0.4">
      <c r="A209" s="8" t="s">
        <v>266</v>
      </c>
      <c r="B209" s="8">
        <v>1</v>
      </c>
      <c r="C209" s="8" t="s">
        <v>267</v>
      </c>
      <c r="D209" s="8"/>
      <c r="E209" s="8">
        <v>2</v>
      </c>
      <c r="F209" s="8" t="s">
        <v>219</v>
      </c>
      <c r="G209" s="8" t="s">
        <v>236</v>
      </c>
      <c r="H209" s="8">
        <v>40</v>
      </c>
      <c r="I209" s="8" t="s">
        <v>268</v>
      </c>
    </row>
    <row r="210" spans="1:9" x14ac:dyDescent="0.4">
      <c r="A210" s="8" t="s">
        <v>266</v>
      </c>
      <c r="B210" s="8">
        <v>2</v>
      </c>
      <c r="C210" s="8" t="s">
        <v>269</v>
      </c>
      <c r="D210" s="8"/>
      <c r="E210" s="8">
        <v>1</v>
      </c>
      <c r="F210" s="8" t="s">
        <v>218</v>
      </c>
      <c r="G210" s="8" t="s">
        <v>234</v>
      </c>
      <c r="H210" s="8">
        <v>1</v>
      </c>
      <c r="I210" s="8" t="s">
        <v>235</v>
      </c>
    </row>
    <row r="211" spans="1:9" x14ac:dyDescent="0.4">
      <c r="A211" s="8" t="s">
        <v>266</v>
      </c>
      <c r="B211" s="8">
        <v>2</v>
      </c>
      <c r="C211" s="8" t="s">
        <v>269</v>
      </c>
      <c r="D211" s="8"/>
      <c r="E211" s="8">
        <v>2</v>
      </c>
      <c r="F211" s="8" t="s">
        <v>219</v>
      </c>
      <c r="G211" s="8" t="s">
        <v>236</v>
      </c>
      <c r="H211" s="8">
        <v>40</v>
      </c>
      <c r="I211" s="8" t="s">
        <v>268</v>
      </c>
    </row>
    <row r="212" spans="1:9" x14ac:dyDescent="0.4">
      <c r="A212" s="8" t="s">
        <v>266</v>
      </c>
      <c r="B212" s="8">
        <v>3</v>
      </c>
      <c r="C212" s="8" t="s">
        <v>270</v>
      </c>
      <c r="D212" s="8"/>
      <c r="E212" s="8">
        <v>1</v>
      </c>
      <c r="F212" s="8" t="s">
        <v>218</v>
      </c>
      <c r="G212" s="8" t="s">
        <v>234</v>
      </c>
      <c r="H212" s="8">
        <v>1</v>
      </c>
      <c r="I212" s="8" t="s">
        <v>235</v>
      </c>
    </row>
    <row r="213" spans="1:9" x14ac:dyDescent="0.4">
      <c r="A213" s="8" t="s">
        <v>266</v>
      </c>
      <c r="B213" s="8">
        <v>3</v>
      </c>
      <c r="C213" s="8" t="s">
        <v>270</v>
      </c>
      <c r="D213" s="8"/>
      <c r="E213" s="8">
        <v>2</v>
      </c>
      <c r="F213" s="8" t="s">
        <v>219</v>
      </c>
      <c r="G213" s="8" t="s">
        <v>236</v>
      </c>
      <c r="H213" s="8">
        <v>40</v>
      </c>
      <c r="I213" s="8" t="s">
        <v>268</v>
      </c>
    </row>
    <row r="214" spans="1:9" x14ac:dyDescent="0.4">
      <c r="A214" s="8" t="s">
        <v>266</v>
      </c>
      <c r="B214" s="8">
        <v>4</v>
      </c>
      <c r="C214" s="8" t="s">
        <v>271</v>
      </c>
      <c r="D214" s="8"/>
      <c r="E214" s="8">
        <v>1</v>
      </c>
      <c r="F214" s="8" t="s">
        <v>218</v>
      </c>
      <c r="G214" s="8" t="s">
        <v>234</v>
      </c>
      <c r="H214" s="8">
        <v>1</v>
      </c>
      <c r="I214" s="8" t="s">
        <v>235</v>
      </c>
    </row>
    <row r="215" spans="1:9" x14ac:dyDescent="0.4">
      <c r="A215" s="8" t="s">
        <v>266</v>
      </c>
      <c r="B215" s="8">
        <v>4</v>
      </c>
      <c r="C215" s="8" t="s">
        <v>271</v>
      </c>
      <c r="D215" s="8"/>
      <c r="E215" s="8">
        <v>2</v>
      </c>
      <c r="F215" s="8" t="s">
        <v>219</v>
      </c>
      <c r="G215" s="8" t="s">
        <v>236</v>
      </c>
      <c r="H215" s="8">
        <v>20</v>
      </c>
      <c r="I215" s="8" t="s">
        <v>268</v>
      </c>
    </row>
    <row r="216" spans="1:9" x14ac:dyDescent="0.4">
      <c r="A216" s="8" t="s">
        <v>266</v>
      </c>
      <c r="B216" s="8">
        <v>5</v>
      </c>
      <c r="C216" s="8" t="s">
        <v>272</v>
      </c>
      <c r="D216" s="8"/>
      <c r="E216" s="8">
        <v>1</v>
      </c>
      <c r="F216" s="8" t="s">
        <v>218</v>
      </c>
      <c r="G216" s="8" t="s">
        <v>234</v>
      </c>
      <c r="H216" s="8">
        <v>1</v>
      </c>
      <c r="I216" s="8" t="s">
        <v>235</v>
      </c>
    </row>
    <row r="217" spans="1:9" x14ac:dyDescent="0.4">
      <c r="A217" s="8" t="s">
        <v>266</v>
      </c>
      <c r="B217" s="8">
        <v>5</v>
      </c>
      <c r="C217" s="8" t="s">
        <v>272</v>
      </c>
      <c r="D217" s="8"/>
      <c r="E217" s="8">
        <v>2</v>
      </c>
      <c r="F217" s="8" t="s">
        <v>219</v>
      </c>
      <c r="G217" s="8" t="s">
        <v>236</v>
      </c>
      <c r="H217" s="8">
        <v>40</v>
      </c>
      <c r="I217" s="8" t="s">
        <v>268</v>
      </c>
    </row>
    <row r="218" spans="1:9" x14ac:dyDescent="0.4">
      <c r="A218" s="8" t="s">
        <v>266</v>
      </c>
      <c r="B218" s="8">
        <v>6</v>
      </c>
      <c r="C218" s="8" t="s">
        <v>273</v>
      </c>
      <c r="D218" s="8"/>
      <c r="E218" s="8">
        <v>1</v>
      </c>
      <c r="F218" s="8" t="s">
        <v>218</v>
      </c>
      <c r="G218" s="8" t="s">
        <v>234</v>
      </c>
      <c r="H218" s="8">
        <v>1</v>
      </c>
      <c r="I218" s="8" t="s">
        <v>235</v>
      </c>
    </row>
    <row r="219" spans="1:9" x14ac:dyDescent="0.4">
      <c r="A219" s="8" t="s">
        <v>266</v>
      </c>
      <c r="B219" s="8">
        <v>6</v>
      </c>
      <c r="C219" s="8" t="s">
        <v>273</v>
      </c>
      <c r="D219" s="8"/>
      <c r="E219" s="8">
        <v>2</v>
      </c>
      <c r="F219" s="8" t="s">
        <v>219</v>
      </c>
      <c r="G219" s="8" t="s">
        <v>236</v>
      </c>
      <c r="H219" s="8">
        <v>1</v>
      </c>
      <c r="I219" s="8" t="s">
        <v>237</v>
      </c>
    </row>
    <row r="220" spans="1:9" x14ac:dyDescent="0.4">
      <c r="A220" s="8" t="s">
        <v>266</v>
      </c>
      <c r="B220" s="8">
        <v>7</v>
      </c>
      <c r="C220" s="8" t="s">
        <v>274</v>
      </c>
      <c r="D220" s="8"/>
      <c r="E220" s="8">
        <v>1</v>
      </c>
      <c r="F220" s="8" t="s">
        <v>218</v>
      </c>
      <c r="G220" s="8" t="s">
        <v>234</v>
      </c>
      <c r="H220" s="8">
        <v>1</v>
      </c>
      <c r="I220" s="8" t="s">
        <v>235</v>
      </c>
    </row>
    <row r="221" spans="1:9" x14ac:dyDescent="0.4">
      <c r="A221" s="8" t="s">
        <v>266</v>
      </c>
      <c r="B221" s="8">
        <v>7</v>
      </c>
      <c r="C221" s="8" t="s">
        <v>274</v>
      </c>
      <c r="D221" s="8"/>
      <c r="E221" s="8">
        <v>2</v>
      </c>
      <c r="F221" s="8" t="s">
        <v>219</v>
      </c>
      <c r="G221" s="8" t="s">
        <v>236</v>
      </c>
      <c r="H221" s="8">
        <v>1</v>
      </c>
      <c r="I221" s="8" t="s">
        <v>237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71"/>
  <sheetViews>
    <sheetView tabSelected="1" topLeftCell="A70" zoomScale="70" zoomScaleNormal="70" workbookViewId="0">
      <selection activeCell="A112" sqref="A112"/>
    </sheetView>
  </sheetViews>
  <sheetFormatPr defaultRowHeight="14.6" x14ac:dyDescent="0.4"/>
  <cols>
    <col min="1" max="1" width="10.23046875" bestFit="1" customWidth="1"/>
    <col min="2" max="2" width="11.69140625" bestFit="1" customWidth="1"/>
    <col min="3" max="3" width="60" bestFit="1" customWidth="1"/>
    <col min="4" max="4" width="16.23046875" bestFit="1" customWidth="1"/>
    <col min="5" max="5" width="40.765625" bestFit="1" customWidth="1"/>
    <col min="6" max="6" width="12.23046875" bestFit="1" customWidth="1"/>
    <col min="7" max="7" width="53.84375" bestFit="1" customWidth="1"/>
    <col min="8" max="8" width="25.53515625" bestFit="1" customWidth="1"/>
    <col min="42" max="42" width="96.3046875" bestFit="1" customWidth="1"/>
  </cols>
  <sheetData>
    <row r="1" spans="1:42" x14ac:dyDescent="0.4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220</v>
      </c>
      <c r="H1" s="9" t="s">
        <v>221</v>
      </c>
      <c r="I1" s="9">
        <v>2018</v>
      </c>
      <c r="J1" s="9">
        <v>2019</v>
      </c>
      <c r="K1" s="9">
        <v>2020</v>
      </c>
      <c r="L1" s="9">
        <v>2021</v>
      </c>
      <c r="M1" s="9">
        <v>2022</v>
      </c>
      <c r="N1" s="9">
        <v>2023</v>
      </c>
      <c r="O1" s="9">
        <v>2024</v>
      </c>
      <c r="P1" s="9">
        <v>2025</v>
      </c>
      <c r="Q1" s="9">
        <v>2026</v>
      </c>
      <c r="R1" s="9">
        <v>2027</v>
      </c>
      <c r="S1" s="9">
        <v>2028</v>
      </c>
      <c r="T1" s="9">
        <v>2029</v>
      </c>
      <c r="U1" s="10">
        <v>2030</v>
      </c>
      <c r="V1" s="9">
        <v>2031</v>
      </c>
      <c r="W1" s="9">
        <v>2032</v>
      </c>
      <c r="X1" s="9">
        <v>2033</v>
      </c>
      <c r="Y1" s="11">
        <v>2034</v>
      </c>
      <c r="Z1" s="9">
        <v>2035</v>
      </c>
      <c r="AA1" s="9">
        <v>2036</v>
      </c>
      <c r="AB1" s="9">
        <v>2037</v>
      </c>
      <c r="AC1" s="9">
        <v>2038</v>
      </c>
      <c r="AD1" s="9">
        <v>2039</v>
      </c>
      <c r="AE1" s="9">
        <v>2040</v>
      </c>
      <c r="AF1" s="9">
        <v>2041</v>
      </c>
      <c r="AG1" s="9">
        <v>2042</v>
      </c>
      <c r="AH1" s="9">
        <v>2043</v>
      </c>
      <c r="AI1" s="9">
        <v>2044</v>
      </c>
      <c r="AJ1" s="9">
        <v>2045</v>
      </c>
      <c r="AK1" s="9">
        <v>2046</v>
      </c>
      <c r="AL1" s="9">
        <v>2047</v>
      </c>
      <c r="AM1" s="9">
        <v>2048</v>
      </c>
      <c r="AN1" s="9">
        <v>2049</v>
      </c>
      <c r="AO1" s="9">
        <v>2050</v>
      </c>
      <c r="AP1" s="9" t="s">
        <v>275</v>
      </c>
    </row>
    <row r="2" spans="1:42" x14ac:dyDescent="0.4">
      <c r="A2" s="15">
        <v>1</v>
      </c>
      <c r="B2" s="15" t="s">
        <v>14</v>
      </c>
      <c r="C2" s="15" t="s">
        <v>116</v>
      </c>
      <c r="D2" s="15">
        <v>1</v>
      </c>
      <c r="E2" s="15" t="s">
        <v>222</v>
      </c>
      <c r="F2" s="15"/>
      <c r="G2" s="15" t="s">
        <v>276</v>
      </c>
      <c r="H2" s="15">
        <v>0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7"/>
      <c r="V2" s="16"/>
      <c r="W2" s="16"/>
      <c r="X2" s="16"/>
      <c r="Y2" s="18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4">
      <c r="A3" s="15">
        <v>1</v>
      </c>
      <c r="B3" s="15" t="s">
        <v>14</v>
      </c>
      <c r="C3" s="15" t="s">
        <v>116</v>
      </c>
      <c r="D3" s="15">
        <v>2</v>
      </c>
      <c r="E3" s="15" t="s">
        <v>223</v>
      </c>
      <c r="F3" s="15" t="s">
        <v>277</v>
      </c>
      <c r="G3" s="15" t="s">
        <v>278</v>
      </c>
      <c r="H3" s="15">
        <v>1.9</v>
      </c>
      <c r="I3" s="15">
        <v>2.2389000000000001</v>
      </c>
      <c r="J3" s="16">
        <v>2.2528000000000001</v>
      </c>
      <c r="K3" s="16">
        <v>2.4293</v>
      </c>
      <c r="L3" s="16"/>
      <c r="M3" s="16"/>
      <c r="N3" s="16"/>
      <c r="O3" s="16"/>
      <c r="P3" s="16"/>
      <c r="Q3" s="16"/>
      <c r="R3" s="16"/>
      <c r="S3" s="16"/>
      <c r="T3" s="16"/>
      <c r="U3" s="17"/>
      <c r="V3" s="16"/>
      <c r="W3" s="16"/>
      <c r="X3" s="16"/>
      <c r="Y3" s="18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x14ac:dyDescent="0.4">
      <c r="A4" s="15">
        <v>1</v>
      </c>
      <c r="B4" s="15" t="s">
        <v>14</v>
      </c>
      <c r="C4" s="15" t="s">
        <v>116</v>
      </c>
      <c r="D4" s="15">
        <v>3</v>
      </c>
      <c r="E4" s="15" t="s">
        <v>224</v>
      </c>
      <c r="F4" s="15" t="s">
        <v>277</v>
      </c>
      <c r="G4" s="15" t="s">
        <v>278</v>
      </c>
      <c r="H4" s="15">
        <v>1.9</v>
      </c>
      <c r="I4" s="15">
        <v>13.268800000000001</v>
      </c>
      <c r="J4" s="16">
        <v>11.9222</v>
      </c>
      <c r="K4" s="16">
        <v>8.5116999999999994</v>
      </c>
      <c r="L4" s="19">
        <f>+J4</f>
        <v>11.9222</v>
      </c>
      <c r="M4" s="16"/>
      <c r="N4" s="16"/>
      <c r="O4" s="16"/>
      <c r="P4" s="16"/>
      <c r="Q4" s="16"/>
      <c r="R4" s="16"/>
      <c r="S4" s="16"/>
      <c r="T4" s="16"/>
      <c r="U4" s="17"/>
      <c r="V4" s="16"/>
      <c r="W4" s="16"/>
      <c r="X4" s="16"/>
      <c r="Y4" s="18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x14ac:dyDescent="0.4">
      <c r="A5" s="15">
        <v>1</v>
      </c>
      <c r="B5" s="15" t="s">
        <v>14</v>
      </c>
      <c r="C5" s="15" t="s">
        <v>116</v>
      </c>
      <c r="D5" s="15">
        <v>4</v>
      </c>
      <c r="E5" s="15" t="s">
        <v>225</v>
      </c>
      <c r="F5" s="15"/>
      <c r="G5" s="15" t="s">
        <v>279</v>
      </c>
      <c r="H5" s="15">
        <v>0</v>
      </c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/>
      <c r="X5" s="16"/>
      <c r="Y5" s="18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x14ac:dyDescent="0.4">
      <c r="A6" s="15">
        <v>1</v>
      </c>
      <c r="B6" s="15" t="s">
        <v>14</v>
      </c>
      <c r="C6" s="15" t="s">
        <v>116</v>
      </c>
      <c r="D6" s="15">
        <v>5</v>
      </c>
      <c r="E6" s="15" t="s">
        <v>226</v>
      </c>
      <c r="F6" s="15"/>
      <c r="G6" s="15" t="s">
        <v>279</v>
      </c>
      <c r="H6" s="15">
        <v>0</v>
      </c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  <c r="V6" s="16"/>
      <c r="W6" s="16"/>
      <c r="X6" s="16"/>
      <c r="Y6" s="18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x14ac:dyDescent="0.4">
      <c r="A7" s="15">
        <v>1</v>
      </c>
      <c r="B7" s="15" t="s">
        <v>14</v>
      </c>
      <c r="C7" s="15" t="s">
        <v>116</v>
      </c>
      <c r="D7" s="15">
        <v>6</v>
      </c>
      <c r="E7" s="15" t="s">
        <v>227</v>
      </c>
      <c r="F7" s="15"/>
      <c r="G7" s="15" t="s">
        <v>279</v>
      </c>
      <c r="H7" s="15">
        <v>0</v>
      </c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/>
      <c r="Y7" s="18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x14ac:dyDescent="0.4">
      <c r="A8" s="15">
        <v>1</v>
      </c>
      <c r="B8" s="15" t="s">
        <v>14</v>
      </c>
      <c r="C8" s="15" t="s">
        <v>116</v>
      </c>
      <c r="D8" s="15">
        <v>7</v>
      </c>
      <c r="E8" s="15" t="s">
        <v>228</v>
      </c>
      <c r="F8" s="15"/>
      <c r="G8" s="15" t="s">
        <v>279</v>
      </c>
      <c r="H8" s="15">
        <v>0</v>
      </c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  <c r="V8" s="16"/>
      <c r="W8" s="16"/>
      <c r="X8" s="16"/>
      <c r="Y8" s="18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x14ac:dyDescent="0.4">
      <c r="A9" s="15">
        <v>1</v>
      </c>
      <c r="B9" s="15" t="s">
        <v>14</v>
      </c>
      <c r="C9" s="15" t="s">
        <v>116</v>
      </c>
      <c r="D9" s="15">
        <v>8</v>
      </c>
      <c r="E9" s="15" t="s">
        <v>229</v>
      </c>
      <c r="F9" s="15"/>
      <c r="G9" s="15" t="s">
        <v>279</v>
      </c>
      <c r="H9" s="15">
        <v>0</v>
      </c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6"/>
      <c r="W9" s="16"/>
      <c r="X9" s="16"/>
      <c r="Y9" s="18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x14ac:dyDescent="0.4">
      <c r="A10" s="15">
        <v>1</v>
      </c>
      <c r="B10" s="15" t="s">
        <v>14</v>
      </c>
      <c r="C10" s="15" t="s">
        <v>116</v>
      </c>
      <c r="D10" s="15">
        <v>9</v>
      </c>
      <c r="E10" s="15" t="s">
        <v>230</v>
      </c>
      <c r="F10" s="15"/>
      <c r="G10" s="15" t="s">
        <v>279</v>
      </c>
      <c r="H10" s="15">
        <v>0</v>
      </c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  <c r="V10" s="16"/>
      <c r="W10" s="16"/>
      <c r="X10" s="16"/>
      <c r="Y10" s="18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x14ac:dyDescent="0.4">
      <c r="A11" s="15">
        <v>1</v>
      </c>
      <c r="B11" s="15" t="s">
        <v>14</v>
      </c>
      <c r="C11" s="15" t="s">
        <v>116</v>
      </c>
      <c r="D11" s="15">
        <v>10</v>
      </c>
      <c r="E11" s="15" t="s">
        <v>231</v>
      </c>
      <c r="F11" s="15"/>
      <c r="G11" s="15" t="s">
        <v>279</v>
      </c>
      <c r="H11" s="15">
        <v>0</v>
      </c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6"/>
      <c r="W11" s="16"/>
      <c r="X11" s="16"/>
      <c r="Y11" s="18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x14ac:dyDescent="0.4">
      <c r="A12" s="20">
        <v>2</v>
      </c>
      <c r="B12" s="20" t="s">
        <v>15</v>
      </c>
      <c r="C12" s="20" t="s">
        <v>117</v>
      </c>
      <c r="D12" s="20">
        <v>1</v>
      </c>
      <c r="E12" s="20" t="s">
        <v>222</v>
      </c>
      <c r="F12" s="20"/>
      <c r="G12" s="20" t="s">
        <v>276</v>
      </c>
      <c r="H12" s="20">
        <v>0</v>
      </c>
      <c r="I12" s="20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  <c r="V12" s="16"/>
      <c r="W12" s="16"/>
      <c r="X12" s="16"/>
      <c r="Y12" s="18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x14ac:dyDescent="0.4">
      <c r="A13" s="20">
        <v>2</v>
      </c>
      <c r="B13" s="20" t="s">
        <v>15</v>
      </c>
      <c r="C13" s="20" t="s">
        <v>117</v>
      </c>
      <c r="D13" s="20">
        <v>2</v>
      </c>
      <c r="E13" s="20" t="s">
        <v>223</v>
      </c>
      <c r="F13" s="20" t="s">
        <v>277</v>
      </c>
      <c r="G13" s="20" t="s">
        <v>278</v>
      </c>
      <c r="H13" s="20">
        <v>1.9</v>
      </c>
      <c r="I13" s="20">
        <v>2.6482000000000001</v>
      </c>
      <c r="J13" s="16">
        <v>2.6593</v>
      </c>
      <c r="K13" s="16">
        <v>2.8488000000000002</v>
      </c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6"/>
      <c r="W13" s="16"/>
      <c r="X13" s="16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x14ac:dyDescent="0.4">
      <c r="A14" s="20">
        <v>2</v>
      </c>
      <c r="B14" s="20" t="s">
        <v>15</v>
      </c>
      <c r="C14" s="20" t="s">
        <v>117</v>
      </c>
      <c r="D14" s="20">
        <v>3</v>
      </c>
      <c r="E14" s="20" t="s">
        <v>224</v>
      </c>
      <c r="F14" s="20" t="s">
        <v>277</v>
      </c>
      <c r="G14" s="20" t="s">
        <v>278</v>
      </c>
      <c r="H14" s="20">
        <v>1.9</v>
      </c>
      <c r="I14" s="20">
        <v>14.9253</v>
      </c>
      <c r="J14" s="16">
        <v>13.167899999999999</v>
      </c>
      <c r="K14" s="16">
        <v>8.7135999999999996</v>
      </c>
      <c r="L14" s="19">
        <f>+J14</f>
        <v>13.167899999999999</v>
      </c>
      <c r="M14" s="16"/>
      <c r="N14" s="16"/>
      <c r="O14" s="16"/>
      <c r="P14" s="16"/>
      <c r="Q14" s="16"/>
      <c r="R14" s="16"/>
      <c r="S14" s="16"/>
      <c r="T14" s="16"/>
      <c r="U14" s="17"/>
      <c r="V14" s="16"/>
      <c r="W14" s="16"/>
      <c r="X14" s="16"/>
      <c r="Y14" s="18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x14ac:dyDescent="0.4">
      <c r="A15" s="20">
        <v>2</v>
      </c>
      <c r="B15" s="20" t="s">
        <v>15</v>
      </c>
      <c r="C15" s="20" t="s">
        <v>117</v>
      </c>
      <c r="D15" s="20">
        <v>4</v>
      </c>
      <c r="E15" s="20" t="s">
        <v>225</v>
      </c>
      <c r="F15" s="20"/>
      <c r="G15" s="20" t="s">
        <v>279</v>
      </c>
      <c r="H15" s="20">
        <v>0</v>
      </c>
      <c r="I15" s="20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6"/>
      <c r="W15" s="16"/>
      <c r="X15" s="16"/>
      <c r="Y15" s="18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x14ac:dyDescent="0.4">
      <c r="A16" s="20">
        <v>2</v>
      </c>
      <c r="B16" s="20" t="s">
        <v>15</v>
      </c>
      <c r="C16" s="20" t="s">
        <v>117</v>
      </c>
      <c r="D16" s="20">
        <v>5</v>
      </c>
      <c r="E16" s="20" t="s">
        <v>226</v>
      </c>
      <c r="F16" s="20"/>
      <c r="G16" s="20" t="s">
        <v>279</v>
      </c>
      <c r="H16" s="20">
        <v>0</v>
      </c>
      <c r="I16" s="20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16"/>
      <c r="W16" s="16"/>
      <c r="X16" s="16"/>
      <c r="Y16" s="18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x14ac:dyDescent="0.4">
      <c r="A17" s="20">
        <v>2</v>
      </c>
      <c r="B17" s="20" t="s">
        <v>15</v>
      </c>
      <c r="C17" s="20" t="s">
        <v>117</v>
      </c>
      <c r="D17" s="20">
        <v>6</v>
      </c>
      <c r="E17" s="20" t="s">
        <v>227</v>
      </c>
      <c r="F17" s="20"/>
      <c r="G17" s="20" t="s">
        <v>279</v>
      </c>
      <c r="H17" s="20">
        <v>0</v>
      </c>
      <c r="I17" s="20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6"/>
      <c r="W17" s="16"/>
      <c r="X17" s="16"/>
      <c r="Y17" s="18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x14ac:dyDescent="0.4">
      <c r="A18" s="20">
        <v>2</v>
      </c>
      <c r="B18" s="20" t="s">
        <v>15</v>
      </c>
      <c r="C18" s="20" t="s">
        <v>117</v>
      </c>
      <c r="D18" s="20">
        <v>7</v>
      </c>
      <c r="E18" s="20" t="s">
        <v>228</v>
      </c>
      <c r="F18" s="20"/>
      <c r="G18" s="20" t="s">
        <v>279</v>
      </c>
      <c r="H18" s="20">
        <v>0</v>
      </c>
      <c r="I18" s="20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7"/>
      <c r="V18" s="16"/>
      <c r="W18" s="16"/>
      <c r="X18" s="16"/>
      <c r="Y18" s="18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x14ac:dyDescent="0.4">
      <c r="A19" s="20">
        <v>2</v>
      </c>
      <c r="B19" s="20" t="s">
        <v>15</v>
      </c>
      <c r="C19" s="20" t="s">
        <v>117</v>
      </c>
      <c r="D19" s="20">
        <v>8</v>
      </c>
      <c r="E19" s="20" t="s">
        <v>229</v>
      </c>
      <c r="F19" s="20"/>
      <c r="G19" s="20" t="s">
        <v>279</v>
      </c>
      <c r="H19" s="20">
        <v>0</v>
      </c>
      <c r="I19" s="20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6"/>
      <c r="W19" s="16"/>
      <c r="X19" s="16"/>
      <c r="Y19" s="18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x14ac:dyDescent="0.4">
      <c r="A20" s="20">
        <v>2</v>
      </c>
      <c r="B20" s="20" t="s">
        <v>15</v>
      </c>
      <c r="C20" s="20" t="s">
        <v>117</v>
      </c>
      <c r="D20" s="20">
        <v>9</v>
      </c>
      <c r="E20" s="20" t="s">
        <v>230</v>
      </c>
      <c r="F20" s="20"/>
      <c r="G20" s="20" t="s">
        <v>279</v>
      </c>
      <c r="H20" s="20">
        <v>0</v>
      </c>
      <c r="I20" s="2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  <c r="V20" s="16"/>
      <c r="W20" s="16"/>
      <c r="X20" s="16"/>
      <c r="Y20" s="18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x14ac:dyDescent="0.4">
      <c r="A21" s="20">
        <v>2</v>
      </c>
      <c r="B21" s="20" t="s">
        <v>15</v>
      </c>
      <c r="C21" s="20" t="s">
        <v>117</v>
      </c>
      <c r="D21" s="20">
        <v>10</v>
      </c>
      <c r="E21" s="20" t="s">
        <v>231</v>
      </c>
      <c r="F21" s="20"/>
      <c r="G21" s="20" t="s">
        <v>279</v>
      </c>
      <c r="H21" s="20">
        <v>0</v>
      </c>
      <c r="I21" s="20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6"/>
      <c r="W21" s="16"/>
      <c r="X21" s="16"/>
      <c r="Y21" s="18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x14ac:dyDescent="0.4">
      <c r="A22" s="15">
        <v>3</v>
      </c>
      <c r="B22" s="15" t="s">
        <v>16</v>
      </c>
      <c r="C22" s="15" t="s">
        <v>118</v>
      </c>
      <c r="D22" s="15">
        <v>1</v>
      </c>
      <c r="E22" s="15" t="s">
        <v>222</v>
      </c>
      <c r="F22" s="15" t="s">
        <v>277</v>
      </c>
      <c r="G22" s="15" t="s">
        <v>280</v>
      </c>
      <c r="H22" s="15">
        <v>0</v>
      </c>
      <c r="I22" s="15">
        <v>234.55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7"/>
      <c r="V22" s="16"/>
      <c r="W22" s="16"/>
      <c r="X22" s="16"/>
      <c r="Y22" s="18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7" t="s">
        <v>281</v>
      </c>
    </row>
    <row r="23" spans="1:42" x14ac:dyDescent="0.4">
      <c r="A23" s="15">
        <v>3</v>
      </c>
      <c r="B23" s="15" t="s">
        <v>16</v>
      </c>
      <c r="C23" s="15" t="s">
        <v>118</v>
      </c>
      <c r="D23" s="15">
        <v>2</v>
      </c>
      <c r="E23" s="15" t="s">
        <v>223</v>
      </c>
      <c r="F23" s="15" t="s">
        <v>277</v>
      </c>
      <c r="G23" s="15" t="s">
        <v>278</v>
      </c>
      <c r="H23" s="15">
        <v>1.9</v>
      </c>
      <c r="I23" s="15">
        <v>3.4321999999999999</v>
      </c>
      <c r="J23" s="16">
        <v>3.4500999999999999</v>
      </c>
      <c r="K23" s="16">
        <v>3.7082000000000002</v>
      </c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6"/>
      <c r="W23" s="16"/>
      <c r="X23" s="16"/>
      <c r="Y23" s="18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x14ac:dyDescent="0.4">
      <c r="A24" s="15">
        <v>3</v>
      </c>
      <c r="B24" s="15" t="s">
        <v>16</v>
      </c>
      <c r="C24" s="15" t="s">
        <v>118</v>
      </c>
      <c r="D24" s="15">
        <v>3</v>
      </c>
      <c r="E24" s="15" t="s">
        <v>224</v>
      </c>
      <c r="F24" s="15" t="s">
        <v>277</v>
      </c>
      <c r="G24" s="15" t="s">
        <v>278</v>
      </c>
      <c r="H24" s="15">
        <v>1.9</v>
      </c>
      <c r="I24" s="13">
        <v>12.2979</v>
      </c>
      <c r="J24" s="14">
        <v>8.3219999999999992</v>
      </c>
      <c r="K24" s="14">
        <v>6.524</v>
      </c>
      <c r="L24" s="19">
        <f>+J24</f>
        <v>8.3219999999999992</v>
      </c>
      <c r="M24" s="16"/>
      <c r="N24" s="16"/>
      <c r="O24" s="16"/>
      <c r="P24" s="16"/>
      <c r="Q24" s="16"/>
      <c r="R24" s="16"/>
      <c r="S24" s="16"/>
      <c r="T24" s="16"/>
      <c r="U24" s="17"/>
      <c r="V24" s="16"/>
      <c r="W24" s="16"/>
      <c r="X24" s="16"/>
      <c r="Y24" s="18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x14ac:dyDescent="0.4">
      <c r="A25" s="15">
        <v>3</v>
      </c>
      <c r="B25" s="15" t="s">
        <v>16</v>
      </c>
      <c r="C25" s="15" t="s">
        <v>118</v>
      </c>
      <c r="D25" s="15">
        <v>4</v>
      </c>
      <c r="E25" s="15" t="s">
        <v>225</v>
      </c>
      <c r="F25" s="15" t="s">
        <v>282</v>
      </c>
      <c r="G25" s="15" t="s">
        <v>280</v>
      </c>
      <c r="H25" s="15">
        <v>0</v>
      </c>
      <c r="I25" s="15">
        <v>8.16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6"/>
      <c r="W25" s="16"/>
      <c r="X25" s="16"/>
      <c r="Y25" s="18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 t="s">
        <v>283</v>
      </c>
    </row>
    <row r="26" spans="1:42" x14ac:dyDescent="0.4">
      <c r="A26" s="15">
        <v>3</v>
      </c>
      <c r="B26" s="15" t="s">
        <v>16</v>
      </c>
      <c r="C26" s="15" t="s">
        <v>118</v>
      </c>
      <c r="D26" s="15">
        <v>5</v>
      </c>
      <c r="E26" s="15" t="s">
        <v>226</v>
      </c>
      <c r="F26" s="15"/>
      <c r="G26" s="15" t="s">
        <v>279</v>
      </c>
      <c r="H26" s="15">
        <v>0</v>
      </c>
      <c r="I26" s="1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7"/>
      <c r="V26" s="16"/>
      <c r="W26" s="16"/>
      <c r="X26" s="16"/>
      <c r="Y26" s="18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x14ac:dyDescent="0.4">
      <c r="A27" s="15">
        <v>3</v>
      </c>
      <c r="B27" s="15" t="s">
        <v>16</v>
      </c>
      <c r="C27" s="15" t="s">
        <v>118</v>
      </c>
      <c r="D27" s="15">
        <v>6</v>
      </c>
      <c r="E27" s="15" t="s">
        <v>227</v>
      </c>
      <c r="F27" s="15"/>
      <c r="G27" s="15" t="s">
        <v>279</v>
      </c>
      <c r="H27" s="15">
        <v>0</v>
      </c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6"/>
      <c r="W27" s="16"/>
      <c r="X27" s="16"/>
      <c r="Y27" s="18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x14ac:dyDescent="0.4">
      <c r="A28" s="15">
        <v>3</v>
      </c>
      <c r="B28" s="15" t="s">
        <v>16</v>
      </c>
      <c r="C28" s="15" t="s">
        <v>118</v>
      </c>
      <c r="D28" s="15">
        <v>7</v>
      </c>
      <c r="E28" s="15" t="s">
        <v>228</v>
      </c>
      <c r="F28" s="15"/>
      <c r="G28" s="15" t="s">
        <v>279</v>
      </c>
      <c r="H28" s="15">
        <v>0</v>
      </c>
      <c r="I28" s="1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7"/>
      <c r="V28" s="16"/>
      <c r="W28" s="16"/>
      <c r="X28" s="16"/>
      <c r="Y28" s="18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x14ac:dyDescent="0.4">
      <c r="A29" s="15">
        <v>3</v>
      </c>
      <c r="B29" s="15" t="s">
        <v>16</v>
      </c>
      <c r="C29" s="15" t="s">
        <v>118</v>
      </c>
      <c r="D29" s="15">
        <v>8</v>
      </c>
      <c r="E29" s="15" t="s">
        <v>229</v>
      </c>
      <c r="F29" s="15"/>
      <c r="G29" s="15" t="s">
        <v>279</v>
      </c>
      <c r="H29" s="15">
        <v>0</v>
      </c>
      <c r="I29" s="1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6"/>
      <c r="W29" s="16"/>
      <c r="X29" s="16"/>
      <c r="Y29" s="18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x14ac:dyDescent="0.4">
      <c r="A30" s="15">
        <v>3</v>
      </c>
      <c r="B30" s="15" t="s">
        <v>16</v>
      </c>
      <c r="C30" s="15" t="s">
        <v>118</v>
      </c>
      <c r="D30" s="15">
        <v>9</v>
      </c>
      <c r="E30" s="15" t="s">
        <v>230</v>
      </c>
      <c r="F30" s="15"/>
      <c r="G30" s="15" t="s">
        <v>279</v>
      </c>
      <c r="H30" s="15">
        <v>0</v>
      </c>
      <c r="I30" s="1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7"/>
      <c r="V30" s="16"/>
      <c r="W30" s="16"/>
      <c r="X30" s="16"/>
      <c r="Y30" s="18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x14ac:dyDescent="0.4">
      <c r="A31" s="15">
        <v>3</v>
      </c>
      <c r="B31" s="15" t="s">
        <v>16</v>
      </c>
      <c r="C31" s="15" t="s">
        <v>118</v>
      </c>
      <c r="D31" s="15">
        <v>10</v>
      </c>
      <c r="E31" s="15" t="s">
        <v>231</v>
      </c>
      <c r="F31" s="15"/>
      <c r="G31" s="15" t="s">
        <v>279</v>
      </c>
      <c r="H31" s="15">
        <v>0</v>
      </c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6"/>
      <c r="W31" s="16"/>
      <c r="X31" s="16"/>
      <c r="Y31" s="18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x14ac:dyDescent="0.4">
      <c r="A32" s="20">
        <v>4</v>
      </c>
      <c r="B32" s="20" t="s">
        <v>17</v>
      </c>
      <c r="C32" s="20" t="s">
        <v>119</v>
      </c>
      <c r="D32" s="20">
        <v>1</v>
      </c>
      <c r="E32" s="20" t="s">
        <v>222</v>
      </c>
      <c r="F32" s="20"/>
      <c r="G32" s="20" t="s">
        <v>276</v>
      </c>
      <c r="H32" s="20">
        <v>0</v>
      </c>
      <c r="I32" s="20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7"/>
      <c r="V32" s="16"/>
      <c r="W32" s="16"/>
      <c r="X32" s="16"/>
      <c r="Y32" s="18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x14ac:dyDescent="0.4">
      <c r="A33" s="20">
        <v>4</v>
      </c>
      <c r="B33" s="20" t="s">
        <v>17</v>
      </c>
      <c r="C33" s="20" t="s">
        <v>119</v>
      </c>
      <c r="D33" s="20">
        <v>2</v>
      </c>
      <c r="E33" s="20" t="s">
        <v>223</v>
      </c>
      <c r="F33" s="20" t="s">
        <v>277</v>
      </c>
      <c r="G33" s="20" t="s">
        <v>278</v>
      </c>
      <c r="H33" s="20">
        <v>1.9</v>
      </c>
      <c r="I33" s="20">
        <v>2.2389000000000001</v>
      </c>
      <c r="J33" s="16">
        <v>2.2528000000000001</v>
      </c>
      <c r="K33" s="16">
        <v>2.4293</v>
      </c>
      <c r="L33" s="16"/>
      <c r="M33" s="16"/>
      <c r="N33" s="16"/>
      <c r="O33" s="16"/>
      <c r="P33" s="16"/>
      <c r="Q33" s="16"/>
      <c r="R33" s="16"/>
      <c r="S33" s="16"/>
      <c r="T33" s="16"/>
      <c r="U33" s="17"/>
      <c r="V33" s="16"/>
      <c r="W33" s="16"/>
      <c r="X33" s="16"/>
      <c r="Y33" s="18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 t="s">
        <v>284</v>
      </c>
    </row>
    <row r="34" spans="1:42" x14ac:dyDescent="0.4">
      <c r="A34" s="20">
        <v>4</v>
      </c>
      <c r="B34" s="20" t="s">
        <v>17</v>
      </c>
      <c r="C34" s="20" t="s">
        <v>119</v>
      </c>
      <c r="D34" s="20">
        <v>3</v>
      </c>
      <c r="E34" s="20" t="s">
        <v>224</v>
      </c>
      <c r="F34" s="20" t="s">
        <v>277</v>
      </c>
      <c r="G34" s="20" t="s">
        <v>278</v>
      </c>
      <c r="H34" s="20">
        <v>1.9</v>
      </c>
      <c r="I34" s="20">
        <v>10.182700000000001</v>
      </c>
      <c r="J34" s="16">
        <f>+I34*J4/I4</f>
        <v>9.1492965407572662</v>
      </c>
      <c r="K34" s="16">
        <f>+I34*K4/I4</f>
        <v>6.5320215535692752</v>
      </c>
      <c r="L34" s="19">
        <f>+J34</f>
        <v>9.1492965407572662</v>
      </c>
      <c r="M34" s="16"/>
      <c r="N34" s="16"/>
      <c r="O34" s="16"/>
      <c r="P34" s="16"/>
      <c r="Q34" s="16"/>
      <c r="R34" s="16"/>
      <c r="S34" s="16"/>
      <c r="T34" s="16"/>
      <c r="U34" s="17"/>
      <c r="V34" s="16"/>
      <c r="W34" s="16"/>
      <c r="X34" s="16"/>
      <c r="Y34" s="18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x14ac:dyDescent="0.4">
      <c r="A35" s="20">
        <v>4</v>
      </c>
      <c r="B35" s="20" t="s">
        <v>17</v>
      </c>
      <c r="C35" s="20" t="s">
        <v>119</v>
      </c>
      <c r="D35" s="20">
        <v>4</v>
      </c>
      <c r="E35" s="20" t="s">
        <v>225</v>
      </c>
      <c r="F35" s="20"/>
      <c r="G35" s="20" t="s">
        <v>279</v>
      </c>
      <c r="H35" s="20">
        <v>0</v>
      </c>
      <c r="I35" s="20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7"/>
      <c r="V35" s="16"/>
      <c r="W35" s="16"/>
      <c r="X35" s="16"/>
      <c r="Y35" s="18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x14ac:dyDescent="0.4">
      <c r="A36" s="20">
        <v>4</v>
      </c>
      <c r="B36" s="20" t="s">
        <v>17</v>
      </c>
      <c r="C36" s="20" t="s">
        <v>119</v>
      </c>
      <c r="D36" s="20">
        <v>5</v>
      </c>
      <c r="E36" s="20" t="s">
        <v>226</v>
      </c>
      <c r="F36" s="20"/>
      <c r="G36" s="20" t="s">
        <v>279</v>
      </c>
      <c r="H36" s="20">
        <v>0</v>
      </c>
      <c r="I36" s="20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7"/>
      <c r="V36" s="16"/>
      <c r="W36" s="16"/>
      <c r="X36" s="16"/>
      <c r="Y36" s="18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x14ac:dyDescent="0.4">
      <c r="A37" s="20">
        <v>4</v>
      </c>
      <c r="B37" s="20" t="s">
        <v>17</v>
      </c>
      <c r="C37" s="20" t="s">
        <v>119</v>
      </c>
      <c r="D37" s="20">
        <v>6</v>
      </c>
      <c r="E37" s="20" t="s">
        <v>227</v>
      </c>
      <c r="F37" s="20"/>
      <c r="G37" s="20" t="s">
        <v>279</v>
      </c>
      <c r="H37" s="20">
        <v>0</v>
      </c>
      <c r="I37" s="20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7"/>
      <c r="V37" s="16"/>
      <c r="W37" s="16"/>
      <c r="X37" s="16"/>
      <c r="Y37" s="18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x14ac:dyDescent="0.4">
      <c r="A38" s="20">
        <v>4</v>
      </c>
      <c r="B38" s="20" t="s">
        <v>17</v>
      </c>
      <c r="C38" s="20" t="s">
        <v>119</v>
      </c>
      <c r="D38" s="20">
        <v>7</v>
      </c>
      <c r="E38" s="20" t="s">
        <v>228</v>
      </c>
      <c r="F38" s="20"/>
      <c r="G38" s="20" t="s">
        <v>279</v>
      </c>
      <c r="H38" s="20">
        <v>0</v>
      </c>
      <c r="I38" s="20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7"/>
      <c r="V38" s="16"/>
      <c r="W38" s="16"/>
      <c r="X38" s="16"/>
      <c r="Y38" s="18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1:42" x14ac:dyDescent="0.4">
      <c r="A39" s="20">
        <v>4</v>
      </c>
      <c r="B39" s="20" t="s">
        <v>17</v>
      </c>
      <c r="C39" s="20" t="s">
        <v>119</v>
      </c>
      <c r="D39" s="20">
        <v>8</v>
      </c>
      <c r="E39" s="20" t="s">
        <v>229</v>
      </c>
      <c r="F39" s="20"/>
      <c r="G39" s="20" t="s">
        <v>279</v>
      </c>
      <c r="H39" s="20">
        <v>0</v>
      </c>
      <c r="I39" s="20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7"/>
      <c r="V39" s="16"/>
      <c r="W39" s="16"/>
      <c r="X39" s="16"/>
      <c r="Y39" s="18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1:42" x14ac:dyDescent="0.4">
      <c r="A40" s="20">
        <v>4</v>
      </c>
      <c r="B40" s="20" t="s">
        <v>17</v>
      </c>
      <c r="C40" s="20" t="s">
        <v>119</v>
      </c>
      <c r="D40" s="20">
        <v>9</v>
      </c>
      <c r="E40" s="20" t="s">
        <v>230</v>
      </c>
      <c r="F40" s="20"/>
      <c r="G40" s="20" t="s">
        <v>279</v>
      </c>
      <c r="H40" s="20">
        <v>0</v>
      </c>
      <c r="I40" s="20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7"/>
      <c r="V40" s="16"/>
      <c r="W40" s="16"/>
      <c r="X40" s="16"/>
      <c r="Y40" s="18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1:42" x14ac:dyDescent="0.4">
      <c r="A41" s="20">
        <v>4</v>
      </c>
      <c r="B41" s="20" t="s">
        <v>17</v>
      </c>
      <c r="C41" s="20" t="s">
        <v>119</v>
      </c>
      <c r="D41" s="20">
        <v>10</v>
      </c>
      <c r="E41" s="20" t="s">
        <v>231</v>
      </c>
      <c r="F41" s="20"/>
      <c r="G41" s="20" t="s">
        <v>279</v>
      </c>
      <c r="H41" s="20">
        <v>0</v>
      </c>
      <c r="I41" s="20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7"/>
      <c r="V41" s="16"/>
      <c r="W41" s="16"/>
      <c r="X41" s="16"/>
      <c r="Y41" s="18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</row>
    <row r="42" spans="1:42" x14ac:dyDescent="0.4">
      <c r="A42" s="15">
        <v>5</v>
      </c>
      <c r="B42" s="15" t="s">
        <v>18</v>
      </c>
      <c r="C42" s="15" t="s">
        <v>285</v>
      </c>
      <c r="D42" s="15">
        <v>1</v>
      </c>
      <c r="E42" s="15" t="s">
        <v>222</v>
      </c>
      <c r="F42" s="15" t="s">
        <v>286</v>
      </c>
      <c r="G42" s="15" t="s">
        <v>280</v>
      </c>
      <c r="H42" s="15">
        <v>0</v>
      </c>
      <c r="I42" s="15">
        <v>5111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7"/>
      <c r="V42" s="16"/>
      <c r="W42" s="16"/>
      <c r="X42" s="16"/>
      <c r="Y42" s="18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 t="s">
        <v>240</v>
      </c>
    </row>
    <row r="43" spans="1:42" x14ac:dyDescent="0.4">
      <c r="A43" s="15">
        <v>5</v>
      </c>
      <c r="B43" s="15" t="s">
        <v>18</v>
      </c>
      <c r="C43" s="15" t="s">
        <v>285</v>
      </c>
      <c r="D43" s="15">
        <v>2</v>
      </c>
      <c r="E43" s="15" t="s">
        <v>223</v>
      </c>
      <c r="F43" s="15" t="s">
        <v>286</v>
      </c>
      <c r="G43" s="15" t="s">
        <v>280</v>
      </c>
      <c r="H43" s="15">
        <v>0</v>
      </c>
      <c r="I43" s="21">
        <v>44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7"/>
      <c r="V43" s="16"/>
      <c r="W43" s="16"/>
      <c r="X43" s="16"/>
      <c r="Y43" s="18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 t="s">
        <v>240</v>
      </c>
    </row>
    <row r="44" spans="1:42" x14ac:dyDescent="0.4">
      <c r="A44" s="15">
        <v>5</v>
      </c>
      <c r="B44" s="15" t="s">
        <v>18</v>
      </c>
      <c r="C44" s="15" t="s">
        <v>285</v>
      </c>
      <c r="D44" s="15">
        <v>3</v>
      </c>
      <c r="E44" s="15" t="s">
        <v>224</v>
      </c>
      <c r="F44" s="15"/>
      <c r="G44" s="15" t="s">
        <v>276</v>
      </c>
      <c r="H44" s="15">
        <v>0</v>
      </c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7"/>
      <c r="V44" s="16"/>
      <c r="W44" s="16"/>
      <c r="X44" s="16"/>
      <c r="Y44" s="18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1:42" x14ac:dyDescent="0.4">
      <c r="A45" s="15">
        <v>5</v>
      </c>
      <c r="B45" s="15" t="s">
        <v>18</v>
      </c>
      <c r="C45" s="15" t="s">
        <v>285</v>
      </c>
      <c r="D45" s="15">
        <v>4</v>
      </c>
      <c r="E45" s="15" t="s">
        <v>225</v>
      </c>
      <c r="F45" s="15" t="s">
        <v>287</v>
      </c>
      <c r="G45" s="15" t="s">
        <v>280</v>
      </c>
      <c r="H45" s="15">
        <v>0</v>
      </c>
      <c r="I45" s="15">
        <v>1.1299999999999999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7"/>
      <c r="V45" s="16"/>
      <c r="W45" s="16"/>
      <c r="X45" s="16"/>
      <c r="Y45" s="18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</row>
    <row r="46" spans="1:42" x14ac:dyDescent="0.4">
      <c r="A46" s="15">
        <v>5</v>
      </c>
      <c r="B46" s="15" t="s">
        <v>18</v>
      </c>
      <c r="C46" s="15" t="s">
        <v>285</v>
      </c>
      <c r="D46" s="15">
        <v>5</v>
      </c>
      <c r="E46" s="15" t="s">
        <v>226</v>
      </c>
      <c r="F46" s="15" t="s">
        <v>287</v>
      </c>
      <c r="G46" s="15" t="s">
        <v>288</v>
      </c>
      <c r="H46" s="15">
        <v>0</v>
      </c>
      <c r="I46" s="15">
        <v>1.1299999999999999</v>
      </c>
      <c r="J46" s="16">
        <v>1.1299999999999999</v>
      </c>
      <c r="K46" s="16">
        <v>1.1299999999999999</v>
      </c>
      <c r="L46" s="16">
        <v>1.1299999999999999</v>
      </c>
      <c r="M46" s="16">
        <v>1.1299999999999999</v>
      </c>
      <c r="N46" s="16">
        <v>1.1299999999999999</v>
      </c>
      <c r="O46" s="16">
        <v>1.1299999999999999</v>
      </c>
      <c r="P46" s="16">
        <v>1.1299999999999999</v>
      </c>
      <c r="Q46" s="16">
        <v>1.1299999999999999</v>
      </c>
      <c r="R46" s="16">
        <v>1.1299999999999999</v>
      </c>
      <c r="S46" s="16">
        <v>1.1299999999999999</v>
      </c>
      <c r="T46" s="16">
        <v>1.1299999999999999</v>
      </c>
      <c r="U46" s="17">
        <v>1.1299999999999999</v>
      </c>
      <c r="V46" s="16">
        <v>1.1299999999999999</v>
      </c>
      <c r="W46" s="16">
        <v>1.1299999999999999</v>
      </c>
      <c r="X46" s="16">
        <v>1.1299999999999999</v>
      </c>
      <c r="Y46" s="18">
        <v>1.1299999999999999</v>
      </c>
      <c r="Z46" s="16">
        <v>1.1299999999999999</v>
      </c>
      <c r="AA46" s="16">
        <v>1.1299999999999999</v>
      </c>
      <c r="AB46" s="16">
        <v>1.1299999999999999</v>
      </c>
      <c r="AC46" s="16">
        <v>1.1299999999999999</v>
      </c>
      <c r="AD46" s="16">
        <v>1.1299999999999999</v>
      </c>
      <c r="AE46" s="16">
        <v>1.1299999999999999</v>
      </c>
      <c r="AF46" s="16">
        <v>1.1299999999999999</v>
      </c>
      <c r="AG46" s="16">
        <v>1.1299999999999999</v>
      </c>
      <c r="AH46" s="16">
        <v>1.1299999999999999</v>
      </c>
      <c r="AI46" s="16">
        <v>1.1299999999999999</v>
      </c>
      <c r="AJ46" s="16">
        <v>1.1299999999999999</v>
      </c>
      <c r="AK46" s="16">
        <v>1.1299999999999999</v>
      </c>
      <c r="AL46" s="16">
        <v>1.1299999999999999</v>
      </c>
      <c r="AM46" s="16">
        <v>1.1299999999999999</v>
      </c>
      <c r="AN46" s="16">
        <v>1.1299999999999999</v>
      </c>
      <c r="AO46" s="16">
        <v>1.1299999999999999</v>
      </c>
      <c r="AP46" s="16"/>
    </row>
    <row r="47" spans="1:42" x14ac:dyDescent="0.4">
      <c r="A47" s="15">
        <v>5</v>
      </c>
      <c r="B47" s="15" t="s">
        <v>18</v>
      </c>
      <c r="C47" s="15" t="s">
        <v>285</v>
      </c>
      <c r="D47" s="15">
        <v>6</v>
      </c>
      <c r="E47" s="15" t="s">
        <v>227</v>
      </c>
      <c r="F47" s="15"/>
      <c r="G47" s="15" t="s">
        <v>279</v>
      </c>
      <c r="H47" s="15">
        <v>0</v>
      </c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7"/>
      <c r="V47" s="16"/>
      <c r="W47" s="16"/>
      <c r="X47" s="16"/>
      <c r="Y47" s="18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</row>
    <row r="48" spans="1:42" x14ac:dyDescent="0.4">
      <c r="A48" s="15">
        <v>5</v>
      </c>
      <c r="B48" s="15" t="s">
        <v>18</v>
      </c>
      <c r="C48" s="15" t="s">
        <v>285</v>
      </c>
      <c r="D48" s="15">
        <v>7</v>
      </c>
      <c r="E48" s="15" t="s">
        <v>228</v>
      </c>
      <c r="F48" s="15"/>
      <c r="G48" s="15" t="s">
        <v>279</v>
      </c>
      <c r="H48" s="15">
        <v>0</v>
      </c>
      <c r="I48" s="1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7"/>
      <c r="V48" s="16"/>
      <c r="W48" s="16"/>
      <c r="X48" s="16"/>
      <c r="Y48" s="18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</row>
    <row r="49" spans="1:42" x14ac:dyDescent="0.4">
      <c r="A49" s="15">
        <v>5</v>
      </c>
      <c r="B49" s="15" t="s">
        <v>18</v>
      </c>
      <c r="C49" s="15" t="s">
        <v>285</v>
      </c>
      <c r="D49" s="15">
        <v>8</v>
      </c>
      <c r="E49" s="15" t="s">
        <v>229</v>
      </c>
      <c r="F49" s="15"/>
      <c r="G49" s="15" t="s">
        <v>279</v>
      </c>
      <c r="H49" s="15">
        <v>0</v>
      </c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7"/>
      <c r="V49" s="16"/>
      <c r="W49" s="16"/>
      <c r="X49" s="16"/>
      <c r="Y49" s="18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 x14ac:dyDescent="0.4">
      <c r="A50" s="15">
        <v>5</v>
      </c>
      <c r="B50" s="15" t="s">
        <v>18</v>
      </c>
      <c r="C50" s="15" t="s">
        <v>285</v>
      </c>
      <c r="D50" s="15">
        <v>9</v>
      </c>
      <c r="E50" s="15" t="s">
        <v>230</v>
      </c>
      <c r="F50" s="15" t="s">
        <v>289</v>
      </c>
      <c r="G50" s="15" t="s">
        <v>288</v>
      </c>
      <c r="H50" s="15">
        <v>0</v>
      </c>
      <c r="I50" s="15">
        <v>0.43280000000000002</v>
      </c>
      <c r="J50" s="16">
        <f>I50+($U$50-$I$50)/($U$1-$I$1)</f>
        <v>0.43882500000000002</v>
      </c>
      <c r="K50" s="16">
        <f t="shared" ref="K50:T50" si="0">J50+($U$50-$I$50)/($U$1-$I$1)</f>
        <v>0.44485000000000002</v>
      </c>
      <c r="L50" s="16">
        <f t="shared" si="0"/>
        <v>0.45087500000000003</v>
      </c>
      <c r="M50" s="16">
        <f t="shared" si="0"/>
        <v>0.45690000000000003</v>
      </c>
      <c r="N50" s="16">
        <f t="shared" si="0"/>
        <v>0.46292500000000003</v>
      </c>
      <c r="O50" s="16">
        <f t="shared" si="0"/>
        <v>0.46895000000000003</v>
      </c>
      <c r="P50" s="16">
        <f t="shared" si="0"/>
        <v>0.47497500000000004</v>
      </c>
      <c r="Q50" s="16">
        <f t="shared" si="0"/>
        <v>0.48100000000000004</v>
      </c>
      <c r="R50" s="16">
        <f t="shared" si="0"/>
        <v>0.48702500000000004</v>
      </c>
      <c r="S50" s="16">
        <f t="shared" si="0"/>
        <v>0.49305000000000004</v>
      </c>
      <c r="T50" s="16">
        <f t="shared" si="0"/>
        <v>0.49907500000000005</v>
      </c>
      <c r="U50" s="22">
        <v>0.50509999999999999</v>
      </c>
      <c r="V50" s="16">
        <f>U50+($AO$50-$U$50)/($AO$1-$U$1)</f>
        <v>0.50534500000000004</v>
      </c>
      <c r="W50" s="16">
        <f t="shared" ref="W50:AN50" si="1">V50+($AO$50-$U$50)/($AO$1-$U$1)</f>
        <v>0.50559000000000009</v>
      </c>
      <c r="X50" s="16">
        <f t="shared" si="1"/>
        <v>0.50583500000000015</v>
      </c>
      <c r="Y50" s="16">
        <f t="shared" si="1"/>
        <v>0.5060800000000002</v>
      </c>
      <c r="Z50" s="16">
        <f t="shared" si="1"/>
        <v>0.50632500000000025</v>
      </c>
      <c r="AA50" s="16">
        <f t="shared" si="1"/>
        <v>0.5065700000000003</v>
      </c>
      <c r="AB50" s="16">
        <f t="shared" si="1"/>
        <v>0.50681500000000035</v>
      </c>
      <c r="AC50" s="16">
        <f t="shared" si="1"/>
        <v>0.5070600000000004</v>
      </c>
      <c r="AD50" s="16">
        <f t="shared" si="1"/>
        <v>0.50730500000000045</v>
      </c>
      <c r="AE50" s="16">
        <f t="shared" si="1"/>
        <v>0.5075500000000005</v>
      </c>
      <c r="AF50" s="16">
        <f t="shared" si="1"/>
        <v>0.50779500000000055</v>
      </c>
      <c r="AG50" s="16">
        <f t="shared" si="1"/>
        <v>0.5080400000000006</v>
      </c>
      <c r="AH50" s="16">
        <f t="shared" si="1"/>
        <v>0.50828500000000065</v>
      </c>
      <c r="AI50" s="16">
        <f t="shared" si="1"/>
        <v>0.5085300000000007</v>
      </c>
      <c r="AJ50" s="16">
        <f t="shared" si="1"/>
        <v>0.50877500000000075</v>
      </c>
      <c r="AK50" s="16">
        <f t="shared" si="1"/>
        <v>0.50902000000000081</v>
      </c>
      <c r="AL50" s="16">
        <f t="shared" si="1"/>
        <v>0.50926500000000086</v>
      </c>
      <c r="AM50" s="16">
        <f t="shared" si="1"/>
        <v>0.50951000000000091</v>
      </c>
      <c r="AN50" s="16">
        <f t="shared" si="1"/>
        <v>0.50975500000000096</v>
      </c>
      <c r="AO50" s="16">
        <v>0.51</v>
      </c>
      <c r="AP50" s="16"/>
    </row>
    <row r="51" spans="1:42" x14ac:dyDescent="0.4">
      <c r="A51" s="15">
        <v>5</v>
      </c>
      <c r="B51" s="15" t="s">
        <v>18</v>
      </c>
      <c r="C51" s="15" t="s">
        <v>285</v>
      </c>
      <c r="D51" s="15">
        <v>10</v>
      </c>
      <c r="E51" s="15" t="s">
        <v>231</v>
      </c>
      <c r="F51" s="15" t="s">
        <v>289</v>
      </c>
      <c r="G51" s="15" t="s">
        <v>280</v>
      </c>
      <c r="H51" s="15">
        <v>0</v>
      </c>
      <c r="I51" s="15">
        <v>0.9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7"/>
      <c r="V51" s="16"/>
      <c r="W51" s="16"/>
      <c r="X51" s="16"/>
      <c r="Y51" s="18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</row>
    <row r="52" spans="1:42" x14ac:dyDescent="0.4">
      <c r="A52" s="20">
        <v>6</v>
      </c>
      <c r="B52" s="20" t="s">
        <v>19</v>
      </c>
      <c r="C52" s="20" t="s">
        <v>291</v>
      </c>
      <c r="D52" s="20">
        <v>1</v>
      </c>
      <c r="E52" s="20" t="s">
        <v>222</v>
      </c>
      <c r="F52" s="20" t="s">
        <v>286</v>
      </c>
      <c r="G52" s="20" t="s">
        <v>280</v>
      </c>
      <c r="H52" s="20">
        <v>0</v>
      </c>
      <c r="I52" s="20">
        <v>4385.1499999999996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7"/>
      <c r="V52" s="16"/>
      <c r="W52" s="16"/>
      <c r="X52" s="16"/>
      <c r="Y52" s="18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</row>
    <row r="53" spans="1:42" x14ac:dyDescent="0.4">
      <c r="A53" s="20">
        <v>6</v>
      </c>
      <c r="B53" s="20" t="s">
        <v>19</v>
      </c>
      <c r="C53" s="20" t="s">
        <v>291</v>
      </c>
      <c r="D53" s="20">
        <v>2</v>
      </c>
      <c r="E53" s="20" t="s">
        <v>223</v>
      </c>
      <c r="F53" s="20" t="s">
        <v>286</v>
      </c>
      <c r="G53" s="20" t="s">
        <v>280</v>
      </c>
      <c r="H53" s="20">
        <v>0</v>
      </c>
      <c r="I53" s="23">
        <f>+I52*2/100</f>
        <v>87.702999999999989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7"/>
      <c r="V53" s="16"/>
      <c r="W53" s="16"/>
      <c r="X53" s="16"/>
      <c r="Y53" s="18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</row>
    <row r="54" spans="1:42" x14ac:dyDescent="0.4">
      <c r="A54" s="20">
        <v>6</v>
      </c>
      <c r="B54" s="20" t="s">
        <v>19</v>
      </c>
      <c r="C54" s="20" t="s">
        <v>291</v>
      </c>
      <c r="D54" s="20">
        <v>3</v>
      </c>
      <c r="E54" s="20" t="s">
        <v>224</v>
      </c>
      <c r="F54" s="20"/>
      <c r="G54" s="20" t="s">
        <v>276</v>
      </c>
      <c r="H54" s="20">
        <v>0</v>
      </c>
      <c r="I54" s="20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7"/>
      <c r="V54" s="16"/>
      <c r="W54" s="16"/>
      <c r="X54" s="16"/>
      <c r="Y54" s="18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</row>
    <row r="55" spans="1:42" x14ac:dyDescent="0.4">
      <c r="A55" s="20">
        <v>6</v>
      </c>
      <c r="B55" s="20" t="s">
        <v>19</v>
      </c>
      <c r="C55" s="20" t="s">
        <v>291</v>
      </c>
      <c r="D55" s="20">
        <v>4</v>
      </c>
      <c r="E55" s="20" t="s">
        <v>225</v>
      </c>
      <c r="F55" s="20" t="s">
        <v>287</v>
      </c>
      <c r="G55" s="20" t="s">
        <v>280</v>
      </c>
      <c r="H55" s="20">
        <v>0</v>
      </c>
      <c r="I55" s="20">
        <v>1.21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7"/>
      <c r="V55" s="16"/>
      <c r="W55" s="16"/>
      <c r="X55" s="16"/>
      <c r="Y55" s="18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</row>
    <row r="56" spans="1:42" x14ac:dyDescent="0.4">
      <c r="A56" s="20">
        <v>6</v>
      </c>
      <c r="B56" s="20" t="s">
        <v>19</v>
      </c>
      <c r="C56" s="20" t="s">
        <v>291</v>
      </c>
      <c r="D56" s="20">
        <v>5</v>
      </c>
      <c r="E56" s="20" t="s">
        <v>226</v>
      </c>
      <c r="F56" s="20" t="s">
        <v>287</v>
      </c>
      <c r="G56" s="20" t="s">
        <v>288</v>
      </c>
      <c r="H56" s="20">
        <v>0</v>
      </c>
      <c r="I56" s="20">
        <v>1.21</v>
      </c>
      <c r="J56" s="16">
        <v>1.21</v>
      </c>
      <c r="K56" s="16">
        <v>1.23</v>
      </c>
      <c r="L56" s="16">
        <v>1.23</v>
      </c>
      <c r="M56" s="16">
        <v>1.23</v>
      </c>
      <c r="N56" s="16">
        <v>1.23</v>
      </c>
      <c r="O56" s="16">
        <v>1.23</v>
      </c>
      <c r="P56" s="16">
        <v>1.23</v>
      </c>
      <c r="Q56" s="16">
        <v>1.23</v>
      </c>
      <c r="R56" s="16">
        <v>1.23</v>
      </c>
      <c r="S56" s="16">
        <v>1.23</v>
      </c>
      <c r="T56" s="16">
        <v>1.23</v>
      </c>
      <c r="U56" s="17">
        <v>1.23</v>
      </c>
      <c r="V56" s="16">
        <v>1.23</v>
      </c>
      <c r="W56" s="16">
        <v>1.23</v>
      </c>
      <c r="X56" s="16">
        <v>1.23</v>
      </c>
      <c r="Y56" s="18">
        <v>1.23</v>
      </c>
      <c r="Z56" s="16">
        <v>1.23</v>
      </c>
      <c r="AA56" s="16">
        <v>1.23</v>
      </c>
      <c r="AB56" s="16">
        <v>1.23</v>
      </c>
      <c r="AC56" s="16">
        <v>1.23</v>
      </c>
      <c r="AD56" s="16">
        <v>1.23</v>
      </c>
      <c r="AE56" s="16">
        <v>1.23</v>
      </c>
      <c r="AF56" s="16">
        <v>1.23</v>
      </c>
      <c r="AG56" s="16">
        <v>1.23</v>
      </c>
      <c r="AH56" s="16">
        <v>1.23</v>
      </c>
      <c r="AI56" s="16">
        <v>1.23</v>
      </c>
      <c r="AJ56" s="16">
        <v>1.23</v>
      </c>
      <c r="AK56" s="16">
        <v>1.23</v>
      </c>
      <c r="AL56" s="16">
        <v>1.23</v>
      </c>
      <c r="AM56" s="16">
        <v>1.23</v>
      </c>
      <c r="AN56" s="16">
        <v>1.23</v>
      </c>
      <c r="AO56" s="16">
        <v>1.23</v>
      </c>
      <c r="AP56" s="16"/>
    </row>
    <row r="57" spans="1:42" x14ac:dyDescent="0.4">
      <c r="A57" s="20">
        <v>6</v>
      </c>
      <c r="B57" s="20" t="s">
        <v>19</v>
      </c>
      <c r="C57" s="20" t="s">
        <v>291</v>
      </c>
      <c r="D57" s="20">
        <v>6</v>
      </c>
      <c r="E57" s="20" t="s">
        <v>227</v>
      </c>
      <c r="F57" s="20"/>
      <c r="G57" s="20" t="s">
        <v>279</v>
      </c>
      <c r="H57" s="20">
        <v>0</v>
      </c>
      <c r="I57" s="20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7"/>
      <c r="V57" s="16"/>
      <c r="W57" s="16"/>
      <c r="X57" s="16"/>
      <c r="Y57" s="18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</row>
    <row r="58" spans="1:42" x14ac:dyDescent="0.4">
      <c r="A58" s="20">
        <v>6</v>
      </c>
      <c r="B58" s="20" t="s">
        <v>19</v>
      </c>
      <c r="C58" s="20" t="s">
        <v>291</v>
      </c>
      <c r="D58" s="20">
        <v>7</v>
      </c>
      <c r="E58" s="20" t="s">
        <v>228</v>
      </c>
      <c r="F58" s="20"/>
      <c r="G58" s="20" t="s">
        <v>279</v>
      </c>
      <c r="H58" s="20">
        <v>0</v>
      </c>
      <c r="I58" s="20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7"/>
      <c r="V58" s="16"/>
      <c r="W58" s="16"/>
      <c r="X58" s="16"/>
      <c r="Y58" s="18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</row>
    <row r="59" spans="1:42" x14ac:dyDescent="0.4">
      <c r="A59" s="20">
        <v>6</v>
      </c>
      <c r="B59" s="20" t="s">
        <v>19</v>
      </c>
      <c r="C59" s="20" t="s">
        <v>291</v>
      </c>
      <c r="D59" s="20">
        <v>8</v>
      </c>
      <c r="E59" s="20" t="s">
        <v>229</v>
      </c>
      <c r="F59" s="20" t="s">
        <v>287</v>
      </c>
      <c r="G59" s="20" t="s">
        <v>288</v>
      </c>
      <c r="H59" s="20">
        <v>0</v>
      </c>
      <c r="I59" s="20">
        <v>0</v>
      </c>
      <c r="J59" s="16">
        <v>0</v>
      </c>
      <c r="K59" s="16">
        <v>1.9E-2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7">
        <v>0</v>
      </c>
      <c r="V59" s="16">
        <v>0</v>
      </c>
      <c r="W59" s="16">
        <v>0</v>
      </c>
      <c r="X59" s="16">
        <v>0</v>
      </c>
      <c r="Y59" s="18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/>
    </row>
    <row r="60" spans="1:42" x14ac:dyDescent="0.4">
      <c r="A60" s="20">
        <v>6</v>
      </c>
      <c r="B60" s="20" t="s">
        <v>19</v>
      </c>
      <c r="C60" s="20" t="s">
        <v>291</v>
      </c>
      <c r="D60" s="20">
        <v>9</v>
      </c>
      <c r="E60" s="20" t="s">
        <v>230</v>
      </c>
      <c r="F60" s="20" t="s">
        <v>289</v>
      </c>
      <c r="G60" s="20" t="s">
        <v>288</v>
      </c>
      <c r="H60" s="20">
        <v>0</v>
      </c>
      <c r="I60" s="20">
        <v>0.47599999999999998</v>
      </c>
      <c r="J60" s="16">
        <f>I60+($U$60-$I$60)/($U$1-$I$1)</f>
        <v>0.4826333333333333</v>
      </c>
      <c r="K60" s="16">
        <f t="shared" ref="K60:T60" si="2">J60+($U$60-$I$60)/($U$1-$I$1)</f>
        <v>0.48926666666666663</v>
      </c>
      <c r="L60" s="16">
        <f t="shared" si="2"/>
        <v>0.49589999999999995</v>
      </c>
      <c r="M60" s="16">
        <f t="shared" si="2"/>
        <v>0.50253333333333328</v>
      </c>
      <c r="N60" s="16">
        <f t="shared" si="2"/>
        <v>0.50916666666666666</v>
      </c>
      <c r="O60" s="16">
        <f t="shared" si="2"/>
        <v>0.51580000000000004</v>
      </c>
      <c r="P60" s="16">
        <f t="shared" si="2"/>
        <v>0.52243333333333342</v>
      </c>
      <c r="Q60" s="16">
        <f t="shared" si="2"/>
        <v>0.5290666666666668</v>
      </c>
      <c r="R60" s="16">
        <f t="shared" si="2"/>
        <v>0.53570000000000018</v>
      </c>
      <c r="S60" s="16">
        <f t="shared" si="2"/>
        <v>0.54233333333333356</v>
      </c>
      <c r="T60" s="16">
        <f t="shared" si="2"/>
        <v>0.54896666666666694</v>
      </c>
      <c r="U60" s="17">
        <v>0.55559999999999998</v>
      </c>
      <c r="V60" s="16">
        <f>U60+($AO$60-$U$60)/($AO$1-$U$1)</f>
        <v>0.55631999999999993</v>
      </c>
      <c r="W60" s="16">
        <f t="shared" ref="W60:AN60" si="3">V60+($AO$60-$U$60)/($AO$1-$U$1)</f>
        <v>0.55703999999999998</v>
      </c>
      <c r="X60" s="16">
        <f t="shared" si="3"/>
        <v>0.55776000000000003</v>
      </c>
      <c r="Y60" s="16">
        <f t="shared" si="3"/>
        <v>0.55848000000000009</v>
      </c>
      <c r="Z60" s="16">
        <f t="shared" si="3"/>
        <v>0.55920000000000014</v>
      </c>
      <c r="AA60" s="16">
        <f t="shared" si="3"/>
        <v>0.5599200000000002</v>
      </c>
      <c r="AB60" s="16">
        <f t="shared" si="3"/>
        <v>0.56064000000000025</v>
      </c>
      <c r="AC60" s="16">
        <f t="shared" si="3"/>
        <v>0.5613600000000003</v>
      </c>
      <c r="AD60" s="16">
        <f t="shared" si="3"/>
        <v>0.56208000000000036</v>
      </c>
      <c r="AE60" s="16">
        <f t="shared" si="3"/>
        <v>0.56280000000000041</v>
      </c>
      <c r="AF60" s="16">
        <f t="shared" si="3"/>
        <v>0.56352000000000046</v>
      </c>
      <c r="AG60" s="16">
        <f t="shared" si="3"/>
        <v>0.56424000000000052</v>
      </c>
      <c r="AH60" s="16">
        <f t="shared" si="3"/>
        <v>0.56496000000000057</v>
      </c>
      <c r="AI60" s="16">
        <f t="shared" si="3"/>
        <v>0.56568000000000063</v>
      </c>
      <c r="AJ60" s="16">
        <f t="shared" si="3"/>
        <v>0.56640000000000068</v>
      </c>
      <c r="AK60" s="16">
        <f t="shared" si="3"/>
        <v>0.56712000000000073</v>
      </c>
      <c r="AL60" s="16">
        <f t="shared" si="3"/>
        <v>0.56784000000000079</v>
      </c>
      <c r="AM60" s="16">
        <f t="shared" si="3"/>
        <v>0.56856000000000084</v>
      </c>
      <c r="AN60" s="16">
        <f t="shared" si="3"/>
        <v>0.5692800000000009</v>
      </c>
      <c r="AO60" s="16">
        <v>0.56999999999999995</v>
      </c>
      <c r="AP60" s="16"/>
    </row>
    <row r="61" spans="1:42" x14ac:dyDescent="0.4">
      <c r="A61" s="20">
        <v>6</v>
      </c>
      <c r="B61" s="20" t="s">
        <v>19</v>
      </c>
      <c r="C61" s="20" t="s">
        <v>291</v>
      </c>
      <c r="D61" s="20">
        <v>10</v>
      </c>
      <c r="E61" s="20" t="s">
        <v>231</v>
      </c>
      <c r="F61" s="20" t="s">
        <v>289</v>
      </c>
      <c r="G61" s="20" t="s">
        <v>280</v>
      </c>
      <c r="H61" s="20">
        <v>0</v>
      </c>
      <c r="I61" s="20">
        <v>0.9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7"/>
      <c r="V61" s="16"/>
      <c r="W61" s="16"/>
      <c r="X61" s="16"/>
      <c r="Y61" s="18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</row>
    <row r="62" spans="1:42" x14ac:dyDescent="0.4">
      <c r="A62" s="15">
        <v>7</v>
      </c>
      <c r="B62" s="15" t="s">
        <v>20</v>
      </c>
      <c r="C62" s="15" t="s">
        <v>292</v>
      </c>
      <c r="D62" s="15">
        <v>1</v>
      </c>
      <c r="E62" s="15" t="s">
        <v>222</v>
      </c>
      <c r="F62" s="15" t="s">
        <v>286</v>
      </c>
      <c r="G62" s="15" t="s">
        <v>280</v>
      </c>
      <c r="H62" s="15">
        <v>0</v>
      </c>
      <c r="I62" s="15">
        <v>8322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7"/>
      <c r="V62" s="16"/>
      <c r="W62" s="16"/>
      <c r="X62" s="16"/>
      <c r="Y62" s="18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 t="s">
        <v>240</v>
      </c>
    </row>
    <row r="63" spans="1:42" x14ac:dyDescent="0.4">
      <c r="A63" s="15">
        <v>7</v>
      </c>
      <c r="B63" s="15" t="s">
        <v>20</v>
      </c>
      <c r="C63" s="15" t="s">
        <v>292</v>
      </c>
      <c r="D63" s="15">
        <v>2</v>
      </c>
      <c r="E63" s="15" t="s">
        <v>223</v>
      </c>
      <c r="F63" s="15" t="s">
        <v>286</v>
      </c>
      <c r="G63" s="15" t="s">
        <v>280</v>
      </c>
      <c r="H63" s="15">
        <v>0</v>
      </c>
      <c r="I63" s="24">
        <v>161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7"/>
      <c r="V63" s="16"/>
      <c r="W63" s="16"/>
      <c r="X63" s="16"/>
      <c r="Y63" s="18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 t="s">
        <v>240</v>
      </c>
    </row>
    <row r="64" spans="1:42" x14ac:dyDescent="0.4">
      <c r="A64" s="15">
        <v>7</v>
      </c>
      <c r="B64" s="15" t="s">
        <v>20</v>
      </c>
      <c r="C64" s="15" t="s">
        <v>292</v>
      </c>
      <c r="D64" s="15">
        <v>3</v>
      </c>
      <c r="E64" s="15" t="s">
        <v>224</v>
      </c>
      <c r="F64" s="15"/>
      <c r="G64" s="15" t="s">
        <v>276</v>
      </c>
      <c r="H64" s="15">
        <v>0</v>
      </c>
      <c r="I64" s="1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7"/>
      <c r="V64" s="16"/>
      <c r="W64" s="16"/>
      <c r="X64" s="16"/>
      <c r="Y64" s="18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</row>
    <row r="65" spans="1:42" x14ac:dyDescent="0.4">
      <c r="A65" s="15">
        <v>7</v>
      </c>
      <c r="B65" s="15" t="s">
        <v>20</v>
      </c>
      <c r="C65" s="15" t="s">
        <v>292</v>
      </c>
      <c r="D65" s="15">
        <v>4</v>
      </c>
      <c r="E65" s="15" t="s">
        <v>225</v>
      </c>
      <c r="F65" s="15" t="s">
        <v>287</v>
      </c>
      <c r="G65" s="15" t="s">
        <v>280</v>
      </c>
      <c r="H65" s="15">
        <v>0</v>
      </c>
      <c r="I65" s="15">
        <v>0.20599999999999999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7"/>
      <c r="V65" s="16"/>
      <c r="W65" s="16"/>
      <c r="X65" s="16"/>
      <c r="Y65" s="18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</row>
    <row r="66" spans="1:42" x14ac:dyDescent="0.4">
      <c r="A66" s="15">
        <v>7</v>
      </c>
      <c r="B66" s="15" t="s">
        <v>20</v>
      </c>
      <c r="C66" s="15" t="s">
        <v>292</v>
      </c>
      <c r="D66" s="15">
        <v>5</v>
      </c>
      <c r="E66" s="15" t="s">
        <v>226</v>
      </c>
      <c r="F66" s="15" t="s">
        <v>287</v>
      </c>
      <c r="G66" s="15" t="s">
        <v>288</v>
      </c>
      <c r="H66" s="15">
        <v>0</v>
      </c>
      <c r="I66" s="15">
        <v>0.20599999999999999</v>
      </c>
      <c r="J66" s="16">
        <v>0.26100000000000001</v>
      </c>
      <c r="K66" s="16">
        <v>0.26100000000000001</v>
      </c>
      <c r="L66" s="16">
        <v>0.26100000000000001</v>
      </c>
      <c r="M66" s="16">
        <v>0.26100000000000001</v>
      </c>
      <c r="N66" s="16">
        <v>0.26100000000000001</v>
      </c>
      <c r="O66" s="16">
        <v>0.26100000000000001</v>
      </c>
      <c r="P66" s="16">
        <v>0.26100000000000001</v>
      </c>
      <c r="Q66" s="16">
        <v>0.316</v>
      </c>
      <c r="R66" s="16">
        <v>0.316</v>
      </c>
      <c r="S66" s="16">
        <v>0.316</v>
      </c>
      <c r="T66" s="16">
        <v>0.316</v>
      </c>
      <c r="U66" s="17">
        <v>0.40600000000000003</v>
      </c>
      <c r="V66" s="16">
        <v>0.40600000000000003</v>
      </c>
      <c r="W66" s="16">
        <v>0.40600000000000003</v>
      </c>
      <c r="X66" s="16">
        <v>0.40600000000000003</v>
      </c>
      <c r="Y66" s="18">
        <v>0.40600000000000003</v>
      </c>
      <c r="Z66" s="16">
        <v>0.40600000000000003</v>
      </c>
      <c r="AA66" s="16">
        <v>0.40600000000000003</v>
      </c>
      <c r="AB66" s="16">
        <v>0.40600000000000003</v>
      </c>
      <c r="AC66" s="16">
        <v>0.40600000000000003</v>
      </c>
      <c r="AD66" s="16">
        <v>0.40600000000000003</v>
      </c>
      <c r="AE66" s="16">
        <v>0.40600000000000003</v>
      </c>
      <c r="AF66" s="16">
        <v>0.40600000000000003</v>
      </c>
      <c r="AG66" s="16">
        <v>0.40600000000000003</v>
      </c>
      <c r="AH66" s="16">
        <v>0.40600000000000003</v>
      </c>
      <c r="AI66" s="16">
        <v>0.40600000000000003</v>
      </c>
      <c r="AJ66" s="16">
        <v>0.40600000000000003</v>
      </c>
      <c r="AK66" s="16">
        <v>0.40600000000000003</v>
      </c>
      <c r="AL66" s="16">
        <v>0.40600000000000003</v>
      </c>
      <c r="AM66" s="16">
        <v>0.40600000000000003</v>
      </c>
      <c r="AN66" s="16">
        <v>0.40600000000000003</v>
      </c>
      <c r="AO66" s="16">
        <v>0.40600000000000003</v>
      </c>
      <c r="AP66" s="16"/>
    </row>
    <row r="67" spans="1:42" x14ac:dyDescent="0.4">
      <c r="A67" s="15">
        <v>7</v>
      </c>
      <c r="B67" s="15" t="s">
        <v>20</v>
      </c>
      <c r="C67" s="15" t="s">
        <v>292</v>
      </c>
      <c r="D67" s="15">
        <v>6</v>
      </c>
      <c r="E67" s="15" t="s">
        <v>227</v>
      </c>
      <c r="F67" s="15"/>
      <c r="G67" s="15" t="s">
        <v>279</v>
      </c>
      <c r="H67" s="15">
        <v>0</v>
      </c>
      <c r="I67" s="1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7"/>
      <c r="V67" s="16"/>
      <c r="W67" s="16"/>
      <c r="X67" s="16"/>
      <c r="Y67" s="18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1:42" x14ac:dyDescent="0.4">
      <c r="A68" s="15">
        <v>7</v>
      </c>
      <c r="B68" s="15" t="s">
        <v>20</v>
      </c>
      <c r="C68" s="15" t="s">
        <v>292</v>
      </c>
      <c r="D68" s="15">
        <v>7</v>
      </c>
      <c r="E68" s="15" t="s">
        <v>228</v>
      </c>
      <c r="F68" s="15"/>
      <c r="G68" s="15" t="s">
        <v>279</v>
      </c>
      <c r="H68" s="15">
        <v>0</v>
      </c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7"/>
      <c r="V68" s="16"/>
      <c r="W68" s="16"/>
      <c r="X68" s="16"/>
      <c r="Y68" s="18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</row>
    <row r="69" spans="1:42" x14ac:dyDescent="0.4">
      <c r="A69" s="15">
        <v>7</v>
      </c>
      <c r="B69" s="15" t="s">
        <v>20</v>
      </c>
      <c r="C69" s="15" t="s">
        <v>292</v>
      </c>
      <c r="D69" s="15">
        <v>8</v>
      </c>
      <c r="E69" s="15" t="s">
        <v>229</v>
      </c>
      <c r="F69" s="15" t="s">
        <v>287</v>
      </c>
      <c r="G69" s="15" t="s">
        <v>288</v>
      </c>
      <c r="H69" s="15">
        <v>0</v>
      </c>
      <c r="I69" s="15">
        <v>0</v>
      </c>
      <c r="J69" s="16">
        <v>5.5E-2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5.5E-2</v>
      </c>
      <c r="R69" s="16">
        <v>0</v>
      </c>
      <c r="S69" s="16">
        <v>0</v>
      </c>
      <c r="T69" s="16">
        <v>0</v>
      </c>
      <c r="U69" s="17">
        <v>5.5E-2</v>
      </c>
      <c r="V69" s="16">
        <v>0</v>
      </c>
      <c r="W69" s="16">
        <v>0</v>
      </c>
      <c r="X69" s="16">
        <v>0</v>
      </c>
      <c r="Y69" s="18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/>
    </row>
    <row r="70" spans="1:42" x14ac:dyDescent="0.4">
      <c r="A70" s="15">
        <v>7</v>
      </c>
      <c r="B70" s="15" t="s">
        <v>20</v>
      </c>
      <c r="C70" s="15" t="s">
        <v>292</v>
      </c>
      <c r="D70" s="15">
        <v>9</v>
      </c>
      <c r="E70" s="15" t="s">
        <v>230</v>
      </c>
      <c r="F70" s="15" t="s">
        <v>289</v>
      </c>
      <c r="G70" s="15" t="s">
        <v>290</v>
      </c>
      <c r="H70" s="15">
        <v>2022</v>
      </c>
      <c r="I70" s="15">
        <v>0.78200000000000003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25"/>
      <c r="V70" s="16"/>
      <c r="W70" s="16"/>
      <c r="X70" s="16"/>
      <c r="Y70" s="22">
        <v>0.82569999999999999</v>
      </c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</row>
    <row r="71" spans="1:42" x14ac:dyDescent="0.4">
      <c r="A71" s="15">
        <v>7</v>
      </c>
      <c r="B71" s="15" t="s">
        <v>20</v>
      </c>
      <c r="C71" s="15" t="s">
        <v>292</v>
      </c>
      <c r="D71" s="15">
        <v>10</v>
      </c>
      <c r="E71" s="15" t="s">
        <v>231</v>
      </c>
      <c r="F71" s="15" t="s">
        <v>289</v>
      </c>
      <c r="G71" s="15" t="s">
        <v>280</v>
      </c>
      <c r="H71" s="15">
        <v>0</v>
      </c>
      <c r="I71" s="15">
        <v>0.9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7"/>
      <c r="V71" s="16"/>
      <c r="W71" s="16"/>
      <c r="X71" s="16"/>
      <c r="Y71" s="18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</row>
    <row r="72" spans="1:42" x14ac:dyDescent="0.4">
      <c r="A72" s="20">
        <v>8</v>
      </c>
      <c r="B72" s="20" t="s">
        <v>21</v>
      </c>
      <c r="C72" s="20" t="s">
        <v>293</v>
      </c>
      <c r="D72" s="20">
        <v>1</v>
      </c>
      <c r="E72" s="20" t="s">
        <v>222</v>
      </c>
      <c r="F72" s="20" t="s">
        <v>286</v>
      </c>
      <c r="G72" s="20" t="s">
        <v>288</v>
      </c>
      <c r="H72" s="20">
        <v>0</v>
      </c>
      <c r="I72" s="20">
        <v>2630.7</v>
      </c>
      <c r="J72" s="16">
        <v>2607.6</v>
      </c>
      <c r="K72" s="16">
        <v>2584.5</v>
      </c>
      <c r="L72" s="16">
        <v>2561.4</v>
      </c>
      <c r="M72" s="16">
        <v>2538.3000000000002</v>
      </c>
      <c r="N72" s="16">
        <v>2515.1999999999998</v>
      </c>
      <c r="O72" s="16">
        <v>2492.1</v>
      </c>
      <c r="P72" s="16">
        <v>2469</v>
      </c>
      <c r="Q72" s="16">
        <v>2445.9</v>
      </c>
      <c r="R72" s="16">
        <v>2422.8000000000002</v>
      </c>
      <c r="S72" s="16">
        <v>2399.6999999999998</v>
      </c>
      <c r="T72" s="16">
        <v>2376.6</v>
      </c>
      <c r="U72" s="17">
        <v>2353.5</v>
      </c>
      <c r="V72" s="16">
        <v>2353.5</v>
      </c>
      <c r="W72" s="16">
        <v>2353.5</v>
      </c>
      <c r="X72" s="16">
        <v>2353.5</v>
      </c>
      <c r="Y72" s="18">
        <v>2353.5</v>
      </c>
      <c r="Z72" s="16">
        <v>2353.5</v>
      </c>
      <c r="AA72" s="16">
        <v>2353.5</v>
      </c>
      <c r="AB72" s="16">
        <v>2353.5</v>
      </c>
      <c r="AC72" s="16">
        <v>2353.5</v>
      </c>
      <c r="AD72" s="16">
        <v>2353.5</v>
      </c>
      <c r="AE72" s="16">
        <v>2353.5</v>
      </c>
      <c r="AF72" s="16">
        <v>2353.5</v>
      </c>
      <c r="AG72" s="16">
        <v>2353.5</v>
      </c>
      <c r="AH72" s="16">
        <v>2353.5</v>
      </c>
      <c r="AI72" s="16">
        <v>2353.5</v>
      </c>
      <c r="AJ72" s="16">
        <v>2353.5</v>
      </c>
      <c r="AK72" s="16">
        <v>2353.5</v>
      </c>
      <c r="AL72" s="16">
        <v>2353.5</v>
      </c>
      <c r="AM72" s="16">
        <v>2353.5</v>
      </c>
      <c r="AN72" s="16">
        <v>2353.5</v>
      </c>
      <c r="AO72" s="16">
        <v>2353.5</v>
      </c>
      <c r="AP72" s="16"/>
    </row>
    <row r="73" spans="1:42" x14ac:dyDescent="0.4">
      <c r="A73" s="20">
        <v>8</v>
      </c>
      <c r="B73" s="20" t="s">
        <v>21</v>
      </c>
      <c r="C73" s="20" t="s">
        <v>293</v>
      </c>
      <c r="D73" s="20">
        <v>2</v>
      </c>
      <c r="E73" s="20" t="s">
        <v>223</v>
      </c>
      <c r="F73" s="20" t="s">
        <v>286</v>
      </c>
      <c r="G73" s="20" t="s">
        <v>280</v>
      </c>
      <c r="H73" s="20">
        <v>0</v>
      </c>
      <c r="I73" s="23">
        <v>44.5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6"/>
      <c r="W73" s="16"/>
      <c r="X73" s="16"/>
      <c r="Y73" s="18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</row>
    <row r="74" spans="1:42" x14ac:dyDescent="0.4">
      <c r="A74" s="20">
        <v>8</v>
      </c>
      <c r="B74" s="20" t="s">
        <v>21</v>
      </c>
      <c r="C74" s="20" t="s">
        <v>293</v>
      </c>
      <c r="D74" s="20">
        <v>3</v>
      </c>
      <c r="E74" s="20" t="s">
        <v>224</v>
      </c>
      <c r="F74" s="20"/>
      <c r="G74" s="20" t="s">
        <v>276</v>
      </c>
      <c r="H74" s="20">
        <v>0</v>
      </c>
      <c r="I74" s="20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6"/>
      <c r="W74" s="16"/>
      <c r="X74" s="16"/>
      <c r="Y74" s="18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</row>
    <row r="75" spans="1:42" x14ac:dyDescent="0.4">
      <c r="A75" s="20">
        <v>8</v>
      </c>
      <c r="B75" s="20" t="s">
        <v>21</v>
      </c>
      <c r="C75" s="20" t="s">
        <v>293</v>
      </c>
      <c r="D75" s="20">
        <v>4</v>
      </c>
      <c r="E75" s="20" t="s">
        <v>225</v>
      </c>
      <c r="F75" s="20" t="s">
        <v>287</v>
      </c>
      <c r="G75" s="20" t="s">
        <v>280</v>
      </c>
      <c r="H75" s="20">
        <v>0</v>
      </c>
      <c r="I75" s="20">
        <v>0.39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7"/>
      <c r="V75" s="16"/>
      <c r="W75" s="16"/>
      <c r="X75" s="16"/>
      <c r="Y75" s="18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</row>
    <row r="76" spans="1:42" x14ac:dyDescent="0.4">
      <c r="A76" s="20">
        <v>8</v>
      </c>
      <c r="B76" s="20" t="s">
        <v>21</v>
      </c>
      <c r="C76" s="20" t="s">
        <v>293</v>
      </c>
      <c r="D76" s="20">
        <v>5</v>
      </c>
      <c r="E76" s="20" t="s">
        <v>226</v>
      </c>
      <c r="F76" s="20" t="s">
        <v>287</v>
      </c>
      <c r="G76" s="20" t="s">
        <v>288</v>
      </c>
      <c r="H76" s="20">
        <v>0</v>
      </c>
      <c r="I76" s="20">
        <v>0.39</v>
      </c>
      <c r="J76" s="16">
        <v>0.41100000000000003</v>
      </c>
      <c r="K76" s="16">
        <f>J76+($U$76-$J$76)/($U$1-$J$1)</f>
        <v>0.46454545454545459</v>
      </c>
      <c r="L76" s="16">
        <f t="shared" ref="L76:S76" si="4">K76+($U$76-$J$76)/($U$1-$J$1)</f>
        <v>0.51809090909090916</v>
      </c>
      <c r="M76" s="16">
        <f t="shared" si="4"/>
        <v>0.57163636363636372</v>
      </c>
      <c r="N76" s="16">
        <f t="shared" si="4"/>
        <v>0.62518181818181828</v>
      </c>
      <c r="O76" s="16">
        <f t="shared" si="4"/>
        <v>0.67872727272727285</v>
      </c>
      <c r="P76" s="16">
        <f t="shared" si="4"/>
        <v>0.73227272727272741</v>
      </c>
      <c r="Q76" s="16">
        <f t="shared" si="4"/>
        <v>0.78581818181818197</v>
      </c>
      <c r="R76" s="16">
        <f t="shared" si="4"/>
        <v>0.83936363636363653</v>
      </c>
      <c r="S76" s="16">
        <f t="shared" si="4"/>
        <v>0.8929090909090911</v>
      </c>
      <c r="T76" s="16">
        <f>S76+($U$76-$J$76)/($U$1-$J$1)</f>
        <v>0.94645454545454566</v>
      </c>
      <c r="U76" s="17">
        <v>1</v>
      </c>
      <c r="V76" s="16">
        <f>U76+($AO$76-$U$76)/($AO$1-$U$1)</f>
        <v>1.2</v>
      </c>
      <c r="W76" s="16">
        <f t="shared" ref="W76:AN76" si="5">V76+($AO$76-$U$76)/($AO$1-$U$1)</f>
        <v>1.4</v>
      </c>
      <c r="X76" s="16">
        <f t="shared" si="5"/>
        <v>1.5999999999999999</v>
      </c>
      <c r="Y76" s="18">
        <f t="shared" si="5"/>
        <v>1.7999999999999998</v>
      </c>
      <c r="Z76" s="16">
        <f t="shared" si="5"/>
        <v>1.9999999999999998</v>
      </c>
      <c r="AA76" s="16">
        <f t="shared" si="5"/>
        <v>2.1999999999999997</v>
      </c>
      <c r="AB76" s="16">
        <f t="shared" si="5"/>
        <v>2.4</v>
      </c>
      <c r="AC76" s="16">
        <f t="shared" si="5"/>
        <v>2.6</v>
      </c>
      <c r="AD76" s="16">
        <f t="shared" si="5"/>
        <v>2.8000000000000003</v>
      </c>
      <c r="AE76" s="16">
        <f t="shared" si="5"/>
        <v>3.0000000000000004</v>
      </c>
      <c r="AF76" s="16">
        <f t="shared" si="5"/>
        <v>3.2000000000000006</v>
      </c>
      <c r="AG76" s="16">
        <f t="shared" si="5"/>
        <v>3.4000000000000008</v>
      </c>
      <c r="AH76" s="16">
        <f t="shared" si="5"/>
        <v>3.600000000000001</v>
      </c>
      <c r="AI76" s="16">
        <f t="shared" si="5"/>
        <v>3.8000000000000012</v>
      </c>
      <c r="AJ76" s="16">
        <f t="shared" si="5"/>
        <v>4.0000000000000009</v>
      </c>
      <c r="AK76" s="16">
        <f t="shared" si="5"/>
        <v>4.2000000000000011</v>
      </c>
      <c r="AL76" s="16">
        <f t="shared" si="5"/>
        <v>4.4000000000000012</v>
      </c>
      <c r="AM76" s="16">
        <f t="shared" si="5"/>
        <v>4.6000000000000014</v>
      </c>
      <c r="AN76" s="16">
        <f t="shared" si="5"/>
        <v>4.8000000000000016</v>
      </c>
      <c r="AO76" s="16">
        <v>5</v>
      </c>
      <c r="AP76" s="16"/>
    </row>
    <row r="77" spans="1:42" x14ac:dyDescent="0.4">
      <c r="A77" s="20">
        <v>8</v>
      </c>
      <c r="B77" s="20" t="s">
        <v>21</v>
      </c>
      <c r="C77" s="20" t="s">
        <v>293</v>
      </c>
      <c r="D77" s="20">
        <v>6</v>
      </c>
      <c r="E77" s="20" t="s">
        <v>227</v>
      </c>
      <c r="F77" s="20"/>
      <c r="G77" s="20" t="s">
        <v>279</v>
      </c>
      <c r="H77" s="20">
        <v>0</v>
      </c>
      <c r="I77" s="20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7"/>
      <c r="V77" s="16"/>
      <c r="W77" s="16"/>
      <c r="X77" s="16"/>
      <c r="Y77" s="18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</row>
    <row r="78" spans="1:42" x14ac:dyDescent="0.4">
      <c r="A78" s="20">
        <v>8</v>
      </c>
      <c r="B78" s="20" t="s">
        <v>21</v>
      </c>
      <c r="C78" s="20" t="s">
        <v>293</v>
      </c>
      <c r="D78" s="20">
        <v>7</v>
      </c>
      <c r="E78" s="20" t="s">
        <v>228</v>
      </c>
      <c r="F78" s="20"/>
      <c r="G78" s="20" t="s">
        <v>279</v>
      </c>
      <c r="H78" s="20">
        <v>0</v>
      </c>
      <c r="I78" s="20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7"/>
      <c r="V78" s="16"/>
      <c r="W78" s="16"/>
      <c r="X78" s="16"/>
      <c r="Y78" s="18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</row>
    <row r="79" spans="1:42" x14ac:dyDescent="0.4">
      <c r="A79" s="20">
        <v>8</v>
      </c>
      <c r="B79" s="20" t="s">
        <v>21</v>
      </c>
      <c r="C79" s="20" t="s">
        <v>293</v>
      </c>
      <c r="D79" s="20">
        <v>8</v>
      </c>
      <c r="E79" s="20" t="s">
        <v>229</v>
      </c>
      <c r="F79" s="20" t="s">
        <v>287</v>
      </c>
      <c r="G79" s="20" t="s">
        <v>288</v>
      </c>
      <c r="H79" s="20">
        <v>0</v>
      </c>
      <c r="I79" s="20">
        <v>0</v>
      </c>
      <c r="J79" s="16">
        <v>2.1000000000000001E-2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0.05</v>
      </c>
      <c r="T79" s="16">
        <v>0.05</v>
      </c>
      <c r="U79" s="17">
        <v>0</v>
      </c>
      <c r="V79" s="16">
        <v>0</v>
      </c>
      <c r="W79" s="16">
        <v>0</v>
      </c>
      <c r="X79" s="16">
        <v>0.05</v>
      </c>
      <c r="Y79" s="18">
        <v>0.1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/>
    </row>
    <row r="80" spans="1:42" x14ac:dyDescent="0.4">
      <c r="A80" s="20">
        <v>8</v>
      </c>
      <c r="B80" s="20" t="s">
        <v>21</v>
      </c>
      <c r="C80" s="20" t="s">
        <v>293</v>
      </c>
      <c r="D80" s="20">
        <v>9</v>
      </c>
      <c r="E80" s="20" t="s">
        <v>230</v>
      </c>
      <c r="F80" s="20" t="s">
        <v>289</v>
      </c>
      <c r="G80" s="20" t="s">
        <v>290</v>
      </c>
      <c r="H80" s="20">
        <v>0</v>
      </c>
      <c r="I80" s="20">
        <v>0.46400000000000002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7">
        <v>0.50449999999999995</v>
      </c>
      <c r="V80" s="16"/>
      <c r="W80" s="16"/>
      <c r="X80" s="16"/>
      <c r="Y80" s="18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</row>
    <row r="81" spans="1:42" x14ac:dyDescent="0.4">
      <c r="A81" s="20">
        <v>8</v>
      </c>
      <c r="B81" s="20" t="s">
        <v>21</v>
      </c>
      <c r="C81" s="20" t="s">
        <v>293</v>
      </c>
      <c r="D81" s="20">
        <v>10</v>
      </c>
      <c r="E81" s="20" t="s">
        <v>231</v>
      </c>
      <c r="F81" s="20" t="s">
        <v>289</v>
      </c>
      <c r="G81" s="20" t="s">
        <v>280</v>
      </c>
      <c r="H81" s="20">
        <v>0</v>
      </c>
      <c r="I81" s="20">
        <v>0.9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7"/>
      <c r="V81" s="16"/>
      <c r="W81" s="16"/>
      <c r="X81" s="16"/>
      <c r="Y81" s="18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</row>
    <row r="82" spans="1:42" x14ac:dyDescent="0.4">
      <c r="A82" s="15">
        <v>9</v>
      </c>
      <c r="B82" s="15" t="s">
        <v>22</v>
      </c>
      <c r="C82" s="15" t="s">
        <v>294</v>
      </c>
      <c r="D82" s="15">
        <v>1</v>
      </c>
      <c r="E82" s="15" t="s">
        <v>222</v>
      </c>
      <c r="F82" s="15" t="s">
        <v>286</v>
      </c>
      <c r="G82" s="15" t="s">
        <v>288</v>
      </c>
      <c r="H82" s="15">
        <v>0</v>
      </c>
      <c r="I82" s="15">
        <v>2015.8860339963876</v>
      </c>
      <c r="J82" s="16">
        <v>2015.8860339963876</v>
      </c>
      <c r="K82" s="16">
        <v>2015.8860339963876</v>
      </c>
      <c r="L82" s="16">
        <v>1917.7012635995734</v>
      </c>
      <c r="M82" s="16">
        <v>1819.5164932027592</v>
      </c>
      <c r="N82" s="16">
        <v>1721.331722805945</v>
      </c>
      <c r="O82" s="16">
        <v>1623.1469524091308</v>
      </c>
      <c r="P82" s="16">
        <v>1524.9621820123168</v>
      </c>
      <c r="Q82" s="16">
        <v>1426.7774116155028</v>
      </c>
      <c r="R82" s="16">
        <v>1328.5926412186886</v>
      </c>
      <c r="S82" s="16">
        <v>1230.4078708218744</v>
      </c>
      <c r="T82" s="16">
        <v>1132.2231004250605</v>
      </c>
      <c r="U82" s="17">
        <v>1034.0383300282472</v>
      </c>
      <c r="V82" s="16">
        <v>1023.721584036788</v>
      </c>
      <c r="W82" s="16">
        <v>1013.4048380453288</v>
      </c>
      <c r="X82" s="16">
        <v>1003.0880920538697</v>
      </c>
      <c r="Y82" s="18">
        <v>992.77134606241054</v>
      </c>
      <c r="Z82" s="16">
        <v>982.45460007095141</v>
      </c>
      <c r="AA82" s="16">
        <v>972.13785407949217</v>
      </c>
      <c r="AB82" s="16">
        <v>961.82110808803304</v>
      </c>
      <c r="AC82" s="16">
        <v>951.50436209657391</v>
      </c>
      <c r="AD82" s="16">
        <v>941.18761610511478</v>
      </c>
      <c r="AE82" s="16">
        <v>930.87087011365554</v>
      </c>
      <c r="AF82" s="16">
        <v>920.55412412219641</v>
      </c>
      <c r="AG82" s="16">
        <v>910.23737813073728</v>
      </c>
      <c r="AH82" s="16">
        <v>899.92063213927815</v>
      </c>
      <c r="AI82" s="16">
        <v>889.60388614781903</v>
      </c>
      <c r="AJ82" s="16">
        <v>879.28714015635978</v>
      </c>
      <c r="AK82" s="16">
        <v>868.97039416490065</v>
      </c>
      <c r="AL82" s="16">
        <v>858.65364817344152</v>
      </c>
      <c r="AM82" s="16">
        <v>848.3369021819824</v>
      </c>
      <c r="AN82" s="16">
        <v>838.02015619052315</v>
      </c>
      <c r="AO82" s="16">
        <v>827.70341019906436</v>
      </c>
      <c r="AP82" s="16" t="s">
        <v>340</v>
      </c>
    </row>
    <row r="83" spans="1:42" x14ac:dyDescent="0.4">
      <c r="A83" s="15">
        <v>9</v>
      </c>
      <c r="B83" s="15" t="s">
        <v>22</v>
      </c>
      <c r="C83" s="15" t="s">
        <v>294</v>
      </c>
      <c r="D83" s="15">
        <v>2</v>
      </c>
      <c r="E83" s="15" t="s">
        <v>223</v>
      </c>
      <c r="F83" s="15" t="s">
        <v>286</v>
      </c>
      <c r="G83" s="15" t="s">
        <v>280</v>
      </c>
      <c r="H83" s="15">
        <v>0</v>
      </c>
      <c r="I83" s="24">
        <v>36.3964</v>
      </c>
      <c r="J83" s="16">
        <v>36.3964</v>
      </c>
      <c r="K83" s="16">
        <v>36.3964</v>
      </c>
      <c r="L83" s="16">
        <v>35.007607641238138</v>
      </c>
      <c r="M83" s="16">
        <v>33.621421343082332</v>
      </c>
      <c r="N83" s="16">
        <v>32.237726132270552</v>
      </c>
      <c r="O83" s="16">
        <v>30.856413700657413</v>
      </c>
      <c r="P83" s="16">
        <v>29.477381929134392</v>
      </c>
      <c r="Q83" s="16">
        <v>28.100534451782199</v>
      </c>
      <c r="R83" s="16">
        <v>26.725780256343707</v>
      </c>
      <c r="S83" s="16">
        <v>25.353033317534795</v>
      </c>
      <c r="T83" s="16">
        <v>23.982212260086698</v>
      </c>
      <c r="U83" s="17">
        <v>22.613240048744967</v>
      </c>
      <c r="V83" s="16">
        <v>22.448896619279356</v>
      </c>
      <c r="W83" s="16">
        <v>22.284856373186546</v>
      </c>
      <c r="X83" s="16">
        <v>22.121114340247299</v>
      </c>
      <c r="Y83" s="18">
        <v>21.957665658290644</v>
      </c>
      <c r="Z83" s="16">
        <v>21.794505570273618</v>
      </c>
      <c r="AA83" s="16">
        <v>21.631629421455255</v>
      </c>
      <c r="AB83" s="16">
        <v>21.469032656661252</v>
      </c>
      <c r="AC83" s="16">
        <v>21.306710817635892</v>
      </c>
      <c r="AD83" s="16">
        <v>21.144659540478091</v>
      </c>
      <c r="AE83" s="16">
        <v>20.982874553158361</v>
      </c>
      <c r="AF83" s="16">
        <v>20.821351673113799</v>
      </c>
      <c r="AG83" s="16">
        <v>20.660086804918233</v>
      </c>
      <c r="AH83" s="16">
        <v>20.499075938024784</v>
      </c>
      <c r="AI83" s="16">
        <v>20.338315144578267</v>
      </c>
      <c r="AJ83" s="16">
        <v>20.177800577294885</v>
      </c>
      <c r="AK83" s="16">
        <v>20.017528467406827</v>
      </c>
      <c r="AL83" s="16">
        <v>19.857495122669501</v>
      </c>
      <c r="AM83" s="16">
        <v>19.697696925429106</v>
      </c>
      <c r="AN83" s="16">
        <v>19.538130330748508</v>
      </c>
      <c r="AO83" s="16">
        <v>19.378791864589303</v>
      </c>
      <c r="AP83" s="16" t="s">
        <v>340</v>
      </c>
    </row>
    <row r="84" spans="1:42" x14ac:dyDescent="0.4">
      <c r="A84" s="15">
        <v>9</v>
      </c>
      <c r="B84" s="15" t="s">
        <v>22</v>
      </c>
      <c r="C84" s="15" t="s">
        <v>294</v>
      </c>
      <c r="D84" s="15">
        <v>3</v>
      </c>
      <c r="E84" s="15" t="s">
        <v>224</v>
      </c>
      <c r="F84" s="15"/>
      <c r="G84" s="15" t="s">
        <v>276</v>
      </c>
      <c r="H84" s="15">
        <v>0</v>
      </c>
      <c r="I84" s="1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7"/>
      <c r="V84" s="16"/>
      <c r="W84" s="16"/>
      <c r="X84" s="16"/>
      <c r="Y84" s="18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</row>
    <row r="85" spans="1:42" x14ac:dyDescent="0.4">
      <c r="A85" s="15">
        <v>9</v>
      </c>
      <c r="B85" s="15" t="s">
        <v>22</v>
      </c>
      <c r="C85" s="15" t="s">
        <v>294</v>
      </c>
      <c r="D85" s="15">
        <v>4</v>
      </c>
      <c r="E85" s="15" t="s">
        <v>225</v>
      </c>
      <c r="F85" s="15" t="s">
        <v>287</v>
      </c>
      <c r="G85" s="15" t="s">
        <v>280</v>
      </c>
      <c r="H85" s="15">
        <v>0</v>
      </c>
      <c r="I85" s="15">
        <v>5.4000000000000003E-3</v>
      </c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7"/>
      <c r="V85" s="16"/>
      <c r="W85" s="16"/>
      <c r="X85" s="16"/>
      <c r="Y85" s="18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</row>
    <row r="86" spans="1:42" x14ac:dyDescent="0.4">
      <c r="A86" s="15">
        <v>9</v>
      </c>
      <c r="B86" s="15" t="s">
        <v>22</v>
      </c>
      <c r="C86" s="15" t="s">
        <v>294</v>
      </c>
      <c r="D86" s="15">
        <v>5</v>
      </c>
      <c r="E86" s="15" t="s">
        <v>226</v>
      </c>
      <c r="F86" s="15" t="s">
        <v>287</v>
      </c>
      <c r="G86" s="15" t="s">
        <v>288</v>
      </c>
      <c r="H86" s="15">
        <v>0</v>
      </c>
      <c r="I86" s="15">
        <v>5.4000000000000003E-3</v>
      </c>
      <c r="J86" s="16">
        <v>0.04</v>
      </c>
      <c r="K86" s="16">
        <v>0.05</v>
      </c>
      <c r="L86" s="16">
        <v>0.06</v>
      </c>
      <c r="M86" s="16">
        <v>7.0000000000000007E-2</v>
      </c>
      <c r="N86" s="16">
        <v>0.08</v>
      </c>
      <c r="O86" s="16">
        <v>0.09</v>
      </c>
      <c r="P86" s="16">
        <v>0.1</v>
      </c>
      <c r="Q86" s="16">
        <v>0.2</v>
      </c>
      <c r="R86" s="16">
        <v>0.3</v>
      </c>
      <c r="S86" s="16">
        <v>0.4</v>
      </c>
      <c r="T86" s="16">
        <v>0.5</v>
      </c>
      <c r="U86" s="16">
        <v>0.6</v>
      </c>
      <c r="V86" s="16">
        <v>0.7</v>
      </c>
      <c r="W86" s="16">
        <v>0.8</v>
      </c>
      <c r="X86" s="16">
        <v>0.9</v>
      </c>
      <c r="Y86" s="16">
        <v>1</v>
      </c>
      <c r="Z86" s="16">
        <v>1.1000000000000001</v>
      </c>
      <c r="AA86" s="16">
        <v>1.2</v>
      </c>
      <c r="AB86" s="16">
        <v>1.3</v>
      </c>
      <c r="AC86" s="16">
        <v>1.4</v>
      </c>
      <c r="AD86" s="16">
        <v>1.5</v>
      </c>
      <c r="AE86" s="16">
        <v>1.6</v>
      </c>
      <c r="AF86" s="16">
        <v>1.7</v>
      </c>
      <c r="AG86" s="16">
        <v>1.8</v>
      </c>
      <c r="AH86" s="16">
        <v>1.9</v>
      </c>
      <c r="AI86" s="16">
        <v>2</v>
      </c>
      <c r="AJ86" s="16">
        <v>2.1</v>
      </c>
      <c r="AK86" s="16">
        <v>2.2000000000000002</v>
      </c>
      <c r="AL86" s="16">
        <v>2.2999999999999998</v>
      </c>
      <c r="AM86" s="16">
        <v>2.4</v>
      </c>
      <c r="AN86" s="16">
        <v>2.5</v>
      </c>
      <c r="AO86" s="16">
        <v>2.6</v>
      </c>
      <c r="AP86" s="16"/>
    </row>
    <row r="87" spans="1:42" x14ac:dyDescent="0.4">
      <c r="A87" s="15">
        <v>9</v>
      </c>
      <c r="B87" s="15" t="s">
        <v>22</v>
      </c>
      <c r="C87" s="15" t="s">
        <v>294</v>
      </c>
      <c r="D87" s="15">
        <v>6</v>
      </c>
      <c r="E87" s="15" t="s">
        <v>227</v>
      </c>
      <c r="F87" s="15"/>
      <c r="G87" s="15" t="s">
        <v>279</v>
      </c>
      <c r="H87" s="15">
        <v>0</v>
      </c>
      <c r="I87" s="1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7"/>
      <c r="V87" s="16"/>
      <c r="W87" s="16"/>
      <c r="X87" s="16"/>
      <c r="Y87" s="18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</row>
    <row r="88" spans="1:42" x14ac:dyDescent="0.4">
      <c r="A88" s="15">
        <v>9</v>
      </c>
      <c r="B88" s="15" t="s">
        <v>22</v>
      </c>
      <c r="C88" s="15" t="s">
        <v>294</v>
      </c>
      <c r="D88" s="15">
        <v>7</v>
      </c>
      <c r="E88" s="15" t="s">
        <v>228</v>
      </c>
      <c r="F88" s="15"/>
      <c r="G88" s="15" t="s">
        <v>279</v>
      </c>
      <c r="H88" s="15">
        <v>0</v>
      </c>
      <c r="I88" s="1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7"/>
      <c r="V88" s="16"/>
      <c r="W88" s="16"/>
      <c r="X88" s="16"/>
      <c r="Y88" s="18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</row>
    <row r="89" spans="1:42" x14ac:dyDescent="0.4">
      <c r="A89" s="15">
        <v>9</v>
      </c>
      <c r="B89" s="15" t="s">
        <v>22</v>
      </c>
      <c r="C89" s="15" t="s">
        <v>294</v>
      </c>
      <c r="D89" s="15">
        <v>8</v>
      </c>
      <c r="E89" s="15" t="s">
        <v>229</v>
      </c>
      <c r="F89" s="15" t="s">
        <v>287</v>
      </c>
      <c r="G89" s="15" t="s">
        <v>288</v>
      </c>
      <c r="H89" s="15">
        <v>0</v>
      </c>
      <c r="I89" s="15">
        <v>0</v>
      </c>
      <c r="J89" s="16">
        <v>5.0000000000000001E-3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0.05</v>
      </c>
      <c r="T89" s="16">
        <v>0.1</v>
      </c>
      <c r="U89" s="44">
        <v>0.1</v>
      </c>
      <c r="V89" s="45">
        <v>0.1</v>
      </c>
      <c r="W89" s="45">
        <v>0.1</v>
      </c>
      <c r="X89" s="45">
        <v>0.1</v>
      </c>
      <c r="Y89" s="46">
        <v>0.1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/>
    </row>
    <row r="90" spans="1:42" x14ac:dyDescent="0.4">
      <c r="A90" s="15">
        <v>9</v>
      </c>
      <c r="B90" s="15" t="s">
        <v>22</v>
      </c>
      <c r="C90" s="15" t="s">
        <v>294</v>
      </c>
      <c r="D90" s="15">
        <v>9</v>
      </c>
      <c r="E90" s="15" t="s">
        <v>230</v>
      </c>
      <c r="F90" s="15" t="s">
        <v>289</v>
      </c>
      <c r="G90" s="15" t="s">
        <v>280</v>
      </c>
      <c r="H90" s="15">
        <v>0</v>
      </c>
      <c r="I90" s="15">
        <v>0.17499999999999999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7"/>
      <c r="V90" s="16"/>
      <c r="W90" s="16"/>
      <c r="X90" s="16"/>
      <c r="Y90" s="18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</row>
    <row r="91" spans="1:42" x14ac:dyDescent="0.4">
      <c r="A91" s="15">
        <v>9</v>
      </c>
      <c r="B91" s="15" t="s">
        <v>22</v>
      </c>
      <c r="C91" s="15" t="s">
        <v>294</v>
      </c>
      <c r="D91" s="15">
        <v>10</v>
      </c>
      <c r="E91" s="15" t="s">
        <v>231</v>
      </c>
      <c r="F91" s="15" t="s">
        <v>289</v>
      </c>
      <c r="G91" s="15" t="s">
        <v>280</v>
      </c>
      <c r="H91" s="15">
        <v>0</v>
      </c>
      <c r="I91" s="15">
        <v>0.9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7"/>
      <c r="V91" s="16"/>
      <c r="W91" s="16"/>
      <c r="X91" s="16"/>
      <c r="Y91" s="18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</row>
    <row r="92" spans="1:42" x14ac:dyDescent="0.4">
      <c r="A92" s="42">
        <v>10</v>
      </c>
      <c r="B92" s="42" t="s">
        <v>338</v>
      </c>
      <c r="C92" s="42" t="s">
        <v>337</v>
      </c>
      <c r="D92" s="42">
        <v>1</v>
      </c>
      <c r="E92" s="42" t="s">
        <v>222</v>
      </c>
      <c r="F92" s="42" t="s">
        <v>286</v>
      </c>
      <c r="G92" s="42" t="s">
        <v>288</v>
      </c>
      <c r="H92" s="42">
        <v>0</v>
      </c>
      <c r="I92" s="42">
        <v>1375.886267834177</v>
      </c>
      <c r="J92" s="16">
        <v>1361.5780062748431</v>
      </c>
      <c r="K92" s="16">
        <v>1347.2697447155092</v>
      </c>
      <c r="L92" s="16">
        <v>1288.4839564959086</v>
      </c>
      <c r="M92" s="16">
        <v>1229.6981682763078</v>
      </c>
      <c r="N92" s="16">
        <v>1170.912380056707</v>
      </c>
      <c r="O92" s="16">
        <v>1112.1265918371062</v>
      </c>
      <c r="P92" s="16">
        <v>1053.3408036175053</v>
      </c>
      <c r="Q92" s="16">
        <v>994.55501539790464</v>
      </c>
      <c r="R92" s="16">
        <v>935.76922717830405</v>
      </c>
      <c r="S92" s="16">
        <v>876.98343895870335</v>
      </c>
      <c r="T92" s="16">
        <v>818.19765073910264</v>
      </c>
      <c r="U92" s="17">
        <v>759.41186251950239</v>
      </c>
      <c r="V92" s="16">
        <v>752.6448526443445</v>
      </c>
      <c r="W92" s="16">
        <v>745.87784276918649</v>
      </c>
      <c r="X92" s="16">
        <v>739.11083289402848</v>
      </c>
      <c r="Y92" s="18">
        <v>732.34382301887047</v>
      </c>
      <c r="Z92" s="16">
        <v>725.57681314371246</v>
      </c>
      <c r="AA92" s="16">
        <v>718.80980326855445</v>
      </c>
      <c r="AB92" s="16">
        <v>712.04279339339644</v>
      </c>
      <c r="AC92" s="16">
        <v>705.27578351823854</v>
      </c>
      <c r="AD92" s="16">
        <v>698.50877364308053</v>
      </c>
      <c r="AE92" s="16">
        <v>691.74176376792252</v>
      </c>
      <c r="AF92" s="16">
        <v>684.97475389276451</v>
      </c>
      <c r="AG92" s="16">
        <v>678.2077440176065</v>
      </c>
      <c r="AH92" s="16">
        <v>671.44073414244849</v>
      </c>
      <c r="AI92" s="16">
        <v>664.67372426729059</v>
      </c>
      <c r="AJ92" s="16">
        <v>657.90671439213259</v>
      </c>
      <c r="AK92" s="16">
        <v>651.13970451697458</v>
      </c>
      <c r="AL92" s="16">
        <v>644.37269464181657</v>
      </c>
      <c r="AM92" s="16">
        <v>637.60568476665856</v>
      </c>
      <c r="AN92" s="16">
        <v>630.83867489150055</v>
      </c>
      <c r="AO92" s="16">
        <v>624.07166501634231</v>
      </c>
      <c r="AP92" s="16" t="s">
        <v>339</v>
      </c>
    </row>
    <row r="93" spans="1:42" x14ac:dyDescent="0.4">
      <c r="A93" s="42">
        <v>10</v>
      </c>
      <c r="B93" s="42" t="s">
        <v>338</v>
      </c>
      <c r="C93" s="42" t="s">
        <v>337</v>
      </c>
      <c r="D93" s="42">
        <v>2</v>
      </c>
      <c r="E93" s="42" t="s">
        <v>223</v>
      </c>
      <c r="F93" s="42" t="s">
        <v>286</v>
      </c>
      <c r="G93" s="42" t="s">
        <v>280</v>
      </c>
      <c r="H93" s="42">
        <v>0</v>
      </c>
      <c r="I93" s="43">
        <v>22.378937231500242</v>
      </c>
      <c r="J93" s="16">
        <v>22.887668615750123</v>
      </c>
      <c r="K93" s="16">
        <v>23.396400000000003</v>
      </c>
      <c r="L93" s="16">
        <v>22.710378654528096</v>
      </c>
      <c r="M93" s="16">
        <v>22.026963369662248</v>
      </c>
      <c r="N93" s="16">
        <v>21.346039172140426</v>
      </c>
      <c r="O93" s="16">
        <v>20.667497753817244</v>
      </c>
      <c r="P93" s="16">
        <v>19.991236995584185</v>
      </c>
      <c r="Q93" s="16">
        <v>19.317160531521946</v>
      </c>
      <c r="R93" s="16">
        <v>18.645177349373412</v>
      </c>
      <c r="S93" s="16">
        <v>17.975201423854461</v>
      </c>
      <c r="T93" s="16">
        <v>17.307151379696318</v>
      </c>
      <c r="U93" s="17">
        <v>16.640950181644566</v>
      </c>
      <c r="V93" s="16">
        <v>16.555605115149937</v>
      </c>
      <c r="W93" s="16">
        <v>16.470563232028109</v>
      </c>
      <c r="X93" s="16">
        <v>16.385819562059851</v>
      </c>
      <c r="Y93" s="18">
        <v>16.301369243074177</v>
      </c>
      <c r="Z93" s="16">
        <v>16.217207518028133</v>
      </c>
      <c r="AA93" s="16">
        <v>16.133329732180755</v>
      </c>
      <c r="AB93" s="16">
        <v>16.049731330357737</v>
      </c>
      <c r="AC93" s="16">
        <v>15.966407854303359</v>
      </c>
      <c r="AD93" s="16">
        <v>15.883354940116543</v>
      </c>
      <c r="AE93" s="16">
        <v>15.800568315767796</v>
      </c>
      <c r="AF93" s="16">
        <v>15.71804379869422</v>
      </c>
      <c r="AG93" s="16">
        <v>15.635777293469637</v>
      </c>
      <c r="AH93" s="16">
        <v>15.55376478954717</v>
      </c>
      <c r="AI93" s="16">
        <v>15.472002359071638</v>
      </c>
      <c r="AJ93" s="16">
        <v>15.390486154759238</v>
      </c>
      <c r="AK93" s="16">
        <v>15.309212407842166</v>
      </c>
      <c r="AL93" s="16">
        <v>15.228177426075824</v>
      </c>
      <c r="AM93" s="16">
        <v>15.147377591806414</v>
      </c>
      <c r="AN93" s="16">
        <v>15.066809360096796</v>
      </c>
      <c r="AO93" s="16">
        <v>14.986469256908581</v>
      </c>
      <c r="AP93" s="16" t="s">
        <v>339</v>
      </c>
    </row>
    <row r="94" spans="1:42" x14ac:dyDescent="0.4">
      <c r="A94" s="42">
        <v>10</v>
      </c>
      <c r="B94" s="42" t="s">
        <v>338</v>
      </c>
      <c r="C94" s="42" t="s">
        <v>337</v>
      </c>
      <c r="D94" s="42">
        <v>3</v>
      </c>
      <c r="E94" s="42" t="s">
        <v>224</v>
      </c>
      <c r="F94" s="42"/>
      <c r="G94" s="42" t="s">
        <v>276</v>
      </c>
      <c r="H94" s="42">
        <v>0</v>
      </c>
      <c r="I94" s="4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7"/>
      <c r="V94" s="16"/>
      <c r="W94" s="16"/>
      <c r="X94" s="16"/>
      <c r="Y94" s="18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</row>
    <row r="95" spans="1:42" x14ac:dyDescent="0.4">
      <c r="A95" s="42">
        <v>10</v>
      </c>
      <c r="B95" s="42" t="s">
        <v>338</v>
      </c>
      <c r="C95" s="42" t="s">
        <v>337</v>
      </c>
      <c r="D95" s="42">
        <v>4</v>
      </c>
      <c r="E95" s="42" t="s">
        <v>225</v>
      </c>
      <c r="F95" s="42" t="s">
        <v>287</v>
      </c>
      <c r="G95" s="42" t="s">
        <v>280</v>
      </c>
      <c r="H95" s="42">
        <v>0</v>
      </c>
      <c r="I95" s="42">
        <v>0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7"/>
      <c r="V95" s="16"/>
      <c r="W95" s="16"/>
      <c r="X95" s="16"/>
      <c r="Y95" s="18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</row>
    <row r="96" spans="1:42" x14ac:dyDescent="0.4">
      <c r="A96" s="42">
        <v>10</v>
      </c>
      <c r="B96" s="42" t="s">
        <v>338</v>
      </c>
      <c r="C96" s="42" t="s">
        <v>337</v>
      </c>
      <c r="D96" s="42">
        <v>5</v>
      </c>
      <c r="E96" s="42" t="s">
        <v>226</v>
      </c>
      <c r="F96" s="42" t="s">
        <v>287</v>
      </c>
      <c r="G96" s="42" t="s">
        <v>288</v>
      </c>
      <c r="H96" s="42">
        <v>0</v>
      </c>
      <c r="I96" s="42">
        <v>0</v>
      </c>
      <c r="J96" s="16">
        <v>0</v>
      </c>
      <c r="K96" s="16">
        <v>0</v>
      </c>
      <c r="L96" s="16">
        <v>0</v>
      </c>
      <c r="M96" s="16">
        <v>0.25</v>
      </c>
      <c r="N96" s="16">
        <v>0.5</v>
      </c>
      <c r="O96" s="16">
        <v>0.75</v>
      </c>
      <c r="P96" s="16">
        <v>1</v>
      </c>
      <c r="Q96" s="16">
        <v>1.25</v>
      </c>
      <c r="R96" s="16">
        <v>1.5</v>
      </c>
      <c r="S96" s="16">
        <v>1.75</v>
      </c>
      <c r="T96" s="16">
        <v>2</v>
      </c>
      <c r="U96" s="17">
        <v>2.25</v>
      </c>
      <c r="V96" s="16">
        <v>2.5</v>
      </c>
      <c r="W96" s="16">
        <v>2.75</v>
      </c>
      <c r="X96" s="16">
        <v>3</v>
      </c>
      <c r="Y96" s="18">
        <v>3.25</v>
      </c>
      <c r="Z96" s="16">
        <v>3.5</v>
      </c>
      <c r="AA96" s="16">
        <v>3.75</v>
      </c>
      <c r="AB96" s="16">
        <v>4</v>
      </c>
      <c r="AC96" s="16">
        <v>4.25</v>
      </c>
      <c r="AD96" s="16">
        <v>4.5</v>
      </c>
      <c r="AE96" s="16">
        <v>4.75</v>
      </c>
      <c r="AF96" s="16">
        <v>5</v>
      </c>
      <c r="AG96" s="16">
        <v>5.25</v>
      </c>
      <c r="AH96" s="16">
        <v>5.5</v>
      </c>
      <c r="AI96" s="16">
        <v>5.75</v>
      </c>
      <c r="AJ96" s="16">
        <v>6</v>
      </c>
      <c r="AK96" s="16">
        <v>6.25</v>
      </c>
      <c r="AL96" s="16">
        <v>6.5</v>
      </c>
      <c r="AM96" s="16">
        <v>6.75</v>
      </c>
      <c r="AN96" s="16">
        <v>7</v>
      </c>
      <c r="AO96" s="16">
        <v>7.25</v>
      </c>
      <c r="AP96" s="16"/>
    </row>
    <row r="97" spans="1:42" x14ac:dyDescent="0.4">
      <c r="A97" s="42">
        <v>10</v>
      </c>
      <c r="B97" s="42" t="s">
        <v>338</v>
      </c>
      <c r="C97" s="42" t="s">
        <v>337</v>
      </c>
      <c r="D97" s="42">
        <v>6</v>
      </c>
      <c r="E97" s="42" t="s">
        <v>227</v>
      </c>
      <c r="F97" s="42"/>
      <c r="G97" s="42" t="s">
        <v>279</v>
      </c>
      <c r="H97" s="42">
        <v>0</v>
      </c>
      <c r="I97" s="4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7"/>
      <c r="V97" s="16"/>
      <c r="W97" s="16"/>
      <c r="X97" s="16"/>
      <c r="Y97" s="18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</row>
    <row r="98" spans="1:42" x14ac:dyDescent="0.4">
      <c r="A98" s="42">
        <v>10</v>
      </c>
      <c r="B98" s="42" t="s">
        <v>338</v>
      </c>
      <c r="C98" s="42" t="s">
        <v>337</v>
      </c>
      <c r="D98" s="42">
        <v>7</v>
      </c>
      <c r="E98" s="42" t="s">
        <v>228</v>
      </c>
      <c r="F98" s="42"/>
      <c r="G98" s="42" t="s">
        <v>279</v>
      </c>
      <c r="H98" s="42">
        <v>0</v>
      </c>
      <c r="I98" s="4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7"/>
      <c r="V98" s="16"/>
      <c r="W98" s="16"/>
      <c r="X98" s="16"/>
      <c r="Y98" s="18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</row>
    <row r="99" spans="1:42" x14ac:dyDescent="0.4">
      <c r="A99" s="42">
        <v>10</v>
      </c>
      <c r="B99" s="42" t="s">
        <v>338</v>
      </c>
      <c r="C99" s="42" t="s">
        <v>337</v>
      </c>
      <c r="D99" s="42">
        <v>8</v>
      </c>
      <c r="E99" s="42" t="s">
        <v>229</v>
      </c>
      <c r="F99" s="42" t="s">
        <v>287</v>
      </c>
      <c r="G99" s="42" t="s">
        <v>288</v>
      </c>
      <c r="H99" s="42">
        <v>0</v>
      </c>
      <c r="I99" s="4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7"/>
      <c r="V99" s="16"/>
      <c r="W99" s="16"/>
      <c r="X99" s="16"/>
      <c r="Y99" s="18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</row>
    <row r="100" spans="1:42" x14ac:dyDescent="0.4">
      <c r="A100" s="42">
        <v>10</v>
      </c>
      <c r="B100" s="42" t="s">
        <v>338</v>
      </c>
      <c r="C100" s="42" t="s">
        <v>337</v>
      </c>
      <c r="D100" s="42">
        <v>9</v>
      </c>
      <c r="E100" s="42" t="s">
        <v>230</v>
      </c>
      <c r="F100" s="42" t="s">
        <v>289</v>
      </c>
      <c r="G100" s="42" t="s">
        <v>280</v>
      </c>
      <c r="H100" s="42">
        <v>0</v>
      </c>
      <c r="I100" s="42">
        <v>0.17499999999999999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7"/>
      <c r="V100" s="16"/>
      <c r="W100" s="16"/>
      <c r="X100" s="16"/>
      <c r="Y100" s="18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</row>
    <row r="101" spans="1:42" x14ac:dyDescent="0.4">
      <c r="A101" s="42">
        <v>10</v>
      </c>
      <c r="B101" s="42" t="s">
        <v>338</v>
      </c>
      <c r="C101" s="42" t="s">
        <v>337</v>
      </c>
      <c r="D101" s="42">
        <v>10</v>
      </c>
      <c r="E101" s="42" t="s">
        <v>231</v>
      </c>
      <c r="F101" s="42" t="s">
        <v>289</v>
      </c>
      <c r="G101" s="42" t="s">
        <v>280</v>
      </c>
      <c r="H101" s="42">
        <v>0</v>
      </c>
      <c r="I101" s="42">
        <v>0.9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7"/>
      <c r="V101" s="16"/>
      <c r="W101" s="16"/>
      <c r="X101" s="16"/>
      <c r="Y101" s="18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</row>
    <row r="102" spans="1:42" x14ac:dyDescent="0.4">
      <c r="A102" s="20">
        <v>11</v>
      </c>
      <c r="B102" s="20" t="s">
        <v>23</v>
      </c>
      <c r="C102" s="20" t="s">
        <v>295</v>
      </c>
      <c r="D102" s="20">
        <v>1</v>
      </c>
      <c r="E102" s="20" t="s">
        <v>222</v>
      </c>
      <c r="F102" s="20" t="s">
        <v>286</v>
      </c>
      <c r="G102" s="20" t="s">
        <v>288</v>
      </c>
      <c r="H102" s="20">
        <v>0</v>
      </c>
      <c r="I102" s="20">
        <v>2836.548555382401</v>
      </c>
      <c r="J102" s="16">
        <v>2773.3436221869811</v>
      </c>
      <c r="K102" s="16">
        <v>2710.1386889915611</v>
      </c>
      <c r="L102" s="16">
        <v>2539.5326653672018</v>
      </c>
      <c r="M102" s="16">
        <v>2368.9266417428421</v>
      </c>
      <c r="N102" s="16">
        <v>2198.3206181184823</v>
      </c>
      <c r="O102" s="16">
        <v>2027.7145944941228</v>
      </c>
      <c r="P102" s="16">
        <v>1857.1085708697635</v>
      </c>
      <c r="Q102" s="16">
        <v>1686.502547245404</v>
      </c>
      <c r="R102" s="16">
        <v>1515.8965236210447</v>
      </c>
      <c r="S102" s="16">
        <v>1345.2904999966852</v>
      </c>
      <c r="T102" s="16">
        <v>1174.6844763723259</v>
      </c>
      <c r="U102" s="17">
        <v>1004.0784527479665</v>
      </c>
      <c r="V102" s="16">
        <v>992.94789378716075</v>
      </c>
      <c r="W102" s="16">
        <v>981.81733482635502</v>
      </c>
      <c r="X102" s="16">
        <v>970.68677586554929</v>
      </c>
      <c r="Y102" s="18">
        <v>959.55621690474356</v>
      </c>
      <c r="Z102" s="16">
        <v>948.42565794393784</v>
      </c>
      <c r="AA102" s="16">
        <v>937.29509898313211</v>
      </c>
      <c r="AB102" s="16">
        <v>926.16454002232638</v>
      </c>
      <c r="AC102" s="16">
        <v>915.03398106152065</v>
      </c>
      <c r="AD102" s="16">
        <v>903.90342210071492</v>
      </c>
      <c r="AE102" s="16">
        <v>892.77286313990919</v>
      </c>
      <c r="AF102" s="16">
        <v>881.64230417910346</v>
      </c>
      <c r="AG102" s="16">
        <v>870.51174521829773</v>
      </c>
      <c r="AH102" s="16">
        <v>859.381186257492</v>
      </c>
      <c r="AI102" s="16">
        <v>848.25062729668628</v>
      </c>
      <c r="AJ102" s="16">
        <v>837.12006833588055</v>
      </c>
      <c r="AK102" s="16">
        <v>825.98950937507482</v>
      </c>
      <c r="AL102" s="16">
        <v>814.8589504142692</v>
      </c>
      <c r="AM102" s="16">
        <v>803.72839145346347</v>
      </c>
      <c r="AN102" s="16">
        <v>792.59783249265774</v>
      </c>
      <c r="AO102" s="16">
        <v>781.46727353185145</v>
      </c>
      <c r="AP102" s="16" t="s">
        <v>341</v>
      </c>
    </row>
    <row r="103" spans="1:42" x14ac:dyDescent="0.4">
      <c r="A103" s="20">
        <v>11</v>
      </c>
      <c r="B103" s="20" t="s">
        <v>23</v>
      </c>
      <c r="C103" s="20" t="s">
        <v>295</v>
      </c>
      <c r="D103" s="20">
        <v>2</v>
      </c>
      <c r="E103" s="20" t="s">
        <v>223</v>
      </c>
      <c r="F103" s="20" t="s">
        <v>286</v>
      </c>
      <c r="G103" s="20" t="s">
        <v>280</v>
      </c>
      <c r="H103" s="20">
        <v>0</v>
      </c>
      <c r="I103" s="23">
        <v>25.854059211315043</v>
      </c>
      <c r="J103" s="16">
        <v>27.397029605657522</v>
      </c>
      <c r="K103" s="16">
        <v>28.94</v>
      </c>
      <c r="L103" s="16">
        <v>27.388886605257674</v>
      </c>
      <c r="M103" s="16">
        <v>25.837773210515348</v>
      </c>
      <c r="N103" s="16">
        <v>24.286659815773017</v>
      </c>
      <c r="O103" s="16">
        <v>22.735546421030691</v>
      </c>
      <c r="P103" s="16">
        <v>21.184433026288367</v>
      </c>
      <c r="Q103" s="16">
        <v>19.633319631546041</v>
      </c>
      <c r="R103" s="16">
        <v>18.082206236803714</v>
      </c>
      <c r="S103" s="16">
        <v>16.531092842061391</v>
      </c>
      <c r="T103" s="16">
        <v>14.979979447319064</v>
      </c>
      <c r="U103" s="17">
        <v>13.42886605257674</v>
      </c>
      <c r="V103" s="16">
        <v>13.327669396513244</v>
      </c>
      <c r="W103" s="16">
        <v>13.226472740449747</v>
      </c>
      <c r="X103" s="16">
        <v>13.12527608438625</v>
      </c>
      <c r="Y103" s="18">
        <v>13.024079428322754</v>
      </c>
      <c r="Z103" s="16">
        <v>12.922882772259261</v>
      </c>
      <c r="AA103" s="16">
        <v>12.821686116195764</v>
      </c>
      <c r="AB103" s="16">
        <v>12.720489460132267</v>
      </c>
      <c r="AC103" s="16">
        <v>12.61929280406877</v>
      </c>
      <c r="AD103" s="16">
        <v>12.518096148005274</v>
      </c>
      <c r="AE103" s="16">
        <v>12.416899491941777</v>
      </c>
      <c r="AF103" s="16">
        <v>12.315702835878284</v>
      </c>
      <c r="AG103" s="16">
        <v>12.214506179814787</v>
      </c>
      <c r="AH103" s="16">
        <v>12.11330952375129</v>
      </c>
      <c r="AI103" s="16">
        <v>12.012112867687794</v>
      </c>
      <c r="AJ103" s="16">
        <v>11.910916211624297</v>
      </c>
      <c r="AK103" s="16">
        <v>11.809719555560802</v>
      </c>
      <c r="AL103" s="16">
        <v>11.708522899497307</v>
      </c>
      <c r="AM103" s="16">
        <v>11.60732624343381</v>
      </c>
      <c r="AN103" s="16">
        <v>11.506129587370314</v>
      </c>
      <c r="AO103" s="16">
        <v>11.404932931306814</v>
      </c>
      <c r="AP103" s="16" t="s">
        <v>341</v>
      </c>
    </row>
    <row r="104" spans="1:42" x14ac:dyDescent="0.4">
      <c r="A104" s="20">
        <v>11</v>
      </c>
      <c r="B104" s="20" t="s">
        <v>23</v>
      </c>
      <c r="C104" s="20" t="s">
        <v>295</v>
      </c>
      <c r="D104" s="20">
        <v>3</v>
      </c>
      <c r="E104" s="20" t="s">
        <v>224</v>
      </c>
      <c r="F104" s="20"/>
      <c r="G104" s="20" t="s">
        <v>276</v>
      </c>
      <c r="H104" s="20">
        <v>0</v>
      </c>
      <c r="I104" s="20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7"/>
      <c r="V104" s="16"/>
      <c r="W104" s="16"/>
      <c r="X104" s="16"/>
      <c r="Y104" s="18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</row>
    <row r="105" spans="1:42" x14ac:dyDescent="0.4">
      <c r="A105" s="20">
        <v>11</v>
      </c>
      <c r="B105" s="20" t="s">
        <v>23</v>
      </c>
      <c r="C105" s="20" t="s">
        <v>295</v>
      </c>
      <c r="D105" s="20">
        <v>4</v>
      </c>
      <c r="E105" s="20" t="s">
        <v>225</v>
      </c>
      <c r="F105" s="20" t="s">
        <v>287</v>
      </c>
      <c r="G105" s="20" t="s">
        <v>280</v>
      </c>
      <c r="H105" s="20">
        <v>0</v>
      </c>
      <c r="I105" s="20">
        <v>0</v>
      </c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7"/>
      <c r="V105" s="16"/>
      <c r="W105" s="16"/>
      <c r="X105" s="16"/>
      <c r="Y105" s="18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</row>
    <row r="106" spans="1:42" x14ac:dyDescent="0.4">
      <c r="A106" s="20">
        <v>11</v>
      </c>
      <c r="B106" s="20" t="s">
        <v>23</v>
      </c>
      <c r="C106" s="20" t="s">
        <v>295</v>
      </c>
      <c r="D106" s="20">
        <v>5</v>
      </c>
      <c r="E106" s="20" t="s">
        <v>226</v>
      </c>
      <c r="F106" s="20" t="s">
        <v>287</v>
      </c>
      <c r="G106" s="20" t="s">
        <v>288</v>
      </c>
      <c r="H106" s="20">
        <v>0</v>
      </c>
      <c r="I106" s="20">
        <v>0</v>
      </c>
      <c r="J106" s="16">
        <v>0</v>
      </c>
      <c r="K106" s="16">
        <v>0</v>
      </c>
      <c r="L106" s="16">
        <v>0.01</v>
      </c>
      <c r="M106" s="16">
        <v>0.02</v>
      </c>
      <c r="N106" s="16">
        <v>0.03</v>
      </c>
      <c r="O106" s="16">
        <v>0.04</v>
      </c>
      <c r="P106" s="17">
        <v>0.05</v>
      </c>
      <c r="Q106" s="41">
        <v>0.06</v>
      </c>
      <c r="R106" s="41">
        <v>7.0000000000000007E-2</v>
      </c>
      <c r="S106" s="41">
        <v>0.08</v>
      </c>
      <c r="T106" s="41">
        <v>0.09</v>
      </c>
      <c r="U106" s="41">
        <v>0.1</v>
      </c>
      <c r="V106" s="41">
        <v>0.11</v>
      </c>
      <c r="W106" s="41">
        <v>0.12</v>
      </c>
      <c r="X106" s="41">
        <v>0.13</v>
      </c>
      <c r="Y106" s="41">
        <v>0.14000000000000001</v>
      </c>
      <c r="Z106" s="41">
        <v>0.15</v>
      </c>
      <c r="AA106" s="41">
        <v>0.16</v>
      </c>
      <c r="AB106" s="41">
        <v>0.17</v>
      </c>
      <c r="AC106" s="41">
        <v>0.18</v>
      </c>
      <c r="AD106" s="41">
        <v>0.19</v>
      </c>
      <c r="AE106" s="41">
        <v>0.2</v>
      </c>
      <c r="AF106" s="41">
        <v>0.21</v>
      </c>
      <c r="AG106" s="41">
        <v>0.22</v>
      </c>
      <c r="AH106" s="41">
        <v>0.23</v>
      </c>
      <c r="AI106" s="41">
        <v>0.24</v>
      </c>
      <c r="AJ106" s="41">
        <v>0.25</v>
      </c>
      <c r="AK106" s="41">
        <v>0.26</v>
      </c>
      <c r="AL106" s="41">
        <v>0.27</v>
      </c>
      <c r="AM106" s="41">
        <v>0.28000000000000003</v>
      </c>
      <c r="AN106" s="41">
        <v>0.28999999999999998</v>
      </c>
      <c r="AO106" s="41">
        <v>0.3</v>
      </c>
      <c r="AP106" s="16"/>
    </row>
    <row r="107" spans="1:42" x14ac:dyDescent="0.4">
      <c r="A107" s="20">
        <v>11</v>
      </c>
      <c r="B107" s="20" t="s">
        <v>23</v>
      </c>
      <c r="C107" s="20" t="s">
        <v>295</v>
      </c>
      <c r="D107" s="20">
        <v>6</v>
      </c>
      <c r="E107" s="20" t="s">
        <v>227</v>
      </c>
      <c r="F107" s="20"/>
      <c r="G107" s="20" t="s">
        <v>279</v>
      </c>
      <c r="H107" s="20">
        <v>0</v>
      </c>
      <c r="I107" s="20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7"/>
      <c r="V107" s="16"/>
      <c r="W107" s="16"/>
      <c r="X107" s="16"/>
      <c r="Y107" s="18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1:42" x14ac:dyDescent="0.4">
      <c r="A108" s="20">
        <v>11</v>
      </c>
      <c r="B108" s="20" t="s">
        <v>23</v>
      </c>
      <c r="C108" s="20" t="s">
        <v>295</v>
      </c>
      <c r="D108" s="20">
        <v>7</v>
      </c>
      <c r="E108" s="20" t="s">
        <v>228</v>
      </c>
      <c r="F108" s="20"/>
      <c r="G108" s="20" t="s">
        <v>279</v>
      </c>
      <c r="H108" s="20">
        <v>0</v>
      </c>
      <c r="I108" s="20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7"/>
      <c r="V108" s="16"/>
      <c r="W108" s="16"/>
      <c r="X108" s="16"/>
      <c r="Y108" s="18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1:42" x14ac:dyDescent="0.4">
      <c r="A109" s="20">
        <v>11</v>
      </c>
      <c r="B109" s="20" t="s">
        <v>23</v>
      </c>
      <c r="C109" s="20" t="s">
        <v>295</v>
      </c>
      <c r="D109" s="20">
        <v>8</v>
      </c>
      <c r="E109" s="20" t="s">
        <v>229</v>
      </c>
      <c r="F109" s="20"/>
      <c r="G109" s="20" t="s">
        <v>296</v>
      </c>
      <c r="H109" s="20">
        <v>0</v>
      </c>
      <c r="I109" s="20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7"/>
      <c r="V109" s="16"/>
      <c r="W109" s="16"/>
      <c r="X109" s="16"/>
      <c r="Y109" s="18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</row>
    <row r="110" spans="1:42" x14ac:dyDescent="0.4">
      <c r="A110" s="20">
        <v>11</v>
      </c>
      <c r="B110" s="20" t="s">
        <v>23</v>
      </c>
      <c r="C110" s="20" t="s">
        <v>295</v>
      </c>
      <c r="D110" s="20">
        <v>9</v>
      </c>
      <c r="E110" s="20" t="s">
        <v>230</v>
      </c>
      <c r="F110" s="20" t="s">
        <v>289</v>
      </c>
      <c r="G110" s="20" t="s">
        <v>280</v>
      </c>
      <c r="H110" s="20">
        <v>0</v>
      </c>
      <c r="I110" s="20">
        <v>0.14000000000000001</v>
      </c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7"/>
      <c r="V110" s="16"/>
      <c r="W110" s="16"/>
      <c r="X110" s="16"/>
      <c r="Y110" s="18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</row>
    <row r="111" spans="1:42" x14ac:dyDescent="0.4">
      <c r="A111" s="20">
        <v>11</v>
      </c>
      <c r="B111" s="20" t="s">
        <v>23</v>
      </c>
      <c r="C111" s="20" t="s">
        <v>295</v>
      </c>
      <c r="D111" s="20">
        <v>10</v>
      </c>
      <c r="E111" s="20" t="s">
        <v>231</v>
      </c>
      <c r="F111" s="20" t="s">
        <v>289</v>
      </c>
      <c r="G111" s="20" t="s">
        <v>280</v>
      </c>
      <c r="H111" s="20">
        <v>0</v>
      </c>
      <c r="I111" s="20">
        <v>0.9</v>
      </c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7"/>
      <c r="V111" s="16"/>
      <c r="W111" s="16"/>
      <c r="X111" s="16"/>
      <c r="Y111" s="18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</row>
    <row r="112" spans="1:42" x14ac:dyDescent="0.4">
      <c r="A112" s="15">
        <v>12</v>
      </c>
      <c r="B112" s="15" t="s">
        <v>24</v>
      </c>
      <c r="C112" s="15" t="s">
        <v>126</v>
      </c>
      <c r="D112" s="15">
        <v>1</v>
      </c>
      <c r="E112" s="15" t="s">
        <v>222</v>
      </c>
      <c r="F112" s="15" t="s">
        <v>286</v>
      </c>
      <c r="G112" s="15" t="s">
        <v>288</v>
      </c>
      <c r="H112" s="15">
        <v>0</v>
      </c>
      <c r="I112" s="15">
        <v>4157.0420331678288</v>
      </c>
      <c r="J112" s="16">
        <v>4106.0773967225514</v>
      </c>
      <c r="K112" s="16">
        <v>4055.1127602772744</v>
      </c>
      <c r="L112" s="16">
        <v>3779.6861782985966</v>
      </c>
      <c r="M112" s="16">
        <v>3505.1699734418239</v>
      </c>
      <c r="N112" s="16">
        <v>3231.7012624654776</v>
      </c>
      <c r="O112" s="16">
        <v>2959.4461534921443</v>
      </c>
      <c r="P112" s="16">
        <v>2688.6078358887044</v>
      </c>
      <c r="Q112" s="16">
        <v>2419.4375391883618</v>
      </c>
      <c r="R112" s="16">
        <v>2152.2496227033521</v>
      </c>
      <c r="S112" s="16">
        <v>1887.4427340420525</v>
      </c>
      <c r="T112" s="16">
        <v>1625.5300887970407</v>
      </c>
      <c r="U112" s="17">
        <v>1367.1838138691048</v>
      </c>
      <c r="V112" s="16">
        <v>1350.5734970782075</v>
      </c>
      <c r="W112" s="16">
        <v>1333.9696933425289</v>
      </c>
      <c r="X112" s="16">
        <v>1317.372581555032</v>
      </c>
      <c r="Y112" s="18">
        <v>1300.7823472207128</v>
      </c>
      <c r="Z112" s="16">
        <v>1284.1991827649335</v>
      </c>
      <c r="AA112" s="16">
        <v>1267.6232878591688</v>
      </c>
      <c r="AB112" s="16">
        <v>1251.0548697653301</v>
      </c>
      <c r="AC112" s="16">
        <v>1234.4941436999095</v>
      </c>
      <c r="AD112" s="16">
        <v>1217.9413332192935</v>
      </c>
      <c r="AE112" s="16">
        <v>1201.3966706276879</v>
      </c>
      <c r="AF112" s="16">
        <v>1184.8603974092289</v>
      </c>
      <c r="AG112" s="16">
        <v>1168.3327646859566</v>
      </c>
      <c r="AH112" s="16">
        <v>1151.8140337034881</v>
      </c>
      <c r="AI112" s="16">
        <v>1135.3044763463542</v>
      </c>
      <c r="AJ112" s="16">
        <v>1118.8043756851418</v>
      </c>
      <c r="AK112" s="16">
        <v>1102.3140265577529</v>
      </c>
      <c r="AL112" s="16">
        <v>1085.8337361872873</v>
      </c>
      <c r="AM112" s="16">
        <v>1069.3638248392747</v>
      </c>
      <c r="AN112" s="16">
        <v>1052.9046265212048</v>
      </c>
      <c r="AO112" s="16">
        <v>1036.4564897275707</v>
      </c>
      <c r="AP112" s="16" t="s">
        <v>342</v>
      </c>
    </row>
    <row r="113" spans="1:42" x14ac:dyDescent="0.4">
      <c r="A113" s="15">
        <v>12</v>
      </c>
      <c r="B113" s="15" t="s">
        <v>24</v>
      </c>
      <c r="C113" s="15" t="s">
        <v>126</v>
      </c>
      <c r="D113" s="15">
        <v>2</v>
      </c>
      <c r="E113" s="15" t="s">
        <v>223</v>
      </c>
      <c r="F113" s="15" t="s">
        <v>286</v>
      </c>
      <c r="G113" s="15" t="s">
        <v>280</v>
      </c>
      <c r="H113" s="15">
        <v>0</v>
      </c>
      <c r="I113" s="24">
        <v>42.114289218737589</v>
      </c>
      <c r="J113" s="16">
        <v>43.567270440693271</v>
      </c>
      <c r="K113" s="16">
        <v>45.020251662648953</v>
      </c>
      <c r="L113" s="16">
        <v>42.219436786715562</v>
      </c>
      <c r="M113" s="16">
        <v>39.438148831454747</v>
      </c>
      <c r="N113" s="16">
        <v>36.678780615673475</v>
      </c>
      <c r="O113" s="16">
        <v>33.943994306144361</v>
      </c>
      <c r="P113" s="16">
        <v>31.236767560006733</v>
      </c>
      <c r="Q113" s="16">
        <v>28.56044882004425</v>
      </c>
      <c r="R113" s="16">
        <v>25.91882401434729</v>
      </c>
      <c r="S113" s="16">
        <v>23.31619756114933</v>
      </c>
      <c r="T113" s="16">
        <v>20.757491448234255</v>
      </c>
      <c r="U113" s="17">
        <v>18.248367329668277</v>
      </c>
      <c r="V113" s="16">
        <v>18.071914036199786</v>
      </c>
      <c r="W113" s="16">
        <v>17.895565633822926</v>
      </c>
      <c r="X113" s="16">
        <v>17.719329320719215</v>
      </c>
      <c r="Y113" s="18">
        <v>17.543212311176458</v>
      </c>
      <c r="Z113" s="16">
        <v>17.36722183834047</v>
      </c>
      <c r="AA113" s="16">
        <v>17.191365156972743</v>
      </c>
      <c r="AB113" s="16">
        <v>17.015649546216284</v>
      </c>
      <c r="AC113" s="16">
        <v>16.840082312371717</v>
      </c>
      <c r="AD113" s="16">
        <v>16.664670791686007</v>
      </c>
      <c r="AE113" s="16">
        <v>16.489422353156009</v>
      </c>
      <c r="AF113" s="16">
        <v>16.314344401349079</v>
      </c>
      <c r="AG113" s="16">
        <v>16.139444379242988</v>
      </c>
      <c r="AH113" s="16">
        <v>15.964729771087521</v>
      </c>
      <c r="AI113" s="16">
        <v>15.790208105289945</v>
      </c>
      <c r="AJ113" s="16">
        <v>15.615886957326817</v>
      </c>
      <c r="AK113" s="16">
        <v>15.441773952684365</v>
      </c>
      <c r="AL113" s="16">
        <v>15.267876769829952</v>
      </c>
      <c r="AM113" s="16">
        <v>15.094203143216975</v>
      </c>
      <c r="AN113" s="16">
        <v>14.920760866325747</v>
      </c>
      <c r="AO113" s="16">
        <v>14.747557794742775</v>
      </c>
      <c r="AP113" s="16" t="s">
        <v>342</v>
      </c>
    </row>
    <row r="114" spans="1:42" x14ac:dyDescent="0.4">
      <c r="A114" s="15">
        <v>12</v>
      </c>
      <c r="B114" s="15" t="s">
        <v>24</v>
      </c>
      <c r="C114" s="15" t="s">
        <v>126</v>
      </c>
      <c r="D114" s="15">
        <v>3</v>
      </c>
      <c r="E114" s="15" t="s">
        <v>224</v>
      </c>
      <c r="F114" s="15"/>
      <c r="G114" s="15" t="s">
        <v>276</v>
      </c>
      <c r="H114" s="15">
        <v>0</v>
      </c>
      <c r="I114" s="15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7"/>
      <c r="V114" s="16"/>
      <c r="W114" s="16"/>
      <c r="X114" s="16"/>
      <c r="Y114" s="18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</row>
    <row r="115" spans="1:42" x14ac:dyDescent="0.4">
      <c r="A115" s="15">
        <v>12</v>
      </c>
      <c r="B115" s="15" t="s">
        <v>24</v>
      </c>
      <c r="C115" s="15" t="s">
        <v>126</v>
      </c>
      <c r="D115" s="15">
        <v>4</v>
      </c>
      <c r="E115" s="15" t="s">
        <v>225</v>
      </c>
      <c r="F115" s="15" t="s">
        <v>287</v>
      </c>
      <c r="G115" s="15" t="s">
        <v>280</v>
      </c>
      <c r="H115" s="15">
        <v>0</v>
      </c>
      <c r="I115" s="15">
        <v>0</v>
      </c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7"/>
      <c r="V115" s="16"/>
      <c r="W115" s="16"/>
      <c r="X115" s="16"/>
      <c r="Y115" s="18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</row>
    <row r="116" spans="1:42" x14ac:dyDescent="0.4">
      <c r="A116" s="15">
        <v>12</v>
      </c>
      <c r="B116" s="15" t="s">
        <v>24</v>
      </c>
      <c r="C116" s="15" t="s">
        <v>126</v>
      </c>
      <c r="D116" s="15">
        <v>5</v>
      </c>
      <c r="E116" s="15" t="s">
        <v>226</v>
      </c>
      <c r="F116" s="15" t="s">
        <v>287</v>
      </c>
      <c r="G116" s="15" t="s">
        <v>288</v>
      </c>
      <c r="H116" s="15">
        <v>0</v>
      </c>
      <c r="I116" s="15">
        <v>0</v>
      </c>
      <c r="J116" s="16">
        <v>0.04</v>
      </c>
      <c r="K116" s="16">
        <v>0.05</v>
      </c>
      <c r="L116" s="16">
        <v>0.06</v>
      </c>
      <c r="M116" s="16">
        <v>7.0000000000000007E-2</v>
      </c>
      <c r="N116" s="16">
        <v>0.08</v>
      </c>
      <c r="O116" s="16">
        <v>0.09</v>
      </c>
      <c r="P116" s="17">
        <v>0.1</v>
      </c>
      <c r="Q116" s="41">
        <v>0.2</v>
      </c>
      <c r="R116" s="41">
        <v>0.3</v>
      </c>
      <c r="S116" s="41">
        <v>0.4</v>
      </c>
      <c r="T116" s="41">
        <v>0.5</v>
      </c>
      <c r="U116" s="41">
        <v>0.6</v>
      </c>
      <c r="V116" s="41">
        <v>0.7</v>
      </c>
      <c r="W116" s="41">
        <v>0.8</v>
      </c>
      <c r="X116" s="41">
        <v>0.9</v>
      </c>
      <c r="Y116" s="41">
        <v>1</v>
      </c>
      <c r="Z116" s="41">
        <v>1.1000000000000001</v>
      </c>
      <c r="AA116" s="41">
        <v>1.2</v>
      </c>
      <c r="AB116" s="41">
        <v>1.3</v>
      </c>
      <c r="AC116" s="41">
        <v>1.4</v>
      </c>
      <c r="AD116" s="41">
        <v>1.5</v>
      </c>
      <c r="AE116" s="41">
        <v>1.6</v>
      </c>
      <c r="AF116" s="41">
        <v>1.7</v>
      </c>
      <c r="AG116" s="41">
        <v>1.8</v>
      </c>
      <c r="AH116" s="41">
        <v>1.9</v>
      </c>
      <c r="AI116" s="41">
        <v>2</v>
      </c>
      <c r="AJ116" s="41">
        <v>2.1</v>
      </c>
      <c r="AK116" s="41">
        <v>2.2000000000000002</v>
      </c>
      <c r="AL116" s="41">
        <v>2.2999999999999998</v>
      </c>
      <c r="AM116" s="41">
        <v>2.4</v>
      </c>
      <c r="AN116" s="41">
        <v>2.5</v>
      </c>
      <c r="AO116" s="41">
        <v>2.6</v>
      </c>
      <c r="AP116" s="16"/>
    </row>
    <row r="117" spans="1:42" x14ac:dyDescent="0.4">
      <c r="A117" s="15">
        <v>12</v>
      </c>
      <c r="B117" s="15" t="s">
        <v>24</v>
      </c>
      <c r="C117" s="15" t="s">
        <v>126</v>
      </c>
      <c r="D117" s="15">
        <v>6</v>
      </c>
      <c r="E117" s="15" t="s">
        <v>227</v>
      </c>
      <c r="F117" s="15"/>
      <c r="G117" s="15" t="s">
        <v>279</v>
      </c>
      <c r="H117" s="15">
        <v>0</v>
      </c>
      <c r="I117" s="1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7"/>
      <c r="V117" s="16"/>
      <c r="W117" s="16"/>
      <c r="X117" s="16"/>
      <c r="Y117" s="18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</row>
    <row r="118" spans="1:42" x14ac:dyDescent="0.4">
      <c r="A118" s="15">
        <v>12</v>
      </c>
      <c r="B118" s="15" t="s">
        <v>24</v>
      </c>
      <c r="C118" s="15" t="s">
        <v>126</v>
      </c>
      <c r="D118" s="15">
        <v>7</v>
      </c>
      <c r="E118" s="15" t="s">
        <v>228</v>
      </c>
      <c r="F118" s="15"/>
      <c r="G118" s="15" t="s">
        <v>279</v>
      </c>
      <c r="H118" s="15">
        <v>0</v>
      </c>
      <c r="I118" s="15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7"/>
      <c r="V118" s="16"/>
      <c r="W118" s="16"/>
      <c r="X118" s="16"/>
      <c r="Y118" s="18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</row>
    <row r="119" spans="1:42" x14ac:dyDescent="0.4">
      <c r="A119" s="15">
        <v>12</v>
      </c>
      <c r="B119" s="15" t="s">
        <v>24</v>
      </c>
      <c r="C119" s="15" t="s">
        <v>126</v>
      </c>
      <c r="D119" s="15">
        <v>8</v>
      </c>
      <c r="E119" s="15" t="s">
        <v>229</v>
      </c>
      <c r="F119" s="15"/>
      <c r="G119" s="15" t="s">
        <v>296</v>
      </c>
      <c r="H119" s="15">
        <v>0</v>
      </c>
      <c r="I119" s="15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7"/>
      <c r="V119" s="16"/>
      <c r="W119" s="16"/>
      <c r="X119" s="16"/>
      <c r="Y119" s="18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</row>
    <row r="120" spans="1:42" x14ac:dyDescent="0.4">
      <c r="A120" s="15">
        <v>12</v>
      </c>
      <c r="B120" s="15" t="s">
        <v>24</v>
      </c>
      <c r="C120" s="15" t="s">
        <v>126</v>
      </c>
      <c r="D120" s="15">
        <v>9</v>
      </c>
      <c r="E120" s="15" t="s">
        <v>230</v>
      </c>
      <c r="F120" s="15" t="s">
        <v>289</v>
      </c>
      <c r="G120" s="15" t="s">
        <v>280</v>
      </c>
      <c r="H120" s="15">
        <v>0</v>
      </c>
      <c r="I120" s="15">
        <v>0.14000000000000001</v>
      </c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7"/>
      <c r="V120" s="16"/>
      <c r="W120" s="16"/>
      <c r="X120" s="16"/>
      <c r="Y120" s="18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</row>
    <row r="121" spans="1:42" x14ac:dyDescent="0.4">
      <c r="A121" s="15">
        <v>12</v>
      </c>
      <c r="B121" s="15" t="s">
        <v>24</v>
      </c>
      <c r="C121" s="15" t="s">
        <v>126</v>
      </c>
      <c r="D121" s="15">
        <v>10</v>
      </c>
      <c r="E121" s="15" t="s">
        <v>231</v>
      </c>
      <c r="F121" s="15" t="s">
        <v>289</v>
      </c>
      <c r="G121" s="15" t="s">
        <v>280</v>
      </c>
      <c r="H121" s="15">
        <v>0</v>
      </c>
      <c r="I121" s="15">
        <v>0.9</v>
      </c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7"/>
      <c r="V121" s="16"/>
      <c r="W121" s="16"/>
      <c r="X121" s="16"/>
      <c r="Y121" s="18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</row>
    <row r="122" spans="1:42" x14ac:dyDescent="0.4">
      <c r="A122" s="20">
        <v>13</v>
      </c>
      <c r="B122" s="20" t="s">
        <v>25</v>
      </c>
      <c r="C122" s="20" t="s">
        <v>297</v>
      </c>
      <c r="D122" s="20">
        <v>1</v>
      </c>
      <c r="E122" s="20" t="s">
        <v>222</v>
      </c>
      <c r="F122" s="20" t="s">
        <v>286</v>
      </c>
      <c r="G122" s="20" t="s">
        <v>280</v>
      </c>
      <c r="H122" s="20">
        <v>0</v>
      </c>
      <c r="I122" s="20">
        <v>2463.2800000000002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7"/>
      <c r="V122" s="16"/>
      <c r="W122" s="16"/>
      <c r="X122" s="16"/>
      <c r="Y122" s="18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</row>
    <row r="123" spans="1:42" x14ac:dyDescent="0.4">
      <c r="A123" s="20">
        <v>13</v>
      </c>
      <c r="B123" s="20" t="s">
        <v>25</v>
      </c>
      <c r="C123" s="20" t="s">
        <v>297</v>
      </c>
      <c r="D123" s="20">
        <v>2</v>
      </c>
      <c r="E123" s="20" t="s">
        <v>223</v>
      </c>
      <c r="F123" s="20" t="s">
        <v>286</v>
      </c>
      <c r="G123" s="20" t="s">
        <v>280</v>
      </c>
      <c r="H123" s="20">
        <v>0</v>
      </c>
      <c r="I123" s="20">
        <f>+I122*4/100</f>
        <v>98.531200000000013</v>
      </c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7"/>
      <c r="V123" s="16"/>
      <c r="W123" s="16"/>
      <c r="X123" s="16"/>
      <c r="Y123" s="18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</row>
    <row r="124" spans="1:42" x14ac:dyDescent="0.4">
      <c r="A124" s="20">
        <v>13</v>
      </c>
      <c r="B124" s="20" t="s">
        <v>25</v>
      </c>
      <c r="C124" s="20" t="s">
        <v>297</v>
      </c>
      <c r="D124" s="20">
        <v>3</v>
      </c>
      <c r="E124" s="20" t="s">
        <v>224</v>
      </c>
      <c r="F124" s="20"/>
      <c r="G124" s="20" t="s">
        <v>276</v>
      </c>
      <c r="H124" s="20">
        <v>0</v>
      </c>
      <c r="I124" s="20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7"/>
      <c r="V124" s="16"/>
      <c r="W124" s="16"/>
      <c r="X124" s="16"/>
      <c r="Y124" s="18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</row>
    <row r="125" spans="1:42" x14ac:dyDescent="0.4">
      <c r="A125" s="20">
        <v>13</v>
      </c>
      <c r="B125" s="20" t="s">
        <v>25</v>
      </c>
      <c r="C125" s="20" t="s">
        <v>297</v>
      </c>
      <c r="D125" s="20">
        <v>4</v>
      </c>
      <c r="E125" s="20" t="s">
        <v>225</v>
      </c>
      <c r="F125" s="20" t="s">
        <v>287</v>
      </c>
      <c r="G125" s="20" t="s">
        <v>280</v>
      </c>
      <c r="H125" s="20">
        <v>0</v>
      </c>
      <c r="I125" s="20">
        <v>0.03</v>
      </c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7"/>
      <c r="V125" s="16"/>
      <c r="W125" s="16"/>
      <c r="X125" s="16"/>
      <c r="Y125" s="18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</row>
    <row r="126" spans="1:42" x14ac:dyDescent="0.4">
      <c r="A126" s="20">
        <v>13</v>
      </c>
      <c r="B126" s="20" t="s">
        <v>25</v>
      </c>
      <c r="C126" s="20" t="s">
        <v>297</v>
      </c>
      <c r="D126" s="20">
        <v>5</v>
      </c>
      <c r="E126" s="20" t="s">
        <v>226</v>
      </c>
      <c r="F126" s="20" t="s">
        <v>287</v>
      </c>
      <c r="G126" s="20" t="s">
        <v>288</v>
      </c>
      <c r="H126" s="20">
        <v>0</v>
      </c>
      <c r="I126" s="20">
        <v>0.03</v>
      </c>
      <c r="J126" s="16">
        <v>0.03</v>
      </c>
      <c r="K126" s="16">
        <v>0.03</v>
      </c>
      <c r="L126" s="16">
        <v>0.03</v>
      </c>
      <c r="M126" s="16">
        <v>0.03</v>
      </c>
      <c r="N126" s="16">
        <v>0.03</v>
      </c>
      <c r="O126" s="16">
        <v>0.03</v>
      </c>
      <c r="P126" s="16">
        <v>0.03</v>
      </c>
      <c r="Q126" s="41">
        <f>P126+($AO$126-$P$126)/($AO$1-$P$1)</f>
        <v>4.0800000000000003E-2</v>
      </c>
      <c r="R126" s="41">
        <f t="shared" ref="R126:AN126" si="6">Q126+($AO$126-$P$126)/($AO$1-$P$1)</f>
        <v>5.1600000000000007E-2</v>
      </c>
      <c r="S126" s="41">
        <f t="shared" si="6"/>
        <v>6.2400000000000011E-2</v>
      </c>
      <c r="T126" s="41">
        <f t="shared" si="6"/>
        <v>7.3200000000000015E-2</v>
      </c>
      <c r="U126" s="41">
        <f t="shared" si="6"/>
        <v>8.4000000000000019E-2</v>
      </c>
      <c r="V126" s="41">
        <f t="shared" si="6"/>
        <v>9.4800000000000023E-2</v>
      </c>
      <c r="W126" s="41">
        <f t="shared" si="6"/>
        <v>0.10560000000000003</v>
      </c>
      <c r="X126" s="41">
        <f t="shared" si="6"/>
        <v>0.11640000000000003</v>
      </c>
      <c r="Y126" s="41">
        <f t="shared" si="6"/>
        <v>0.12720000000000004</v>
      </c>
      <c r="Z126" s="41">
        <f t="shared" si="6"/>
        <v>0.13800000000000004</v>
      </c>
      <c r="AA126" s="41">
        <f t="shared" si="6"/>
        <v>0.14880000000000004</v>
      </c>
      <c r="AB126" s="41">
        <f t="shared" si="6"/>
        <v>0.15960000000000005</v>
      </c>
      <c r="AC126" s="41">
        <f t="shared" si="6"/>
        <v>0.17040000000000005</v>
      </c>
      <c r="AD126" s="41">
        <f t="shared" si="6"/>
        <v>0.18120000000000006</v>
      </c>
      <c r="AE126" s="41">
        <f t="shared" si="6"/>
        <v>0.19200000000000006</v>
      </c>
      <c r="AF126" s="41">
        <f t="shared" si="6"/>
        <v>0.20280000000000006</v>
      </c>
      <c r="AG126" s="41">
        <f t="shared" si="6"/>
        <v>0.21360000000000007</v>
      </c>
      <c r="AH126" s="41">
        <f t="shared" si="6"/>
        <v>0.22440000000000007</v>
      </c>
      <c r="AI126" s="41">
        <f t="shared" si="6"/>
        <v>0.23520000000000008</v>
      </c>
      <c r="AJ126" s="41">
        <f t="shared" si="6"/>
        <v>0.24600000000000008</v>
      </c>
      <c r="AK126" s="41">
        <f t="shared" si="6"/>
        <v>0.25680000000000008</v>
      </c>
      <c r="AL126" s="41">
        <f t="shared" si="6"/>
        <v>0.26760000000000006</v>
      </c>
      <c r="AM126" s="41">
        <f t="shared" si="6"/>
        <v>0.27840000000000004</v>
      </c>
      <c r="AN126" s="41">
        <f t="shared" si="6"/>
        <v>0.28920000000000001</v>
      </c>
      <c r="AO126" s="41">
        <v>0.3</v>
      </c>
      <c r="AP126" s="16"/>
    </row>
    <row r="127" spans="1:42" x14ac:dyDescent="0.4">
      <c r="A127" s="20">
        <v>13</v>
      </c>
      <c r="B127" s="20" t="s">
        <v>25</v>
      </c>
      <c r="C127" s="20" t="s">
        <v>297</v>
      </c>
      <c r="D127" s="20">
        <v>6</v>
      </c>
      <c r="E127" s="20" t="s">
        <v>227</v>
      </c>
      <c r="F127" s="20"/>
      <c r="G127" s="20" t="s">
        <v>279</v>
      </c>
      <c r="H127" s="20">
        <v>0</v>
      </c>
      <c r="I127" s="20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7"/>
      <c r="V127" s="16"/>
      <c r="W127" s="16"/>
      <c r="X127" s="16"/>
      <c r="Y127" s="18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</row>
    <row r="128" spans="1:42" x14ac:dyDescent="0.4">
      <c r="A128" s="20">
        <v>13</v>
      </c>
      <c r="B128" s="20" t="s">
        <v>25</v>
      </c>
      <c r="C128" s="20" t="s">
        <v>297</v>
      </c>
      <c r="D128" s="20">
        <v>7</v>
      </c>
      <c r="E128" s="20" t="s">
        <v>228</v>
      </c>
      <c r="F128" s="20"/>
      <c r="G128" s="20" t="s">
        <v>279</v>
      </c>
      <c r="H128" s="20">
        <v>0</v>
      </c>
      <c r="I128" s="20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7"/>
      <c r="V128" s="16"/>
      <c r="W128" s="16"/>
      <c r="X128" s="16"/>
      <c r="Y128" s="18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</row>
    <row r="129" spans="1:42" x14ac:dyDescent="0.4">
      <c r="A129" s="20">
        <v>13</v>
      </c>
      <c r="B129" s="20" t="s">
        <v>25</v>
      </c>
      <c r="C129" s="20" t="s">
        <v>297</v>
      </c>
      <c r="D129" s="20">
        <v>8</v>
      </c>
      <c r="E129" s="20" t="s">
        <v>229</v>
      </c>
      <c r="F129" s="20"/>
      <c r="G129" s="20" t="s">
        <v>296</v>
      </c>
      <c r="H129" s="20">
        <v>0</v>
      </c>
      <c r="I129" s="20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7"/>
      <c r="V129" s="16"/>
      <c r="W129" s="16"/>
      <c r="X129" s="16"/>
      <c r="Y129" s="18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</row>
    <row r="130" spans="1:42" x14ac:dyDescent="0.4">
      <c r="A130" s="20">
        <v>13</v>
      </c>
      <c r="B130" s="20" t="s">
        <v>25</v>
      </c>
      <c r="C130" s="20" t="s">
        <v>297</v>
      </c>
      <c r="D130" s="20">
        <v>9</v>
      </c>
      <c r="E130" s="20" t="s">
        <v>230</v>
      </c>
      <c r="F130" s="20" t="s">
        <v>289</v>
      </c>
      <c r="G130" s="20" t="s">
        <v>290</v>
      </c>
      <c r="H130" s="20">
        <v>2022</v>
      </c>
      <c r="I130" s="20">
        <v>0.317</v>
      </c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7"/>
      <c r="V130" s="16"/>
      <c r="W130" s="16"/>
      <c r="X130" s="16"/>
      <c r="Y130" s="18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>
        <v>0.4</v>
      </c>
      <c r="AP130" s="16" t="s">
        <v>298</v>
      </c>
    </row>
    <row r="131" spans="1:42" x14ac:dyDescent="0.4">
      <c r="A131" s="20">
        <v>13</v>
      </c>
      <c r="B131" s="20" t="s">
        <v>25</v>
      </c>
      <c r="C131" s="20" t="s">
        <v>297</v>
      </c>
      <c r="D131" s="20">
        <v>10</v>
      </c>
      <c r="E131" s="20" t="s">
        <v>231</v>
      </c>
      <c r="F131" s="20" t="s">
        <v>289</v>
      </c>
      <c r="G131" s="20" t="s">
        <v>280</v>
      </c>
      <c r="H131" s="20">
        <v>0</v>
      </c>
      <c r="I131" s="20">
        <v>0.9</v>
      </c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7"/>
      <c r="V131" s="16"/>
      <c r="W131" s="16"/>
      <c r="X131" s="16"/>
      <c r="Y131" s="18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</row>
    <row r="132" spans="1:42" x14ac:dyDescent="0.4">
      <c r="A132" s="15">
        <v>14</v>
      </c>
      <c r="B132" s="15" t="s">
        <v>26</v>
      </c>
      <c r="C132" s="15" t="s">
        <v>299</v>
      </c>
      <c r="D132" s="15">
        <v>1</v>
      </c>
      <c r="E132" s="15" t="s">
        <v>222</v>
      </c>
      <c r="F132" s="15" t="s">
        <v>286</v>
      </c>
      <c r="G132" s="15" t="s">
        <v>280</v>
      </c>
      <c r="H132" s="15">
        <v>0</v>
      </c>
      <c r="I132" s="15">
        <v>1269.78</v>
      </c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7"/>
      <c r="V132" s="16"/>
      <c r="W132" s="16"/>
      <c r="X132" s="16"/>
      <c r="Y132" s="18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</row>
    <row r="133" spans="1:42" x14ac:dyDescent="0.4">
      <c r="A133" s="15">
        <v>14</v>
      </c>
      <c r="B133" s="15" t="s">
        <v>26</v>
      </c>
      <c r="C133" s="15" t="s">
        <v>299</v>
      </c>
      <c r="D133" s="15">
        <v>2</v>
      </c>
      <c r="E133" s="15" t="s">
        <v>223</v>
      </c>
      <c r="F133" s="15" t="s">
        <v>286</v>
      </c>
      <c r="G133" s="15" t="s">
        <v>280</v>
      </c>
      <c r="H133" s="15">
        <v>0</v>
      </c>
      <c r="I133" s="15">
        <v>16.3</v>
      </c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7"/>
      <c r="V133" s="16"/>
      <c r="W133" s="16"/>
      <c r="X133" s="16"/>
      <c r="Y133" s="18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</row>
    <row r="134" spans="1:42" x14ac:dyDescent="0.4">
      <c r="A134" s="15">
        <v>14</v>
      </c>
      <c r="B134" s="15" t="s">
        <v>26</v>
      </c>
      <c r="C134" s="15" t="s">
        <v>299</v>
      </c>
      <c r="D134" s="15">
        <v>3</v>
      </c>
      <c r="E134" s="15" t="s">
        <v>224</v>
      </c>
      <c r="F134" s="15" t="s">
        <v>277</v>
      </c>
      <c r="G134" s="15" t="s">
        <v>280</v>
      </c>
      <c r="H134" s="15">
        <v>0</v>
      </c>
      <c r="I134" s="15">
        <v>1.3056000000000001</v>
      </c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7"/>
      <c r="V134" s="16"/>
      <c r="W134" s="16"/>
      <c r="X134" s="16"/>
      <c r="Y134" s="18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</row>
    <row r="135" spans="1:42" x14ac:dyDescent="0.4">
      <c r="A135" s="15">
        <v>14</v>
      </c>
      <c r="B135" s="15" t="s">
        <v>26</v>
      </c>
      <c r="C135" s="15" t="s">
        <v>299</v>
      </c>
      <c r="D135" s="15">
        <v>4</v>
      </c>
      <c r="E135" s="15" t="s">
        <v>225</v>
      </c>
      <c r="F135" s="15" t="s">
        <v>287</v>
      </c>
      <c r="G135" s="15" t="s">
        <v>288</v>
      </c>
      <c r="H135" s="15">
        <v>0</v>
      </c>
      <c r="I135" s="15">
        <v>0.38100000000000001</v>
      </c>
      <c r="J135" s="16">
        <f>0.474-J145</f>
        <v>0.26</v>
      </c>
      <c r="K135" s="16">
        <f t="shared" ref="K135:AO135" si="7">0.474-K145</f>
        <v>0.26</v>
      </c>
      <c r="L135" s="16">
        <f t="shared" si="7"/>
        <v>0.26</v>
      </c>
      <c r="M135" s="16">
        <f t="shared" si="7"/>
        <v>0.26</v>
      </c>
      <c r="N135" s="16">
        <f t="shared" si="7"/>
        <v>0.26</v>
      </c>
      <c r="O135" s="16">
        <f t="shared" si="7"/>
        <v>0.26</v>
      </c>
      <c r="P135" s="16">
        <f t="shared" si="7"/>
        <v>0.26</v>
      </c>
      <c r="Q135" s="16">
        <f t="shared" si="7"/>
        <v>0.26</v>
      </c>
      <c r="R135" s="16">
        <f t="shared" si="7"/>
        <v>0.26</v>
      </c>
      <c r="S135" s="16">
        <f t="shared" si="7"/>
        <v>0.26</v>
      </c>
      <c r="T135" s="16">
        <f t="shared" si="7"/>
        <v>0.26</v>
      </c>
      <c r="U135" s="16">
        <f t="shared" si="7"/>
        <v>0.26</v>
      </c>
      <c r="V135" s="16">
        <f t="shared" si="7"/>
        <v>0.26</v>
      </c>
      <c r="W135" s="16">
        <f t="shared" si="7"/>
        <v>0.26</v>
      </c>
      <c r="X135" s="16">
        <f t="shared" si="7"/>
        <v>0.26</v>
      </c>
      <c r="Y135" s="16">
        <f t="shared" si="7"/>
        <v>0.26</v>
      </c>
      <c r="Z135" s="16">
        <f t="shared" si="7"/>
        <v>0.26</v>
      </c>
      <c r="AA135" s="16">
        <f t="shared" si="7"/>
        <v>0.26</v>
      </c>
      <c r="AB135" s="16">
        <f t="shared" si="7"/>
        <v>0.26</v>
      </c>
      <c r="AC135" s="16">
        <f t="shared" si="7"/>
        <v>0.26</v>
      </c>
      <c r="AD135" s="16">
        <f t="shared" si="7"/>
        <v>0.26</v>
      </c>
      <c r="AE135" s="16">
        <f t="shared" si="7"/>
        <v>0.26</v>
      </c>
      <c r="AF135" s="16">
        <f t="shared" si="7"/>
        <v>0.26</v>
      </c>
      <c r="AG135" s="16">
        <f t="shared" si="7"/>
        <v>0.26</v>
      </c>
      <c r="AH135" s="16">
        <f t="shared" si="7"/>
        <v>0.26</v>
      </c>
      <c r="AI135" s="16">
        <f t="shared" si="7"/>
        <v>0.26</v>
      </c>
      <c r="AJ135" s="16">
        <f t="shared" si="7"/>
        <v>0.26</v>
      </c>
      <c r="AK135" s="16">
        <f t="shared" si="7"/>
        <v>0.26</v>
      </c>
      <c r="AL135" s="16">
        <f t="shared" si="7"/>
        <v>0.26</v>
      </c>
      <c r="AM135" s="16">
        <f t="shared" si="7"/>
        <v>0.26</v>
      </c>
      <c r="AN135" s="16">
        <f t="shared" si="7"/>
        <v>0.26</v>
      </c>
      <c r="AO135" s="16">
        <f t="shared" si="7"/>
        <v>0.26</v>
      </c>
      <c r="AP135" s="16"/>
    </row>
    <row r="136" spans="1:42" x14ac:dyDescent="0.4">
      <c r="A136" s="15">
        <v>14</v>
      </c>
      <c r="B136" s="15" t="s">
        <v>26</v>
      </c>
      <c r="C136" s="15" t="s">
        <v>299</v>
      </c>
      <c r="D136" s="15">
        <v>5</v>
      </c>
      <c r="E136" s="15" t="s">
        <v>226</v>
      </c>
      <c r="F136" s="15"/>
      <c r="G136" s="15" t="s">
        <v>280</v>
      </c>
      <c r="H136" s="15">
        <v>0</v>
      </c>
      <c r="I136" s="15">
        <v>2</v>
      </c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7"/>
      <c r="V136" s="16"/>
      <c r="W136" s="16"/>
      <c r="X136" s="16"/>
      <c r="Y136" s="18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</row>
    <row r="137" spans="1:42" x14ac:dyDescent="0.4">
      <c r="A137" s="15">
        <v>14</v>
      </c>
      <c r="B137" s="15" t="s">
        <v>26</v>
      </c>
      <c r="C137" s="15" t="s">
        <v>299</v>
      </c>
      <c r="D137" s="15">
        <v>6</v>
      </c>
      <c r="E137" s="15" t="s">
        <v>227</v>
      </c>
      <c r="F137" s="15"/>
      <c r="G137" s="15" t="s">
        <v>279</v>
      </c>
      <c r="H137" s="15">
        <v>0</v>
      </c>
      <c r="I137" s="15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7"/>
      <c r="V137" s="16"/>
      <c r="W137" s="16"/>
      <c r="X137" s="16"/>
      <c r="Y137" s="18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</row>
    <row r="138" spans="1:42" x14ac:dyDescent="0.4">
      <c r="A138" s="15">
        <v>14</v>
      </c>
      <c r="B138" s="15" t="s">
        <v>26</v>
      </c>
      <c r="C138" s="15" t="s">
        <v>299</v>
      </c>
      <c r="D138" s="15">
        <v>7</v>
      </c>
      <c r="E138" s="15" t="s">
        <v>228</v>
      </c>
      <c r="F138" s="15"/>
      <c r="G138" s="15" t="s">
        <v>279</v>
      </c>
      <c r="H138" s="15">
        <v>0</v>
      </c>
      <c r="I138" s="15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7"/>
      <c r="V138" s="16"/>
      <c r="W138" s="16"/>
      <c r="X138" s="16"/>
      <c r="Y138" s="18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</row>
    <row r="139" spans="1:42" x14ac:dyDescent="0.4">
      <c r="A139" s="15">
        <v>14</v>
      </c>
      <c r="B139" s="15" t="s">
        <v>26</v>
      </c>
      <c r="C139" s="15" t="s">
        <v>299</v>
      </c>
      <c r="D139" s="15">
        <v>8</v>
      </c>
      <c r="E139" s="15" t="s">
        <v>229</v>
      </c>
      <c r="F139" s="15"/>
      <c r="G139" s="15" t="s">
        <v>296</v>
      </c>
      <c r="H139" s="15">
        <v>0</v>
      </c>
      <c r="I139" s="15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7"/>
      <c r="V139" s="16"/>
      <c r="W139" s="16"/>
      <c r="X139" s="16"/>
      <c r="Y139" s="18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</row>
    <row r="140" spans="1:42" x14ac:dyDescent="0.4">
      <c r="A140" s="15">
        <v>14</v>
      </c>
      <c r="B140" s="15" t="s">
        <v>26</v>
      </c>
      <c r="C140" s="15" t="s">
        <v>299</v>
      </c>
      <c r="D140" s="15">
        <v>9</v>
      </c>
      <c r="E140" s="15" t="s">
        <v>230</v>
      </c>
      <c r="F140" s="15" t="s">
        <v>289</v>
      </c>
      <c r="G140" s="15" t="s">
        <v>280</v>
      </c>
      <c r="H140" s="15">
        <v>0</v>
      </c>
      <c r="I140" s="15">
        <v>0.01</v>
      </c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7"/>
      <c r="V140" s="16"/>
      <c r="W140" s="16"/>
      <c r="X140" s="16"/>
      <c r="Y140" s="18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</row>
    <row r="141" spans="1:42" x14ac:dyDescent="0.4">
      <c r="A141" s="15">
        <v>14</v>
      </c>
      <c r="B141" s="15" t="s">
        <v>26</v>
      </c>
      <c r="C141" s="15" t="s">
        <v>299</v>
      </c>
      <c r="D141" s="15">
        <v>10</v>
      </c>
      <c r="E141" s="15" t="s">
        <v>231</v>
      </c>
      <c r="F141" s="15" t="s">
        <v>289</v>
      </c>
      <c r="G141" s="15" t="s">
        <v>280</v>
      </c>
      <c r="H141" s="15">
        <v>0</v>
      </c>
      <c r="I141" s="15">
        <v>0.9</v>
      </c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7"/>
      <c r="V141" s="16"/>
      <c r="W141" s="16"/>
      <c r="X141" s="16"/>
      <c r="Y141" s="18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</row>
    <row r="142" spans="1:42" x14ac:dyDescent="0.4">
      <c r="A142" s="20">
        <v>15</v>
      </c>
      <c r="B142" s="20" t="s">
        <v>27</v>
      </c>
      <c r="C142" s="20" t="s">
        <v>300</v>
      </c>
      <c r="D142" s="20">
        <v>1</v>
      </c>
      <c r="E142" s="20" t="s">
        <v>222</v>
      </c>
      <c r="F142" s="20" t="s">
        <v>286</v>
      </c>
      <c r="G142" s="20" t="s">
        <v>280</v>
      </c>
      <c r="H142" s="20">
        <v>0</v>
      </c>
      <c r="I142" s="20">
        <v>4650.33</v>
      </c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7"/>
      <c r="V142" s="16"/>
      <c r="W142" s="16"/>
      <c r="X142" s="16"/>
      <c r="Y142" s="18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1:42" x14ac:dyDescent="0.4">
      <c r="A143" s="20">
        <v>15</v>
      </c>
      <c r="B143" s="20" t="s">
        <v>27</v>
      </c>
      <c r="C143" s="20" t="s">
        <v>300</v>
      </c>
      <c r="D143" s="20">
        <v>2</v>
      </c>
      <c r="E143" s="20" t="s">
        <v>223</v>
      </c>
      <c r="F143" s="20" t="s">
        <v>286</v>
      </c>
      <c r="G143" s="20" t="s">
        <v>280</v>
      </c>
      <c r="H143" s="20">
        <v>0</v>
      </c>
      <c r="I143" s="20">
        <v>16.3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7"/>
      <c r="V143" s="16"/>
      <c r="W143" s="16"/>
      <c r="X143" s="16"/>
      <c r="Y143" s="18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</row>
    <row r="144" spans="1:42" x14ac:dyDescent="0.4">
      <c r="A144" s="20">
        <v>15</v>
      </c>
      <c r="B144" s="20" t="s">
        <v>27</v>
      </c>
      <c r="C144" s="20" t="s">
        <v>300</v>
      </c>
      <c r="D144" s="20">
        <v>3</v>
      </c>
      <c r="E144" s="20" t="s">
        <v>224</v>
      </c>
      <c r="F144" s="20" t="s">
        <v>277</v>
      </c>
      <c r="G144" s="20" t="s">
        <v>280</v>
      </c>
      <c r="H144" s="20">
        <v>0</v>
      </c>
      <c r="I144" s="20">
        <v>1.3056000000000001</v>
      </c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7"/>
      <c r="V144" s="16"/>
      <c r="W144" s="16"/>
      <c r="X144" s="16"/>
      <c r="Y144" s="18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</row>
    <row r="145" spans="1:42" x14ac:dyDescent="0.4">
      <c r="A145" s="20">
        <v>15</v>
      </c>
      <c r="B145" s="20" t="s">
        <v>27</v>
      </c>
      <c r="C145" s="20" t="s">
        <v>300</v>
      </c>
      <c r="D145" s="20">
        <v>4</v>
      </c>
      <c r="E145" s="20" t="s">
        <v>225</v>
      </c>
      <c r="F145" s="20" t="s">
        <v>287</v>
      </c>
      <c r="G145" s="20" t="s">
        <v>288</v>
      </c>
      <c r="H145" s="20">
        <v>0</v>
      </c>
      <c r="I145" s="20">
        <v>0.214</v>
      </c>
      <c r="J145" s="16">
        <f>+I145</f>
        <v>0.214</v>
      </c>
      <c r="K145" s="16">
        <f t="shared" ref="K145:AO145" si="8">+J145</f>
        <v>0.214</v>
      </c>
      <c r="L145" s="16">
        <f t="shared" si="8"/>
        <v>0.214</v>
      </c>
      <c r="M145" s="16">
        <f t="shared" si="8"/>
        <v>0.214</v>
      </c>
      <c r="N145" s="16">
        <f t="shared" si="8"/>
        <v>0.214</v>
      </c>
      <c r="O145" s="16">
        <f t="shared" si="8"/>
        <v>0.214</v>
      </c>
      <c r="P145" s="16">
        <f t="shared" si="8"/>
        <v>0.214</v>
      </c>
      <c r="Q145" s="16">
        <f t="shared" si="8"/>
        <v>0.214</v>
      </c>
      <c r="R145" s="16">
        <f t="shared" si="8"/>
        <v>0.214</v>
      </c>
      <c r="S145" s="16">
        <f t="shared" si="8"/>
        <v>0.214</v>
      </c>
      <c r="T145" s="16">
        <f t="shared" si="8"/>
        <v>0.214</v>
      </c>
      <c r="U145" s="16">
        <f t="shared" si="8"/>
        <v>0.214</v>
      </c>
      <c r="V145" s="16">
        <f t="shared" si="8"/>
        <v>0.214</v>
      </c>
      <c r="W145" s="16">
        <f t="shared" si="8"/>
        <v>0.214</v>
      </c>
      <c r="X145" s="16">
        <f t="shared" si="8"/>
        <v>0.214</v>
      </c>
      <c r="Y145" s="16">
        <f t="shared" si="8"/>
        <v>0.214</v>
      </c>
      <c r="Z145" s="16">
        <f t="shared" si="8"/>
        <v>0.214</v>
      </c>
      <c r="AA145" s="16">
        <f t="shared" si="8"/>
        <v>0.214</v>
      </c>
      <c r="AB145" s="16">
        <f t="shared" si="8"/>
        <v>0.214</v>
      </c>
      <c r="AC145" s="16">
        <f t="shared" si="8"/>
        <v>0.214</v>
      </c>
      <c r="AD145" s="16">
        <f t="shared" si="8"/>
        <v>0.214</v>
      </c>
      <c r="AE145" s="16">
        <f t="shared" si="8"/>
        <v>0.214</v>
      </c>
      <c r="AF145" s="16">
        <f t="shared" si="8"/>
        <v>0.214</v>
      </c>
      <c r="AG145" s="16">
        <f t="shared" si="8"/>
        <v>0.214</v>
      </c>
      <c r="AH145" s="16">
        <f t="shared" si="8"/>
        <v>0.214</v>
      </c>
      <c r="AI145" s="16">
        <f t="shared" si="8"/>
        <v>0.214</v>
      </c>
      <c r="AJ145" s="16">
        <f t="shared" si="8"/>
        <v>0.214</v>
      </c>
      <c r="AK145" s="16">
        <f t="shared" si="8"/>
        <v>0.214</v>
      </c>
      <c r="AL145" s="16">
        <f t="shared" si="8"/>
        <v>0.214</v>
      </c>
      <c r="AM145" s="16">
        <f t="shared" si="8"/>
        <v>0.214</v>
      </c>
      <c r="AN145" s="16">
        <f t="shared" si="8"/>
        <v>0.214</v>
      </c>
      <c r="AO145" s="16">
        <f t="shared" si="8"/>
        <v>0.214</v>
      </c>
      <c r="AP145" s="16"/>
    </row>
    <row r="146" spans="1:42" x14ac:dyDescent="0.4">
      <c r="A146" s="20">
        <v>15</v>
      </c>
      <c r="B146" s="20" t="s">
        <v>27</v>
      </c>
      <c r="C146" s="20" t="s">
        <v>300</v>
      </c>
      <c r="D146" s="20">
        <v>5</v>
      </c>
      <c r="E146" s="20" t="s">
        <v>226</v>
      </c>
      <c r="F146" s="20"/>
      <c r="G146" s="20" t="s">
        <v>280</v>
      </c>
      <c r="H146" s="20">
        <v>0</v>
      </c>
      <c r="I146" s="20">
        <v>0.214</v>
      </c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7"/>
      <c r="V146" s="16"/>
      <c r="W146" s="16"/>
      <c r="X146" s="16"/>
      <c r="Y146" s="18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</row>
    <row r="147" spans="1:42" x14ac:dyDescent="0.4">
      <c r="A147" s="20">
        <v>15</v>
      </c>
      <c r="B147" s="20" t="s">
        <v>27</v>
      </c>
      <c r="C147" s="20" t="s">
        <v>300</v>
      </c>
      <c r="D147" s="20">
        <v>6</v>
      </c>
      <c r="E147" s="20" t="s">
        <v>227</v>
      </c>
      <c r="F147" s="20"/>
      <c r="G147" s="20" t="s">
        <v>279</v>
      </c>
      <c r="H147" s="20">
        <v>0</v>
      </c>
      <c r="I147" s="20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7"/>
      <c r="V147" s="16"/>
      <c r="W147" s="16"/>
      <c r="X147" s="16"/>
      <c r="Y147" s="18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</row>
    <row r="148" spans="1:42" x14ac:dyDescent="0.4">
      <c r="A148" s="20">
        <v>15</v>
      </c>
      <c r="B148" s="20" t="s">
        <v>27</v>
      </c>
      <c r="C148" s="20" t="s">
        <v>300</v>
      </c>
      <c r="D148" s="20">
        <v>7</v>
      </c>
      <c r="E148" s="20" t="s">
        <v>228</v>
      </c>
      <c r="F148" s="20"/>
      <c r="G148" s="20" t="s">
        <v>279</v>
      </c>
      <c r="H148" s="20">
        <v>0</v>
      </c>
      <c r="I148" s="20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7"/>
      <c r="V148" s="16"/>
      <c r="W148" s="16"/>
      <c r="X148" s="16"/>
      <c r="Y148" s="18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</row>
    <row r="149" spans="1:42" x14ac:dyDescent="0.4">
      <c r="A149" s="20">
        <v>15</v>
      </c>
      <c r="B149" s="20" t="s">
        <v>27</v>
      </c>
      <c r="C149" s="20" t="s">
        <v>300</v>
      </c>
      <c r="D149" s="20">
        <v>8</v>
      </c>
      <c r="E149" s="20" t="s">
        <v>229</v>
      </c>
      <c r="F149" s="20"/>
      <c r="G149" s="20" t="s">
        <v>296</v>
      </c>
      <c r="H149" s="20">
        <v>0</v>
      </c>
      <c r="I149" s="20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7"/>
      <c r="V149" s="16"/>
      <c r="W149" s="16"/>
      <c r="X149" s="16"/>
      <c r="Y149" s="18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</row>
    <row r="150" spans="1:42" x14ac:dyDescent="0.4">
      <c r="A150" s="20">
        <v>15</v>
      </c>
      <c r="B150" s="20" t="s">
        <v>27</v>
      </c>
      <c r="C150" s="20" t="s">
        <v>300</v>
      </c>
      <c r="D150" s="20">
        <v>9</v>
      </c>
      <c r="E150" s="20" t="s">
        <v>230</v>
      </c>
      <c r="F150" s="20" t="s">
        <v>289</v>
      </c>
      <c r="G150" s="20" t="s">
        <v>280</v>
      </c>
      <c r="H150" s="20">
        <v>0</v>
      </c>
      <c r="I150" s="20">
        <v>0.09</v>
      </c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7"/>
      <c r="V150" s="16"/>
      <c r="W150" s="16"/>
      <c r="X150" s="16"/>
      <c r="Y150" s="18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</row>
    <row r="151" spans="1:42" x14ac:dyDescent="0.4">
      <c r="A151" s="20">
        <v>15</v>
      </c>
      <c r="B151" s="20" t="s">
        <v>27</v>
      </c>
      <c r="C151" s="20" t="s">
        <v>300</v>
      </c>
      <c r="D151" s="20">
        <v>10</v>
      </c>
      <c r="E151" s="20" t="s">
        <v>231</v>
      </c>
      <c r="F151" s="20" t="s">
        <v>289</v>
      </c>
      <c r="G151" s="20" t="s">
        <v>280</v>
      </c>
      <c r="H151" s="20">
        <v>0</v>
      </c>
      <c r="I151" s="20">
        <v>0.9</v>
      </c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7"/>
      <c r="V151" s="16"/>
      <c r="W151" s="16"/>
      <c r="X151" s="16"/>
      <c r="Y151" s="18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</row>
    <row r="152" spans="1:42" x14ac:dyDescent="0.4">
      <c r="A152" s="15">
        <v>16</v>
      </c>
      <c r="B152" s="15" t="s">
        <v>28</v>
      </c>
      <c r="C152" s="15" t="s">
        <v>130</v>
      </c>
      <c r="D152" s="15">
        <v>1</v>
      </c>
      <c r="E152" s="15" t="s">
        <v>222</v>
      </c>
      <c r="F152" s="15"/>
      <c r="G152" s="15" t="s">
        <v>279</v>
      </c>
      <c r="H152" s="15">
        <v>0</v>
      </c>
      <c r="I152" s="15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7"/>
      <c r="V152" s="16"/>
      <c r="W152" s="16"/>
      <c r="X152" s="16"/>
      <c r="Y152" s="18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</row>
    <row r="153" spans="1:42" x14ac:dyDescent="0.4">
      <c r="A153" s="15">
        <v>16</v>
      </c>
      <c r="B153" s="15" t="s">
        <v>28</v>
      </c>
      <c r="C153" s="15" t="s">
        <v>130</v>
      </c>
      <c r="D153" s="15">
        <v>2</v>
      </c>
      <c r="E153" s="15" t="s">
        <v>223</v>
      </c>
      <c r="F153" s="15"/>
      <c r="G153" s="15" t="s">
        <v>279</v>
      </c>
      <c r="H153" s="15">
        <v>0</v>
      </c>
      <c r="I153" s="15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7"/>
      <c r="V153" s="16"/>
      <c r="W153" s="16"/>
      <c r="X153" s="16"/>
      <c r="Y153" s="18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</row>
    <row r="154" spans="1:42" x14ac:dyDescent="0.4">
      <c r="A154" s="15">
        <v>16</v>
      </c>
      <c r="B154" s="15" t="s">
        <v>28</v>
      </c>
      <c r="C154" s="15" t="s">
        <v>130</v>
      </c>
      <c r="D154" s="15">
        <v>3</v>
      </c>
      <c r="E154" s="15" t="s">
        <v>224</v>
      </c>
      <c r="F154" s="15"/>
      <c r="G154" s="15" t="s">
        <v>279</v>
      </c>
      <c r="H154" s="15">
        <v>0</v>
      </c>
      <c r="I154" s="15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7"/>
      <c r="V154" s="16"/>
      <c r="W154" s="16"/>
      <c r="X154" s="16"/>
      <c r="Y154" s="18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</row>
    <row r="155" spans="1:42" x14ac:dyDescent="0.4">
      <c r="A155" s="15">
        <v>16</v>
      </c>
      <c r="B155" s="15" t="s">
        <v>28</v>
      </c>
      <c r="C155" s="15" t="s">
        <v>130</v>
      </c>
      <c r="D155" s="15">
        <v>4</v>
      </c>
      <c r="E155" s="15" t="s">
        <v>225</v>
      </c>
      <c r="F155" s="15"/>
      <c r="G155" s="15" t="s">
        <v>279</v>
      </c>
      <c r="H155" s="15">
        <v>0</v>
      </c>
      <c r="I155" s="15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7"/>
      <c r="V155" s="16"/>
      <c r="W155" s="16"/>
      <c r="X155" s="16"/>
      <c r="Y155" s="18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</row>
    <row r="156" spans="1:42" x14ac:dyDescent="0.4">
      <c r="A156" s="15">
        <v>16</v>
      </c>
      <c r="B156" s="15" t="s">
        <v>28</v>
      </c>
      <c r="C156" s="15" t="s">
        <v>130</v>
      </c>
      <c r="D156" s="15">
        <v>5</v>
      </c>
      <c r="E156" s="15" t="s">
        <v>226</v>
      </c>
      <c r="F156" s="15"/>
      <c r="G156" s="15" t="s">
        <v>279</v>
      </c>
      <c r="H156" s="15">
        <v>0</v>
      </c>
      <c r="I156" s="15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7"/>
      <c r="V156" s="16"/>
      <c r="W156" s="16"/>
      <c r="X156" s="16"/>
      <c r="Y156" s="18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</row>
    <row r="157" spans="1:42" x14ac:dyDescent="0.4">
      <c r="A157" s="15">
        <v>16</v>
      </c>
      <c r="B157" s="15" t="s">
        <v>28</v>
      </c>
      <c r="C157" s="15" t="s">
        <v>130</v>
      </c>
      <c r="D157" s="15">
        <v>6</v>
      </c>
      <c r="E157" s="15" t="s">
        <v>227</v>
      </c>
      <c r="F157" s="15"/>
      <c r="G157" s="15" t="s">
        <v>279</v>
      </c>
      <c r="H157" s="15">
        <v>0</v>
      </c>
      <c r="I157" s="15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7"/>
      <c r="V157" s="16"/>
      <c r="W157" s="16"/>
      <c r="X157" s="16"/>
      <c r="Y157" s="18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</row>
    <row r="158" spans="1:42" x14ac:dyDescent="0.4">
      <c r="A158" s="15">
        <v>16</v>
      </c>
      <c r="B158" s="15" t="s">
        <v>28</v>
      </c>
      <c r="C158" s="15" t="s">
        <v>130</v>
      </c>
      <c r="D158" s="15">
        <v>7</v>
      </c>
      <c r="E158" s="15" t="s">
        <v>228</v>
      </c>
      <c r="F158" s="15"/>
      <c r="G158" s="15" t="s">
        <v>279</v>
      </c>
      <c r="H158" s="15">
        <v>0</v>
      </c>
      <c r="I158" s="15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7"/>
      <c r="V158" s="16"/>
      <c r="W158" s="16"/>
      <c r="X158" s="16"/>
      <c r="Y158" s="18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</row>
    <row r="159" spans="1:42" x14ac:dyDescent="0.4">
      <c r="A159" s="15">
        <v>16</v>
      </c>
      <c r="B159" s="15" t="s">
        <v>28</v>
      </c>
      <c r="C159" s="15" t="s">
        <v>130</v>
      </c>
      <c r="D159" s="15">
        <v>8</v>
      </c>
      <c r="E159" s="15" t="s">
        <v>229</v>
      </c>
      <c r="F159" s="15"/>
      <c r="G159" s="15" t="s">
        <v>279</v>
      </c>
      <c r="H159" s="15">
        <v>0</v>
      </c>
      <c r="I159" s="15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7"/>
      <c r="V159" s="16"/>
      <c r="W159" s="16"/>
      <c r="X159" s="16"/>
      <c r="Y159" s="18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</row>
    <row r="160" spans="1:42" x14ac:dyDescent="0.4">
      <c r="A160" s="15">
        <v>16</v>
      </c>
      <c r="B160" s="15" t="s">
        <v>28</v>
      </c>
      <c r="C160" s="15" t="s">
        <v>130</v>
      </c>
      <c r="D160" s="15">
        <v>9</v>
      </c>
      <c r="E160" s="15" t="s">
        <v>230</v>
      </c>
      <c r="F160" s="15"/>
      <c r="G160" s="15" t="s">
        <v>279</v>
      </c>
      <c r="H160" s="15">
        <v>0</v>
      </c>
      <c r="I160" s="15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7"/>
      <c r="V160" s="16"/>
      <c r="W160" s="16"/>
      <c r="X160" s="16"/>
      <c r="Y160" s="18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</row>
    <row r="161" spans="1:42" x14ac:dyDescent="0.4">
      <c r="A161" s="15">
        <v>16</v>
      </c>
      <c r="B161" s="15" t="s">
        <v>28</v>
      </c>
      <c r="C161" s="15" t="s">
        <v>130</v>
      </c>
      <c r="D161" s="15">
        <v>10</v>
      </c>
      <c r="E161" s="15" t="s">
        <v>231</v>
      </c>
      <c r="F161" s="15"/>
      <c r="G161" s="15" t="s">
        <v>279</v>
      </c>
      <c r="H161" s="15">
        <v>0</v>
      </c>
      <c r="I161" s="15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7"/>
      <c r="V161" s="16"/>
      <c r="W161" s="16"/>
      <c r="X161" s="16"/>
      <c r="Y161" s="18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</row>
    <row r="162" spans="1:42" x14ac:dyDescent="0.4">
      <c r="A162" s="20">
        <v>17</v>
      </c>
      <c r="B162" s="20" t="s">
        <v>29</v>
      </c>
      <c r="C162" s="20" t="s">
        <v>131</v>
      </c>
      <c r="D162" s="20">
        <v>1</v>
      </c>
      <c r="E162" s="20" t="s">
        <v>222</v>
      </c>
      <c r="F162" s="20"/>
      <c r="G162" s="20" t="s">
        <v>279</v>
      </c>
      <c r="H162" s="20">
        <v>0</v>
      </c>
      <c r="I162" s="20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7"/>
      <c r="V162" s="16"/>
      <c r="W162" s="16"/>
      <c r="X162" s="16"/>
      <c r="Y162" s="18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</row>
    <row r="163" spans="1:42" x14ac:dyDescent="0.4">
      <c r="A163" s="20">
        <v>17</v>
      </c>
      <c r="B163" s="20" t="s">
        <v>29</v>
      </c>
      <c r="C163" s="20" t="s">
        <v>131</v>
      </c>
      <c r="D163" s="20">
        <v>2</v>
      </c>
      <c r="E163" s="20" t="s">
        <v>223</v>
      </c>
      <c r="F163" s="20"/>
      <c r="G163" s="20" t="s">
        <v>279</v>
      </c>
      <c r="H163" s="20">
        <v>0</v>
      </c>
      <c r="I163" s="20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7"/>
      <c r="V163" s="16"/>
      <c r="W163" s="16"/>
      <c r="X163" s="16"/>
      <c r="Y163" s="18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</row>
    <row r="164" spans="1:42" x14ac:dyDescent="0.4">
      <c r="A164" s="20">
        <v>17</v>
      </c>
      <c r="B164" s="20" t="s">
        <v>29</v>
      </c>
      <c r="C164" s="20" t="s">
        <v>131</v>
      </c>
      <c r="D164" s="20">
        <v>3</v>
      </c>
      <c r="E164" s="20" t="s">
        <v>224</v>
      </c>
      <c r="F164" s="20"/>
      <c r="G164" s="20" t="s">
        <v>279</v>
      </c>
      <c r="H164" s="20">
        <v>0</v>
      </c>
      <c r="I164" s="20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7"/>
      <c r="V164" s="16"/>
      <c r="W164" s="16"/>
      <c r="X164" s="16"/>
      <c r="Y164" s="18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</row>
    <row r="165" spans="1:42" x14ac:dyDescent="0.4">
      <c r="A165" s="20">
        <v>17</v>
      </c>
      <c r="B165" s="20" t="s">
        <v>29</v>
      </c>
      <c r="C165" s="20" t="s">
        <v>131</v>
      </c>
      <c r="D165" s="20">
        <v>4</v>
      </c>
      <c r="E165" s="20" t="s">
        <v>225</v>
      </c>
      <c r="F165" s="20"/>
      <c r="G165" s="20" t="s">
        <v>279</v>
      </c>
      <c r="H165" s="20">
        <v>0</v>
      </c>
      <c r="I165" s="20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7"/>
      <c r="V165" s="16"/>
      <c r="W165" s="16"/>
      <c r="X165" s="16"/>
      <c r="Y165" s="18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</row>
    <row r="166" spans="1:42" x14ac:dyDescent="0.4">
      <c r="A166" s="20">
        <v>17</v>
      </c>
      <c r="B166" s="20" t="s">
        <v>29</v>
      </c>
      <c r="C166" s="20" t="s">
        <v>131</v>
      </c>
      <c r="D166" s="20">
        <v>5</v>
      </c>
      <c r="E166" s="20" t="s">
        <v>226</v>
      </c>
      <c r="F166" s="20"/>
      <c r="G166" s="20" t="s">
        <v>279</v>
      </c>
      <c r="H166" s="20">
        <v>0</v>
      </c>
      <c r="I166" s="20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7"/>
      <c r="V166" s="16"/>
      <c r="W166" s="16"/>
      <c r="X166" s="16"/>
      <c r="Y166" s="18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</row>
    <row r="167" spans="1:42" x14ac:dyDescent="0.4">
      <c r="A167" s="20">
        <v>17</v>
      </c>
      <c r="B167" s="20" t="s">
        <v>29</v>
      </c>
      <c r="C167" s="20" t="s">
        <v>131</v>
      </c>
      <c r="D167" s="20">
        <v>6</v>
      </c>
      <c r="E167" s="20" t="s">
        <v>227</v>
      </c>
      <c r="F167" s="20"/>
      <c r="G167" s="20" t="s">
        <v>279</v>
      </c>
      <c r="H167" s="20">
        <v>0</v>
      </c>
      <c r="I167" s="20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7"/>
      <c r="V167" s="16"/>
      <c r="W167" s="16"/>
      <c r="X167" s="16"/>
      <c r="Y167" s="18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</row>
    <row r="168" spans="1:42" x14ac:dyDescent="0.4">
      <c r="A168" s="20">
        <v>17</v>
      </c>
      <c r="B168" s="20" t="s">
        <v>29</v>
      </c>
      <c r="C168" s="20" t="s">
        <v>131</v>
      </c>
      <c r="D168" s="20">
        <v>7</v>
      </c>
      <c r="E168" s="20" t="s">
        <v>228</v>
      </c>
      <c r="F168" s="20"/>
      <c r="G168" s="20" t="s">
        <v>279</v>
      </c>
      <c r="H168" s="20">
        <v>0</v>
      </c>
      <c r="I168" s="20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7"/>
      <c r="V168" s="16"/>
      <c r="W168" s="16"/>
      <c r="X168" s="16"/>
      <c r="Y168" s="18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</row>
    <row r="169" spans="1:42" x14ac:dyDescent="0.4">
      <c r="A169" s="20">
        <v>17</v>
      </c>
      <c r="B169" s="20" t="s">
        <v>29</v>
      </c>
      <c r="C169" s="20" t="s">
        <v>131</v>
      </c>
      <c r="D169" s="20">
        <v>8</v>
      </c>
      <c r="E169" s="20" t="s">
        <v>229</v>
      </c>
      <c r="F169" s="20"/>
      <c r="G169" s="20" t="s">
        <v>279</v>
      </c>
      <c r="H169" s="20">
        <v>0</v>
      </c>
      <c r="I169" s="20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7"/>
      <c r="V169" s="16"/>
      <c r="W169" s="16"/>
      <c r="X169" s="16"/>
      <c r="Y169" s="18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</row>
    <row r="170" spans="1:42" x14ac:dyDescent="0.4">
      <c r="A170" s="20">
        <v>17</v>
      </c>
      <c r="B170" s="20" t="s">
        <v>29</v>
      </c>
      <c r="C170" s="20" t="s">
        <v>131</v>
      </c>
      <c r="D170" s="20">
        <v>9</v>
      </c>
      <c r="E170" s="20" t="s">
        <v>230</v>
      </c>
      <c r="F170" s="20"/>
      <c r="G170" s="20" t="s">
        <v>279</v>
      </c>
      <c r="H170" s="20">
        <v>0</v>
      </c>
      <c r="I170" s="20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7"/>
      <c r="V170" s="16"/>
      <c r="W170" s="16"/>
      <c r="X170" s="16"/>
      <c r="Y170" s="18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</row>
    <row r="171" spans="1:42" x14ac:dyDescent="0.4">
      <c r="A171" s="20">
        <v>17</v>
      </c>
      <c r="B171" s="20" t="s">
        <v>29</v>
      </c>
      <c r="C171" s="20" t="s">
        <v>131</v>
      </c>
      <c r="D171" s="20">
        <v>10</v>
      </c>
      <c r="E171" s="20" t="s">
        <v>231</v>
      </c>
      <c r="F171" s="20"/>
      <c r="G171" s="20" t="s">
        <v>279</v>
      </c>
      <c r="H171" s="20">
        <v>0</v>
      </c>
      <c r="I171" s="20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7"/>
      <c r="V171" s="16"/>
      <c r="W171" s="16"/>
      <c r="X171" s="16"/>
      <c r="Y171" s="18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</row>
  </sheetData>
  <phoneticPr fontId="9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3"/>
  <sheetViews>
    <sheetView workbookViewId="0"/>
  </sheetViews>
  <sheetFormatPr defaultRowHeight="14.6" x14ac:dyDescent="0.4"/>
  <cols>
    <col min="1" max="1" width="7.3046875" bestFit="1" customWidth="1"/>
    <col min="2" max="2" width="12.4609375" bestFit="1" customWidth="1"/>
    <col min="3" max="3" width="36.07421875" bestFit="1" customWidth="1"/>
    <col min="4" max="4" width="12.3046875" bestFit="1" customWidth="1"/>
    <col min="5" max="5" width="15.69140625" bestFit="1" customWidth="1"/>
    <col min="6" max="6" width="9.69140625" bestFit="1" customWidth="1"/>
    <col min="7" max="7" width="20.84375" customWidth="1"/>
    <col min="8" max="8" width="27.23046875" customWidth="1"/>
    <col min="9" max="41" width="12" bestFit="1" customWidth="1"/>
    <col min="42" max="42" width="14.3046875" bestFit="1" customWidth="1"/>
  </cols>
  <sheetData>
    <row r="1" spans="1:42" x14ac:dyDescent="0.4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2" t="s">
        <v>220</v>
      </c>
      <c r="H1" s="2" t="s">
        <v>221</v>
      </c>
      <c r="I1" s="9">
        <v>2018</v>
      </c>
      <c r="J1" s="9">
        <v>2019</v>
      </c>
      <c r="K1" s="9">
        <v>2020</v>
      </c>
      <c r="L1" s="9">
        <v>2021</v>
      </c>
      <c r="M1" s="9">
        <v>2022</v>
      </c>
      <c r="N1" s="9">
        <v>2023</v>
      </c>
      <c r="O1" s="9">
        <v>2024</v>
      </c>
      <c r="P1" s="9">
        <v>2025</v>
      </c>
      <c r="Q1" s="9">
        <v>2026</v>
      </c>
      <c r="R1" s="9">
        <v>2027</v>
      </c>
      <c r="S1" s="9">
        <v>2028</v>
      </c>
      <c r="T1" s="9">
        <v>2029</v>
      </c>
      <c r="U1" s="9">
        <v>2030</v>
      </c>
      <c r="V1" s="9">
        <v>2031</v>
      </c>
      <c r="W1" s="9">
        <v>2032</v>
      </c>
      <c r="X1" s="9">
        <v>2033</v>
      </c>
      <c r="Y1" s="9">
        <v>2034</v>
      </c>
      <c r="Z1" s="9">
        <v>2035</v>
      </c>
      <c r="AA1" s="9">
        <v>2036</v>
      </c>
      <c r="AB1" s="9">
        <v>2037</v>
      </c>
      <c r="AC1" s="9">
        <v>2038</v>
      </c>
      <c r="AD1" s="9">
        <v>2039</v>
      </c>
      <c r="AE1" s="9">
        <v>2040</v>
      </c>
      <c r="AF1" s="9">
        <v>2041</v>
      </c>
      <c r="AG1" s="9">
        <v>2042</v>
      </c>
      <c r="AH1" s="9">
        <v>2043</v>
      </c>
      <c r="AI1" s="9">
        <v>2044</v>
      </c>
      <c r="AJ1" s="9">
        <v>2045</v>
      </c>
      <c r="AK1" s="9">
        <v>2046</v>
      </c>
      <c r="AL1" s="9">
        <v>2047</v>
      </c>
      <c r="AM1" s="9">
        <v>2048</v>
      </c>
      <c r="AN1" s="9">
        <v>2049</v>
      </c>
      <c r="AO1" s="9">
        <v>2050</v>
      </c>
      <c r="AP1" s="9" t="s">
        <v>275</v>
      </c>
    </row>
    <row r="2" spans="1:42" x14ac:dyDescent="0.4">
      <c r="A2" s="3">
        <v>1</v>
      </c>
      <c r="B2" s="3" t="s">
        <v>30</v>
      </c>
      <c r="C2" s="3" t="s">
        <v>132</v>
      </c>
      <c r="D2" s="3">
        <v>1</v>
      </c>
      <c r="E2" s="3" t="s">
        <v>222</v>
      </c>
      <c r="F2" s="3" t="s">
        <v>277</v>
      </c>
      <c r="G2" s="3" t="s">
        <v>280</v>
      </c>
      <c r="H2" s="3">
        <v>0</v>
      </c>
      <c r="I2" s="3">
        <v>29.24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4" t="s">
        <v>281</v>
      </c>
    </row>
    <row r="3" spans="1:42" x14ac:dyDescent="0.4">
      <c r="A3" s="3">
        <v>1</v>
      </c>
      <c r="B3" s="3" t="s">
        <v>30</v>
      </c>
      <c r="C3" s="3" t="s">
        <v>132</v>
      </c>
      <c r="D3" s="3">
        <v>2</v>
      </c>
      <c r="E3" s="3" t="s">
        <v>223</v>
      </c>
      <c r="F3" s="3" t="s">
        <v>277</v>
      </c>
      <c r="G3" s="3" t="s">
        <v>280</v>
      </c>
      <c r="H3" s="3">
        <v>0</v>
      </c>
      <c r="I3" s="3">
        <v>1.7544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4">
      <c r="A4" s="3">
        <v>1</v>
      </c>
      <c r="B4" s="3" t="s">
        <v>30</v>
      </c>
      <c r="C4" s="3" t="s">
        <v>132</v>
      </c>
      <c r="D4" s="3">
        <v>3</v>
      </c>
      <c r="E4" s="3" t="s">
        <v>225</v>
      </c>
      <c r="F4" s="3"/>
      <c r="G4" s="3" t="s">
        <v>280</v>
      </c>
      <c r="H4" s="3">
        <v>0</v>
      </c>
      <c r="I4" s="3">
        <f>34.18+2.07</f>
        <v>36.25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4">
      <c r="A5" s="7">
        <v>2</v>
      </c>
      <c r="B5" s="7" t="s">
        <v>31</v>
      </c>
      <c r="C5" s="7" t="s">
        <v>133</v>
      </c>
      <c r="D5" s="7">
        <v>1</v>
      </c>
      <c r="E5" s="7" t="s">
        <v>222</v>
      </c>
      <c r="F5" s="7" t="s">
        <v>277</v>
      </c>
      <c r="G5" s="7" t="s">
        <v>280</v>
      </c>
      <c r="H5" s="7">
        <v>0</v>
      </c>
      <c r="I5" s="7">
        <v>29.24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4" t="s">
        <v>281</v>
      </c>
    </row>
    <row r="6" spans="1:42" x14ac:dyDescent="0.4">
      <c r="A6" s="7">
        <v>2</v>
      </c>
      <c r="B6" s="7" t="s">
        <v>31</v>
      </c>
      <c r="C6" s="7" t="s">
        <v>133</v>
      </c>
      <c r="D6" s="7">
        <v>2</v>
      </c>
      <c r="E6" s="7" t="s">
        <v>223</v>
      </c>
      <c r="F6" s="7" t="s">
        <v>277</v>
      </c>
      <c r="G6" s="7" t="s">
        <v>280</v>
      </c>
      <c r="H6" s="7">
        <v>0</v>
      </c>
      <c r="I6" s="7">
        <v>1.7544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4">
      <c r="A7" s="7">
        <v>2</v>
      </c>
      <c r="B7" s="7" t="s">
        <v>31</v>
      </c>
      <c r="C7" s="7" t="s">
        <v>133</v>
      </c>
      <c r="D7" s="7">
        <v>3</v>
      </c>
      <c r="E7" s="7" t="s">
        <v>225</v>
      </c>
      <c r="F7" s="7"/>
      <c r="G7" s="7" t="s">
        <v>280</v>
      </c>
      <c r="H7" s="7">
        <v>0</v>
      </c>
      <c r="I7" s="7">
        <f>36.24+1.41</f>
        <v>37.65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4">
      <c r="A8" s="3">
        <v>3</v>
      </c>
      <c r="B8" s="3" t="s">
        <v>32</v>
      </c>
      <c r="C8" s="3" t="s">
        <v>134</v>
      </c>
      <c r="D8" s="3">
        <v>1</v>
      </c>
      <c r="E8" s="3" t="s">
        <v>222</v>
      </c>
      <c r="F8" s="3" t="s">
        <v>277</v>
      </c>
      <c r="G8" s="3" t="s">
        <v>288</v>
      </c>
      <c r="H8" s="3">
        <v>0</v>
      </c>
      <c r="I8" s="3">
        <v>1028.83125</v>
      </c>
      <c r="J8" s="12">
        <v>975.41250000000002</v>
      </c>
      <c r="K8" s="12">
        <v>921.99374999999998</v>
      </c>
      <c r="L8" s="12">
        <v>868.57500000000005</v>
      </c>
      <c r="M8" s="12">
        <v>815.15625</v>
      </c>
      <c r="N8" s="12">
        <v>761.73749999999995</v>
      </c>
      <c r="O8" s="12">
        <v>708.31875000000002</v>
      </c>
      <c r="P8" s="12">
        <v>654.9</v>
      </c>
      <c r="Q8" s="12">
        <v>644.94551999999999</v>
      </c>
      <c r="R8" s="12">
        <v>634.99104</v>
      </c>
      <c r="S8" s="12">
        <v>625.03656000000001</v>
      </c>
      <c r="T8" s="12">
        <v>615.08208000000002</v>
      </c>
      <c r="U8" s="12">
        <v>605.12760000000003</v>
      </c>
      <c r="V8" s="12">
        <v>595.17312000000004</v>
      </c>
      <c r="W8" s="12">
        <v>585.21864000000005</v>
      </c>
      <c r="X8" s="12">
        <v>575.26415999999995</v>
      </c>
      <c r="Y8" s="12">
        <v>565.30967999999996</v>
      </c>
      <c r="Z8" s="12">
        <v>555.35519999999997</v>
      </c>
      <c r="AA8" s="12">
        <v>545.40071999999998</v>
      </c>
      <c r="AB8" s="12">
        <v>535.44623999999999</v>
      </c>
      <c r="AC8" s="12">
        <v>525.49176</v>
      </c>
      <c r="AD8" s="12">
        <v>515.53728000000001</v>
      </c>
      <c r="AE8" s="12">
        <v>505.58280000000002</v>
      </c>
      <c r="AF8" s="12">
        <v>495.62831999999997</v>
      </c>
      <c r="AG8" s="12">
        <v>485.67383999999998</v>
      </c>
      <c r="AH8" s="12">
        <v>475.71935999999999</v>
      </c>
      <c r="AI8" s="12">
        <v>465.76488000000001</v>
      </c>
      <c r="AJ8" s="12">
        <v>455.81040000000002</v>
      </c>
      <c r="AK8" s="12">
        <v>445.85592000000003</v>
      </c>
      <c r="AL8" s="12">
        <v>435.90143999999998</v>
      </c>
      <c r="AM8" s="12">
        <v>425.94695999999999</v>
      </c>
      <c r="AN8" s="12">
        <v>415.99248</v>
      </c>
      <c r="AO8" s="12">
        <v>406.03800000000001</v>
      </c>
      <c r="AP8" s="4" t="s">
        <v>281</v>
      </c>
    </row>
    <row r="9" spans="1:42" x14ac:dyDescent="0.4">
      <c r="A9" s="3">
        <v>3</v>
      </c>
      <c r="B9" s="3" t="s">
        <v>32</v>
      </c>
      <c r="C9" s="3" t="s">
        <v>134</v>
      </c>
      <c r="D9" s="3">
        <v>2</v>
      </c>
      <c r="E9" s="3" t="s">
        <v>223</v>
      </c>
      <c r="F9" s="3" t="s">
        <v>277</v>
      </c>
      <c r="G9" s="3" t="s">
        <v>288</v>
      </c>
      <c r="H9" s="3">
        <v>0</v>
      </c>
      <c r="I9" s="3">
        <v>20.21</v>
      </c>
      <c r="J9" s="12">
        <v>19.22</v>
      </c>
      <c r="K9" s="12">
        <v>18.22</v>
      </c>
      <c r="L9" s="12">
        <v>17.78</v>
      </c>
      <c r="M9" s="12">
        <v>17.34</v>
      </c>
      <c r="N9" s="12">
        <v>16.899999999999999</v>
      </c>
      <c r="O9" s="12">
        <v>16.46</v>
      </c>
      <c r="P9" s="12">
        <v>16.010000000000002</v>
      </c>
      <c r="Q9" s="12">
        <v>15.57</v>
      </c>
      <c r="R9" s="12">
        <v>15.13</v>
      </c>
      <c r="S9" s="12">
        <v>14.69</v>
      </c>
      <c r="T9" s="12">
        <v>14.25</v>
      </c>
      <c r="U9" s="12">
        <v>13.81</v>
      </c>
      <c r="V9" s="12">
        <v>13.72</v>
      </c>
      <c r="W9" s="12">
        <v>13.63</v>
      </c>
      <c r="X9" s="12">
        <v>13.55</v>
      </c>
      <c r="Y9" s="12">
        <v>13.46</v>
      </c>
      <c r="Z9" s="12">
        <v>13.37</v>
      </c>
      <c r="AA9" s="12">
        <v>13.29</v>
      </c>
      <c r="AB9" s="12">
        <v>13.2</v>
      </c>
      <c r="AC9" s="12">
        <v>13.12</v>
      </c>
      <c r="AD9" s="12">
        <v>13.03</v>
      </c>
      <c r="AE9" s="12">
        <v>12.94</v>
      </c>
      <c r="AF9" s="12">
        <v>12.86</v>
      </c>
      <c r="AG9" s="12">
        <v>12.77</v>
      </c>
      <c r="AH9" s="12">
        <v>12.68</v>
      </c>
      <c r="AI9" s="12">
        <v>12.6</v>
      </c>
      <c r="AJ9" s="12">
        <v>12.51</v>
      </c>
      <c r="AK9" s="12">
        <v>12.43</v>
      </c>
      <c r="AL9" s="12">
        <v>12.34</v>
      </c>
      <c r="AM9" s="12">
        <v>12.25</v>
      </c>
      <c r="AN9" s="12">
        <v>12.17</v>
      </c>
      <c r="AO9" s="12">
        <v>12.08</v>
      </c>
      <c r="AP9" s="12"/>
    </row>
    <row r="10" spans="1:42" x14ac:dyDescent="0.4">
      <c r="A10" s="3">
        <v>3</v>
      </c>
      <c r="B10" s="3" t="s">
        <v>32</v>
      </c>
      <c r="C10" s="3" t="s">
        <v>134</v>
      </c>
      <c r="D10" s="3">
        <v>3</v>
      </c>
      <c r="E10" s="3" t="s">
        <v>225</v>
      </c>
      <c r="F10" s="3"/>
      <c r="G10" s="3" t="s">
        <v>276</v>
      </c>
      <c r="H10" s="3">
        <v>0</v>
      </c>
      <c r="I10" s="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x14ac:dyDescent="0.4">
      <c r="A11" s="7">
        <v>4</v>
      </c>
      <c r="B11" s="7" t="s">
        <v>33</v>
      </c>
      <c r="C11" s="7" t="s">
        <v>135</v>
      </c>
      <c r="D11" s="7">
        <v>1</v>
      </c>
      <c r="E11" s="7" t="s">
        <v>222</v>
      </c>
      <c r="F11" s="7" t="s">
        <v>277</v>
      </c>
      <c r="G11" s="7" t="s">
        <v>288</v>
      </c>
      <c r="H11" s="7">
        <v>0</v>
      </c>
      <c r="I11" s="7">
        <v>126.814099</v>
      </c>
      <c r="J11" s="12">
        <v>126.814099</v>
      </c>
      <c r="K11" s="12">
        <v>126.814099</v>
      </c>
      <c r="L11" s="12">
        <v>110.9824595</v>
      </c>
      <c r="M11" s="12">
        <v>95.150819949999999</v>
      </c>
      <c r="N11" s="12">
        <v>79.319180430000003</v>
      </c>
      <c r="O11" s="12">
        <v>63.487540920000001</v>
      </c>
      <c r="P11" s="12">
        <v>47.655901409999998</v>
      </c>
      <c r="Q11" s="12">
        <v>45.62885086</v>
      </c>
      <c r="R11" s="12">
        <v>43.601800300000001</v>
      </c>
      <c r="S11" s="12">
        <v>41.574749750000002</v>
      </c>
      <c r="T11" s="12">
        <v>39.547699199999997</v>
      </c>
      <c r="U11" s="12">
        <v>37.520648639999997</v>
      </c>
      <c r="V11" s="12">
        <v>37.520648639999997</v>
      </c>
      <c r="W11" s="12">
        <v>37.520648639999997</v>
      </c>
      <c r="X11" s="12">
        <v>37.520648639999997</v>
      </c>
      <c r="Y11" s="12">
        <v>37.520648639999997</v>
      </c>
      <c r="Z11" s="12">
        <v>37.520648639999997</v>
      </c>
      <c r="AA11" s="12">
        <v>37.520648639999997</v>
      </c>
      <c r="AB11" s="12">
        <v>37.520648639999997</v>
      </c>
      <c r="AC11" s="12">
        <v>37.520648639999997</v>
      </c>
      <c r="AD11" s="12">
        <v>37.520648639999997</v>
      </c>
      <c r="AE11" s="12">
        <v>37.520648639999997</v>
      </c>
      <c r="AF11" s="12">
        <v>37.520648639999997</v>
      </c>
      <c r="AG11" s="12">
        <v>37.520648639999997</v>
      </c>
      <c r="AH11" s="12">
        <v>37.520648639999997</v>
      </c>
      <c r="AI11" s="12">
        <v>37.520648639999997</v>
      </c>
      <c r="AJ11" s="12">
        <v>37.520648639999997</v>
      </c>
      <c r="AK11" s="12">
        <v>37.520648639999997</v>
      </c>
      <c r="AL11" s="12">
        <v>37.520648639999997</v>
      </c>
      <c r="AM11" s="12">
        <v>37.520648639999997</v>
      </c>
      <c r="AN11" s="12">
        <v>37.520648639999997</v>
      </c>
      <c r="AO11" s="12">
        <v>37.520648639999997</v>
      </c>
      <c r="AP11" s="4" t="s">
        <v>281</v>
      </c>
    </row>
    <row r="12" spans="1:42" x14ac:dyDescent="0.4">
      <c r="A12" s="7">
        <v>4</v>
      </c>
      <c r="B12" s="7" t="s">
        <v>33</v>
      </c>
      <c r="C12" s="7" t="s">
        <v>135</v>
      </c>
      <c r="D12" s="7">
        <v>2</v>
      </c>
      <c r="E12" s="7" t="s">
        <v>223</v>
      </c>
      <c r="F12" s="7" t="s">
        <v>277</v>
      </c>
      <c r="G12" s="7" t="s">
        <v>288</v>
      </c>
      <c r="H12" s="7">
        <v>0</v>
      </c>
      <c r="I12" s="7">
        <v>9.2609819790000003</v>
      </c>
      <c r="J12" s="12">
        <v>9.150581979</v>
      </c>
      <c r="K12" s="12">
        <v>9.040081979</v>
      </c>
      <c r="L12" s="12">
        <v>8.6682491890000009</v>
      </c>
      <c r="M12" s="12">
        <v>8.2964163989999999</v>
      </c>
      <c r="N12" s="12">
        <v>7.9245836089999999</v>
      </c>
      <c r="O12" s="12">
        <v>7.552650818</v>
      </c>
      <c r="P12" s="12">
        <v>7.180818028</v>
      </c>
      <c r="Q12" s="12">
        <v>7.0850770169999997</v>
      </c>
      <c r="R12" s="12">
        <v>6.9893360060000003</v>
      </c>
      <c r="S12" s="12">
        <v>6.8934949950000002</v>
      </c>
      <c r="T12" s="12">
        <v>6.7977539839999999</v>
      </c>
      <c r="U12" s="12">
        <v>6.7020129730000004</v>
      </c>
      <c r="V12" s="12">
        <v>6.6468129730000003</v>
      </c>
      <c r="W12" s="12">
        <v>6.5915129730000004</v>
      </c>
      <c r="X12" s="12">
        <v>6.5363129730000002</v>
      </c>
      <c r="Y12" s="12">
        <v>6.4811129730000001</v>
      </c>
      <c r="Z12" s="12">
        <v>6.425912973</v>
      </c>
      <c r="AA12" s="12">
        <v>6.3706129730000001</v>
      </c>
      <c r="AB12" s="12">
        <v>6.3154129729999999</v>
      </c>
      <c r="AC12" s="12">
        <v>6.2602129729999998</v>
      </c>
      <c r="AD12" s="12">
        <v>6.2050129729999997</v>
      </c>
      <c r="AE12" s="12">
        <v>6.1497129729999997</v>
      </c>
      <c r="AF12" s="12">
        <v>6.0945129729999996</v>
      </c>
      <c r="AG12" s="12">
        <v>6.0393129730000004</v>
      </c>
      <c r="AH12" s="12">
        <v>5.9841129730000002</v>
      </c>
      <c r="AI12" s="12">
        <v>5.9289129730000001</v>
      </c>
      <c r="AJ12" s="12">
        <v>5.8736129730000002</v>
      </c>
      <c r="AK12" s="12">
        <v>5.818412973</v>
      </c>
      <c r="AL12" s="12">
        <v>5.7632129729999999</v>
      </c>
      <c r="AM12" s="12">
        <v>5.7080129729999998</v>
      </c>
      <c r="AN12" s="12">
        <v>5.6527129729999999</v>
      </c>
      <c r="AO12" s="12">
        <v>5.5975129729999997</v>
      </c>
      <c r="AP12" s="4"/>
    </row>
    <row r="13" spans="1:42" x14ac:dyDescent="0.4">
      <c r="A13" s="7">
        <v>4</v>
      </c>
      <c r="B13" s="7" t="s">
        <v>33</v>
      </c>
      <c r="C13" s="7" t="s">
        <v>135</v>
      </c>
      <c r="D13" s="7">
        <v>3</v>
      </c>
      <c r="E13" s="7" t="s">
        <v>225</v>
      </c>
      <c r="F13" s="7"/>
      <c r="G13" s="7" t="s">
        <v>276</v>
      </c>
      <c r="H13" s="7">
        <v>0</v>
      </c>
      <c r="I13" s="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46"/>
  <sheetViews>
    <sheetView zoomScale="70" zoomScaleNormal="70" workbookViewId="0"/>
  </sheetViews>
  <sheetFormatPr defaultRowHeight="14.6" x14ac:dyDescent="0.4"/>
  <cols>
    <col min="1" max="1" width="10.23046875" bestFit="1" customWidth="1"/>
    <col min="2" max="2" width="12.4609375" bestFit="1" customWidth="1"/>
    <col min="3" max="3" width="34.84375" bestFit="1" customWidth="1"/>
    <col min="4" max="4" width="16.23046875" bestFit="1" customWidth="1"/>
    <col min="5" max="5" width="17.69140625" bestFit="1" customWidth="1"/>
    <col min="6" max="6" width="6.07421875" bestFit="1" customWidth="1"/>
    <col min="7" max="7" width="20" bestFit="1" customWidth="1"/>
    <col min="8" max="8" width="25.53515625" bestFit="1" customWidth="1"/>
    <col min="9" max="41" width="7.23046875" bestFit="1" customWidth="1"/>
    <col min="42" max="42" width="9.69140625" bestFit="1" customWidth="1"/>
  </cols>
  <sheetData>
    <row r="1" spans="1:42" x14ac:dyDescent="0.4">
      <c r="A1" s="26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220</v>
      </c>
      <c r="H1" s="1" t="s">
        <v>221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9" t="s">
        <v>275</v>
      </c>
    </row>
    <row r="2" spans="1:42" x14ac:dyDescent="0.4">
      <c r="A2" s="3">
        <v>1</v>
      </c>
      <c r="B2" s="3" t="s">
        <v>34</v>
      </c>
      <c r="C2" s="3" t="s">
        <v>136</v>
      </c>
      <c r="D2" s="3">
        <v>1</v>
      </c>
      <c r="E2" s="3" t="s">
        <v>222</v>
      </c>
      <c r="F2" s="3"/>
      <c r="G2" s="3" t="s">
        <v>279</v>
      </c>
      <c r="H2" s="3">
        <v>0</v>
      </c>
      <c r="I2" s="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4">
      <c r="A3" s="3">
        <v>1</v>
      </c>
      <c r="B3" s="3" t="s">
        <v>34</v>
      </c>
      <c r="C3" s="3" t="s">
        <v>136</v>
      </c>
      <c r="D3" s="3">
        <v>2</v>
      </c>
      <c r="E3" s="3" t="s">
        <v>223</v>
      </c>
      <c r="F3" s="3"/>
      <c r="G3" s="3" t="s">
        <v>279</v>
      </c>
      <c r="H3" s="3">
        <v>0</v>
      </c>
      <c r="I3" s="3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4">
      <c r="A4" s="3">
        <v>1</v>
      </c>
      <c r="B4" s="3" t="s">
        <v>34</v>
      </c>
      <c r="C4" s="3" t="s">
        <v>136</v>
      </c>
      <c r="D4" s="3">
        <v>3</v>
      </c>
      <c r="E4" s="3" t="s">
        <v>225</v>
      </c>
      <c r="F4" s="3"/>
      <c r="G4" s="3" t="s">
        <v>279</v>
      </c>
      <c r="H4" s="3">
        <v>0</v>
      </c>
      <c r="I4" s="3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4">
      <c r="A5" s="7">
        <v>2</v>
      </c>
      <c r="B5" s="7" t="s">
        <v>35</v>
      </c>
      <c r="C5" s="7" t="s">
        <v>137</v>
      </c>
      <c r="D5" s="7">
        <v>1</v>
      </c>
      <c r="E5" s="7" t="s">
        <v>222</v>
      </c>
      <c r="F5" s="7"/>
      <c r="G5" s="7" t="s">
        <v>279</v>
      </c>
      <c r="H5" s="7">
        <v>0</v>
      </c>
      <c r="I5" s="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4">
      <c r="A6" s="7">
        <v>2</v>
      </c>
      <c r="B6" s="7" t="s">
        <v>35</v>
      </c>
      <c r="C6" s="7" t="s">
        <v>137</v>
      </c>
      <c r="D6" s="7">
        <v>2</v>
      </c>
      <c r="E6" s="7" t="s">
        <v>223</v>
      </c>
      <c r="F6" s="7"/>
      <c r="G6" s="7" t="s">
        <v>279</v>
      </c>
      <c r="H6" s="7">
        <v>0</v>
      </c>
      <c r="I6" s="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4">
      <c r="A7" s="7">
        <v>2</v>
      </c>
      <c r="B7" s="7" t="s">
        <v>35</v>
      </c>
      <c r="C7" s="7" t="s">
        <v>137</v>
      </c>
      <c r="D7" s="7">
        <v>3</v>
      </c>
      <c r="E7" s="7" t="s">
        <v>225</v>
      </c>
      <c r="F7" s="7"/>
      <c r="G7" s="7" t="s">
        <v>279</v>
      </c>
      <c r="H7" s="7">
        <v>0</v>
      </c>
      <c r="I7" s="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4">
      <c r="A8" s="3">
        <v>3</v>
      </c>
      <c r="B8" s="3" t="s">
        <v>36</v>
      </c>
      <c r="C8" s="3" t="s">
        <v>138</v>
      </c>
      <c r="D8" s="3">
        <v>1</v>
      </c>
      <c r="E8" s="3" t="s">
        <v>222</v>
      </c>
      <c r="F8" s="3"/>
      <c r="G8" s="3" t="s">
        <v>279</v>
      </c>
      <c r="H8" s="3">
        <v>0</v>
      </c>
      <c r="I8" s="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4">
      <c r="A9" s="3">
        <v>3</v>
      </c>
      <c r="B9" s="3" t="s">
        <v>36</v>
      </c>
      <c r="C9" s="3" t="s">
        <v>138</v>
      </c>
      <c r="D9" s="3">
        <v>2</v>
      </c>
      <c r="E9" s="3" t="s">
        <v>223</v>
      </c>
      <c r="F9" s="3"/>
      <c r="G9" s="3" t="s">
        <v>279</v>
      </c>
      <c r="H9" s="3">
        <v>0</v>
      </c>
      <c r="I9" s="3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4">
      <c r="A10" s="3">
        <v>3</v>
      </c>
      <c r="B10" s="3" t="s">
        <v>36</v>
      </c>
      <c r="C10" s="3" t="s">
        <v>138</v>
      </c>
      <c r="D10" s="3">
        <v>3</v>
      </c>
      <c r="E10" s="3" t="s">
        <v>225</v>
      </c>
      <c r="F10" s="3"/>
      <c r="G10" s="3" t="s">
        <v>279</v>
      </c>
      <c r="H10" s="3">
        <v>0</v>
      </c>
      <c r="I10" s="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x14ac:dyDescent="0.4">
      <c r="A11" s="7">
        <v>4</v>
      </c>
      <c r="B11" s="7" t="s">
        <v>37</v>
      </c>
      <c r="C11" s="7" t="s">
        <v>139</v>
      </c>
      <c r="D11" s="7">
        <v>1</v>
      </c>
      <c r="E11" s="7" t="s">
        <v>222</v>
      </c>
      <c r="F11" s="7"/>
      <c r="G11" s="7" t="s">
        <v>279</v>
      </c>
      <c r="H11" s="7">
        <v>0</v>
      </c>
      <c r="I11" s="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4">
      <c r="A12" s="7">
        <v>4</v>
      </c>
      <c r="B12" s="7" t="s">
        <v>37</v>
      </c>
      <c r="C12" s="7" t="s">
        <v>139</v>
      </c>
      <c r="D12" s="7">
        <v>2</v>
      </c>
      <c r="E12" s="7" t="s">
        <v>223</v>
      </c>
      <c r="F12" s="7"/>
      <c r="G12" s="7" t="s">
        <v>279</v>
      </c>
      <c r="H12" s="7">
        <v>0</v>
      </c>
      <c r="I12" s="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4">
      <c r="A13" s="7">
        <v>4</v>
      </c>
      <c r="B13" s="7" t="s">
        <v>37</v>
      </c>
      <c r="C13" s="7" t="s">
        <v>139</v>
      </c>
      <c r="D13" s="7">
        <v>3</v>
      </c>
      <c r="E13" s="7" t="s">
        <v>225</v>
      </c>
      <c r="F13" s="7"/>
      <c r="G13" s="7" t="s">
        <v>279</v>
      </c>
      <c r="H13" s="7">
        <v>0</v>
      </c>
      <c r="I13" s="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4">
      <c r="A14" s="3">
        <v>5</v>
      </c>
      <c r="B14" s="3" t="s">
        <v>38</v>
      </c>
      <c r="C14" s="3" t="s">
        <v>140</v>
      </c>
      <c r="D14" s="3">
        <v>1</v>
      </c>
      <c r="E14" s="3" t="s">
        <v>222</v>
      </c>
      <c r="F14" s="3"/>
      <c r="G14" s="3" t="s">
        <v>279</v>
      </c>
      <c r="H14" s="3">
        <v>0</v>
      </c>
      <c r="I14" s="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4">
      <c r="A15" s="3">
        <v>5</v>
      </c>
      <c r="B15" s="3" t="s">
        <v>38</v>
      </c>
      <c r="C15" s="3" t="s">
        <v>140</v>
      </c>
      <c r="D15" s="3">
        <v>2</v>
      </c>
      <c r="E15" s="3" t="s">
        <v>223</v>
      </c>
      <c r="F15" s="3"/>
      <c r="G15" s="3" t="s">
        <v>279</v>
      </c>
      <c r="H15" s="3">
        <v>0</v>
      </c>
      <c r="I15" s="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4">
      <c r="A16" s="3">
        <v>5</v>
      </c>
      <c r="B16" s="3" t="s">
        <v>38</v>
      </c>
      <c r="C16" s="3" t="s">
        <v>140</v>
      </c>
      <c r="D16" s="3">
        <v>3</v>
      </c>
      <c r="E16" s="3" t="s">
        <v>225</v>
      </c>
      <c r="F16" s="3"/>
      <c r="G16" s="3" t="s">
        <v>279</v>
      </c>
      <c r="H16" s="3">
        <v>0</v>
      </c>
      <c r="I16" s="3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4">
      <c r="A17" s="7">
        <v>6</v>
      </c>
      <c r="B17" s="7" t="s">
        <v>39</v>
      </c>
      <c r="C17" s="7" t="s">
        <v>141</v>
      </c>
      <c r="D17" s="7">
        <v>1</v>
      </c>
      <c r="E17" s="7" t="s">
        <v>222</v>
      </c>
      <c r="F17" s="7"/>
      <c r="G17" s="7" t="s">
        <v>279</v>
      </c>
      <c r="H17" s="7">
        <v>0</v>
      </c>
      <c r="I17" s="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x14ac:dyDescent="0.4">
      <c r="A18" s="7">
        <v>6</v>
      </c>
      <c r="B18" s="7" t="s">
        <v>39</v>
      </c>
      <c r="C18" s="7" t="s">
        <v>141</v>
      </c>
      <c r="D18" s="7">
        <v>2</v>
      </c>
      <c r="E18" s="7" t="s">
        <v>223</v>
      </c>
      <c r="F18" s="7"/>
      <c r="G18" s="7" t="s">
        <v>279</v>
      </c>
      <c r="H18" s="7">
        <v>0</v>
      </c>
      <c r="I18" s="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4">
      <c r="A19" s="7">
        <v>6</v>
      </c>
      <c r="B19" s="7" t="s">
        <v>39</v>
      </c>
      <c r="C19" s="7" t="s">
        <v>141</v>
      </c>
      <c r="D19" s="7">
        <v>3</v>
      </c>
      <c r="E19" s="7" t="s">
        <v>225</v>
      </c>
      <c r="F19" s="7"/>
      <c r="G19" s="7" t="s">
        <v>279</v>
      </c>
      <c r="H19" s="7">
        <v>0</v>
      </c>
      <c r="I19" s="7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4">
      <c r="A20" s="3">
        <v>7</v>
      </c>
      <c r="B20" s="3" t="s">
        <v>40</v>
      </c>
      <c r="C20" s="3" t="s">
        <v>142</v>
      </c>
      <c r="D20" s="3">
        <v>1</v>
      </c>
      <c r="E20" s="3" t="s">
        <v>222</v>
      </c>
      <c r="F20" s="3"/>
      <c r="G20" s="3" t="s">
        <v>279</v>
      </c>
      <c r="H20" s="3">
        <v>0</v>
      </c>
      <c r="I20" s="3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x14ac:dyDescent="0.4">
      <c r="A21" s="3">
        <v>7</v>
      </c>
      <c r="B21" s="3" t="s">
        <v>40</v>
      </c>
      <c r="C21" s="3" t="s">
        <v>142</v>
      </c>
      <c r="D21" s="3">
        <v>2</v>
      </c>
      <c r="E21" s="3" t="s">
        <v>223</v>
      </c>
      <c r="F21" s="3"/>
      <c r="G21" s="3" t="s">
        <v>279</v>
      </c>
      <c r="H21" s="3">
        <v>0</v>
      </c>
      <c r="I21" s="3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x14ac:dyDescent="0.4">
      <c r="A22" s="3">
        <v>7</v>
      </c>
      <c r="B22" s="3" t="s">
        <v>40</v>
      </c>
      <c r="C22" s="3" t="s">
        <v>142</v>
      </c>
      <c r="D22" s="3">
        <v>3</v>
      </c>
      <c r="E22" s="3" t="s">
        <v>225</v>
      </c>
      <c r="F22" s="3"/>
      <c r="G22" s="3" t="s">
        <v>279</v>
      </c>
      <c r="H22" s="3">
        <v>0</v>
      </c>
      <c r="I22" s="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x14ac:dyDescent="0.4">
      <c r="A23" s="7">
        <v>8</v>
      </c>
      <c r="B23" s="7" t="s">
        <v>41</v>
      </c>
      <c r="C23" s="7" t="s">
        <v>143</v>
      </c>
      <c r="D23" s="7">
        <v>1</v>
      </c>
      <c r="E23" s="7" t="s">
        <v>222</v>
      </c>
      <c r="F23" s="7"/>
      <c r="G23" s="7" t="s">
        <v>279</v>
      </c>
      <c r="H23" s="7">
        <v>0</v>
      </c>
      <c r="I23" s="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x14ac:dyDescent="0.4">
      <c r="A24" s="7">
        <v>8</v>
      </c>
      <c r="B24" s="7" t="s">
        <v>41</v>
      </c>
      <c r="C24" s="7" t="s">
        <v>143</v>
      </c>
      <c r="D24" s="7">
        <v>2</v>
      </c>
      <c r="E24" s="7" t="s">
        <v>223</v>
      </c>
      <c r="F24" s="7"/>
      <c r="G24" s="7" t="s">
        <v>279</v>
      </c>
      <c r="H24" s="7">
        <v>0</v>
      </c>
      <c r="I24" s="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4">
      <c r="A25" s="7">
        <v>8</v>
      </c>
      <c r="B25" s="7" t="s">
        <v>41</v>
      </c>
      <c r="C25" s="7" t="s">
        <v>143</v>
      </c>
      <c r="D25" s="7">
        <v>3</v>
      </c>
      <c r="E25" s="7" t="s">
        <v>225</v>
      </c>
      <c r="F25" s="7"/>
      <c r="G25" s="7" t="s">
        <v>279</v>
      </c>
      <c r="H25" s="7">
        <v>0</v>
      </c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x14ac:dyDescent="0.4">
      <c r="A26" s="3">
        <v>9</v>
      </c>
      <c r="B26" s="3" t="s">
        <v>42</v>
      </c>
      <c r="C26" s="3" t="s">
        <v>144</v>
      </c>
      <c r="D26" s="3">
        <v>1</v>
      </c>
      <c r="E26" s="3" t="s">
        <v>222</v>
      </c>
      <c r="F26" s="3"/>
      <c r="G26" s="3" t="s">
        <v>279</v>
      </c>
      <c r="H26" s="3">
        <v>0</v>
      </c>
      <c r="I26" s="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x14ac:dyDescent="0.4">
      <c r="A27" s="3">
        <v>9</v>
      </c>
      <c r="B27" s="3" t="s">
        <v>42</v>
      </c>
      <c r="C27" s="3" t="s">
        <v>144</v>
      </c>
      <c r="D27" s="3">
        <v>2</v>
      </c>
      <c r="E27" s="3" t="s">
        <v>223</v>
      </c>
      <c r="F27" s="3"/>
      <c r="G27" s="3" t="s">
        <v>279</v>
      </c>
      <c r="H27" s="3">
        <v>0</v>
      </c>
      <c r="I27" s="3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x14ac:dyDescent="0.4">
      <c r="A28" s="3">
        <v>9</v>
      </c>
      <c r="B28" s="3" t="s">
        <v>42</v>
      </c>
      <c r="C28" s="3" t="s">
        <v>144</v>
      </c>
      <c r="D28" s="3">
        <v>3</v>
      </c>
      <c r="E28" s="3" t="s">
        <v>225</v>
      </c>
      <c r="F28" s="3"/>
      <c r="G28" s="3" t="s">
        <v>279</v>
      </c>
      <c r="H28" s="3">
        <v>0</v>
      </c>
      <c r="I28" s="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x14ac:dyDescent="0.4">
      <c r="A29" s="7">
        <v>10</v>
      </c>
      <c r="B29" s="7" t="s">
        <v>43</v>
      </c>
      <c r="C29" s="7" t="s">
        <v>145</v>
      </c>
      <c r="D29" s="7">
        <v>1</v>
      </c>
      <c r="E29" s="7" t="s">
        <v>222</v>
      </c>
      <c r="F29" s="7"/>
      <c r="G29" s="7" t="s">
        <v>279</v>
      </c>
      <c r="H29" s="7">
        <v>0</v>
      </c>
      <c r="I29" s="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x14ac:dyDescent="0.4">
      <c r="A30" s="7">
        <v>10</v>
      </c>
      <c r="B30" s="7" t="s">
        <v>43</v>
      </c>
      <c r="C30" s="7" t="s">
        <v>145</v>
      </c>
      <c r="D30" s="7">
        <v>2</v>
      </c>
      <c r="E30" s="7" t="s">
        <v>223</v>
      </c>
      <c r="F30" s="7"/>
      <c r="G30" s="7" t="s">
        <v>279</v>
      </c>
      <c r="H30" s="7">
        <v>0</v>
      </c>
      <c r="I30" s="7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x14ac:dyDescent="0.4">
      <c r="A31" s="7">
        <v>10</v>
      </c>
      <c r="B31" s="7" t="s">
        <v>43</v>
      </c>
      <c r="C31" s="7" t="s">
        <v>145</v>
      </c>
      <c r="D31" s="7">
        <v>3</v>
      </c>
      <c r="E31" s="7" t="s">
        <v>225</v>
      </c>
      <c r="F31" s="7"/>
      <c r="G31" s="7" t="s">
        <v>279</v>
      </c>
      <c r="H31" s="7">
        <v>0</v>
      </c>
      <c r="I31" s="7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x14ac:dyDescent="0.4">
      <c r="A32" s="3">
        <v>11</v>
      </c>
      <c r="B32" s="3" t="s">
        <v>44</v>
      </c>
      <c r="C32" s="3" t="s">
        <v>146</v>
      </c>
      <c r="D32" s="3">
        <v>1</v>
      </c>
      <c r="E32" s="3" t="s">
        <v>222</v>
      </c>
      <c r="F32" s="3"/>
      <c r="G32" s="3" t="s">
        <v>279</v>
      </c>
      <c r="H32" s="3">
        <v>0</v>
      </c>
      <c r="I32" s="3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x14ac:dyDescent="0.4">
      <c r="A33" s="3">
        <v>11</v>
      </c>
      <c r="B33" s="3" t="s">
        <v>44</v>
      </c>
      <c r="C33" s="3" t="s">
        <v>146</v>
      </c>
      <c r="D33" s="3">
        <v>2</v>
      </c>
      <c r="E33" s="3" t="s">
        <v>223</v>
      </c>
      <c r="F33" s="3"/>
      <c r="G33" s="3" t="s">
        <v>279</v>
      </c>
      <c r="H33" s="3">
        <v>0</v>
      </c>
      <c r="I33" s="3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x14ac:dyDescent="0.4">
      <c r="A34" s="3">
        <v>11</v>
      </c>
      <c r="B34" s="3" t="s">
        <v>44</v>
      </c>
      <c r="C34" s="3" t="s">
        <v>146</v>
      </c>
      <c r="D34" s="3">
        <v>3</v>
      </c>
      <c r="E34" s="3" t="s">
        <v>225</v>
      </c>
      <c r="F34" s="3"/>
      <c r="G34" s="3" t="s">
        <v>279</v>
      </c>
      <c r="H34" s="3">
        <v>0</v>
      </c>
      <c r="I34" s="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x14ac:dyDescent="0.4">
      <c r="A35" s="7">
        <v>12</v>
      </c>
      <c r="B35" s="7" t="s">
        <v>45</v>
      </c>
      <c r="C35" s="7" t="s">
        <v>147</v>
      </c>
      <c r="D35" s="7">
        <v>1</v>
      </c>
      <c r="E35" s="7" t="s">
        <v>222</v>
      </c>
      <c r="F35" s="7"/>
      <c r="G35" s="7" t="s">
        <v>279</v>
      </c>
      <c r="H35" s="7">
        <v>0</v>
      </c>
      <c r="I35" s="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x14ac:dyDescent="0.4">
      <c r="A36" s="7">
        <v>12</v>
      </c>
      <c r="B36" s="7" t="s">
        <v>45</v>
      </c>
      <c r="C36" s="7" t="s">
        <v>147</v>
      </c>
      <c r="D36" s="7">
        <v>2</v>
      </c>
      <c r="E36" s="7" t="s">
        <v>223</v>
      </c>
      <c r="F36" s="7"/>
      <c r="G36" s="7" t="s">
        <v>279</v>
      </c>
      <c r="H36" s="7">
        <v>0</v>
      </c>
      <c r="I36" s="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x14ac:dyDescent="0.4">
      <c r="A37" s="7">
        <v>12</v>
      </c>
      <c r="B37" s="7" t="s">
        <v>45</v>
      </c>
      <c r="C37" s="7" t="s">
        <v>147</v>
      </c>
      <c r="D37" s="7">
        <v>3</v>
      </c>
      <c r="E37" s="7" t="s">
        <v>225</v>
      </c>
      <c r="F37" s="7"/>
      <c r="G37" s="7" t="s">
        <v>279</v>
      </c>
      <c r="H37" s="7">
        <v>0</v>
      </c>
      <c r="I37" s="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x14ac:dyDescent="0.4">
      <c r="A38" s="3">
        <v>13</v>
      </c>
      <c r="B38" s="3" t="s">
        <v>46</v>
      </c>
      <c r="C38" s="3" t="s">
        <v>148</v>
      </c>
      <c r="D38" s="3">
        <v>1</v>
      </c>
      <c r="E38" s="3" t="s">
        <v>222</v>
      </c>
      <c r="F38" s="3"/>
      <c r="G38" s="3" t="s">
        <v>279</v>
      </c>
      <c r="H38" s="3">
        <v>0</v>
      </c>
      <c r="I38" s="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x14ac:dyDescent="0.4">
      <c r="A39" s="3">
        <v>13</v>
      </c>
      <c r="B39" s="3" t="s">
        <v>46</v>
      </c>
      <c r="C39" s="3" t="s">
        <v>148</v>
      </c>
      <c r="D39" s="3">
        <v>2</v>
      </c>
      <c r="E39" s="3" t="s">
        <v>223</v>
      </c>
      <c r="F39" s="3"/>
      <c r="G39" s="3" t="s">
        <v>279</v>
      </c>
      <c r="H39" s="3">
        <v>0</v>
      </c>
      <c r="I39" s="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x14ac:dyDescent="0.4">
      <c r="A40" s="3">
        <v>13</v>
      </c>
      <c r="B40" s="3" t="s">
        <v>46</v>
      </c>
      <c r="C40" s="3" t="s">
        <v>148</v>
      </c>
      <c r="D40" s="3">
        <v>3</v>
      </c>
      <c r="E40" s="3" t="s">
        <v>225</v>
      </c>
      <c r="F40" s="3"/>
      <c r="G40" s="3" t="s">
        <v>279</v>
      </c>
      <c r="H40" s="3">
        <v>0</v>
      </c>
      <c r="I40" s="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x14ac:dyDescent="0.4">
      <c r="A41" s="7">
        <v>14</v>
      </c>
      <c r="B41" s="7" t="s">
        <v>47</v>
      </c>
      <c r="C41" s="7" t="s">
        <v>149</v>
      </c>
      <c r="D41" s="7">
        <v>1</v>
      </c>
      <c r="E41" s="7" t="s">
        <v>222</v>
      </c>
      <c r="F41" s="7"/>
      <c r="G41" s="7" t="s">
        <v>279</v>
      </c>
      <c r="H41" s="7">
        <v>0</v>
      </c>
      <c r="I41" s="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x14ac:dyDescent="0.4">
      <c r="A42" s="7">
        <v>14</v>
      </c>
      <c r="B42" s="7" t="s">
        <v>47</v>
      </c>
      <c r="C42" s="7" t="s">
        <v>149</v>
      </c>
      <c r="D42" s="7">
        <v>2</v>
      </c>
      <c r="E42" s="7" t="s">
        <v>223</v>
      </c>
      <c r="F42" s="7"/>
      <c r="G42" s="7" t="s">
        <v>279</v>
      </c>
      <c r="H42" s="7">
        <v>0</v>
      </c>
      <c r="I42" s="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x14ac:dyDescent="0.4">
      <c r="A43" s="7">
        <v>14</v>
      </c>
      <c r="B43" s="7" t="s">
        <v>47</v>
      </c>
      <c r="C43" s="7" t="s">
        <v>149</v>
      </c>
      <c r="D43" s="7">
        <v>3</v>
      </c>
      <c r="E43" s="7" t="s">
        <v>225</v>
      </c>
      <c r="F43" s="7"/>
      <c r="G43" s="7" t="s">
        <v>279</v>
      </c>
      <c r="H43" s="7">
        <v>0</v>
      </c>
      <c r="I43" s="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x14ac:dyDescent="0.4">
      <c r="A44" s="3">
        <v>15</v>
      </c>
      <c r="B44" s="3" t="s">
        <v>48</v>
      </c>
      <c r="C44" s="3" t="s">
        <v>150</v>
      </c>
      <c r="D44" s="3">
        <v>1</v>
      </c>
      <c r="E44" s="3" t="s">
        <v>222</v>
      </c>
      <c r="F44" s="3"/>
      <c r="G44" s="3" t="s">
        <v>279</v>
      </c>
      <c r="H44" s="3">
        <v>0</v>
      </c>
      <c r="I44" s="3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x14ac:dyDescent="0.4">
      <c r="A45" s="3">
        <v>15</v>
      </c>
      <c r="B45" s="3" t="s">
        <v>48</v>
      </c>
      <c r="C45" s="3" t="s">
        <v>150</v>
      </c>
      <c r="D45" s="3">
        <v>2</v>
      </c>
      <c r="E45" s="3" t="s">
        <v>223</v>
      </c>
      <c r="F45" s="3"/>
      <c r="G45" s="3" t="s">
        <v>279</v>
      </c>
      <c r="H45" s="3">
        <v>0</v>
      </c>
      <c r="I45" s="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x14ac:dyDescent="0.4">
      <c r="A46" s="3">
        <v>15</v>
      </c>
      <c r="B46" s="3" t="s">
        <v>48</v>
      </c>
      <c r="C46" s="3" t="s">
        <v>150</v>
      </c>
      <c r="D46" s="3">
        <v>3</v>
      </c>
      <c r="E46" s="3" t="s">
        <v>225</v>
      </c>
      <c r="F46" s="3"/>
      <c r="G46" s="3" t="s">
        <v>279</v>
      </c>
      <c r="H46" s="3">
        <v>0</v>
      </c>
      <c r="I46" s="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52"/>
  <sheetViews>
    <sheetView zoomScale="70" zoomScaleNormal="70" workbookViewId="0"/>
  </sheetViews>
  <sheetFormatPr defaultRowHeight="14.6" x14ac:dyDescent="0.4"/>
  <cols>
    <col min="1" max="1" width="10.69140625" bestFit="1" customWidth="1"/>
    <col min="2" max="2" width="14" bestFit="1" customWidth="1"/>
    <col min="3" max="3" width="37.23046875" bestFit="1" customWidth="1"/>
    <col min="4" max="4" width="16.765625" bestFit="1" customWidth="1"/>
    <col min="5" max="5" width="17.765625" bestFit="1" customWidth="1"/>
    <col min="6" max="6" width="11.84375" bestFit="1" customWidth="1"/>
    <col min="7" max="7" width="21.69140625" bestFit="1" customWidth="1"/>
    <col min="8" max="8" width="26.69140625" bestFit="1" customWidth="1"/>
    <col min="9" max="41" width="15.53515625" bestFit="1" customWidth="1"/>
    <col min="42" max="42" width="20.07421875" bestFit="1" customWidth="1"/>
  </cols>
  <sheetData>
    <row r="1" spans="1:4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220</v>
      </c>
      <c r="H1" s="1" t="s">
        <v>221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9" t="s">
        <v>275</v>
      </c>
    </row>
    <row r="2" spans="1:42" x14ac:dyDescent="0.4">
      <c r="A2" s="3">
        <v>1</v>
      </c>
      <c r="B2" s="3" t="s">
        <v>49</v>
      </c>
      <c r="C2" s="3" t="s">
        <v>151</v>
      </c>
      <c r="D2" s="3">
        <v>1</v>
      </c>
      <c r="E2" s="3" t="s">
        <v>222</v>
      </c>
      <c r="F2" s="3"/>
      <c r="G2" s="3" t="s">
        <v>279</v>
      </c>
      <c r="H2" s="3">
        <v>0</v>
      </c>
      <c r="I2" s="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4">
      <c r="A3" s="3">
        <v>1</v>
      </c>
      <c r="B3" s="3" t="s">
        <v>49</v>
      </c>
      <c r="C3" s="3" t="s">
        <v>151</v>
      </c>
      <c r="D3" s="3">
        <v>2</v>
      </c>
      <c r="E3" s="3" t="s">
        <v>223</v>
      </c>
      <c r="F3" s="3"/>
      <c r="G3" s="3" t="s">
        <v>279</v>
      </c>
      <c r="H3" s="3">
        <v>0</v>
      </c>
      <c r="I3" s="3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4">
      <c r="A4" s="3">
        <v>1</v>
      </c>
      <c r="B4" s="3" t="s">
        <v>49</v>
      </c>
      <c r="C4" s="3" t="s">
        <v>151</v>
      </c>
      <c r="D4" s="3">
        <v>3</v>
      </c>
      <c r="E4" s="3" t="s">
        <v>225</v>
      </c>
      <c r="F4" s="3"/>
      <c r="G4" s="3" t="s">
        <v>279</v>
      </c>
      <c r="H4" s="3">
        <v>0</v>
      </c>
      <c r="I4" s="3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4">
      <c r="A5" s="7">
        <v>2</v>
      </c>
      <c r="B5" s="7" t="s">
        <v>50</v>
      </c>
      <c r="C5" s="7" t="s">
        <v>152</v>
      </c>
      <c r="D5" s="7">
        <v>1</v>
      </c>
      <c r="E5" s="7" t="s">
        <v>222</v>
      </c>
      <c r="F5" s="7"/>
      <c r="G5" s="7" t="s">
        <v>279</v>
      </c>
      <c r="H5" s="7">
        <v>0</v>
      </c>
      <c r="I5" s="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4">
      <c r="A6" s="7">
        <v>2</v>
      </c>
      <c r="B6" s="7" t="s">
        <v>50</v>
      </c>
      <c r="C6" s="7" t="s">
        <v>152</v>
      </c>
      <c r="D6" s="7">
        <v>2</v>
      </c>
      <c r="E6" s="7" t="s">
        <v>223</v>
      </c>
      <c r="F6" s="7"/>
      <c r="G6" s="7" t="s">
        <v>279</v>
      </c>
      <c r="H6" s="7">
        <v>0</v>
      </c>
      <c r="I6" s="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4">
      <c r="A7" s="7">
        <v>2</v>
      </c>
      <c r="B7" s="7" t="s">
        <v>50</v>
      </c>
      <c r="C7" s="7" t="s">
        <v>152</v>
      </c>
      <c r="D7" s="7">
        <v>3</v>
      </c>
      <c r="E7" s="7" t="s">
        <v>225</v>
      </c>
      <c r="F7" s="7"/>
      <c r="G7" s="7" t="s">
        <v>279</v>
      </c>
      <c r="H7" s="7">
        <v>0</v>
      </c>
      <c r="I7" s="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4">
      <c r="A8" s="3">
        <v>3</v>
      </c>
      <c r="B8" s="3" t="s">
        <v>51</v>
      </c>
      <c r="C8" s="3" t="s">
        <v>153</v>
      </c>
      <c r="D8" s="3">
        <v>1</v>
      </c>
      <c r="E8" s="3" t="s">
        <v>222</v>
      </c>
      <c r="F8" s="3"/>
      <c r="G8" s="3" t="s">
        <v>279</v>
      </c>
      <c r="H8" s="3">
        <v>0</v>
      </c>
      <c r="I8" s="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4">
      <c r="A9" s="3">
        <v>3</v>
      </c>
      <c r="B9" s="3" t="s">
        <v>51</v>
      </c>
      <c r="C9" s="3" t="s">
        <v>153</v>
      </c>
      <c r="D9" s="3">
        <v>2</v>
      </c>
      <c r="E9" s="3" t="s">
        <v>223</v>
      </c>
      <c r="F9" s="3"/>
      <c r="G9" s="3" t="s">
        <v>279</v>
      </c>
      <c r="H9" s="3">
        <v>0</v>
      </c>
      <c r="I9" s="3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4">
      <c r="A10" s="3">
        <v>3</v>
      </c>
      <c r="B10" s="3" t="s">
        <v>51</v>
      </c>
      <c r="C10" s="3" t="s">
        <v>153</v>
      </c>
      <c r="D10" s="3">
        <v>3</v>
      </c>
      <c r="E10" s="3" t="s">
        <v>225</v>
      </c>
      <c r="F10" s="3"/>
      <c r="G10" s="3" t="s">
        <v>279</v>
      </c>
      <c r="H10" s="3">
        <v>0</v>
      </c>
      <c r="I10" s="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x14ac:dyDescent="0.4">
      <c r="A11" s="7">
        <v>4</v>
      </c>
      <c r="B11" s="7" t="s">
        <v>52</v>
      </c>
      <c r="C11" s="7" t="s">
        <v>154</v>
      </c>
      <c r="D11" s="7">
        <v>1</v>
      </c>
      <c r="E11" s="7" t="s">
        <v>222</v>
      </c>
      <c r="F11" s="7"/>
      <c r="G11" s="7" t="s">
        <v>279</v>
      </c>
      <c r="H11" s="7">
        <v>0</v>
      </c>
      <c r="I11" s="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4">
      <c r="A12" s="7">
        <v>4</v>
      </c>
      <c r="B12" s="7" t="s">
        <v>52</v>
      </c>
      <c r="C12" s="7" t="s">
        <v>154</v>
      </c>
      <c r="D12" s="7">
        <v>2</v>
      </c>
      <c r="E12" s="7" t="s">
        <v>223</v>
      </c>
      <c r="F12" s="7"/>
      <c r="G12" s="7" t="s">
        <v>279</v>
      </c>
      <c r="H12" s="7">
        <v>0</v>
      </c>
      <c r="I12" s="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4">
      <c r="A13" s="7">
        <v>4</v>
      </c>
      <c r="B13" s="7" t="s">
        <v>52</v>
      </c>
      <c r="C13" s="7" t="s">
        <v>154</v>
      </c>
      <c r="D13" s="7">
        <v>3</v>
      </c>
      <c r="E13" s="7" t="s">
        <v>225</v>
      </c>
      <c r="F13" s="7"/>
      <c r="G13" s="7" t="s">
        <v>279</v>
      </c>
      <c r="H13" s="7">
        <v>0</v>
      </c>
      <c r="I13" s="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4">
      <c r="A14" s="3">
        <v>5</v>
      </c>
      <c r="B14" s="3" t="s">
        <v>53</v>
      </c>
      <c r="C14" s="3" t="s">
        <v>155</v>
      </c>
      <c r="D14" s="3">
        <v>1</v>
      </c>
      <c r="E14" s="3" t="s">
        <v>222</v>
      </c>
      <c r="F14" s="3"/>
      <c r="G14" s="3" t="s">
        <v>279</v>
      </c>
      <c r="H14" s="3">
        <v>0</v>
      </c>
      <c r="I14" s="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4">
      <c r="A15" s="3">
        <v>5</v>
      </c>
      <c r="B15" s="3" t="s">
        <v>53</v>
      </c>
      <c r="C15" s="3" t="s">
        <v>155</v>
      </c>
      <c r="D15" s="3">
        <v>2</v>
      </c>
      <c r="E15" s="3" t="s">
        <v>223</v>
      </c>
      <c r="F15" s="3"/>
      <c r="G15" s="3" t="s">
        <v>279</v>
      </c>
      <c r="H15" s="3">
        <v>0</v>
      </c>
      <c r="I15" s="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4">
      <c r="A16" s="3">
        <v>5</v>
      </c>
      <c r="B16" s="3" t="s">
        <v>53</v>
      </c>
      <c r="C16" s="3" t="s">
        <v>155</v>
      </c>
      <c r="D16" s="3">
        <v>3</v>
      </c>
      <c r="E16" s="3" t="s">
        <v>225</v>
      </c>
      <c r="F16" s="3"/>
      <c r="G16" s="3" t="s">
        <v>279</v>
      </c>
      <c r="H16" s="3">
        <v>0</v>
      </c>
      <c r="I16" s="3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4">
      <c r="A17" s="7">
        <v>6</v>
      </c>
      <c r="B17" s="7" t="s">
        <v>54</v>
      </c>
      <c r="C17" s="7" t="s">
        <v>156</v>
      </c>
      <c r="D17" s="7">
        <v>1</v>
      </c>
      <c r="E17" s="7" t="s">
        <v>222</v>
      </c>
      <c r="F17" s="7"/>
      <c r="G17" s="7" t="s">
        <v>279</v>
      </c>
      <c r="H17" s="7">
        <v>0</v>
      </c>
      <c r="I17" s="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x14ac:dyDescent="0.4">
      <c r="A18" s="7">
        <v>6</v>
      </c>
      <c r="B18" s="7" t="s">
        <v>54</v>
      </c>
      <c r="C18" s="7" t="s">
        <v>156</v>
      </c>
      <c r="D18" s="7">
        <v>2</v>
      </c>
      <c r="E18" s="7" t="s">
        <v>223</v>
      </c>
      <c r="F18" s="7"/>
      <c r="G18" s="7" t="s">
        <v>279</v>
      </c>
      <c r="H18" s="7">
        <v>0</v>
      </c>
      <c r="I18" s="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4">
      <c r="A19" s="7">
        <v>6</v>
      </c>
      <c r="B19" s="7" t="s">
        <v>54</v>
      </c>
      <c r="C19" s="7" t="s">
        <v>156</v>
      </c>
      <c r="D19" s="7">
        <v>3</v>
      </c>
      <c r="E19" s="7" t="s">
        <v>225</v>
      </c>
      <c r="F19" s="7"/>
      <c r="G19" s="7" t="s">
        <v>279</v>
      </c>
      <c r="H19" s="7">
        <v>0</v>
      </c>
      <c r="I19" s="7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4">
      <c r="A20" s="3">
        <v>7</v>
      </c>
      <c r="B20" s="3" t="s">
        <v>55</v>
      </c>
      <c r="C20" s="3" t="s">
        <v>157</v>
      </c>
      <c r="D20" s="3">
        <v>1</v>
      </c>
      <c r="E20" s="3" t="s">
        <v>222</v>
      </c>
      <c r="F20" s="3" t="s">
        <v>277</v>
      </c>
      <c r="G20" s="3" t="s">
        <v>288</v>
      </c>
      <c r="H20" s="3">
        <v>0</v>
      </c>
      <c r="I20" s="3">
        <v>322.11447179999999</v>
      </c>
      <c r="J20" s="12">
        <v>322.11447179999999</v>
      </c>
      <c r="K20" s="12">
        <v>322.11447179999999</v>
      </c>
      <c r="L20" s="12">
        <v>322.11447179999999</v>
      </c>
      <c r="M20" s="12">
        <v>322.11447179999999</v>
      </c>
      <c r="N20" s="12">
        <v>322.11447179999999</v>
      </c>
      <c r="O20" s="12">
        <v>322.11447179999999</v>
      </c>
      <c r="P20" s="12">
        <v>222.12670679999999</v>
      </c>
      <c r="Q20" s="12">
        <v>222.12670679999999</v>
      </c>
      <c r="R20" s="12">
        <v>222.12670679999999</v>
      </c>
      <c r="S20" s="12">
        <v>222.12670679999999</v>
      </c>
      <c r="T20" s="12">
        <v>222.12670679999999</v>
      </c>
      <c r="U20" s="12">
        <v>160.033749</v>
      </c>
      <c r="V20" s="12">
        <v>160.033749</v>
      </c>
      <c r="W20" s="12">
        <v>160.033749</v>
      </c>
      <c r="X20" s="12">
        <v>160.033749</v>
      </c>
      <c r="Y20" s="12">
        <v>160.033749</v>
      </c>
      <c r="Z20" s="12">
        <v>160.033749</v>
      </c>
      <c r="AA20" s="12">
        <v>160.033749</v>
      </c>
      <c r="AB20" s="12">
        <v>160.033749</v>
      </c>
      <c r="AC20" s="12">
        <v>160.033749</v>
      </c>
      <c r="AD20" s="12">
        <v>160.033749</v>
      </c>
      <c r="AE20" s="12">
        <v>160.033749</v>
      </c>
      <c r="AF20" s="12">
        <v>160.033749</v>
      </c>
      <c r="AG20" s="12">
        <v>160.033749</v>
      </c>
      <c r="AH20" s="12">
        <v>160.033749</v>
      </c>
      <c r="AI20" s="12">
        <v>160.033749</v>
      </c>
      <c r="AJ20" s="12">
        <v>160.033749</v>
      </c>
      <c r="AK20" s="12">
        <v>160.033749</v>
      </c>
      <c r="AL20" s="12">
        <v>160.033749</v>
      </c>
      <c r="AM20" s="12">
        <v>160.033749</v>
      </c>
      <c r="AN20" s="12">
        <v>160.033749</v>
      </c>
      <c r="AO20" s="12">
        <v>160.033749</v>
      </c>
      <c r="AP20" s="12" t="s">
        <v>301</v>
      </c>
    </row>
    <row r="21" spans="1:42" x14ac:dyDescent="0.4">
      <c r="A21" s="3">
        <v>7</v>
      </c>
      <c r="B21" s="3" t="s">
        <v>55</v>
      </c>
      <c r="C21" s="3" t="s">
        <v>157</v>
      </c>
      <c r="D21" s="3">
        <v>2</v>
      </c>
      <c r="E21" s="3" t="s">
        <v>223</v>
      </c>
      <c r="F21" s="3" t="s">
        <v>277</v>
      </c>
      <c r="G21" s="3" t="s">
        <v>288</v>
      </c>
      <c r="H21" s="3">
        <v>0</v>
      </c>
      <c r="I21" s="3">
        <v>6.4422894360000003</v>
      </c>
      <c r="J21" s="12">
        <v>6.4422894360000003</v>
      </c>
      <c r="K21" s="12">
        <v>6.4422894360000003</v>
      </c>
      <c r="L21" s="12">
        <v>6.042338376</v>
      </c>
      <c r="M21" s="12">
        <v>5.6423873159999998</v>
      </c>
      <c r="N21" s="12">
        <v>5.2424362569999996</v>
      </c>
      <c r="O21" s="12">
        <v>4.8424851970000002</v>
      </c>
      <c r="P21" s="12">
        <v>4.442534137</v>
      </c>
      <c r="Q21" s="12">
        <v>4.194162306</v>
      </c>
      <c r="R21" s="12">
        <v>3.9457904739999998</v>
      </c>
      <c r="S21" s="12">
        <v>3.6974186429999998</v>
      </c>
      <c r="T21" s="12">
        <v>3.4490468120000002</v>
      </c>
      <c r="U21" s="12">
        <v>3.2006749800000001</v>
      </c>
      <c r="V21" s="12">
        <v>3.2006749800000001</v>
      </c>
      <c r="W21" s="12">
        <v>3.2006749800000001</v>
      </c>
      <c r="X21" s="12">
        <v>3.2006749800000001</v>
      </c>
      <c r="Y21" s="12">
        <v>3.2006749800000001</v>
      </c>
      <c r="Z21" s="12">
        <v>3.2006749800000001</v>
      </c>
      <c r="AA21" s="12">
        <v>3.2006749800000001</v>
      </c>
      <c r="AB21" s="12">
        <v>3.2006749800000001</v>
      </c>
      <c r="AC21" s="12">
        <v>3.2006749800000001</v>
      </c>
      <c r="AD21" s="12">
        <v>3.2006749800000001</v>
      </c>
      <c r="AE21" s="12">
        <v>3.2006749800000001</v>
      </c>
      <c r="AF21" s="12">
        <v>3.2006749800000001</v>
      </c>
      <c r="AG21" s="12">
        <v>3.2006749800000001</v>
      </c>
      <c r="AH21" s="12">
        <v>3.2006749800000001</v>
      </c>
      <c r="AI21" s="12">
        <v>3.2006749800000001</v>
      </c>
      <c r="AJ21" s="12">
        <v>3.2006749800000001</v>
      </c>
      <c r="AK21" s="12">
        <v>3.2006749800000001</v>
      </c>
      <c r="AL21" s="12">
        <v>3.2006749800000001</v>
      </c>
      <c r="AM21" s="12">
        <v>3.2006749800000001</v>
      </c>
      <c r="AN21" s="12">
        <v>3.2006749800000001</v>
      </c>
      <c r="AO21" s="12">
        <v>3.2006749800000001</v>
      </c>
      <c r="AP21" s="12" t="s">
        <v>301</v>
      </c>
    </row>
    <row r="22" spans="1:42" x14ac:dyDescent="0.4">
      <c r="A22" s="3">
        <v>7</v>
      </c>
      <c r="B22" s="3" t="s">
        <v>55</v>
      </c>
      <c r="C22" s="3" t="s">
        <v>157</v>
      </c>
      <c r="D22" s="3">
        <v>3</v>
      </c>
      <c r="E22" s="3" t="s">
        <v>225</v>
      </c>
      <c r="F22" s="3"/>
      <c r="G22" s="3" t="s">
        <v>276</v>
      </c>
      <c r="H22" s="3">
        <v>0</v>
      </c>
      <c r="I22" s="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x14ac:dyDescent="0.4">
      <c r="A23" s="7">
        <v>8</v>
      </c>
      <c r="B23" s="7" t="s">
        <v>56</v>
      </c>
      <c r="C23" s="7" t="s">
        <v>158</v>
      </c>
      <c r="D23" s="7">
        <v>1</v>
      </c>
      <c r="E23" s="7" t="s">
        <v>222</v>
      </c>
      <c r="F23" s="7"/>
      <c r="G23" s="7" t="s">
        <v>279</v>
      </c>
      <c r="H23" s="7">
        <v>0</v>
      </c>
      <c r="I23" s="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x14ac:dyDescent="0.4">
      <c r="A24" s="7">
        <v>8</v>
      </c>
      <c r="B24" s="7" t="s">
        <v>56</v>
      </c>
      <c r="C24" s="7" t="s">
        <v>158</v>
      </c>
      <c r="D24" s="7">
        <v>2</v>
      </c>
      <c r="E24" s="7" t="s">
        <v>223</v>
      </c>
      <c r="F24" s="7"/>
      <c r="G24" s="7" t="s">
        <v>279</v>
      </c>
      <c r="H24" s="7">
        <v>0</v>
      </c>
      <c r="I24" s="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4">
      <c r="A25" s="7">
        <v>8</v>
      </c>
      <c r="B25" s="7" t="s">
        <v>56</v>
      </c>
      <c r="C25" s="7" t="s">
        <v>158</v>
      </c>
      <c r="D25" s="7">
        <v>3</v>
      </c>
      <c r="E25" s="7" t="s">
        <v>225</v>
      </c>
      <c r="F25" s="7"/>
      <c r="G25" s="7" t="s">
        <v>279</v>
      </c>
      <c r="H25" s="7">
        <v>0</v>
      </c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x14ac:dyDescent="0.4">
      <c r="A26" s="3">
        <v>9</v>
      </c>
      <c r="B26" s="3" t="s">
        <v>57</v>
      </c>
      <c r="C26" s="3" t="s">
        <v>159</v>
      </c>
      <c r="D26" s="3">
        <v>1</v>
      </c>
      <c r="E26" s="3" t="s">
        <v>222</v>
      </c>
      <c r="F26" s="3"/>
      <c r="G26" s="3" t="s">
        <v>279</v>
      </c>
      <c r="H26" s="3">
        <v>0</v>
      </c>
      <c r="I26" s="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x14ac:dyDescent="0.4">
      <c r="A27" s="3">
        <v>9</v>
      </c>
      <c r="B27" s="3" t="s">
        <v>57</v>
      </c>
      <c r="C27" s="3" t="s">
        <v>159</v>
      </c>
      <c r="D27" s="3">
        <v>2</v>
      </c>
      <c r="E27" s="3" t="s">
        <v>223</v>
      </c>
      <c r="F27" s="3"/>
      <c r="G27" s="3" t="s">
        <v>279</v>
      </c>
      <c r="H27" s="3">
        <v>0</v>
      </c>
      <c r="I27" s="3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x14ac:dyDescent="0.4">
      <c r="A28" s="3">
        <v>9</v>
      </c>
      <c r="B28" s="3" t="s">
        <v>57</v>
      </c>
      <c r="C28" s="3" t="s">
        <v>159</v>
      </c>
      <c r="D28" s="3">
        <v>3</v>
      </c>
      <c r="E28" s="3" t="s">
        <v>225</v>
      </c>
      <c r="F28" s="3"/>
      <c r="G28" s="3" t="s">
        <v>279</v>
      </c>
      <c r="H28" s="3">
        <v>0</v>
      </c>
      <c r="I28" s="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x14ac:dyDescent="0.4">
      <c r="A29" s="7">
        <v>10</v>
      </c>
      <c r="B29" s="7" t="s">
        <v>58</v>
      </c>
      <c r="C29" s="7" t="s">
        <v>160</v>
      </c>
      <c r="D29" s="7">
        <v>1</v>
      </c>
      <c r="E29" s="7" t="s">
        <v>222</v>
      </c>
      <c r="F29" s="7" t="s">
        <v>277</v>
      </c>
      <c r="G29" s="7" t="s">
        <v>288</v>
      </c>
      <c r="H29" s="7">
        <v>0</v>
      </c>
      <c r="I29" s="7">
        <v>70.599159510000007</v>
      </c>
      <c r="J29" s="12">
        <v>70.599159510000007</v>
      </c>
      <c r="K29" s="12">
        <v>70.599159510000007</v>
      </c>
      <c r="L29" s="12">
        <v>70.599159510000007</v>
      </c>
      <c r="M29" s="12">
        <v>70.599159510000007</v>
      </c>
      <c r="N29" s="12">
        <v>70.599159510000007</v>
      </c>
      <c r="O29" s="12">
        <v>70.599159510000007</v>
      </c>
      <c r="P29" s="12">
        <v>48.684427990000003</v>
      </c>
      <c r="Q29" s="12">
        <v>48.684427990000003</v>
      </c>
      <c r="R29" s="12">
        <v>48.684427990000003</v>
      </c>
      <c r="S29" s="12">
        <v>48.684427990000003</v>
      </c>
      <c r="T29" s="12">
        <v>48.684427990000003</v>
      </c>
      <c r="U29" s="12">
        <v>35.075257909999998</v>
      </c>
      <c r="V29" s="12">
        <v>35.075257909999998</v>
      </c>
      <c r="W29" s="12">
        <v>35.075257909999998</v>
      </c>
      <c r="X29" s="12">
        <v>35.075257909999998</v>
      </c>
      <c r="Y29" s="12">
        <v>35.075257909999998</v>
      </c>
      <c r="Z29" s="12">
        <v>35.075257909999998</v>
      </c>
      <c r="AA29" s="12">
        <v>35.075257909999998</v>
      </c>
      <c r="AB29" s="12">
        <v>35.075257909999998</v>
      </c>
      <c r="AC29" s="12">
        <v>35.075257909999998</v>
      </c>
      <c r="AD29" s="12">
        <v>35.075257909999998</v>
      </c>
      <c r="AE29" s="12">
        <v>35.075257909999998</v>
      </c>
      <c r="AF29" s="12">
        <v>35.075257909999998</v>
      </c>
      <c r="AG29" s="12">
        <v>35.075257909999998</v>
      </c>
      <c r="AH29" s="12">
        <v>35.075257909999998</v>
      </c>
      <c r="AI29" s="12">
        <v>35.075257909999998</v>
      </c>
      <c r="AJ29" s="12">
        <v>35.075257909999998</v>
      </c>
      <c r="AK29" s="12">
        <v>35.075257909999998</v>
      </c>
      <c r="AL29" s="12">
        <v>35.075257909999998</v>
      </c>
      <c r="AM29" s="12">
        <v>35.075257909999998</v>
      </c>
      <c r="AN29" s="12">
        <v>35.075257909999998</v>
      </c>
      <c r="AO29" s="12">
        <v>35.075257909999998</v>
      </c>
      <c r="AP29" s="12" t="s">
        <v>301</v>
      </c>
    </row>
    <row r="30" spans="1:42" x14ac:dyDescent="0.4">
      <c r="A30" s="7">
        <v>10</v>
      </c>
      <c r="B30" s="7" t="s">
        <v>58</v>
      </c>
      <c r="C30" s="7" t="s">
        <v>160</v>
      </c>
      <c r="D30" s="7">
        <v>2</v>
      </c>
      <c r="E30" s="7" t="s">
        <v>223</v>
      </c>
      <c r="F30" s="7" t="s">
        <v>277</v>
      </c>
      <c r="G30" s="7" t="s">
        <v>288</v>
      </c>
      <c r="H30" s="7">
        <v>0</v>
      </c>
      <c r="I30" s="7">
        <v>1.4119831899999999</v>
      </c>
      <c r="J30" s="12">
        <v>1.4119831899999999</v>
      </c>
      <c r="K30" s="12">
        <v>1.4119831899999999</v>
      </c>
      <c r="L30" s="12">
        <v>1.3243242639999999</v>
      </c>
      <c r="M30" s="12">
        <v>1.2366653379999999</v>
      </c>
      <c r="N30" s="12">
        <v>1.1490064120000001</v>
      </c>
      <c r="O30" s="12">
        <v>1.0613474860000001</v>
      </c>
      <c r="P30" s="12">
        <v>0.97368856000000004</v>
      </c>
      <c r="Q30" s="12">
        <v>0.91925188000000002</v>
      </c>
      <c r="R30" s="12">
        <v>0.86481519900000003</v>
      </c>
      <c r="S30" s="12">
        <v>0.81037851900000002</v>
      </c>
      <c r="T30" s="12">
        <v>0.75594183800000003</v>
      </c>
      <c r="U30" s="12">
        <v>0.70150515800000002</v>
      </c>
      <c r="V30" s="12">
        <v>0.70150515800000002</v>
      </c>
      <c r="W30" s="12">
        <v>0.70150515800000002</v>
      </c>
      <c r="X30" s="12">
        <v>0.70150515800000002</v>
      </c>
      <c r="Y30" s="12">
        <v>0.70150515800000002</v>
      </c>
      <c r="Z30" s="12">
        <v>0.70150515800000002</v>
      </c>
      <c r="AA30" s="12">
        <v>0.70150515800000002</v>
      </c>
      <c r="AB30" s="12">
        <v>0.70150515800000002</v>
      </c>
      <c r="AC30" s="12">
        <v>0.70150515800000002</v>
      </c>
      <c r="AD30" s="12">
        <v>0.70150515800000002</v>
      </c>
      <c r="AE30" s="12">
        <v>0.70150515800000002</v>
      </c>
      <c r="AF30" s="12">
        <v>0.70150515800000002</v>
      </c>
      <c r="AG30" s="12">
        <v>0.70150515800000002</v>
      </c>
      <c r="AH30" s="12">
        <v>0.70150515800000002</v>
      </c>
      <c r="AI30" s="12">
        <v>0.70150515800000002</v>
      </c>
      <c r="AJ30" s="12">
        <v>0.70150515800000002</v>
      </c>
      <c r="AK30" s="12">
        <v>0.70150515800000002</v>
      </c>
      <c r="AL30" s="12">
        <v>0.70150515800000002</v>
      </c>
      <c r="AM30" s="12">
        <v>0.70150515800000002</v>
      </c>
      <c r="AN30" s="12">
        <v>0.70150515800000002</v>
      </c>
      <c r="AO30" s="12">
        <v>0.70150515800000002</v>
      </c>
      <c r="AP30" s="12" t="s">
        <v>301</v>
      </c>
    </row>
    <row r="31" spans="1:42" x14ac:dyDescent="0.4">
      <c r="A31" s="7">
        <v>10</v>
      </c>
      <c r="B31" s="7" t="s">
        <v>58</v>
      </c>
      <c r="C31" s="7" t="s">
        <v>160</v>
      </c>
      <c r="D31" s="7">
        <v>3</v>
      </c>
      <c r="E31" s="7" t="s">
        <v>225</v>
      </c>
      <c r="F31" s="7"/>
      <c r="G31" s="7" t="s">
        <v>276</v>
      </c>
      <c r="H31" s="7">
        <v>0</v>
      </c>
      <c r="I31" s="7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x14ac:dyDescent="0.4">
      <c r="A32" s="3">
        <v>11</v>
      </c>
      <c r="B32" s="3" t="s">
        <v>59</v>
      </c>
      <c r="C32" s="3" t="s">
        <v>161</v>
      </c>
      <c r="D32" s="3">
        <v>1</v>
      </c>
      <c r="E32" s="3" t="s">
        <v>222</v>
      </c>
      <c r="F32" s="3"/>
      <c r="G32" s="3" t="s">
        <v>279</v>
      </c>
      <c r="H32" s="3">
        <v>0</v>
      </c>
      <c r="I32" s="3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x14ac:dyDescent="0.4">
      <c r="A33" s="3">
        <v>11</v>
      </c>
      <c r="B33" s="3" t="s">
        <v>59</v>
      </c>
      <c r="C33" s="3" t="s">
        <v>161</v>
      </c>
      <c r="D33" s="3">
        <v>2</v>
      </c>
      <c r="E33" s="3" t="s">
        <v>223</v>
      </c>
      <c r="F33" s="3"/>
      <c r="G33" s="3" t="s">
        <v>279</v>
      </c>
      <c r="H33" s="3">
        <v>0</v>
      </c>
      <c r="I33" s="3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x14ac:dyDescent="0.4">
      <c r="A34" s="3">
        <v>11</v>
      </c>
      <c r="B34" s="3" t="s">
        <v>59</v>
      </c>
      <c r="C34" s="3" t="s">
        <v>161</v>
      </c>
      <c r="D34" s="3">
        <v>3</v>
      </c>
      <c r="E34" s="3" t="s">
        <v>225</v>
      </c>
      <c r="F34" s="3"/>
      <c r="G34" s="3" t="s">
        <v>279</v>
      </c>
      <c r="H34" s="3">
        <v>0</v>
      </c>
      <c r="I34" s="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x14ac:dyDescent="0.4">
      <c r="A35" s="7">
        <v>12</v>
      </c>
      <c r="B35" s="7" t="s">
        <v>60</v>
      </c>
      <c r="C35" s="7" t="s">
        <v>162</v>
      </c>
      <c r="D35" s="7">
        <v>1</v>
      </c>
      <c r="E35" s="7" t="s">
        <v>222</v>
      </c>
      <c r="F35" s="7"/>
      <c r="G35" s="7" t="s">
        <v>279</v>
      </c>
      <c r="H35" s="7">
        <v>0</v>
      </c>
      <c r="I35" s="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x14ac:dyDescent="0.4">
      <c r="A36" s="7">
        <v>12</v>
      </c>
      <c r="B36" s="7" t="s">
        <v>60</v>
      </c>
      <c r="C36" s="7" t="s">
        <v>162</v>
      </c>
      <c r="D36" s="7">
        <v>2</v>
      </c>
      <c r="E36" s="7" t="s">
        <v>223</v>
      </c>
      <c r="F36" s="7"/>
      <c r="G36" s="7" t="s">
        <v>279</v>
      </c>
      <c r="H36" s="7">
        <v>0</v>
      </c>
      <c r="I36" s="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x14ac:dyDescent="0.4">
      <c r="A37" s="7">
        <v>12</v>
      </c>
      <c r="B37" s="7" t="s">
        <v>60</v>
      </c>
      <c r="C37" s="7" t="s">
        <v>162</v>
      </c>
      <c r="D37" s="7">
        <v>3</v>
      </c>
      <c r="E37" s="7" t="s">
        <v>225</v>
      </c>
      <c r="F37" s="7"/>
      <c r="G37" s="7" t="s">
        <v>279</v>
      </c>
      <c r="H37" s="7">
        <v>0</v>
      </c>
      <c r="I37" s="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x14ac:dyDescent="0.4">
      <c r="A38" s="3">
        <v>13</v>
      </c>
      <c r="B38" s="3" t="s">
        <v>61</v>
      </c>
      <c r="C38" s="3" t="s">
        <v>163</v>
      </c>
      <c r="D38" s="3">
        <v>1</v>
      </c>
      <c r="E38" s="3" t="s">
        <v>222</v>
      </c>
      <c r="F38" s="3"/>
      <c r="G38" s="3" t="s">
        <v>279</v>
      </c>
      <c r="H38" s="3">
        <v>0</v>
      </c>
      <c r="I38" s="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x14ac:dyDescent="0.4">
      <c r="A39" s="3">
        <v>13</v>
      </c>
      <c r="B39" s="3" t="s">
        <v>61</v>
      </c>
      <c r="C39" s="3" t="s">
        <v>163</v>
      </c>
      <c r="D39" s="3">
        <v>2</v>
      </c>
      <c r="E39" s="3" t="s">
        <v>223</v>
      </c>
      <c r="F39" s="3"/>
      <c r="G39" s="3" t="s">
        <v>279</v>
      </c>
      <c r="H39" s="3">
        <v>0</v>
      </c>
      <c r="I39" s="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x14ac:dyDescent="0.4">
      <c r="A40" s="3">
        <v>13</v>
      </c>
      <c r="B40" s="3" t="s">
        <v>61</v>
      </c>
      <c r="C40" s="3" t="s">
        <v>163</v>
      </c>
      <c r="D40" s="3">
        <v>3</v>
      </c>
      <c r="E40" s="3" t="s">
        <v>225</v>
      </c>
      <c r="F40" s="3"/>
      <c r="G40" s="3" t="s">
        <v>279</v>
      </c>
      <c r="H40" s="3">
        <v>0</v>
      </c>
      <c r="I40" s="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x14ac:dyDescent="0.4">
      <c r="A41" s="7">
        <v>14</v>
      </c>
      <c r="B41" s="7" t="s">
        <v>62</v>
      </c>
      <c r="C41" s="7" t="s">
        <v>164</v>
      </c>
      <c r="D41" s="7">
        <v>1</v>
      </c>
      <c r="E41" s="7" t="s">
        <v>222</v>
      </c>
      <c r="F41" s="7"/>
      <c r="G41" s="7" t="s">
        <v>279</v>
      </c>
      <c r="H41" s="7">
        <v>0</v>
      </c>
      <c r="I41" s="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x14ac:dyDescent="0.4">
      <c r="A42" s="7">
        <v>14</v>
      </c>
      <c r="B42" s="7" t="s">
        <v>62</v>
      </c>
      <c r="C42" s="7" t="s">
        <v>164</v>
      </c>
      <c r="D42" s="7">
        <v>2</v>
      </c>
      <c r="E42" s="7" t="s">
        <v>223</v>
      </c>
      <c r="F42" s="7"/>
      <c r="G42" s="7" t="s">
        <v>279</v>
      </c>
      <c r="H42" s="7">
        <v>0</v>
      </c>
      <c r="I42" s="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x14ac:dyDescent="0.4">
      <c r="A43" s="7">
        <v>14</v>
      </c>
      <c r="B43" s="7" t="s">
        <v>62</v>
      </c>
      <c r="C43" s="7" t="s">
        <v>164</v>
      </c>
      <c r="D43" s="7">
        <v>3</v>
      </c>
      <c r="E43" s="7" t="s">
        <v>225</v>
      </c>
      <c r="F43" s="7"/>
      <c r="G43" s="7" t="s">
        <v>279</v>
      </c>
      <c r="H43" s="7">
        <v>0</v>
      </c>
      <c r="I43" s="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x14ac:dyDescent="0.4">
      <c r="A44" s="3">
        <v>15</v>
      </c>
      <c r="B44" s="3" t="s">
        <v>63</v>
      </c>
      <c r="C44" s="3" t="s">
        <v>165</v>
      </c>
      <c r="D44" s="3">
        <v>1</v>
      </c>
      <c r="E44" s="3" t="s">
        <v>222</v>
      </c>
      <c r="F44" s="3"/>
      <c r="G44" s="3" t="s">
        <v>279</v>
      </c>
      <c r="H44" s="3">
        <v>0</v>
      </c>
      <c r="I44" s="3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x14ac:dyDescent="0.4">
      <c r="A45" s="3">
        <v>15</v>
      </c>
      <c r="B45" s="3" t="s">
        <v>63</v>
      </c>
      <c r="C45" s="3" t="s">
        <v>165</v>
      </c>
      <c r="D45" s="3">
        <v>2</v>
      </c>
      <c r="E45" s="3" t="s">
        <v>223</v>
      </c>
      <c r="F45" s="3"/>
      <c r="G45" s="3" t="s">
        <v>279</v>
      </c>
      <c r="H45" s="3">
        <v>0</v>
      </c>
      <c r="I45" s="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x14ac:dyDescent="0.4">
      <c r="A46" s="3">
        <v>15</v>
      </c>
      <c r="B46" s="3" t="s">
        <v>63</v>
      </c>
      <c r="C46" s="3" t="s">
        <v>165</v>
      </c>
      <c r="D46" s="3">
        <v>3</v>
      </c>
      <c r="E46" s="3" t="s">
        <v>225</v>
      </c>
      <c r="F46" s="3"/>
      <c r="G46" s="3" t="s">
        <v>279</v>
      </c>
      <c r="H46" s="3">
        <v>0</v>
      </c>
      <c r="I46" s="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x14ac:dyDescent="0.4">
      <c r="A47" s="7">
        <v>16</v>
      </c>
      <c r="B47" s="7" t="s">
        <v>64</v>
      </c>
      <c r="C47" s="7" t="s">
        <v>166</v>
      </c>
      <c r="D47" s="7">
        <v>1</v>
      </c>
      <c r="E47" s="7" t="s">
        <v>222</v>
      </c>
      <c r="F47" s="7"/>
      <c r="G47" s="7" t="s">
        <v>279</v>
      </c>
      <c r="H47" s="7">
        <v>0</v>
      </c>
      <c r="I47" s="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x14ac:dyDescent="0.4">
      <c r="A48" s="7">
        <v>16</v>
      </c>
      <c r="B48" s="7" t="s">
        <v>64</v>
      </c>
      <c r="C48" s="7" t="s">
        <v>166</v>
      </c>
      <c r="D48" s="7">
        <v>2</v>
      </c>
      <c r="E48" s="7" t="s">
        <v>223</v>
      </c>
      <c r="F48" s="7"/>
      <c r="G48" s="7" t="s">
        <v>279</v>
      </c>
      <c r="H48" s="7">
        <v>0</v>
      </c>
      <c r="I48" s="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x14ac:dyDescent="0.4">
      <c r="A49" s="7">
        <v>16</v>
      </c>
      <c r="B49" s="7" t="s">
        <v>64</v>
      </c>
      <c r="C49" s="7" t="s">
        <v>166</v>
      </c>
      <c r="D49" s="7">
        <v>3</v>
      </c>
      <c r="E49" s="7" t="s">
        <v>225</v>
      </c>
      <c r="F49" s="7"/>
      <c r="G49" s="7" t="s">
        <v>279</v>
      </c>
      <c r="H49" s="7">
        <v>0</v>
      </c>
      <c r="I49" s="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x14ac:dyDescent="0.4">
      <c r="A50" s="3">
        <v>17</v>
      </c>
      <c r="B50" s="3" t="s">
        <v>65</v>
      </c>
      <c r="C50" s="3" t="s">
        <v>167</v>
      </c>
      <c r="D50" s="3">
        <v>1</v>
      </c>
      <c r="E50" s="3" t="s">
        <v>222</v>
      </c>
      <c r="F50" s="3" t="s">
        <v>277</v>
      </c>
      <c r="G50" s="3" t="s">
        <v>288</v>
      </c>
      <c r="H50" s="3">
        <v>0</v>
      </c>
      <c r="I50" s="3">
        <v>70.599159510000007</v>
      </c>
      <c r="J50" s="12">
        <v>70.599159510000007</v>
      </c>
      <c r="K50" s="12">
        <v>70.599159510000007</v>
      </c>
      <c r="L50" s="12">
        <v>70.599159510000007</v>
      </c>
      <c r="M50" s="12">
        <v>70.599159510000007</v>
      </c>
      <c r="N50" s="12">
        <v>70.599159510000007</v>
      </c>
      <c r="O50" s="12">
        <v>70.599159510000007</v>
      </c>
      <c r="P50" s="12">
        <v>48.684427990000003</v>
      </c>
      <c r="Q50" s="12">
        <v>48.684427990000003</v>
      </c>
      <c r="R50" s="12">
        <v>48.684427990000003</v>
      </c>
      <c r="S50" s="12">
        <v>48.684427990000003</v>
      </c>
      <c r="T50" s="12">
        <v>48.684427990000003</v>
      </c>
      <c r="U50" s="12">
        <v>35.075257909999998</v>
      </c>
      <c r="V50" s="12">
        <v>35.075257909999998</v>
      </c>
      <c r="W50" s="12">
        <v>35.075257909999998</v>
      </c>
      <c r="X50" s="12">
        <v>35.075257909999998</v>
      </c>
      <c r="Y50" s="12">
        <v>35.075257909999998</v>
      </c>
      <c r="Z50" s="12">
        <v>35.075257909999998</v>
      </c>
      <c r="AA50" s="12">
        <v>35.075257909999998</v>
      </c>
      <c r="AB50" s="12">
        <v>35.075257909999998</v>
      </c>
      <c r="AC50" s="12">
        <v>35.075257909999998</v>
      </c>
      <c r="AD50" s="12">
        <v>35.075257909999998</v>
      </c>
      <c r="AE50" s="12">
        <v>35.075257909999998</v>
      </c>
      <c r="AF50" s="12">
        <v>35.075257909999998</v>
      </c>
      <c r="AG50" s="12">
        <v>35.075257909999998</v>
      </c>
      <c r="AH50" s="12">
        <v>35.075257909999998</v>
      </c>
      <c r="AI50" s="12">
        <v>35.075257909999998</v>
      </c>
      <c r="AJ50" s="12">
        <v>35.075257909999998</v>
      </c>
      <c r="AK50" s="12">
        <v>35.075257909999998</v>
      </c>
      <c r="AL50" s="12">
        <v>35.075257909999998</v>
      </c>
      <c r="AM50" s="12">
        <v>35.075257909999998</v>
      </c>
      <c r="AN50" s="12">
        <v>35.075257909999998</v>
      </c>
      <c r="AO50" s="12">
        <v>35.075257909999998</v>
      </c>
      <c r="AP50" s="12" t="s">
        <v>301</v>
      </c>
    </row>
    <row r="51" spans="1:42" x14ac:dyDescent="0.4">
      <c r="A51" s="3">
        <v>17</v>
      </c>
      <c r="B51" s="3" t="s">
        <v>65</v>
      </c>
      <c r="C51" s="3" t="s">
        <v>167</v>
      </c>
      <c r="D51" s="3">
        <v>2</v>
      </c>
      <c r="E51" s="3" t="s">
        <v>223</v>
      </c>
      <c r="F51" s="3" t="s">
        <v>277</v>
      </c>
      <c r="G51" s="3" t="s">
        <v>288</v>
      </c>
      <c r="H51" s="3">
        <v>0</v>
      </c>
      <c r="I51" s="3">
        <v>1.4119831899999999</v>
      </c>
      <c r="J51" s="12">
        <v>1.4119831899999999</v>
      </c>
      <c r="K51" s="12">
        <v>1.4119831899999999</v>
      </c>
      <c r="L51" s="12">
        <v>1.3243242639999999</v>
      </c>
      <c r="M51" s="12">
        <v>1.2366653379999999</v>
      </c>
      <c r="N51" s="12">
        <v>1.1490064120000001</v>
      </c>
      <c r="O51" s="12">
        <v>1.0613474860000001</v>
      </c>
      <c r="P51" s="12">
        <v>0.97368856000000004</v>
      </c>
      <c r="Q51" s="12">
        <v>0.91925188000000002</v>
      </c>
      <c r="R51" s="12">
        <v>0.86481519900000003</v>
      </c>
      <c r="S51" s="12">
        <v>0.81037851900000002</v>
      </c>
      <c r="T51" s="12">
        <v>0.75594183800000003</v>
      </c>
      <c r="U51" s="12">
        <v>0.70150515800000002</v>
      </c>
      <c r="V51" s="12">
        <v>0.70150515800000002</v>
      </c>
      <c r="W51" s="12">
        <v>0.70150515800000002</v>
      </c>
      <c r="X51" s="12">
        <v>0.70150515800000002</v>
      </c>
      <c r="Y51" s="12">
        <v>0.70150515800000002</v>
      </c>
      <c r="Z51" s="12">
        <v>0.70150515800000002</v>
      </c>
      <c r="AA51" s="12">
        <v>0.70150515800000002</v>
      </c>
      <c r="AB51" s="12">
        <v>0.70150515800000002</v>
      </c>
      <c r="AC51" s="12">
        <v>0.70150515800000002</v>
      </c>
      <c r="AD51" s="12">
        <v>0.70150515800000002</v>
      </c>
      <c r="AE51" s="12">
        <v>0.70150515800000002</v>
      </c>
      <c r="AF51" s="12">
        <v>0.70150515800000002</v>
      </c>
      <c r="AG51" s="12">
        <v>0.70150515800000002</v>
      </c>
      <c r="AH51" s="12">
        <v>0.70150515800000002</v>
      </c>
      <c r="AI51" s="12">
        <v>0.70150515800000002</v>
      </c>
      <c r="AJ51" s="12">
        <v>0.70150515800000002</v>
      </c>
      <c r="AK51" s="12">
        <v>0.70150515800000002</v>
      </c>
      <c r="AL51" s="12">
        <v>0.70150515800000002</v>
      </c>
      <c r="AM51" s="12">
        <v>0.70150515800000002</v>
      </c>
      <c r="AN51" s="12">
        <v>0.70150515800000002</v>
      </c>
      <c r="AO51" s="12">
        <v>0.70150515800000002</v>
      </c>
      <c r="AP51" s="12" t="s">
        <v>301</v>
      </c>
    </row>
    <row r="52" spans="1:42" x14ac:dyDescent="0.4">
      <c r="A52" s="3">
        <v>17</v>
      </c>
      <c r="B52" s="3" t="s">
        <v>65</v>
      </c>
      <c r="C52" s="3" t="s">
        <v>167</v>
      </c>
      <c r="D52" s="3">
        <v>3</v>
      </c>
      <c r="E52" s="3" t="s">
        <v>225</v>
      </c>
      <c r="F52" s="3"/>
      <c r="G52" s="3" t="s">
        <v>276</v>
      </c>
      <c r="H52" s="3">
        <v>0</v>
      </c>
      <c r="I52" s="3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01"/>
  <sheetViews>
    <sheetView topLeftCell="D124" zoomScale="85" zoomScaleNormal="85" workbookViewId="0">
      <selection activeCell="J143" sqref="J143"/>
    </sheetView>
  </sheetViews>
  <sheetFormatPr defaultRowHeight="14.6" x14ac:dyDescent="0.4"/>
  <cols>
    <col min="1" max="1" width="7.3046875" bestFit="1" customWidth="1"/>
    <col min="2" max="2" width="14.07421875" bestFit="1" customWidth="1"/>
    <col min="3" max="3" width="38.84375" bestFit="1" customWidth="1"/>
    <col min="4" max="4" width="12.07421875" bestFit="1" customWidth="1"/>
    <col min="5" max="5" width="39" bestFit="1" customWidth="1"/>
    <col min="6" max="6" width="29.53515625" bestFit="1" customWidth="1"/>
    <col min="7" max="7" width="18.4609375" bestFit="1" customWidth="1"/>
    <col min="8" max="8" width="34.53515625" bestFit="1" customWidth="1"/>
    <col min="9" max="9" width="19.23046875" bestFit="1" customWidth="1"/>
    <col min="10" max="42" width="20.69140625" bestFit="1" customWidth="1"/>
    <col min="43" max="43" width="144.53515625" bestFit="1" customWidth="1"/>
  </cols>
  <sheetData>
    <row r="1" spans="1:43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302</v>
      </c>
      <c r="G1" s="1" t="s">
        <v>6</v>
      </c>
      <c r="H1" s="1" t="s">
        <v>220</v>
      </c>
      <c r="I1" s="1" t="s">
        <v>221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9" t="s">
        <v>275</v>
      </c>
    </row>
    <row r="2" spans="1:43" x14ac:dyDescent="0.4">
      <c r="A2" s="3">
        <v>1</v>
      </c>
      <c r="B2" s="3" t="s">
        <v>66</v>
      </c>
      <c r="C2" s="3" t="s">
        <v>168</v>
      </c>
      <c r="D2" s="3">
        <v>1</v>
      </c>
      <c r="E2" s="3" t="s">
        <v>222</v>
      </c>
      <c r="F2" s="3" t="s">
        <v>303</v>
      </c>
      <c r="G2" s="3" t="s">
        <v>304</v>
      </c>
      <c r="H2" s="3" t="s">
        <v>280</v>
      </c>
      <c r="I2" s="3">
        <v>0</v>
      </c>
      <c r="J2" s="27">
        <v>19680.9728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</row>
    <row r="3" spans="1:43" x14ac:dyDescent="0.4">
      <c r="A3" s="3">
        <v>1</v>
      </c>
      <c r="B3" s="3" t="s">
        <v>66</v>
      </c>
      <c r="C3" s="3" t="s">
        <v>168</v>
      </c>
      <c r="D3" s="3">
        <v>2</v>
      </c>
      <c r="E3" s="3" t="s">
        <v>223</v>
      </c>
      <c r="F3" s="3" t="s">
        <v>305</v>
      </c>
      <c r="G3" s="3" t="s">
        <v>305</v>
      </c>
      <c r="H3" s="3" t="s">
        <v>288</v>
      </c>
      <c r="I3" s="3">
        <v>0</v>
      </c>
      <c r="J3" s="3">
        <v>61.65</v>
      </c>
      <c r="K3" s="12">
        <v>61.65</v>
      </c>
      <c r="L3" s="12">
        <v>61.65</v>
      </c>
      <c r="M3" s="12">
        <v>61.65</v>
      </c>
      <c r="N3" s="12">
        <v>61.65</v>
      </c>
      <c r="O3" s="12">
        <v>61.65</v>
      </c>
      <c r="P3" s="12">
        <v>61.65</v>
      </c>
      <c r="Q3" s="12">
        <v>61.65</v>
      </c>
      <c r="R3" s="12">
        <v>61.65</v>
      </c>
      <c r="S3" s="12">
        <v>61.65</v>
      </c>
      <c r="T3" s="12">
        <v>61.65</v>
      </c>
      <c r="U3" s="12">
        <v>61.65</v>
      </c>
      <c r="V3" s="12">
        <v>61.65</v>
      </c>
      <c r="W3" s="12">
        <v>61.65</v>
      </c>
      <c r="X3" s="12">
        <v>61.65</v>
      </c>
      <c r="Y3" s="12">
        <v>61.65</v>
      </c>
      <c r="Z3" s="12">
        <v>61.65</v>
      </c>
      <c r="AA3" s="12">
        <v>61.65</v>
      </c>
      <c r="AB3" s="12">
        <v>61.65</v>
      </c>
      <c r="AC3" s="12">
        <v>61.65</v>
      </c>
      <c r="AD3" s="12">
        <v>61.65</v>
      </c>
      <c r="AE3" s="12">
        <v>61.65</v>
      </c>
      <c r="AF3" s="12">
        <v>61.65</v>
      </c>
      <c r="AG3" s="12">
        <v>61.65</v>
      </c>
      <c r="AH3" s="12">
        <v>61.65</v>
      </c>
      <c r="AI3" s="12">
        <v>61.65</v>
      </c>
      <c r="AJ3" s="12">
        <v>61.65</v>
      </c>
      <c r="AK3" s="12">
        <v>61.65</v>
      </c>
      <c r="AL3" s="12">
        <v>61.65</v>
      </c>
      <c r="AM3" s="12">
        <v>61.65</v>
      </c>
      <c r="AN3" s="12">
        <v>61.65</v>
      </c>
      <c r="AO3" s="12">
        <v>61.65</v>
      </c>
      <c r="AP3" s="12">
        <v>61.65</v>
      </c>
      <c r="AQ3" s="12"/>
    </row>
    <row r="4" spans="1:43" x14ac:dyDescent="0.4">
      <c r="A4" s="3">
        <v>1</v>
      </c>
      <c r="B4" s="3" t="s">
        <v>66</v>
      </c>
      <c r="C4" s="3" t="s">
        <v>168</v>
      </c>
      <c r="D4" s="3">
        <v>3</v>
      </c>
      <c r="E4" s="3" t="s">
        <v>225</v>
      </c>
      <c r="F4" s="3" t="s">
        <v>306</v>
      </c>
      <c r="G4" s="3" t="s">
        <v>307</v>
      </c>
      <c r="H4" s="3" t="s">
        <v>288</v>
      </c>
      <c r="I4" s="3">
        <v>0</v>
      </c>
      <c r="J4" s="28">
        <v>109772</v>
      </c>
      <c r="K4" s="29">
        <v>103314.82352941181</v>
      </c>
      <c r="L4" s="29">
        <v>96857.647058823524</v>
      </c>
      <c r="M4" s="29">
        <v>90400.470588235301</v>
      </c>
      <c r="N4" s="29">
        <v>83943.294117647063</v>
      </c>
      <c r="O4" s="29">
        <v>77486.117647058825</v>
      </c>
      <c r="P4" s="29">
        <v>71028.941176470587</v>
      </c>
      <c r="Q4" s="29">
        <v>64571.76470588235</v>
      </c>
      <c r="R4" s="29">
        <v>58114.588235294119</v>
      </c>
      <c r="S4" s="29">
        <v>51657.411764705888</v>
      </c>
      <c r="T4" s="29">
        <v>45200.23529411765</v>
      </c>
      <c r="U4" s="29">
        <v>38743.058823529413</v>
      </c>
      <c r="V4" s="29">
        <v>32285.882352941178</v>
      </c>
      <c r="W4" s="29">
        <v>25828.705882352941</v>
      </c>
      <c r="X4" s="29">
        <v>19371.52941176471</v>
      </c>
      <c r="Y4" s="29">
        <v>12914.35294117647</v>
      </c>
      <c r="Z4" s="29">
        <v>6457.1764705882379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12"/>
    </row>
    <row r="5" spans="1:43" x14ac:dyDescent="0.4">
      <c r="A5" s="3">
        <v>1</v>
      </c>
      <c r="B5" s="3" t="s">
        <v>66</v>
      </c>
      <c r="C5" s="3" t="s">
        <v>168</v>
      </c>
      <c r="D5" s="3">
        <v>4</v>
      </c>
      <c r="E5" s="3" t="s">
        <v>226</v>
      </c>
      <c r="F5" s="3"/>
      <c r="G5" s="3"/>
      <c r="H5" s="3"/>
      <c r="I5" s="3">
        <v>0</v>
      </c>
      <c r="J5" s="3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  <row r="6" spans="1:43" x14ac:dyDescent="0.4">
      <c r="A6" s="3">
        <v>1</v>
      </c>
      <c r="B6" s="3" t="s">
        <v>66</v>
      </c>
      <c r="C6" s="3" t="s">
        <v>168</v>
      </c>
      <c r="D6" s="3">
        <v>5</v>
      </c>
      <c r="E6" s="3" t="s">
        <v>228</v>
      </c>
      <c r="F6" s="3"/>
      <c r="G6" s="3"/>
      <c r="H6" s="3"/>
      <c r="I6" s="3">
        <v>0</v>
      </c>
      <c r="J6" s="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</row>
    <row r="7" spans="1:43" x14ac:dyDescent="0.4">
      <c r="A7" s="7">
        <v>2</v>
      </c>
      <c r="B7" s="7" t="s">
        <v>67</v>
      </c>
      <c r="C7" s="7" t="s">
        <v>169</v>
      </c>
      <c r="D7" s="7">
        <v>1</v>
      </c>
      <c r="E7" s="7" t="s">
        <v>222</v>
      </c>
      <c r="F7" s="7" t="s">
        <v>303</v>
      </c>
      <c r="G7" s="7" t="s">
        <v>304</v>
      </c>
      <c r="H7" s="7" t="s">
        <v>280</v>
      </c>
      <c r="I7" s="7">
        <v>0</v>
      </c>
      <c r="J7" s="30">
        <v>19680.9728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</row>
    <row r="8" spans="1:43" x14ac:dyDescent="0.4">
      <c r="A8" s="7">
        <v>2</v>
      </c>
      <c r="B8" s="7" t="s">
        <v>67</v>
      </c>
      <c r="C8" s="7" t="s">
        <v>169</v>
      </c>
      <c r="D8" s="7">
        <v>2</v>
      </c>
      <c r="E8" s="7" t="s">
        <v>223</v>
      </c>
      <c r="F8" s="7" t="s">
        <v>305</v>
      </c>
      <c r="G8" s="7" t="s">
        <v>305</v>
      </c>
      <c r="H8" s="7" t="s">
        <v>288</v>
      </c>
      <c r="I8" s="7">
        <v>0</v>
      </c>
      <c r="J8" s="7">
        <v>61.65</v>
      </c>
      <c r="K8" s="12">
        <v>61.65</v>
      </c>
      <c r="L8" s="12">
        <v>61.65</v>
      </c>
      <c r="M8" s="12">
        <v>61.65</v>
      </c>
      <c r="N8" s="12">
        <v>61.65</v>
      </c>
      <c r="O8" s="12">
        <v>61.65</v>
      </c>
      <c r="P8" s="12">
        <v>61.65</v>
      </c>
      <c r="Q8" s="12">
        <v>61.65</v>
      </c>
      <c r="R8" s="12">
        <v>61.65</v>
      </c>
      <c r="S8" s="12">
        <v>61.65</v>
      </c>
      <c r="T8" s="12">
        <v>61.65</v>
      </c>
      <c r="U8" s="12">
        <v>61.65</v>
      </c>
      <c r="V8" s="12">
        <v>61.65</v>
      </c>
      <c r="W8" s="12">
        <v>61.65</v>
      </c>
      <c r="X8" s="12">
        <v>61.65</v>
      </c>
      <c r="Y8" s="12">
        <v>61.65</v>
      </c>
      <c r="Z8" s="12">
        <v>61.65</v>
      </c>
      <c r="AA8" s="12">
        <v>61.65</v>
      </c>
      <c r="AB8" s="12">
        <v>61.65</v>
      </c>
      <c r="AC8" s="12">
        <v>61.65</v>
      </c>
      <c r="AD8" s="12">
        <v>61.65</v>
      </c>
      <c r="AE8" s="12">
        <v>61.65</v>
      </c>
      <c r="AF8" s="12">
        <v>61.65</v>
      </c>
      <c r="AG8" s="12">
        <v>61.65</v>
      </c>
      <c r="AH8" s="12">
        <v>61.65</v>
      </c>
      <c r="AI8" s="12">
        <v>61.65</v>
      </c>
      <c r="AJ8" s="12">
        <v>61.65</v>
      </c>
      <c r="AK8" s="12">
        <v>61.65</v>
      </c>
      <c r="AL8" s="12">
        <v>61.65</v>
      </c>
      <c r="AM8" s="12">
        <v>61.65</v>
      </c>
      <c r="AN8" s="12">
        <v>61.65</v>
      </c>
      <c r="AO8" s="12">
        <v>61.65</v>
      </c>
      <c r="AP8" s="12">
        <v>61.65</v>
      </c>
      <c r="AQ8" s="12"/>
    </row>
    <row r="9" spans="1:43" x14ac:dyDescent="0.4">
      <c r="A9" s="7">
        <v>2</v>
      </c>
      <c r="B9" s="7" t="s">
        <v>67</v>
      </c>
      <c r="C9" s="7" t="s">
        <v>169</v>
      </c>
      <c r="D9" s="7">
        <v>3</v>
      </c>
      <c r="E9" s="7" t="s">
        <v>225</v>
      </c>
      <c r="F9" s="7" t="s">
        <v>306</v>
      </c>
      <c r="G9" s="7" t="s">
        <v>307</v>
      </c>
      <c r="H9" s="7" t="s">
        <v>288</v>
      </c>
      <c r="I9" s="7">
        <v>0</v>
      </c>
      <c r="J9" s="31">
        <v>217957</v>
      </c>
      <c r="K9" s="29">
        <v>205136</v>
      </c>
      <c r="L9" s="29">
        <v>192315</v>
      </c>
      <c r="M9" s="29">
        <v>179494</v>
      </c>
      <c r="N9" s="29">
        <v>166673</v>
      </c>
      <c r="O9" s="29">
        <v>153852</v>
      </c>
      <c r="P9" s="29">
        <v>141031</v>
      </c>
      <c r="Q9" s="29">
        <v>128210</v>
      </c>
      <c r="R9" s="29">
        <v>115389</v>
      </c>
      <c r="S9" s="29">
        <v>102568</v>
      </c>
      <c r="T9" s="29">
        <v>89747</v>
      </c>
      <c r="U9" s="29">
        <v>76926</v>
      </c>
      <c r="V9" s="29">
        <v>64105</v>
      </c>
      <c r="W9" s="29">
        <v>51284</v>
      </c>
      <c r="X9" s="29">
        <v>38463</v>
      </c>
      <c r="Y9" s="29">
        <v>25642</v>
      </c>
      <c r="Z9" s="29">
        <v>12821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12"/>
    </row>
    <row r="10" spans="1:43" x14ac:dyDescent="0.4">
      <c r="A10" s="7">
        <v>2</v>
      </c>
      <c r="B10" s="7" t="s">
        <v>67</v>
      </c>
      <c r="C10" s="7" t="s">
        <v>169</v>
      </c>
      <c r="D10" s="7">
        <v>4</v>
      </c>
      <c r="E10" s="7" t="s">
        <v>226</v>
      </c>
      <c r="F10" s="7"/>
      <c r="G10" s="7"/>
      <c r="H10" s="7"/>
      <c r="I10" s="7">
        <v>0</v>
      </c>
      <c r="J10" s="7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43" x14ac:dyDescent="0.4">
      <c r="A11" s="7">
        <v>2</v>
      </c>
      <c r="B11" s="7" t="s">
        <v>67</v>
      </c>
      <c r="C11" s="7" t="s">
        <v>169</v>
      </c>
      <c r="D11" s="7">
        <v>5</v>
      </c>
      <c r="E11" s="7" t="s">
        <v>228</v>
      </c>
      <c r="F11" s="7"/>
      <c r="G11" s="7"/>
      <c r="H11" s="7"/>
      <c r="I11" s="7">
        <v>0</v>
      </c>
      <c r="J11" s="7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 x14ac:dyDescent="0.4">
      <c r="A12" s="3">
        <v>3</v>
      </c>
      <c r="B12" s="3" t="s">
        <v>68</v>
      </c>
      <c r="C12" s="3" t="s">
        <v>170</v>
      </c>
      <c r="D12" s="3">
        <v>1</v>
      </c>
      <c r="E12" s="3" t="s">
        <v>222</v>
      </c>
      <c r="F12" s="3" t="s">
        <v>308</v>
      </c>
      <c r="G12" s="3" t="s">
        <v>304</v>
      </c>
      <c r="H12" s="3" t="s">
        <v>280</v>
      </c>
      <c r="I12" s="3">
        <v>0</v>
      </c>
      <c r="J12" s="27">
        <v>1.3995334888370543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 x14ac:dyDescent="0.4">
      <c r="A13" s="3">
        <v>3</v>
      </c>
      <c r="B13" s="3" t="s">
        <v>68</v>
      </c>
      <c r="C13" s="3" t="s">
        <v>170</v>
      </c>
      <c r="D13" s="3">
        <v>2</v>
      </c>
      <c r="E13" s="3" t="s">
        <v>223</v>
      </c>
      <c r="F13" s="3" t="s">
        <v>305</v>
      </c>
      <c r="G13" s="3" t="s">
        <v>305</v>
      </c>
      <c r="H13" s="3" t="s">
        <v>288</v>
      </c>
      <c r="I13" s="3">
        <v>0</v>
      </c>
      <c r="J13" s="3">
        <v>61.65</v>
      </c>
      <c r="K13" s="12">
        <v>61.65</v>
      </c>
      <c r="L13" s="12">
        <v>61.65</v>
      </c>
      <c r="M13" s="12">
        <v>61.65</v>
      </c>
      <c r="N13" s="12">
        <v>61.65</v>
      </c>
      <c r="O13" s="12">
        <v>61.65</v>
      </c>
      <c r="P13" s="12">
        <v>61.65</v>
      </c>
      <c r="Q13" s="12">
        <v>61.65</v>
      </c>
      <c r="R13" s="12">
        <v>61.65</v>
      </c>
      <c r="S13" s="12">
        <v>61.65</v>
      </c>
      <c r="T13" s="12">
        <v>61.65</v>
      </c>
      <c r="U13" s="12">
        <v>61.65</v>
      </c>
      <c r="V13" s="12">
        <v>61.65</v>
      </c>
      <c r="W13" s="12">
        <v>61.65</v>
      </c>
      <c r="X13" s="12">
        <v>61.65</v>
      </c>
      <c r="Y13" s="12">
        <v>61.65</v>
      </c>
      <c r="Z13" s="12">
        <v>61.65</v>
      </c>
      <c r="AA13" s="12">
        <v>61.65</v>
      </c>
      <c r="AB13" s="12">
        <v>61.65</v>
      </c>
      <c r="AC13" s="12">
        <v>61.65</v>
      </c>
      <c r="AD13" s="12">
        <v>61.65</v>
      </c>
      <c r="AE13" s="12">
        <v>61.65</v>
      </c>
      <c r="AF13" s="12">
        <v>61.65</v>
      </c>
      <c r="AG13" s="12">
        <v>61.65</v>
      </c>
      <c r="AH13" s="12">
        <v>61.65</v>
      </c>
      <c r="AI13" s="12">
        <v>61.65</v>
      </c>
      <c r="AJ13" s="12">
        <v>61.65</v>
      </c>
      <c r="AK13" s="12">
        <v>61.65</v>
      </c>
      <c r="AL13" s="12">
        <v>61.65</v>
      </c>
      <c r="AM13" s="12">
        <v>61.65</v>
      </c>
      <c r="AN13" s="12">
        <v>61.65</v>
      </c>
      <c r="AO13" s="12">
        <v>61.65</v>
      </c>
      <c r="AP13" s="12">
        <v>61.65</v>
      </c>
      <c r="AQ13" s="12"/>
    </row>
    <row r="14" spans="1:43" x14ac:dyDescent="0.4">
      <c r="A14" s="3">
        <v>3</v>
      </c>
      <c r="B14" s="3" t="s">
        <v>68</v>
      </c>
      <c r="C14" s="3" t="s">
        <v>170</v>
      </c>
      <c r="D14" s="3">
        <v>3</v>
      </c>
      <c r="E14" s="3" t="s">
        <v>225</v>
      </c>
      <c r="F14" s="3" t="s">
        <v>306</v>
      </c>
      <c r="G14" s="3" t="s">
        <v>307</v>
      </c>
      <c r="H14" s="3"/>
      <c r="I14" s="3">
        <v>0</v>
      </c>
      <c r="J14" s="28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12"/>
    </row>
    <row r="15" spans="1:43" x14ac:dyDescent="0.4">
      <c r="A15" s="3">
        <v>3</v>
      </c>
      <c r="B15" s="3" t="s">
        <v>68</v>
      </c>
      <c r="C15" s="3" t="s">
        <v>170</v>
      </c>
      <c r="D15" s="3">
        <v>4</v>
      </c>
      <c r="E15" s="3" t="s">
        <v>226</v>
      </c>
      <c r="F15" s="3"/>
      <c r="G15" s="3"/>
      <c r="H15" s="3"/>
      <c r="I15" s="3">
        <v>0</v>
      </c>
      <c r="J15" s="3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</row>
    <row r="16" spans="1:43" x14ac:dyDescent="0.4">
      <c r="A16" s="3">
        <v>3</v>
      </c>
      <c r="B16" s="3" t="s">
        <v>68</v>
      </c>
      <c r="C16" s="3" t="s">
        <v>170</v>
      </c>
      <c r="D16" s="3">
        <v>5</v>
      </c>
      <c r="E16" s="3" t="s">
        <v>228</v>
      </c>
      <c r="F16" s="3"/>
      <c r="G16" s="3"/>
      <c r="H16" s="3"/>
      <c r="I16" s="3">
        <v>0</v>
      </c>
      <c r="J16" s="3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 x14ac:dyDescent="0.4">
      <c r="A17" s="7">
        <v>4</v>
      </c>
      <c r="B17" s="7" t="s">
        <v>69</v>
      </c>
      <c r="C17" s="7" t="s">
        <v>171</v>
      </c>
      <c r="D17" s="7">
        <v>1</v>
      </c>
      <c r="E17" s="7" t="s">
        <v>222</v>
      </c>
      <c r="F17" s="7" t="s">
        <v>308</v>
      </c>
      <c r="G17" s="7" t="s">
        <v>304</v>
      </c>
      <c r="H17" s="7" t="s">
        <v>309</v>
      </c>
      <c r="I17" s="7">
        <v>0</v>
      </c>
      <c r="J17" s="30">
        <v>1.9995245487276598</v>
      </c>
      <c r="K17" s="12">
        <v>0.95544531315097936</v>
      </c>
      <c r="L17" s="12">
        <v>0.91089062630195894</v>
      </c>
      <c r="M17" s="12">
        <v>0.8663359394529383</v>
      </c>
      <c r="N17" s="12">
        <v>0.82178125260391788</v>
      </c>
      <c r="O17" s="12">
        <v>0.80693104520503123</v>
      </c>
      <c r="P17" s="12">
        <v>0.79207880547996434</v>
      </c>
      <c r="Q17" s="12">
        <v>0.77227785150605521</v>
      </c>
      <c r="R17" s="12">
        <v>0.75247486520596607</v>
      </c>
      <c r="S17" s="12">
        <v>0.73267187890587682</v>
      </c>
      <c r="T17" s="12">
        <v>0.7128709249319678</v>
      </c>
      <c r="U17" s="12">
        <v>0.70296943178192328</v>
      </c>
      <c r="V17" s="12">
        <v>0.69306793863187854</v>
      </c>
      <c r="W17" s="12">
        <v>0.69140549581645649</v>
      </c>
      <c r="X17" s="12">
        <v>0.68974305300103445</v>
      </c>
      <c r="Y17" s="12">
        <v>0.68807857785943216</v>
      </c>
      <c r="Z17" s="12">
        <v>0.68641613504400989</v>
      </c>
      <c r="AA17" s="12">
        <v>0.68475165990240772</v>
      </c>
      <c r="AB17" s="12">
        <v>0.68308921708698556</v>
      </c>
      <c r="AC17" s="12">
        <v>0.68142474194538316</v>
      </c>
      <c r="AD17" s="12">
        <v>0.67976229912996111</v>
      </c>
      <c r="AE17" s="12">
        <v>0.67809782398835883</v>
      </c>
      <c r="AF17" s="12">
        <v>0.67643538117293667</v>
      </c>
      <c r="AG17" s="12">
        <v>0.67477090603133438</v>
      </c>
      <c r="AH17" s="12">
        <v>0.67310846321591233</v>
      </c>
      <c r="AI17" s="12">
        <v>0.67144602040049017</v>
      </c>
      <c r="AJ17" s="12">
        <v>0.66978154525888778</v>
      </c>
      <c r="AK17" s="12">
        <v>0.66811910244346573</v>
      </c>
      <c r="AL17" s="12">
        <v>0.66645462730186344</v>
      </c>
      <c r="AM17" s="12">
        <v>0.66479218448644128</v>
      </c>
      <c r="AN17" s="12">
        <v>0.663127709344839</v>
      </c>
      <c r="AO17" s="12">
        <v>0.66146526652941684</v>
      </c>
      <c r="AP17" s="12">
        <v>0.65980079138781456</v>
      </c>
      <c r="AQ17" s="12"/>
    </row>
    <row r="18" spans="1:43" x14ac:dyDescent="0.4">
      <c r="A18" s="7">
        <v>4</v>
      </c>
      <c r="B18" s="7" t="s">
        <v>69</v>
      </c>
      <c r="C18" s="7" t="s">
        <v>171</v>
      </c>
      <c r="D18" s="7">
        <v>2</v>
      </c>
      <c r="E18" s="7" t="s">
        <v>223</v>
      </c>
      <c r="F18" s="7" t="s">
        <v>305</v>
      </c>
      <c r="G18" s="7" t="s">
        <v>305</v>
      </c>
      <c r="H18" s="7" t="s">
        <v>288</v>
      </c>
      <c r="I18" s="7">
        <v>0</v>
      </c>
      <c r="J18" s="7">
        <v>20.3445</v>
      </c>
      <c r="K18" s="12">
        <v>20.3445</v>
      </c>
      <c r="L18" s="12">
        <v>20.3445</v>
      </c>
      <c r="M18" s="12">
        <v>20.3445</v>
      </c>
      <c r="N18" s="12">
        <v>20.3445</v>
      </c>
      <c r="O18" s="12">
        <v>20.3445</v>
      </c>
      <c r="P18" s="12">
        <v>20.3445</v>
      </c>
      <c r="Q18" s="12">
        <v>20.3445</v>
      </c>
      <c r="R18" s="12">
        <v>20.3445</v>
      </c>
      <c r="S18" s="12">
        <v>20.3445</v>
      </c>
      <c r="T18" s="12">
        <v>20.3445</v>
      </c>
      <c r="U18" s="12">
        <v>20.3445</v>
      </c>
      <c r="V18" s="12">
        <v>20.3445</v>
      </c>
      <c r="W18" s="12">
        <v>20.3445</v>
      </c>
      <c r="X18" s="12">
        <v>20.3445</v>
      </c>
      <c r="Y18" s="12">
        <v>20.3445</v>
      </c>
      <c r="Z18" s="12">
        <v>20.3445</v>
      </c>
      <c r="AA18" s="12">
        <v>20.3445</v>
      </c>
      <c r="AB18" s="12">
        <v>20.3445</v>
      </c>
      <c r="AC18" s="12">
        <v>20.3445</v>
      </c>
      <c r="AD18" s="12">
        <v>20.3445</v>
      </c>
      <c r="AE18" s="12">
        <v>20.3445</v>
      </c>
      <c r="AF18" s="12">
        <v>20.3445</v>
      </c>
      <c r="AG18" s="12">
        <v>20.3445</v>
      </c>
      <c r="AH18" s="12">
        <v>20.3445</v>
      </c>
      <c r="AI18" s="12">
        <v>20.3445</v>
      </c>
      <c r="AJ18" s="12">
        <v>20.3445</v>
      </c>
      <c r="AK18" s="12">
        <v>20.3445</v>
      </c>
      <c r="AL18" s="12">
        <v>20.3445</v>
      </c>
      <c r="AM18" s="12">
        <v>20.3445</v>
      </c>
      <c r="AN18" s="12">
        <v>20.3445</v>
      </c>
      <c r="AO18" s="12">
        <v>20.3445</v>
      </c>
      <c r="AP18" s="12">
        <v>20.3445</v>
      </c>
      <c r="AQ18" s="12"/>
    </row>
    <row r="19" spans="1:43" x14ac:dyDescent="0.4">
      <c r="A19" s="7">
        <v>4</v>
      </c>
      <c r="B19" s="7" t="s">
        <v>69</v>
      </c>
      <c r="C19" s="7" t="s">
        <v>171</v>
      </c>
      <c r="D19" s="7">
        <v>3</v>
      </c>
      <c r="E19" s="7" t="s">
        <v>225</v>
      </c>
      <c r="F19" s="7" t="s">
        <v>306</v>
      </c>
      <c r="G19" s="7" t="s">
        <v>307</v>
      </c>
      <c r="H19" s="7"/>
      <c r="I19" s="7">
        <v>0</v>
      </c>
      <c r="J19" s="31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12"/>
    </row>
    <row r="20" spans="1:43" x14ac:dyDescent="0.4">
      <c r="A20" s="7">
        <v>4</v>
      </c>
      <c r="B20" s="7" t="s">
        <v>69</v>
      </c>
      <c r="C20" s="7" t="s">
        <v>171</v>
      </c>
      <c r="D20" s="7">
        <v>4</v>
      </c>
      <c r="E20" s="7" t="s">
        <v>226</v>
      </c>
      <c r="F20" s="7"/>
      <c r="G20" s="7"/>
      <c r="H20" s="7"/>
      <c r="I20" s="7">
        <v>0</v>
      </c>
      <c r="J20" s="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</row>
    <row r="21" spans="1:43" x14ac:dyDescent="0.4">
      <c r="A21" s="7">
        <v>4</v>
      </c>
      <c r="B21" s="7" t="s">
        <v>69</v>
      </c>
      <c r="C21" s="7" t="s">
        <v>171</v>
      </c>
      <c r="D21" s="7">
        <v>5</v>
      </c>
      <c r="E21" s="7" t="s">
        <v>228</v>
      </c>
      <c r="F21" s="7"/>
      <c r="G21" s="7"/>
      <c r="H21" s="7"/>
      <c r="I21" s="7">
        <v>0</v>
      </c>
      <c r="J21" s="7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3" x14ac:dyDescent="0.4">
      <c r="A22" s="3">
        <v>5</v>
      </c>
      <c r="B22" s="3" t="s">
        <v>70</v>
      </c>
      <c r="C22" s="3" t="s">
        <v>172</v>
      </c>
      <c r="D22" s="3">
        <v>1</v>
      </c>
      <c r="E22" s="3" t="s">
        <v>222</v>
      </c>
      <c r="F22" s="3" t="s">
        <v>303</v>
      </c>
      <c r="G22" s="3" t="s">
        <v>304</v>
      </c>
      <c r="H22" s="3" t="s">
        <v>280</v>
      </c>
      <c r="I22" s="3">
        <v>0</v>
      </c>
      <c r="J22" s="27">
        <v>19680.9728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 x14ac:dyDescent="0.4">
      <c r="A23" s="3">
        <v>5</v>
      </c>
      <c r="B23" s="3" t="s">
        <v>70</v>
      </c>
      <c r="C23" s="3" t="s">
        <v>172</v>
      </c>
      <c r="D23" s="3">
        <v>2</v>
      </c>
      <c r="E23" s="3" t="s">
        <v>223</v>
      </c>
      <c r="F23" s="3" t="s">
        <v>305</v>
      </c>
      <c r="G23" s="3" t="s">
        <v>305</v>
      </c>
      <c r="H23" s="3" t="s">
        <v>288</v>
      </c>
      <c r="I23" s="3">
        <v>0</v>
      </c>
      <c r="J23" s="3">
        <v>30.824999999999999</v>
      </c>
      <c r="K23" s="12">
        <v>30.824999999999999</v>
      </c>
      <c r="L23" s="12">
        <v>30.824999999999999</v>
      </c>
      <c r="M23" s="12">
        <v>30.824999999999999</v>
      </c>
      <c r="N23" s="12">
        <v>30.824999999999999</v>
      </c>
      <c r="O23" s="12">
        <v>30.824999999999999</v>
      </c>
      <c r="P23" s="12">
        <v>30.824999999999999</v>
      </c>
      <c r="Q23" s="12">
        <v>30.824999999999999</v>
      </c>
      <c r="R23" s="12">
        <v>30.824999999999999</v>
      </c>
      <c r="S23" s="12">
        <v>30.824999999999999</v>
      </c>
      <c r="T23" s="12">
        <v>30.824999999999999</v>
      </c>
      <c r="U23" s="12">
        <v>30.824999999999999</v>
      </c>
      <c r="V23" s="12">
        <v>30.824999999999999</v>
      </c>
      <c r="W23" s="12">
        <v>30.824999999999999</v>
      </c>
      <c r="X23" s="12">
        <v>30.824999999999999</v>
      </c>
      <c r="Y23" s="12">
        <v>30.824999999999999</v>
      </c>
      <c r="Z23" s="12">
        <v>30.824999999999999</v>
      </c>
      <c r="AA23" s="12">
        <v>30.824999999999999</v>
      </c>
      <c r="AB23" s="12">
        <v>30.824999999999999</v>
      </c>
      <c r="AC23" s="12">
        <v>30.824999999999999</v>
      </c>
      <c r="AD23" s="12">
        <v>30.824999999999999</v>
      </c>
      <c r="AE23" s="12">
        <v>30.824999999999999</v>
      </c>
      <c r="AF23" s="12">
        <v>30.824999999999999</v>
      </c>
      <c r="AG23" s="12">
        <v>30.824999999999999</v>
      </c>
      <c r="AH23" s="12">
        <v>30.824999999999999</v>
      </c>
      <c r="AI23" s="12">
        <v>30.824999999999999</v>
      </c>
      <c r="AJ23" s="12">
        <v>30.824999999999999</v>
      </c>
      <c r="AK23" s="12">
        <v>30.824999999999999</v>
      </c>
      <c r="AL23" s="12">
        <v>30.824999999999999</v>
      </c>
      <c r="AM23" s="12">
        <v>30.824999999999999</v>
      </c>
      <c r="AN23" s="12">
        <v>30.824999999999999</v>
      </c>
      <c r="AO23" s="12">
        <v>30.824999999999999</v>
      </c>
      <c r="AP23" s="12">
        <v>30.824999999999999</v>
      </c>
      <c r="AQ23" s="12"/>
    </row>
    <row r="24" spans="1:43" x14ac:dyDescent="0.4">
      <c r="A24" s="3">
        <v>5</v>
      </c>
      <c r="B24" s="3" t="s">
        <v>70</v>
      </c>
      <c r="C24" s="3" t="s">
        <v>172</v>
      </c>
      <c r="D24" s="3">
        <v>3</v>
      </c>
      <c r="E24" s="3" t="s">
        <v>225</v>
      </c>
      <c r="F24" s="3" t="s">
        <v>306</v>
      </c>
      <c r="G24" s="3" t="s">
        <v>307</v>
      </c>
      <c r="H24" s="3"/>
      <c r="I24" s="3">
        <v>0</v>
      </c>
      <c r="J24" s="2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12"/>
    </row>
    <row r="25" spans="1:43" x14ac:dyDescent="0.4">
      <c r="A25" s="3">
        <v>5</v>
      </c>
      <c r="B25" s="3" t="s">
        <v>70</v>
      </c>
      <c r="C25" s="3" t="s">
        <v>172</v>
      </c>
      <c r="D25" s="3">
        <v>4</v>
      </c>
      <c r="E25" s="3" t="s">
        <v>226</v>
      </c>
      <c r="F25" s="3"/>
      <c r="G25" s="3"/>
      <c r="H25" s="3"/>
      <c r="I25" s="3">
        <v>0</v>
      </c>
      <c r="J25" s="3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</row>
    <row r="26" spans="1:43" x14ac:dyDescent="0.4">
      <c r="A26" s="3">
        <v>5</v>
      </c>
      <c r="B26" s="3" t="s">
        <v>70</v>
      </c>
      <c r="C26" s="3" t="s">
        <v>172</v>
      </c>
      <c r="D26" s="3">
        <v>5</v>
      </c>
      <c r="E26" s="3" t="s">
        <v>228</v>
      </c>
      <c r="F26" s="3"/>
      <c r="G26" s="3"/>
      <c r="H26" s="3"/>
      <c r="I26" s="3">
        <v>0</v>
      </c>
      <c r="J26" s="3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</row>
    <row r="27" spans="1:43" x14ac:dyDescent="0.4">
      <c r="A27" s="7">
        <v>6</v>
      </c>
      <c r="B27" s="7" t="s">
        <v>71</v>
      </c>
      <c r="C27" s="7" t="s">
        <v>173</v>
      </c>
      <c r="D27" s="7">
        <v>1</v>
      </c>
      <c r="E27" s="7" t="s">
        <v>222</v>
      </c>
      <c r="F27" s="7" t="s">
        <v>303</v>
      </c>
      <c r="G27" s="7" t="s">
        <v>304</v>
      </c>
      <c r="H27" s="7" t="s">
        <v>309</v>
      </c>
      <c r="I27" s="7">
        <v>0</v>
      </c>
      <c r="J27" s="30">
        <v>46719.497799999997</v>
      </c>
      <c r="K27" s="12">
        <v>0.97790055248618779</v>
      </c>
      <c r="L27" s="12">
        <v>0.95551032276824654</v>
      </c>
      <c r="M27" s="12">
        <v>0.93341087525443445</v>
      </c>
      <c r="N27" s="12">
        <v>0.91131142774062224</v>
      </c>
      <c r="O27" s="12">
        <v>0.90404187263739455</v>
      </c>
      <c r="P27" s="12">
        <v>0.89648153533003783</v>
      </c>
      <c r="Q27" s="12">
        <v>0.88688572259377729</v>
      </c>
      <c r="R27" s="12">
        <v>0.87699912765338761</v>
      </c>
      <c r="S27" s="12">
        <v>0.86711253271299793</v>
      </c>
      <c r="T27" s="12">
        <v>0.85722593777260836</v>
      </c>
      <c r="U27" s="12">
        <v>0.85228264030241352</v>
      </c>
      <c r="V27" s="12">
        <v>0.84733934283221868</v>
      </c>
      <c r="W27" s="12">
        <v>0.84646699621983135</v>
      </c>
      <c r="X27" s="12">
        <v>0.84559464960744402</v>
      </c>
      <c r="Y27" s="12">
        <v>0.84501308519918583</v>
      </c>
      <c r="Z27" s="12">
        <v>0.8441407385867985</v>
      </c>
      <c r="AA27" s="12">
        <v>0.84326839197441117</v>
      </c>
      <c r="AB27" s="12">
        <v>0.84239604536202384</v>
      </c>
      <c r="AC27" s="12">
        <v>0.84152369874963651</v>
      </c>
      <c r="AD27" s="12">
        <v>0.84065135213724917</v>
      </c>
      <c r="AE27" s="12">
        <v>0.84006978772899099</v>
      </c>
      <c r="AF27" s="12">
        <v>0.83919744111660366</v>
      </c>
      <c r="AG27" s="12">
        <v>0.83832509450421633</v>
      </c>
      <c r="AH27" s="12">
        <v>0.837452747891829</v>
      </c>
      <c r="AI27" s="12">
        <v>0.83658040127944167</v>
      </c>
      <c r="AJ27" s="12">
        <v>0.83570805466705433</v>
      </c>
      <c r="AK27" s="12">
        <v>0.83512649025879615</v>
      </c>
      <c r="AL27" s="12">
        <v>0.83425414364640882</v>
      </c>
      <c r="AM27" s="12">
        <v>0.83338179703402149</v>
      </c>
      <c r="AN27" s="12">
        <v>0.83250945042163416</v>
      </c>
      <c r="AO27" s="12">
        <v>0.83163710380924682</v>
      </c>
      <c r="AP27" s="12">
        <v>0.8307647571968596</v>
      </c>
      <c r="AQ27" s="12"/>
    </row>
    <row r="28" spans="1:43" x14ac:dyDescent="0.4">
      <c r="A28" s="7">
        <v>6</v>
      </c>
      <c r="B28" s="7" t="s">
        <v>71</v>
      </c>
      <c r="C28" s="7" t="s">
        <v>173</v>
      </c>
      <c r="D28" s="7">
        <v>2</v>
      </c>
      <c r="E28" s="7" t="s">
        <v>223</v>
      </c>
      <c r="F28" s="7" t="s">
        <v>305</v>
      </c>
      <c r="G28" s="7" t="s">
        <v>305</v>
      </c>
      <c r="H28" s="7" t="s">
        <v>288</v>
      </c>
      <c r="I28" s="7">
        <v>0</v>
      </c>
      <c r="J28" s="7">
        <v>30.824999999999999</v>
      </c>
      <c r="K28" s="12">
        <v>30.824999999999999</v>
      </c>
      <c r="L28" s="12">
        <v>30.824999999999999</v>
      </c>
      <c r="M28" s="12">
        <v>30.824999999999999</v>
      </c>
      <c r="N28" s="12">
        <v>30.824999999999999</v>
      </c>
      <c r="O28" s="12">
        <v>30.824999999999999</v>
      </c>
      <c r="P28" s="12">
        <v>30.824999999999999</v>
      </c>
      <c r="Q28" s="12">
        <v>30.824999999999999</v>
      </c>
      <c r="R28" s="12">
        <v>30.824999999999999</v>
      </c>
      <c r="S28" s="12">
        <v>30.824999999999999</v>
      </c>
      <c r="T28" s="12">
        <v>30.824999999999999</v>
      </c>
      <c r="U28" s="12">
        <v>30.824999999999999</v>
      </c>
      <c r="V28" s="12">
        <v>30.824999999999999</v>
      </c>
      <c r="W28" s="12">
        <v>30.824999999999999</v>
      </c>
      <c r="X28" s="12">
        <v>30.824999999999999</v>
      </c>
      <c r="Y28" s="12">
        <v>30.824999999999999</v>
      </c>
      <c r="Z28" s="12">
        <v>30.824999999999999</v>
      </c>
      <c r="AA28" s="12">
        <v>30.824999999999999</v>
      </c>
      <c r="AB28" s="12">
        <v>30.824999999999999</v>
      </c>
      <c r="AC28" s="12">
        <v>30.824999999999999</v>
      </c>
      <c r="AD28" s="12">
        <v>30.824999999999999</v>
      </c>
      <c r="AE28" s="12">
        <v>30.824999999999999</v>
      </c>
      <c r="AF28" s="12">
        <v>30.824999999999999</v>
      </c>
      <c r="AG28" s="12">
        <v>30.824999999999999</v>
      </c>
      <c r="AH28" s="12">
        <v>30.824999999999999</v>
      </c>
      <c r="AI28" s="12">
        <v>30.824999999999999</v>
      </c>
      <c r="AJ28" s="12">
        <v>30.824999999999999</v>
      </c>
      <c r="AK28" s="12">
        <v>30.824999999999999</v>
      </c>
      <c r="AL28" s="12">
        <v>30.824999999999999</v>
      </c>
      <c r="AM28" s="12">
        <v>30.824999999999999</v>
      </c>
      <c r="AN28" s="12">
        <v>30.824999999999999</v>
      </c>
      <c r="AO28" s="12">
        <v>30.824999999999999</v>
      </c>
      <c r="AP28" s="12">
        <v>30.824999999999999</v>
      </c>
      <c r="AQ28" s="12"/>
    </row>
    <row r="29" spans="1:43" x14ac:dyDescent="0.4">
      <c r="A29" s="7">
        <v>6</v>
      </c>
      <c r="B29" s="7" t="s">
        <v>71</v>
      </c>
      <c r="C29" s="7" t="s">
        <v>173</v>
      </c>
      <c r="D29" s="7">
        <v>3</v>
      </c>
      <c r="E29" s="7" t="s">
        <v>225</v>
      </c>
      <c r="F29" s="7" t="s">
        <v>306</v>
      </c>
      <c r="G29" s="7" t="s">
        <v>307</v>
      </c>
      <c r="H29" s="7"/>
      <c r="I29" s="7">
        <v>0</v>
      </c>
      <c r="J29" s="31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12"/>
    </row>
    <row r="30" spans="1:43" x14ac:dyDescent="0.4">
      <c r="A30" s="7">
        <v>6</v>
      </c>
      <c r="B30" s="7" t="s">
        <v>71</v>
      </c>
      <c r="C30" s="7" t="s">
        <v>173</v>
      </c>
      <c r="D30" s="7">
        <v>4</v>
      </c>
      <c r="E30" s="7" t="s">
        <v>226</v>
      </c>
      <c r="F30" s="7"/>
      <c r="G30" s="7"/>
      <c r="H30" s="7"/>
      <c r="I30" s="7">
        <v>0</v>
      </c>
      <c r="J30" s="7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</row>
    <row r="31" spans="1:43" x14ac:dyDescent="0.4">
      <c r="A31" s="7">
        <v>6</v>
      </c>
      <c r="B31" s="7" t="s">
        <v>71</v>
      </c>
      <c r="C31" s="7" t="s">
        <v>173</v>
      </c>
      <c r="D31" s="7">
        <v>5</v>
      </c>
      <c r="E31" s="7" t="s">
        <v>228</v>
      </c>
      <c r="F31" s="7"/>
      <c r="G31" s="7"/>
      <c r="H31" s="7"/>
      <c r="I31" s="7">
        <v>0</v>
      </c>
      <c r="J31" s="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</row>
    <row r="32" spans="1:43" x14ac:dyDescent="0.4">
      <c r="A32" s="3">
        <v>7</v>
      </c>
      <c r="B32" s="3" t="s">
        <v>72</v>
      </c>
      <c r="C32" s="3" t="s">
        <v>174</v>
      </c>
      <c r="D32" s="3">
        <v>1</v>
      </c>
      <c r="E32" s="3" t="s">
        <v>222</v>
      </c>
      <c r="F32" s="3" t="s">
        <v>303</v>
      </c>
      <c r="G32" s="3" t="s">
        <v>304</v>
      </c>
      <c r="H32" s="3" t="s">
        <v>280</v>
      </c>
      <c r="I32" s="3">
        <v>0</v>
      </c>
      <c r="J32" s="27">
        <v>10504.496300000001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</row>
    <row r="33" spans="1:43" x14ac:dyDescent="0.4">
      <c r="A33" s="3">
        <v>7</v>
      </c>
      <c r="B33" s="3" t="s">
        <v>72</v>
      </c>
      <c r="C33" s="3" t="s">
        <v>174</v>
      </c>
      <c r="D33" s="3">
        <v>2</v>
      </c>
      <c r="E33" s="3" t="s">
        <v>223</v>
      </c>
      <c r="F33" s="3" t="s">
        <v>305</v>
      </c>
      <c r="G33" s="3" t="s">
        <v>305</v>
      </c>
      <c r="H33" s="3" t="s">
        <v>288</v>
      </c>
      <c r="I33" s="3">
        <v>0</v>
      </c>
      <c r="J33" s="3">
        <v>49.32</v>
      </c>
      <c r="K33" s="12">
        <v>49.32</v>
      </c>
      <c r="L33" s="12">
        <v>49.32</v>
      </c>
      <c r="M33" s="12">
        <v>49.32</v>
      </c>
      <c r="N33" s="12">
        <v>49.32</v>
      </c>
      <c r="O33" s="12">
        <v>49.32</v>
      </c>
      <c r="P33" s="12">
        <v>49.32</v>
      </c>
      <c r="Q33" s="12">
        <v>49.32</v>
      </c>
      <c r="R33" s="12">
        <v>49.32</v>
      </c>
      <c r="S33" s="12">
        <v>49.32</v>
      </c>
      <c r="T33" s="12">
        <v>49.32</v>
      </c>
      <c r="U33" s="12">
        <v>49.32</v>
      </c>
      <c r="V33" s="12">
        <v>49.32</v>
      </c>
      <c r="W33" s="12">
        <v>49.32</v>
      </c>
      <c r="X33" s="12">
        <v>49.32</v>
      </c>
      <c r="Y33" s="12">
        <v>49.32</v>
      </c>
      <c r="Z33" s="12">
        <v>49.32</v>
      </c>
      <c r="AA33" s="12">
        <v>49.32</v>
      </c>
      <c r="AB33" s="12">
        <v>49.32</v>
      </c>
      <c r="AC33" s="12">
        <v>49.32</v>
      </c>
      <c r="AD33" s="12">
        <v>49.32</v>
      </c>
      <c r="AE33" s="12">
        <v>49.32</v>
      </c>
      <c r="AF33" s="12">
        <v>49.32</v>
      </c>
      <c r="AG33" s="12">
        <v>49.32</v>
      </c>
      <c r="AH33" s="12">
        <v>49.32</v>
      </c>
      <c r="AI33" s="12">
        <v>49.32</v>
      </c>
      <c r="AJ33" s="12">
        <v>49.32</v>
      </c>
      <c r="AK33" s="12">
        <v>49.32</v>
      </c>
      <c r="AL33" s="12">
        <v>49.32</v>
      </c>
      <c r="AM33" s="12">
        <v>49.32</v>
      </c>
      <c r="AN33" s="12">
        <v>49.32</v>
      </c>
      <c r="AO33" s="12">
        <v>49.32</v>
      </c>
      <c r="AP33" s="12">
        <v>49.32</v>
      </c>
      <c r="AQ33" s="12"/>
    </row>
    <row r="34" spans="1:43" x14ac:dyDescent="0.4">
      <c r="A34" s="3">
        <v>7</v>
      </c>
      <c r="B34" s="3" t="s">
        <v>72</v>
      </c>
      <c r="C34" s="3" t="s">
        <v>174</v>
      </c>
      <c r="D34" s="3">
        <v>3</v>
      </c>
      <c r="E34" s="3" t="s">
        <v>225</v>
      </c>
      <c r="F34" s="3" t="s">
        <v>306</v>
      </c>
      <c r="G34" s="3" t="s">
        <v>307</v>
      </c>
      <c r="H34" s="3" t="s">
        <v>288</v>
      </c>
      <c r="I34" s="3">
        <v>0</v>
      </c>
      <c r="J34" s="28">
        <v>649910</v>
      </c>
      <c r="K34" s="29">
        <v>611680</v>
      </c>
      <c r="L34" s="29">
        <v>573450</v>
      </c>
      <c r="M34" s="29">
        <v>535220</v>
      </c>
      <c r="N34" s="29">
        <v>496990</v>
      </c>
      <c r="O34" s="29">
        <v>458760</v>
      </c>
      <c r="P34" s="29">
        <v>420530</v>
      </c>
      <c r="Q34" s="29">
        <v>382300</v>
      </c>
      <c r="R34" s="29">
        <v>344070</v>
      </c>
      <c r="S34" s="29">
        <v>305840</v>
      </c>
      <c r="T34" s="29">
        <v>267610</v>
      </c>
      <c r="U34" s="29">
        <v>229380</v>
      </c>
      <c r="V34" s="29">
        <v>191150</v>
      </c>
      <c r="W34" s="29">
        <v>152920</v>
      </c>
      <c r="X34" s="29">
        <v>114690</v>
      </c>
      <c r="Y34" s="29">
        <v>76460</v>
      </c>
      <c r="Z34" s="29">
        <v>38230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12"/>
    </row>
    <row r="35" spans="1:43" x14ac:dyDescent="0.4">
      <c r="A35" s="3">
        <v>7</v>
      </c>
      <c r="B35" s="3" t="s">
        <v>72</v>
      </c>
      <c r="C35" s="3" t="s">
        <v>174</v>
      </c>
      <c r="D35" s="3">
        <v>4</v>
      </c>
      <c r="E35" s="3" t="s">
        <v>226</v>
      </c>
      <c r="F35" s="3"/>
      <c r="G35" s="3"/>
      <c r="H35" s="3"/>
      <c r="I35" s="3">
        <v>0</v>
      </c>
      <c r="J35" s="3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</row>
    <row r="36" spans="1:43" x14ac:dyDescent="0.4">
      <c r="A36" s="3">
        <v>7</v>
      </c>
      <c r="B36" s="3" t="s">
        <v>72</v>
      </c>
      <c r="C36" s="3" t="s">
        <v>174</v>
      </c>
      <c r="D36" s="3">
        <v>5</v>
      </c>
      <c r="E36" s="3" t="s">
        <v>228</v>
      </c>
      <c r="F36" s="3"/>
      <c r="G36" s="3"/>
      <c r="H36" s="3"/>
      <c r="I36" s="3">
        <v>0</v>
      </c>
      <c r="J36" s="3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</row>
    <row r="37" spans="1:43" x14ac:dyDescent="0.4">
      <c r="A37" s="7">
        <v>8</v>
      </c>
      <c r="B37" s="7" t="s">
        <v>73</v>
      </c>
      <c r="C37" s="7" t="s">
        <v>175</v>
      </c>
      <c r="D37" s="7">
        <v>1</v>
      </c>
      <c r="E37" s="7" t="s">
        <v>222</v>
      </c>
      <c r="F37" s="7" t="s">
        <v>303</v>
      </c>
      <c r="G37" s="7" t="s">
        <v>304</v>
      </c>
      <c r="H37" s="7" t="s">
        <v>309</v>
      </c>
      <c r="I37" s="7">
        <v>0</v>
      </c>
      <c r="J37" s="30">
        <v>23065.8112</v>
      </c>
      <c r="K37" s="12">
        <v>0.94886180929846364</v>
      </c>
      <c r="L37" s="12">
        <v>0.89734926112393631</v>
      </c>
      <c r="M37" s="12">
        <v>0.86552887591969552</v>
      </c>
      <c r="N37" s="12">
        <v>0.83333413324246353</v>
      </c>
      <c r="O37" s="12">
        <v>0.80757545942780895</v>
      </c>
      <c r="P37" s="12">
        <v>0.78219594254092728</v>
      </c>
      <c r="Q37" s="12">
        <v>0.76287813704363183</v>
      </c>
      <c r="R37" s="12">
        <v>0.74356033154633627</v>
      </c>
      <c r="S37" s="12">
        <v>0.72424252604904071</v>
      </c>
      <c r="T37" s="12">
        <v>0.70530387747951828</v>
      </c>
      <c r="U37" s="12">
        <v>0.68598607198222272</v>
      </c>
      <c r="V37" s="12">
        <v>0.66666826648492727</v>
      </c>
      <c r="W37" s="12">
        <v>0.66515163877383532</v>
      </c>
      <c r="X37" s="12">
        <v>0.66363501106274325</v>
      </c>
      <c r="Y37" s="12">
        <v>0.6617440258786601</v>
      </c>
      <c r="Z37" s="12">
        <v>0.66022739816756815</v>
      </c>
      <c r="AA37" s="12">
        <v>0.65871077045647608</v>
      </c>
      <c r="AB37" s="12">
        <v>0.65719414274538401</v>
      </c>
      <c r="AC37" s="12">
        <v>0.65530315756130098</v>
      </c>
      <c r="AD37" s="12">
        <v>0.65378652985020902</v>
      </c>
      <c r="AE37" s="12">
        <v>0.65226990213911695</v>
      </c>
      <c r="AF37" s="12">
        <v>0.65075807388280693</v>
      </c>
      <c r="AG37" s="12">
        <v>0.64924144617171486</v>
      </c>
      <c r="AH37" s="12">
        <v>0.64734566153284978</v>
      </c>
      <c r="AI37" s="12">
        <v>0.64583383327653976</v>
      </c>
      <c r="AJ37" s="12">
        <v>0.64431720556544769</v>
      </c>
      <c r="AK37" s="12">
        <v>0.64280057785435563</v>
      </c>
      <c r="AL37" s="12">
        <v>0.6409095926702727</v>
      </c>
      <c r="AM37" s="12">
        <v>0.63939296495918063</v>
      </c>
      <c r="AN37" s="12">
        <v>0.63787633724808857</v>
      </c>
      <c r="AO37" s="12">
        <v>0.63636450899177854</v>
      </c>
      <c r="AP37" s="12">
        <v>0.63446872435291346</v>
      </c>
      <c r="AQ37" s="12"/>
    </row>
    <row r="38" spans="1:43" x14ac:dyDescent="0.4">
      <c r="A38" s="7">
        <v>8</v>
      </c>
      <c r="B38" s="7" t="s">
        <v>73</v>
      </c>
      <c r="C38" s="7" t="s">
        <v>175</v>
      </c>
      <c r="D38" s="7">
        <v>2</v>
      </c>
      <c r="E38" s="7" t="s">
        <v>223</v>
      </c>
      <c r="F38" s="7" t="s">
        <v>305</v>
      </c>
      <c r="G38" s="7" t="s">
        <v>305</v>
      </c>
      <c r="H38" s="7" t="s">
        <v>288</v>
      </c>
      <c r="I38" s="7">
        <v>0</v>
      </c>
      <c r="J38" s="7">
        <v>16.275600000000001</v>
      </c>
      <c r="K38" s="12">
        <v>16.275600000000001</v>
      </c>
      <c r="L38" s="12">
        <v>16.275600000000001</v>
      </c>
      <c r="M38" s="12">
        <v>16.275600000000001</v>
      </c>
      <c r="N38" s="12">
        <v>16.275600000000001</v>
      </c>
      <c r="O38" s="12">
        <v>16.275600000000001</v>
      </c>
      <c r="P38" s="12">
        <v>16.275600000000001</v>
      </c>
      <c r="Q38" s="12">
        <v>16.275600000000001</v>
      </c>
      <c r="R38" s="12">
        <v>16.275600000000001</v>
      </c>
      <c r="S38" s="12">
        <v>16.275600000000001</v>
      </c>
      <c r="T38" s="12">
        <v>16.275600000000001</v>
      </c>
      <c r="U38" s="12">
        <v>16.275600000000001</v>
      </c>
      <c r="V38" s="12">
        <v>16.275600000000001</v>
      </c>
      <c r="W38" s="12">
        <v>16.275600000000001</v>
      </c>
      <c r="X38" s="12">
        <v>16.275600000000001</v>
      </c>
      <c r="Y38" s="12">
        <v>16.275600000000001</v>
      </c>
      <c r="Z38" s="12">
        <v>16.275600000000001</v>
      </c>
      <c r="AA38" s="12">
        <v>16.275600000000001</v>
      </c>
      <c r="AB38" s="12">
        <v>16.275600000000001</v>
      </c>
      <c r="AC38" s="12">
        <v>16.275600000000001</v>
      </c>
      <c r="AD38" s="12">
        <v>16.275600000000001</v>
      </c>
      <c r="AE38" s="12">
        <v>16.275600000000001</v>
      </c>
      <c r="AF38" s="12">
        <v>16.275600000000001</v>
      </c>
      <c r="AG38" s="12">
        <v>16.275600000000001</v>
      </c>
      <c r="AH38" s="12">
        <v>16.275600000000001</v>
      </c>
      <c r="AI38" s="12">
        <v>16.275600000000001</v>
      </c>
      <c r="AJ38" s="12">
        <v>16.275600000000001</v>
      </c>
      <c r="AK38" s="12">
        <v>16.275600000000001</v>
      </c>
      <c r="AL38" s="12">
        <v>16.275600000000001</v>
      </c>
      <c r="AM38" s="12">
        <v>16.275600000000001</v>
      </c>
      <c r="AN38" s="12">
        <v>16.275600000000001</v>
      </c>
      <c r="AO38" s="12">
        <v>16.275600000000001</v>
      </c>
      <c r="AP38" s="12">
        <v>16.275600000000001</v>
      </c>
      <c r="AQ38" s="12"/>
    </row>
    <row r="39" spans="1:43" x14ac:dyDescent="0.4">
      <c r="A39" s="7">
        <v>8</v>
      </c>
      <c r="B39" s="7" t="s">
        <v>73</v>
      </c>
      <c r="C39" s="7" t="s">
        <v>175</v>
      </c>
      <c r="D39" s="7">
        <v>3</v>
      </c>
      <c r="E39" s="7" t="s">
        <v>225</v>
      </c>
      <c r="F39" s="7" t="s">
        <v>306</v>
      </c>
      <c r="G39" s="7" t="s">
        <v>307</v>
      </c>
      <c r="H39" s="7"/>
      <c r="I39" s="7">
        <v>0</v>
      </c>
      <c r="J39" s="31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12"/>
    </row>
    <row r="40" spans="1:43" x14ac:dyDescent="0.4">
      <c r="A40" s="7">
        <v>8</v>
      </c>
      <c r="B40" s="7" t="s">
        <v>73</v>
      </c>
      <c r="C40" s="7" t="s">
        <v>175</v>
      </c>
      <c r="D40" s="7">
        <v>4</v>
      </c>
      <c r="E40" s="7" t="s">
        <v>226</v>
      </c>
      <c r="F40" s="7"/>
      <c r="G40" s="7"/>
      <c r="H40" s="7"/>
      <c r="I40" s="7">
        <v>0</v>
      </c>
      <c r="J40" s="7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</row>
    <row r="41" spans="1:43" x14ac:dyDescent="0.4">
      <c r="A41" s="7">
        <v>8</v>
      </c>
      <c r="B41" s="7" t="s">
        <v>73</v>
      </c>
      <c r="C41" s="7" t="s">
        <v>175</v>
      </c>
      <c r="D41" s="7">
        <v>5</v>
      </c>
      <c r="E41" s="7" t="s">
        <v>228</v>
      </c>
      <c r="F41" s="7"/>
      <c r="G41" s="7"/>
      <c r="H41" s="7"/>
      <c r="I41" s="7">
        <v>0</v>
      </c>
      <c r="J41" s="7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</row>
    <row r="42" spans="1:43" x14ac:dyDescent="0.4">
      <c r="A42" s="3">
        <v>9</v>
      </c>
      <c r="B42" s="3" t="s">
        <v>74</v>
      </c>
      <c r="C42" s="3" t="s">
        <v>176</v>
      </c>
      <c r="D42" s="3">
        <v>1</v>
      </c>
      <c r="E42" s="3" t="s">
        <v>222</v>
      </c>
      <c r="F42" s="3" t="s">
        <v>310</v>
      </c>
      <c r="G42" s="3" t="s">
        <v>304</v>
      </c>
      <c r="H42" s="3" t="s">
        <v>309</v>
      </c>
      <c r="I42" s="3">
        <v>0</v>
      </c>
      <c r="J42" s="27">
        <v>1.0212135901361605</v>
      </c>
      <c r="K42" s="12">
        <v>0.92915117705391093</v>
      </c>
      <c r="L42" s="12">
        <v>0.87870869501872861</v>
      </c>
      <c r="M42" s="12">
        <v>0.8475493121906974</v>
      </c>
      <c r="N42" s="12">
        <v>0.81602334838821866</v>
      </c>
      <c r="O42" s="12">
        <v>0.79079975749258624</v>
      </c>
      <c r="P42" s="12">
        <v>0.76594744732748365</v>
      </c>
      <c r="Q42" s="12">
        <v>0.74703092909477997</v>
      </c>
      <c r="R42" s="12">
        <v>0.72811441086207629</v>
      </c>
      <c r="S42" s="12">
        <v>0.70919789262937249</v>
      </c>
      <c r="T42" s="12">
        <v>0.69065265512719887</v>
      </c>
      <c r="U42" s="12">
        <v>0.67173613689449518</v>
      </c>
      <c r="V42" s="12">
        <v>0.65281961866179139</v>
      </c>
      <c r="W42" s="12">
        <v>0.65133449573967117</v>
      </c>
      <c r="X42" s="12">
        <v>0.64984937281755073</v>
      </c>
      <c r="Y42" s="12">
        <v>0.64799766892098298</v>
      </c>
      <c r="Z42" s="12">
        <v>0.64651254599886276</v>
      </c>
      <c r="AA42" s="12">
        <v>0.64502742307674232</v>
      </c>
      <c r="AB42" s="12">
        <v>0.64354230015462199</v>
      </c>
      <c r="AC42" s="12">
        <v>0.64169059625805414</v>
      </c>
      <c r="AD42" s="12">
        <v>0.64020547333593392</v>
      </c>
      <c r="AE42" s="12">
        <v>0.63872035041381348</v>
      </c>
      <c r="AF42" s="12">
        <v>0.63723992724777589</v>
      </c>
      <c r="AG42" s="12">
        <v>0.63575480432565545</v>
      </c>
      <c r="AH42" s="12">
        <v>0.63389840067300507</v>
      </c>
      <c r="AI42" s="12">
        <v>0.63241797750696749</v>
      </c>
      <c r="AJ42" s="12">
        <v>0.63093285458484705</v>
      </c>
      <c r="AK42" s="12">
        <v>0.62944773166272672</v>
      </c>
      <c r="AL42" s="12">
        <v>0.62759602776615897</v>
      </c>
      <c r="AM42" s="12">
        <v>0.62611090484403864</v>
      </c>
      <c r="AN42" s="12">
        <v>0.6246257819219182</v>
      </c>
      <c r="AO42" s="12">
        <v>0.62314535875588062</v>
      </c>
      <c r="AP42" s="12">
        <v>0.62128895510323012</v>
      </c>
      <c r="AQ42" s="12"/>
    </row>
    <row r="43" spans="1:43" x14ac:dyDescent="0.4">
      <c r="A43" s="3">
        <v>9</v>
      </c>
      <c r="B43" s="3" t="s">
        <v>74</v>
      </c>
      <c r="C43" s="3" t="s">
        <v>176</v>
      </c>
      <c r="D43" s="3">
        <v>2</v>
      </c>
      <c r="E43" s="3" t="s">
        <v>223</v>
      </c>
      <c r="F43" s="3" t="s">
        <v>305</v>
      </c>
      <c r="G43" s="3" t="s">
        <v>305</v>
      </c>
      <c r="H43" s="3" t="s">
        <v>288</v>
      </c>
      <c r="I43" s="3">
        <v>0</v>
      </c>
      <c r="J43" s="3">
        <v>24.66</v>
      </c>
      <c r="K43" s="12">
        <v>24.66</v>
      </c>
      <c r="L43" s="12">
        <v>24.66</v>
      </c>
      <c r="M43" s="12">
        <v>24.66</v>
      </c>
      <c r="N43" s="12">
        <v>24.66</v>
      </c>
      <c r="O43" s="12">
        <v>24.66</v>
      </c>
      <c r="P43" s="12">
        <v>24.66</v>
      </c>
      <c r="Q43" s="12">
        <v>24.66</v>
      </c>
      <c r="R43" s="12">
        <v>24.66</v>
      </c>
      <c r="S43" s="12">
        <v>24.66</v>
      </c>
      <c r="T43" s="12">
        <v>24.66</v>
      </c>
      <c r="U43" s="12">
        <v>24.66</v>
      </c>
      <c r="V43" s="12">
        <v>24.66</v>
      </c>
      <c r="W43" s="12">
        <v>24.66</v>
      </c>
      <c r="X43" s="12">
        <v>24.66</v>
      </c>
      <c r="Y43" s="12">
        <v>24.66</v>
      </c>
      <c r="Z43" s="12">
        <v>24.66</v>
      </c>
      <c r="AA43" s="12">
        <v>24.66</v>
      </c>
      <c r="AB43" s="12">
        <v>24.66</v>
      </c>
      <c r="AC43" s="12">
        <v>24.66</v>
      </c>
      <c r="AD43" s="12">
        <v>24.66</v>
      </c>
      <c r="AE43" s="12">
        <v>24.66</v>
      </c>
      <c r="AF43" s="12">
        <v>24.66</v>
      </c>
      <c r="AG43" s="12">
        <v>24.66</v>
      </c>
      <c r="AH43" s="12">
        <v>24.66</v>
      </c>
      <c r="AI43" s="12">
        <v>24.66</v>
      </c>
      <c r="AJ43" s="12">
        <v>24.66</v>
      </c>
      <c r="AK43" s="12">
        <v>24.66</v>
      </c>
      <c r="AL43" s="12">
        <v>24.66</v>
      </c>
      <c r="AM43" s="12">
        <v>24.66</v>
      </c>
      <c r="AN43" s="12">
        <v>24.66</v>
      </c>
      <c r="AO43" s="12">
        <v>24.66</v>
      </c>
      <c r="AP43" s="12">
        <v>24.66</v>
      </c>
      <c r="AQ43" s="12"/>
    </row>
    <row r="44" spans="1:43" x14ac:dyDescent="0.4">
      <c r="A44" s="3">
        <v>9</v>
      </c>
      <c r="B44" s="3" t="s">
        <v>74</v>
      </c>
      <c r="C44" s="3" t="s">
        <v>176</v>
      </c>
      <c r="D44" s="3">
        <v>3</v>
      </c>
      <c r="E44" s="3" t="s">
        <v>225</v>
      </c>
      <c r="F44" s="3" t="s">
        <v>306</v>
      </c>
      <c r="G44" s="3" t="s">
        <v>307</v>
      </c>
      <c r="H44" s="3"/>
      <c r="I44" s="3">
        <v>0</v>
      </c>
      <c r="J44" s="28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12"/>
    </row>
    <row r="45" spans="1:43" x14ac:dyDescent="0.4">
      <c r="A45" s="3">
        <v>9</v>
      </c>
      <c r="B45" s="3" t="s">
        <v>74</v>
      </c>
      <c r="C45" s="3" t="s">
        <v>176</v>
      </c>
      <c r="D45" s="3">
        <v>4</v>
      </c>
      <c r="E45" s="3" t="s">
        <v>226</v>
      </c>
      <c r="F45" s="3"/>
      <c r="G45" s="3"/>
      <c r="H45" s="3"/>
      <c r="I45" s="3">
        <v>0</v>
      </c>
      <c r="J45" s="3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</row>
    <row r="46" spans="1:43" x14ac:dyDescent="0.4">
      <c r="A46" s="3">
        <v>9</v>
      </c>
      <c r="B46" s="3" t="s">
        <v>74</v>
      </c>
      <c r="C46" s="3" t="s">
        <v>176</v>
      </c>
      <c r="D46" s="3">
        <v>5</v>
      </c>
      <c r="E46" s="3" t="s">
        <v>228</v>
      </c>
      <c r="F46" s="3"/>
      <c r="G46" s="3"/>
      <c r="H46" s="3"/>
      <c r="I46" s="3">
        <v>0</v>
      </c>
      <c r="J46" s="3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</row>
    <row r="47" spans="1:43" x14ac:dyDescent="0.4">
      <c r="A47" s="7">
        <v>10</v>
      </c>
      <c r="B47" s="7" t="s">
        <v>75</v>
      </c>
      <c r="C47" s="7" t="s">
        <v>177</v>
      </c>
      <c r="D47" s="7">
        <v>1</v>
      </c>
      <c r="E47" s="7" t="s">
        <v>222</v>
      </c>
      <c r="F47" s="7" t="s">
        <v>303</v>
      </c>
      <c r="G47" s="7" t="s">
        <v>304</v>
      </c>
      <c r="H47" s="7" t="s">
        <v>280</v>
      </c>
      <c r="I47" s="7">
        <v>0</v>
      </c>
      <c r="J47" s="30">
        <v>1153.4745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</row>
    <row r="48" spans="1:43" x14ac:dyDescent="0.4">
      <c r="A48" s="7">
        <v>10</v>
      </c>
      <c r="B48" s="7" t="s">
        <v>75</v>
      </c>
      <c r="C48" s="7" t="s">
        <v>177</v>
      </c>
      <c r="D48" s="7">
        <v>2</v>
      </c>
      <c r="E48" s="7" t="s">
        <v>223</v>
      </c>
      <c r="F48" s="7" t="s">
        <v>305</v>
      </c>
      <c r="G48" s="7" t="s">
        <v>305</v>
      </c>
      <c r="H48" s="7" t="s">
        <v>288</v>
      </c>
      <c r="I48" s="7">
        <v>0</v>
      </c>
      <c r="J48" s="7">
        <v>5.41</v>
      </c>
      <c r="K48" s="12">
        <v>5.41</v>
      </c>
      <c r="L48" s="12">
        <v>5.41</v>
      </c>
      <c r="M48" s="12">
        <v>5.41</v>
      </c>
      <c r="N48" s="12">
        <v>5.41</v>
      </c>
      <c r="O48" s="12">
        <v>5.41</v>
      </c>
      <c r="P48" s="12">
        <v>5.41</v>
      </c>
      <c r="Q48" s="12">
        <v>5.41</v>
      </c>
      <c r="R48" s="12">
        <v>5.41</v>
      </c>
      <c r="S48" s="12">
        <v>5.41</v>
      </c>
      <c r="T48" s="12">
        <v>5.41</v>
      </c>
      <c r="U48" s="12">
        <v>5.41</v>
      </c>
      <c r="V48" s="12">
        <v>5.41</v>
      </c>
      <c r="W48" s="12">
        <v>5.41</v>
      </c>
      <c r="X48" s="12">
        <v>5.41</v>
      </c>
      <c r="Y48" s="12">
        <v>5.41</v>
      </c>
      <c r="Z48" s="12">
        <v>5.41</v>
      </c>
      <c r="AA48" s="12">
        <v>5.41</v>
      </c>
      <c r="AB48" s="12">
        <v>5.41</v>
      </c>
      <c r="AC48" s="12">
        <v>5.41</v>
      </c>
      <c r="AD48" s="12">
        <v>5.41</v>
      </c>
      <c r="AE48" s="12">
        <v>5.41</v>
      </c>
      <c r="AF48" s="12">
        <v>5.41</v>
      </c>
      <c r="AG48" s="12">
        <v>5.41</v>
      </c>
      <c r="AH48" s="12">
        <v>5.41</v>
      </c>
      <c r="AI48" s="12">
        <v>5.41</v>
      </c>
      <c r="AJ48" s="12">
        <v>5.41</v>
      </c>
      <c r="AK48" s="12">
        <v>5.41</v>
      </c>
      <c r="AL48" s="12">
        <v>5.41</v>
      </c>
      <c r="AM48" s="12">
        <v>5.41</v>
      </c>
      <c r="AN48" s="12">
        <v>5.41</v>
      </c>
      <c r="AO48" s="12">
        <v>5.41</v>
      </c>
      <c r="AP48" s="12">
        <v>5.41</v>
      </c>
      <c r="AQ48" s="12"/>
    </row>
    <row r="49" spans="1:43" x14ac:dyDescent="0.4">
      <c r="A49" s="7">
        <v>10</v>
      </c>
      <c r="B49" s="7" t="s">
        <v>75</v>
      </c>
      <c r="C49" s="7" t="s">
        <v>177</v>
      </c>
      <c r="D49" s="7">
        <v>3</v>
      </c>
      <c r="E49" s="7" t="s">
        <v>225</v>
      </c>
      <c r="F49" s="7" t="s">
        <v>306</v>
      </c>
      <c r="G49" s="7" t="s">
        <v>307</v>
      </c>
      <c r="H49" s="7" t="s">
        <v>288</v>
      </c>
      <c r="I49" s="7">
        <v>0</v>
      </c>
      <c r="J49" s="31">
        <v>446464</v>
      </c>
      <c r="K49" s="29">
        <v>382683.42857142858</v>
      </c>
      <c r="L49" s="29">
        <v>318902.85714285722</v>
      </c>
      <c r="M49" s="29">
        <v>255122.28571428571</v>
      </c>
      <c r="N49" s="29">
        <v>191341.71428571429</v>
      </c>
      <c r="O49" s="29">
        <v>127561.1428571429</v>
      </c>
      <c r="P49" s="29">
        <v>63780.571428571428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12"/>
    </row>
    <row r="50" spans="1:43" x14ac:dyDescent="0.4">
      <c r="A50" s="7">
        <v>10</v>
      </c>
      <c r="B50" s="7" t="s">
        <v>75</v>
      </c>
      <c r="C50" s="7" t="s">
        <v>177</v>
      </c>
      <c r="D50" s="7">
        <v>4</v>
      </c>
      <c r="E50" s="7" t="s">
        <v>226</v>
      </c>
      <c r="F50" s="7"/>
      <c r="G50" s="7"/>
      <c r="H50" s="7"/>
      <c r="I50" s="7">
        <v>0</v>
      </c>
      <c r="J50" s="7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</row>
    <row r="51" spans="1:43" x14ac:dyDescent="0.4">
      <c r="A51" s="7">
        <v>10</v>
      </c>
      <c r="B51" s="7" t="s">
        <v>75</v>
      </c>
      <c r="C51" s="7" t="s">
        <v>177</v>
      </c>
      <c r="D51" s="7">
        <v>5</v>
      </c>
      <c r="E51" s="7" t="s">
        <v>228</v>
      </c>
      <c r="F51" s="7"/>
      <c r="G51" s="7"/>
      <c r="H51" s="7"/>
      <c r="I51" s="7">
        <v>0</v>
      </c>
      <c r="J51" s="7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</row>
    <row r="52" spans="1:43" x14ac:dyDescent="0.4">
      <c r="A52" s="3">
        <v>11</v>
      </c>
      <c r="B52" s="3" t="s">
        <v>76</v>
      </c>
      <c r="C52" s="3" t="s">
        <v>178</v>
      </c>
      <c r="D52" s="3">
        <v>1</v>
      </c>
      <c r="E52" s="3" t="s">
        <v>222</v>
      </c>
      <c r="F52" s="3" t="s">
        <v>303</v>
      </c>
      <c r="G52" s="3" t="s">
        <v>304</v>
      </c>
      <c r="H52" s="3" t="s">
        <v>280</v>
      </c>
      <c r="I52" s="3">
        <v>0</v>
      </c>
      <c r="J52" s="27">
        <v>742.13390000000004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</row>
    <row r="53" spans="1:43" x14ac:dyDescent="0.4">
      <c r="A53" s="3">
        <v>11</v>
      </c>
      <c r="B53" s="3" t="s">
        <v>76</v>
      </c>
      <c r="C53" s="3" t="s">
        <v>178</v>
      </c>
      <c r="D53" s="3">
        <v>2</v>
      </c>
      <c r="E53" s="3" t="s">
        <v>223</v>
      </c>
      <c r="F53" s="3" t="s">
        <v>305</v>
      </c>
      <c r="G53" s="3" t="s">
        <v>305</v>
      </c>
      <c r="H53" s="3" t="s">
        <v>288</v>
      </c>
      <c r="I53" s="3">
        <v>0</v>
      </c>
      <c r="J53" s="3">
        <v>1.7853000000000001</v>
      </c>
      <c r="K53" s="12">
        <v>1.7853000000000001</v>
      </c>
      <c r="L53" s="12">
        <v>1.7853000000000001</v>
      </c>
      <c r="M53" s="12">
        <v>1.7853000000000001</v>
      </c>
      <c r="N53" s="12">
        <v>1.7853000000000001</v>
      </c>
      <c r="O53" s="12">
        <v>1.7853000000000001</v>
      </c>
      <c r="P53" s="12">
        <v>1.7853000000000001</v>
      </c>
      <c r="Q53" s="12">
        <v>1.7853000000000001</v>
      </c>
      <c r="R53" s="12">
        <v>1.7853000000000001</v>
      </c>
      <c r="S53" s="12">
        <v>1.7853000000000001</v>
      </c>
      <c r="T53" s="12">
        <v>1.7853000000000001</v>
      </c>
      <c r="U53" s="12">
        <v>1.7853000000000001</v>
      </c>
      <c r="V53" s="12">
        <v>1.7853000000000001</v>
      </c>
      <c r="W53" s="12">
        <v>1.7853000000000001</v>
      </c>
      <c r="X53" s="12">
        <v>1.7853000000000001</v>
      </c>
      <c r="Y53" s="12">
        <v>1.7853000000000001</v>
      </c>
      <c r="Z53" s="12">
        <v>1.7853000000000001</v>
      </c>
      <c r="AA53" s="12">
        <v>1.7853000000000001</v>
      </c>
      <c r="AB53" s="12">
        <v>1.7853000000000001</v>
      </c>
      <c r="AC53" s="12">
        <v>1.7853000000000001</v>
      </c>
      <c r="AD53" s="12">
        <v>1.7853000000000001</v>
      </c>
      <c r="AE53" s="12">
        <v>1.7853000000000001</v>
      </c>
      <c r="AF53" s="12">
        <v>1.7853000000000001</v>
      </c>
      <c r="AG53" s="12">
        <v>1.7853000000000001</v>
      </c>
      <c r="AH53" s="12">
        <v>1.7853000000000001</v>
      </c>
      <c r="AI53" s="12">
        <v>1.7853000000000001</v>
      </c>
      <c r="AJ53" s="12">
        <v>1.7853000000000001</v>
      </c>
      <c r="AK53" s="12">
        <v>1.7853000000000001</v>
      </c>
      <c r="AL53" s="12">
        <v>1.7853000000000001</v>
      </c>
      <c r="AM53" s="12">
        <v>1.7853000000000001</v>
      </c>
      <c r="AN53" s="12">
        <v>1.7853000000000001</v>
      </c>
      <c r="AO53" s="12">
        <v>1.7853000000000001</v>
      </c>
      <c r="AP53" s="12">
        <v>1.7853000000000001</v>
      </c>
      <c r="AQ53" s="12"/>
    </row>
    <row r="54" spans="1:43" x14ac:dyDescent="0.4">
      <c r="A54" s="3">
        <v>11</v>
      </c>
      <c r="B54" s="3" t="s">
        <v>76</v>
      </c>
      <c r="C54" s="3" t="s">
        <v>178</v>
      </c>
      <c r="D54" s="3">
        <v>3</v>
      </c>
      <c r="E54" s="3" t="s">
        <v>225</v>
      </c>
      <c r="F54" s="3" t="s">
        <v>306</v>
      </c>
      <c r="G54" s="3" t="s">
        <v>307</v>
      </c>
      <c r="H54" s="3"/>
      <c r="I54" s="3">
        <v>0</v>
      </c>
      <c r="J54" s="28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12"/>
    </row>
    <row r="55" spans="1:43" x14ac:dyDescent="0.4">
      <c r="A55" s="3">
        <v>11</v>
      </c>
      <c r="B55" s="3" t="s">
        <v>76</v>
      </c>
      <c r="C55" s="3" t="s">
        <v>178</v>
      </c>
      <c r="D55" s="3">
        <v>4</v>
      </c>
      <c r="E55" s="3" t="s">
        <v>226</v>
      </c>
      <c r="F55" s="3"/>
      <c r="G55" s="3"/>
      <c r="H55" s="3"/>
      <c r="I55" s="3">
        <v>0</v>
      </c>
      <c r="J55" s="3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</row>
    <row r="56" spans="1:43" x14ac:dyDescent="0.4">
      <c r="A56" s="3">
        <v>11</v>
      </c>
      <c r="B56" s="3" t="s">
        <v>76</v>
      </c>
      <c r="C56" s="3" t="s">
        <v>178</v>
      </c>
      <c r="D56" s="3">
        <v>5</v>
      </c>
      <c r="E56" s="3" t="s">
        <v>228</v>
      </c>
      <c r="F56" s="3"/>
      <c r="G56" s="3"/>
      <c r="H56" s="3"/>
      <c r="I56" s="3">
        <v>0</v>
      </c>
      <c r="J56" s="3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</row>
    <row r="57" spans="1:43" x14ac:dyDescent="0.4">
      <c r="A57" s="7">
        <v>12</v>
      </c>
      <c r="B57" s="7" t="s">
        <v>77</v>
      </c>
      <c r="C57" s="7" t="s">
        <v>179</v>
      </c>
      <c r="D57" s="7">
        <v>1</v>
      </c>
      <c r="E57" s="7" t="s">
        <v>222</v>
      </c>
      <c r="F57" s="7" t="s">
        <v>303</v>
      </c>
      <c r="G57" s="7" t="s">
        <v>304</v>
      </c>
      <c r="H57" s="7" t="s">
        <v>280</v>
      </c>
      <c r="I57" s="7">
        <v>0</v>
      </c>
      <c r="J57" s="30">
        <v>106586.05740000001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 t="s">
        <v>311</v>
      </c>
    </row>
    <row r="58" spans="1:43" x14ac:dyDescent="0.4">
      <c r="A58" s="7">
        <v>12</v>
      </c>
      <c r="B58" s="7" t="s">
        <v>77</v>
      </c>
      <c r="C58" s="7" t="s">
        <v>179</v>
      </c>
      <c r="D58" s="7">
        <v>2</v>
      </c>
      <c r="E58" s="7" t="s">
        <v>223</v>
      </c>
      <c r="F58" s="7" t="s">
        <v>305</v>
      </c>
      <c r="G58" s="7" t="s">
        <v>305</v>
      </c>
      <c r="H58" s="7" t="s">
        <v>288</v>
      </c>
      <c r="I58" s="7">
        <v>0</v>
      </c>
      <c r="J58" s="7">
        <v>171.78</v>
      </c>
      <c r="K58" s="12">
        <v>171.78</v>
      </c>
      <c r="L58" s="12">
        <v>171.78</v>
      </c>
      <c r="M58" s="12">
        <v>171.78</v>
      </c>
      <c r="N58" s="12">
        <v>171.78</v>
      </c>
      <c r="O58" s="12">
        <v>171.78</v>
      </c>
      <c r="P58" s="12">
        <v>171.78</v>
      </c>
      <c r="Q58" s="12">
        <v>171.78</v>
      </c>
      <c r="R58" s="12">
        <v>171.78</v>
      </c>
      <c r="S58" s="12">
        <v>171.78</v>
      </c>
      <c r="T58" s="12">
        <v>171.78</v>
      </c>
      <c r="U58" s="12">
        <v>171.78</v>
      </c>
      <c r="V58" s="12">
        <v>171.78</v>
      </c>
      <c r="W58" s="12">
        <v>171.78</v>
      </c>
      <c r="X58" s="12">
        <v>171.78</v>
      </c>
      <c r="Y58" s="12">
        <v>171.78</v>
      </c>
      <c r="Z58" s="12">
        <v>171.78</v>
      </c>
      <c r="AA58" s="12">
        <v>171.78</v>
      </c>
      <c r="AB58" s="12">
        <v>171.78</v>
      </c>
      <c r="AC58" s="12">
        <v>171.78</v>
      </c>
      <c r="AD58" s="12">
        <v>171.78</v>
      </c>
      <c r="AE58" s="12">
        <v>171.78</v>
      </c>
      <c r="AF58" s="12">
        <v>171.78</v>
      </c>
      <c r="AG58" s="12">
        <v>171.78</v>
      </c>
      <c r="AH58" s="12">
        <v>171.78</v>
      </c>
      <c r="AI58" s="12">
        <v>171.78</v>
      </c>
      <c r="AJ58" s="12">
        <v>171.78</v>
      </c>
      <c r="AK58" s="12">
        <v>171.78</v>
      </c>
      <c r="AL58" s="12">
        <v>171.78</v>
      </c>
      <c r="AM58" s="12">
        <v>171.78</v>
      </c>
      <c r="AN58" s="12">
        <v>171.78</v>
      </c>
      <c r="AO58" s="12">
        <v>171.78</v>
      </c>
      <c r="AP58" s="12">
        <v>171.78</v>
      </c>
      <c r="AQ58" s="12"/>
    </row>
    <row r="59" spans="1:43" x14ac:dyDescent="0.4">
      <c r="A59" s="7">
        <v>12</v>
      </c>
      <c r="B59" s="7" t="s">
        <v>77</v>
      </c>
      <c r="C59" s="7" t="s">
        <v>179</v>
      </c>
      <c r="D59" s="7">
        <v>3</v>
      </c>
      <c r="E59" s="7" t="s">
        <v>225</v>
      </c>
      <c r="F59" s="7" t="s">
        <v>306</v>
      </c>
      <c r="G59" s="7" t="s">
        <v>307</v>
      </c>
      <c r="H59" s="7" t="s">
        <v>288</v>
      </c>
      <c r="I59" s="7">
        <v>0</v>
      </c>
      <c r="J59" s="31">
        <f>10188*(0.652434236356498)</f>
        <v>6647.0000000000018</v>
      </c>
      <c r="K59" s="29">
        <f>9460.28571428571*(0.652434236356498)</f>
        <v>6172.2142857142844</v>
      </c>
      <c r="L59" s="29">
        <f>8732.57142857143*(0.652434236356498)</f>
        <v>5697.4285714285734</v>
      </c>
      <c r="M59" s="29">
        <f>8004.85714285714*(0.652434236356498)</f>
        <v>5222.6428571428569</v>
      </c>
      <c r="N59" s="29">
        <f>7277.14285714286*(0.652434236356498)</f>
        <v>4747.8571428571458</v>
      </c>
      <c r="O59" s="29">
        <f>6549.42857142857*(0.652434236356498)</f>
        <v>4273.0714285714284</v>
      </c>
      <c r="P59" s="29">
        <f>5821.71428571429*(0.652434236356498)</f>
        <v>3798.2857142857179</v>
      </c>
      <c r="Q59" s="29">
        <f>5094*(0.652434236356498)</f>
        <v>3323.5000000000009</v>
      </c>
      <c r="R59" s="29">
        <f>4366.28571428571*(0.652434236356498)</f>
        <v>2848.7142857142835</v>
      </c>
      <c r="S59" s="29">
        <f>3638.57142857143*(0.652434236356498)</f>
        <v>2373.9285714285729</v>
      </c>
      <c r="T59" s="29">
        <f>2910.85714285714*(0.652434236356498)</f>
        <v>1899.1428571428557</v>
      </c>
      <c r="U59" s="29">
        <f>2183.14285714286*(0.652434236356498)</f>
        <v>1424.3571428571452</v>
      </c>
      <c r="V59" s="29">
        <f>1455.42857142857*(0.652434236356498)</f>
        <v>949.57142857142787</v>
      </c>
      <c r="W59" s="29">
        <f>727.714285714286*(0.652434236356498)</f>
        <v>474.78571428571462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12"/>
    </row>
    <row r="60" spans="1:43" x14ac:dyDescent="0.4">
      <c r="A60" s="7">
        <v>12</v>
      </c>
      <c r="B60" s="7" t="s">
        <v>77</v>
      </c>
      <c r="C60" s="7" t="s">
        <v>179</v>
      </c>
      <c r="D60" s="7">
        <v>4</v>
      </c>
      <c r="E60" s="7" t="s">
        <v>226</v>
      </c>
      <c r="F60" s="7"/>
      <c r="G60" s="7"/>
      <c r="H60" s="7"/>
      <c r="I60" s="7">
        <v>0</v>
      </c>
      <c r="J60" s="7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43" x14ac:dyDescent="0.4">
      <c r="A61" s="7">
        <v>12</v>
      </c>
      <c r="B61" s="7" t="s">
        <v>77</v>
      </c>
      <c r="C61" s="7" t="s">
        <v>179</v>
      </c>
      <c r="D61" s="7">
        <v>5</v>
      </c>
      <c r="E61" s="7" t="s">
        <v>228</v>
      </c>
      <c r="F61" s="7"/>
      <c r="G61" s="7"/>
      <c r="H61" s="7"/>
      <c r="I61" s="7">
        <v>0</v>
      </c>
      <c r="J61" s="7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43" x14ac:dyDescent="0.4">
      <c r="A62" s="3">
        <v>13</v>
      </c>
      <c r="B62" s="3" t="s">
        <v>78</v>
      </c>
      <c r="C62" s="3" t="s">
        <v>180</v>
      </c>
      <c r="D62" s="3">
        <v>1</v>
      </c>
      <c r="E62" s="3" t="s">
        <v>222</v>
      </c>
      <c r="F62" s="3" t="s">
        <v>312</v>
      </c>
      <c r="G62" s="3" t="s">
        <v>304</v>
      </c>
      <c r="H62" s="3" t="s">
        <v>280</v>
      </c>
      <c r="I62" s="3">
        <v>0</v>
      </c>
      <c r="J62" s="27">
        <v>1.1047366872609592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 x14ac:dyDescent="0.4">
      <c r="A63" s="3">
        <v>13</v>
      </c>
      <c r="B63" s="3" t="s">
        <v>78</v>
      </c>
      <c r="C63" s="3" t="s">
        <v>180</v>
      </c>
      <c r="D63" s="3">
        <v>2</v>
      </c>
      <c r="E63" s="3" t="s">
        <v>223</v>
      </c>
      <c r="F63" s="3" t="s">
        <v>305</v>
      </c>
      <c r="G63" s="3" t="s">
        <v>305</v>
      </c>
      <c r="H63" s="3" t="s">
        <v>288</v>
      </c>
      <c r="I63" s="3">
        <v>0</v>
      </c>
      <c r="J63" s="3">
        <v>100.77</v>
      </c>
      <c r="K63" s="12">
        <v>100.77</v>
      </c>
      <c r="L63" s="12">
        <v>100.77</v>
      </c>
      <c r="M63" s="12">
        <v>100.77</v>
      </c>
      <c r="N63" s="12">
        <v>100.77</v>
      </c>
      <c r="O63" s="12">
        <v>100.77</v>
      </c>
      <c r="P63" s="12">
        <v>100.77</v>
      </c>
      <c r="Q63" s="12">
        <v>100.77</v>
      </c>
      <c r="R63" s="12">
        <v>100.77</v>
      </c>
      <c r="S63" s="12">
        <v>100.77</v>
      </c>
      <c r="T63" s="12">
        <v>100.77</v>
      </c>
      <c r="U63" s="12">
        <v>100.77</v>
      </c>
      <c r="V63" s="12">
        <v>100.77</v>
      </c>
      <c r="W63" s="12">
        <v>100.77</v>
      </c>
      <c r="X63" s="12">
        <v>100.77</v>
      </c>
      <c r="Y63" s="12">
        <v>100.77</v>
      </c>
      <c r="Z63" s="12">
        <v>100.77</v>
      </c>
      <c r="AA63" s="12">
        <v>100.77</v>
      </c>
      <c r="AB63" s="12">
        <v>100.77</v>
      </c>
      <c r="AC63" s="12">
        <v>100.77</v>
      </c>
      <c r="AD63" s="12">
        <v>100.77</v>
      </c>
      <c r="AE63" s="12">
        <v>100.77</v>
      </c>
      <c r="AF63" s="12">
        <v>100.77</v>
      </c>
      <c r="AG63" s="12">
        <v>100.77</v>
      </c>
      <c r="AH63" s="12">
        <v>100.77</v>
      </c>
      <c r="AI63" s="12">
        <v>100.77</v>
      </c>
      <c r="AJ63" s="12">
        <v>100.77</v>
      </c>
      <c r="AK63" s="12">
        <v>100.77</v>
      </c>
      <c r="AL63" s="12">
        <v>100.77</v>
      </c>
      <c r="AM63" s="12">
        <v>100.77</v>
      </c>
      <c r="AN63" s="12">
        <v>100.77</v>
      </c>
      <c r="AO63" s="12">
        <v>100.77</v>
      </c>
      <c r="AP63" s="12">
        <v>100.77</v>
      </c>
      <c r="AQ63" s="12"/>
    </row>
    <row r="64" spans="1:43" x14ac:dyDescent="0.4">
      <c r="A64" s="3">
        <v>13</v>
      </c>
      <c r="B64" s="3" t="s">
        <v>78</v>
      </c>
      <c r="C64" s="3" t="s">
        <v>180</v>
      </c>
      <c r="D64" s="3">
        <v>3</v>
      </c>
      <c r="E64" s="3" t="s">
        <v>225</v>
      </c>
      <c r="F64" s="3" t="s">
        <v>306</v>
      </c>
      <c r="G64" s="3" t="s">
        <v>307</v>
      </c>
      <c r="H64" s="3"/>
      <c r="I64" s="3">
        <v>0</v>
      </c>
      <c r="J64" s="28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12"/>
    </row>
    <row r="65" spans="1:43" x14ac:dyDescent="0.4">
      <c r="A65" s="3">
        <v>13</v>
      </c>
      <c r="B65" s="3" t="s">
        <v>78</v>
      </c>
      <c r="C65" s="3" t="s">
        <v>180</v>
      </c>
      <c r="D65" s="3">
        <v>4</v>
      </c>
      <c r="E65" s="3" t="s">
        <v>226</v>
      </c>
      <c r="F65" s="3"/>
      <c r="G65" s="3"/>
      <c r="H65" s="3"/>
      <c r="I65" s="3">
        <v>0</v>
      </c>
      <c r="J65" s="3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</row>
    <row r="66" spans="1:43" x14ac:dyDescent="0.4">
      <c r="A66" s="3">
        <v>13</v>
      </c>
      <c r="B66" s="3" t="s">
        <v>78</v>
      </c>
      <c r="C66" s="3" t="s">
        <v>180</v>
      </c>
      <c r="D66" s="3">
        <v>5</v>
      </c>
      <c r="E66" s="3" t="s">
        <v>228</v>
      </c>
      <c r="F66" s="3"/>
      <c r="G66" s="3"/>
      <c r="H66" s="3"/>
      <c r="I66" s="3">
        <v>0</v>
      </c>
      <c r="J66" s="3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  <row r="67" spans="1:43" x14ac:dyDescent="0.4">
      <c r="A67" s="7">
        <v>14</v>
      </c>
      <c r="B67" s="7" t="s">
        <v>79</v>
      </c>
      <c r="C67" s="7" t="s">
        <v>181</v>
      </c>
      <c r="D67" s="7">
        <v>1</v>
      </c>
      <c r="E67" s="7" t="s">
        <v>222</v>
      </c>
      <c r="F67" s="7" t="s">
        <v>312</v>
      </c>
      <c r="G67" s="7" t="s">
        <v>304</v>
      </c>
      <c r="H67" s="7" t="s">
        <v>309</v>
      </c>
      <c r="I67" s="7">
        <v>0</v>
      </c>
      <c r="J67" s="30">
        <v>1.9173286260664901</v>
      </c>
      <c r="K67" s="12">
        <v>0.95550099739143779</v>
      </c>
      <c r="L67" s="12">
        <v>0.91084854994629427</v>
      </c>
      <c r="M67" s="12">
        <v>0.86634954733773206</v>
      </c>
      <c r="N67" s="12">
        <v>0.82185054472916985</v>
      </c>
      <c r="O67" s="12">
        <v>0.80696639558078875</v>
      </c>
      <c r="P67" s="12">
        <v>0.79208224643240754</v>
      </c>
      <c r="Q67" s="12">
        <v>0.7722878625134264</v>
      </c>
      <c r="R67" s="12">
        <v>0.75249347859444526</v>
      </c>
      <c r="S67" s="12">
        <v>0.73269909467546412</v>
      </c>
      <c r="T67" s="12">
        <v>0.7129047107564831</v>
      </c>
      <c r="U67" s="12">
        <v>0.70293079637870182</v>
      </c>
      <c r="V67" s="12">
        <v>0.69311032683750196</v>
      </c>
      <c r="W67" s="12">
        <v>0.69142243363510814</v>
      </c>
      <c r="X67" s="12">
        <v>0.68973454043271443</v>
      </c>
      <c r="Y67" s="12">
        <v>0.68804664723032072</v>
      </c>
      <c r="Z67" s="12">
        <v>0.68635875402792701</v>
      </c>
      <c r="AA67" s="12">
        <v>0.6848243056621145</v>
      </c>
      <c r="AB67" s="12">
        <v>0.68313641245972068</v>
      </c>
      <c r="AC67" s="12">
        <v>0.68144851925732697</v>
      </c>
      <c r="AD67" s="12">
        <v>0.67976062605493326</v>
      </c>
      <c r="AE67" s="12">
        <v>0.67807273285253955</v>
      </c>
      <c r="AF67" s="12">
        <v>0.67638483965014573</v>
      </c>
      <c r="AG67" s="12">
        <v>0.67485039128433333</v>
      </c>
      <c r="AH67" s="12">
        <v>0.67316249808193951</v>
      </c>
      <c r="AI67" s="12">
        <v>0.6714746048795458</v>
      </c>
      <c r="AJ67" s="12">
        <v>0.66978671167715209</v>
      </c>
      <c r="AK67" s="12">
        <v>0.66809881847475827</v>
      </c>
      <c r="AL67" s="12">
        <v>0.66641092527236456</v>
      </c>
      <c r="AM67" s="12">
        <v>0.66487647690655205</v>
      </c>
      <c r="AN67" s="12">
        <v>0.66318858370415834</v>
      </c>
      <c r="AO67" s="12">
        <v>0.66150069050176463</v>
      </c>
      <c r="AP67" s="12">
        <v>0.65981279729937092</v>
      </c>
      <c r="AQ67" s="12"/>
    </row>
    <row r="68" spans="1:43" x14ac:dyDescent="0.4">
      <c r="A68" s="7">
        <v>14</v>
      </c>
      <c r="B68" s="7" t="s">
        <v>79</v>
      </c>
      <c r="C68" s="7" t="s">
        <v>181</v>
      </c>
      <c r="D68" s="7">
        <v>2</v>
      </c>
      <c r="E68" s="7" t="s">
        <v>223</v>
      </c>
      <c r="F68" s="7" t="s">
        <v>305</v>
      </c>
      <c r="G68" s="7" t="s">
        <v>305</v>
      </c>
      <c r="H68" s="7" t="s">
        <v>288</v>
      </c>
      <c r="I68" s="7">
        <v>0</v>
      </c>
      <c r="J68" s="7">
        <v>56.687399999999997</v>
      </c>
      <c r="K68" s="12">
        <v>56.687399999999997</v>
      </c>
      <c r="L68" s="12">
        <v>56.687399999999997</v>
      </c>
      <c r="M68" s="12">
        <v>56.687399999999997</v>
      </c>
      <c r="N68" s="12">
        <v>56.687399999999997</v>
      </c>
      <c r="O68" s="12">
        <v>56.687399999999997</v>
      </c>
      <c r="P68" s="12">
        <v>56.687399999999997</v>
      </c>
      <c r="Q68" s="12">
        <v>56.687399999999997</v>
      </c>
      <c r="R68" s="12">
        <v>56.687399999999997</v>
      </c>
      <c r="S68" s="12">
        <v>56.687399999999997</v>
      </c>
      <c r="T68" s="12">
        <v>56.687399999999997</v>
      </c>
      <c r="U68" s="12">
        <v>56.687399999999997</v>
      </c>
      <c r="V68" s="12">
        <v>56.687399999999997</v>
      </c>
      <c r="W68" s="12">
        <v>56.687399999999997</v>
      </c>
      <c r="X68" s="12">
        <v>56.687399999999997</v>
      </c>
      <c r="Y68" s="12">
        <v>56.687399999999997</v>
      </c>
      <c r="Z68" s="12">
        <v>56.687399999999997</v>
      </c>
      <c r="AA68" s="12">
        <v>56.687399999999997</v>
      </c>
      <c r="AB68" s="12">
        <v>56.687399999999997</v>
      </c>
      <c r="AC68" s="12">
        <v>56.687399999999997</v>
      </c>
      <c r="AD68" s="12">
        <v>56.687399999999997</v>
      </c>
      <c r="AE68" s="12">
        <v>56.687399999999997</v>
      </c>
      <c r="AF68" s="12">
        <v>56.687399999999997</v>
      </c>
      <c r="AG68" s="12">
        <v>56.687399999999997</v>
      </c>
      <c r="AH68" s="12">
        <v>56.687399999999997</v>
      </c>
      <c r="AI68" s="12">
        <v>56.687399999999997</v>
      </c>
      <c r="AJ68" s="12">
        <v>56.687399999999997</v>
      </c>
      <c r="AK68" s="12">
        <v>56.687399999999997</v>
      </c>
      <c r="AL68" s="12">
        <v>56.687399999999997</v>
      </c>
      <c r="AM68" s="12">
        <v>56.687399999999997</v>
      </c>
      <c r="AN68" s="12">
        <v>56.687399999999997</v>
      </c>
      <c r="AO68" s="12">
        <v>56.687399999999997</v>
      </c>
      <c r="AP68" s="12">
        <v>56.687399999999997</v>
      </c>
      <c r="AQ68" s="12"/>
    </row>
    <row r="69" spans="1:43" x14ac:dyDescent="0.4">
      <c r="A69" s="7">
        <v>14</v>
      </c>
      <c r="B69" s="7" t="s">
        <v>79</v>
      </c>
      <c r="C69" s="7" t="s">
        <v>181</v>
      </c>
      <c r="D69" s="7">
        <v>3</v>
      </c>
      <c r="E69" s="7" t="s">
        <v>225</v>
      </c>
      <c r="F69" s="7" t="s">
        <v>306</v>
      </c>
      <c r="G69" s="7" t="s">
        <v>307</v>
      </c>
      <c r="H69" s="7"/>
      <c r="I69" s="7">
        <v>0</v>
      </c>
      <c r="J69" s="31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12"/>
    </row>
    <row r="70" spans="1:43" x14ac:dyDescent="0.4">
      <c r="A70" s="7">
        <v>14</v>
      </c>
      <c r="B70" s="7" t="s">
        <v>79</v>
      </c>
      <c r="C70" s="7" t="s">
        <v>181</v>
      </c>
      <c r="D70" s="7">
        <v>4</v>
      </c>
      <c r="E70" s="7" t="s">
        <v>226</v>
      </c>
      <c r="F70" s="7"/>
      <c r="G70" s="7"/>
      <c r="H70" s="7"/>
      <c r="I70" s="7">
        <v>0</v>
      </c>
      <c r="J70" s="7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 x14ac:dyDescent="0.4">
      <c r="A71" s="7">
        <v>14</v>
      </c>
      <c r="B71" s="7" t="s">
        <v>79</v>
      </c>
      <c r="C71" s="7" t="s">
        <v>181</v>
      </c>
      <c r="D71" s="7">
        <v>5</v>
      </c>
      <c r="E71" s="7" t="s">
        <v>228</v>
      </c>
      <c r="F71" s="7"/>
      <c r="G71" s="7"/>
      <c r="H71" s="7"/>
      <c r="I71" s="7">
        <v>0</v>
      </c>
      <c r="J71" s="7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x14ac:dyDescent="0.4">
      <c r="A72" s="3">
        <v>15</v>
      </c>
      <c r="B72" s="3" t="s">
        <v>80</v>
      </c>
      <c r="C72" s="3" t="s">
        <v>182</v>
      </c>
      <c r="D72" s="3">
        <v>1</v>
      </c>
      <c r="E72" s="3" t="s">
        <v>222</v>
      </c>
      <c r="F72" s="3" t="s">
        <v>312</v>
      </c>
      <c r="G72" s="3" t="s">
        <v>304</v>
      </c>
      <c r="H72" s="3" t="s">
        <v>309</v>
      </c>
      <c r="I72" s="3">
        <v>0</v>
      </c>
      <c r="J72" s="27">
        <v>3.7502206531332747</v>
      </c>
      <c r="K72" s="12">
        <v>0.9938024633247039</v>
      </c>
      <c r="L72" s="12">
        <v>0.98752647681807482</v>
      </c>
      <c r="M72" s="12">
        <v>0.98132894014277872</v>
      </c>
      <c r="N72" s="12">
        <v>0.9751314034674825</v>
      </c>
      <c r="O72" s="12">
        <v>0.96885541696085353</v>
      </c>
      <c r="P72" s="12">
        <v>0.96265788028555743</v>
      </c>
      <c r="Q72" s="12">
        <v>0.95638189377892835</v>
      </c>
      <c r="R72" s="12">
        <v>0.95018435710363225</v>
      </c>
      <c r="S72" s="12">
        <v>0.94398682042833604</v>
      </c>
      <c r="T72" s="12">
        <v>0.93771083392170707</v>
      </c>
      <c r="U72" s="12">
        <v>0.93151329724641097</v>
      </c>
      <c r="V72" s="12">
        <v>0.92531576057111475</v>
      </c>
      <c r="W72" s="12">
        <v>0.91903977406448578</v>
      </c>
      <c r="X72" s="12">
        <v>0.91284223738918957</v>
      </c>
      <c r="Y72" s="12">
        <v>0.90664470071389347</v>
      </c>
      <c r="Z72" s="12">
        <v>0.9003687142072645</v>
      </c>
      <c r="AA72" s="12">
        <v>0.89417117753196829</v>
      </c>
      <c r="AB72" s="12">
        <v>0.88797364085667219</v>
      </c>
      <c r="AC72" s="12">
        <v>0.8816976543500431</v>
      </c>
      <c r="AD72" s="12">
        <v>0.875500117674747</v>
      </c>
      <c r="AE72" s="12">
        <v>0.8693025809994509</v>
      </c>
      <c r="AF72" s="12">
        <v>0.86302659449282182</v>
      </c>
      <c r="AG72" s="12">
        <v>0.85682905781752572</v>
      </c>
      <c r="AH72" s="12">
        <v>0.85055307131089664</v>
      </c>
      <c r="AI72" s="12">
        <v>0.84435553463560054</v>
      </c>
      <c r="AJ72" s="12">
        <v>0.83815799796030444</v>
      </c>
      <c r="AK72" s="12">
        <v>0.83188201145367535</v>
      </c>
      <c r="AL72" s="12">
        <v>0.82568447477837925</v>
      </c>
      <c r="AM72" s="12">
        <v>0.81948693810308304</v>
      </c>
      <c r="AN72" s="12">
        <v>0.81321095159645407</v>
      </c>
      <c r="AO72" s="12">
        <v>0.80701341492115797</v>
      </c>
      <c r="AP72" s="12">
        <v>0.80081587824586176</v>
      </c>
      <c r="AQ72" s="12"/>
    </row>
    <row r="73" spans="1:43" x14ac:dyDescent="0.4">
      <c r="A73" s="3">
        <v>15</v>
      </c>
      <c r="B73" s="3" t="s">
        <v>80</v>
      </c>
      <c r="C73" s="3" t="s">
        <v>182</v>
      </c>
      <c r="D73" s="3">
        <v>2</v>
      </c>
      <c r="E73" s="3" t="s">
        <v>223</v>
      </c>
      <c r="F73" s="3" t="s">
        <v>305</v>
      </c>
      <c r="G73" s="3" t="s">
        <v>305</v>
      </c>
      <c r="H73" s="3" t="s">
        <v>288</v>
      </c>
      <c r="I73" s="3">
        <v>0</v>
      </c>
      <c r="J73" s="3">
        <v>56.687399999999997</v>
      </c>
      <c r="K73" s="12">
        <v>56.687399999999997</v>
      </c>
      <c r="L73" s="12">
        <v>56.687399999999997</v>
      </c>
      <c r="M73" s="12">
        <v>56.687399999999997</v>
      </c>
      <c r="N73" s="12">
        <v>56.687399999999997</v>
      </c>
      <c r="O73" s="12">
        <v>56.687399999999997</v>
      </c>
      <c r="P73" s="12">
        <v>56.687399999999997</v>
      </c>
      <c r="Q73" s="12">
        <v>56.687399999999997</v>
      </c>
      <c r="R73" s="12">
        <v>56.687399999999997</v>
      </c>
      <c r="S73" s="12">
        <v>56.687399999999997</v>
      </c>
      <c r="T73" s="12">
        <v>56.687399999999997</v>
      </c>
      <c r="U73" s="12">
        <v>56.687399999999997</v>
      </c>
      <c r="V73" s="12">
        <v>56.687399999999997</v>
      </c>
      <c r="W73" s="12">
        <v>56.687399999999997</v>
      </c>
      <c r="X73" s="12">
        <v>56.687399999999997</v>
      </c>
      <c r="Y73" s="12">
        <v>56.687399999999997</v>
      </c>
      <c r="Z73" s="12">
        <v>56.687399999999997</v>
      </c>
      <c r="AA73" s="12">
        <v>56.687399999999997</v>
      </c>
      <c r="AB73" s="12">
        <v>56.687399999999997</v>
      </c>
      <c r="AC73" s="12">
        <v>56.687399999999997</v>
      </c>
      <c r="AD73" s="12">
        <v>56.687399999999997</v>
      </c>
      <c r="AE73" s="12">
        <v>56.687399999999997</v>
      </c>
      <c r="AF73" s="12">
        <v>56.687399999999997</v>
      </c>
      <c r="AG73" s="12">
        <v>56.687399999999997</v>
      </c>
      <c r="AH73" s="12">
        <v>56.687399999999997</v>
      </c>
      <c r="AI73" s="12">
        <v>56.687399999999997</v>
      </c>
      <c r="AJ73" s="12">
        <v>56.687399999999997</v>
      </c>
      <c r="AK73" s="12">
        <v>56.687399999999997</v>
      </c>
      <c r="AL73" s="12">
        <v>56.687399999999997</v>
      </c>
      <c r="AM73" s="12">
        <v>56.687399999999997</v>
      </c>
      <c r="AN73" s="12">
        <v>56.687399999999997</v>
      </c>
      <c r="AO73" s="12">
        <v>56.687399999999997</v>
      </c>
      <c r="AP73" s="12">
        <v>56.687399999999997</v>
      </c>
      <c r="AQ73" s="12"/>
    </row>
    <row r="74" spans="1:43" x14ac:dyDescent="0.4">
      <c r="A74" s="3">
        <v>15</v>
      </c>
      <c r="B74" s="3" t="s">
        <v>80</v>
      </c>
      <c r="C74" s="3" t="s">
        <v>182</v>
      </c>
      <c r="D74" s="3">
        <v>3</v>
      </c>
      <c r="E74" s="3" t="s">
        <v>225</v>
      </c>
      <c r="F74" s="3" t="s">
        <v>306</v>
      </c>
      <c r="G74" s="3" t="s">
        <v>307</v>
      </c>
      <c r="H74" s="3"/>
      <c r="I74" s="3">
        <v>0</v>
      </c>
      <c r="J74" s="28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12"/>
    </row>
    <row r="75" spans="1:43" x14ac:dyDescent="0.4">
      <c r="A75" s="3">
        <v>15</v>
      </c>
      <c r="B75" s="3" t="s">
        <v>80</v>
      </c>
      <c r="C75" s="3" t="s">
        <v>182</v>
      </c>
      <c r="D75" s="3">
        <v>4</v>
      </c>
      <c r="E75" s="3" t="s">
        <v>226</v>
      </c>
      <c r="F75" s="3"/>
      <c r="G75" s="3"/>
      <c r="H75" s="3"/>
      <c r="I75" s="3">
        <v>0</v>
      </c>
      <c r="J75" s="3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</row>
    <row r="76" spans="1:43" x14ac:dyDescent="0.4">
      <c r="A76" s="3">
        <v>15</v>
      </c>
      <c r="B76" s="3" t="s">
        <v>80</v>
      </c>
      <c r="C76" s="3" t="s">
        <v>182</v>
      </c>
      <c r="D76" s="3">
        <v>5</v>
      </c>
      <c r="E76" s="3" t="s">
        <v>228</v>
      </c>
      <c r="F76" s="3"/>
      <c r="G76" s="3"/>
      <c r="H76" s="3"/>
      <c r="I76" s="3">
        <v>0</v>
      </c>
      <c r="J76" s="3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</row>
    <row r="77" spans="1:43" x14ac:dyDescent="0.4">
      <c r="A77" s="7">
        <v>16</v>
      </c>
      <c r="B77" s="7" t="s">
        <v>81</v>
      </c>
      <c r="C77" s="7" t="s">
        <v>183</v>
      </c>
      <c r="D77" s="7">
        <v>1</v>
      </c>
      <c r="E77" s="7" t="s">
        <v>222</v>
      </c>
      <c r="F77" s="7" t="s">
        <v>312</v>
      </c>
      <c r="G77" s="7" t="s">
        <v>304</v>
      </c>
      <c r="H77" s="7" t="s">
        <v>309</v>
      </c>
      <c r="I77" s="7">
        <v>0</v>
      </c>
      <c r="J77" s="30">
        <v>1.6190938511326862</v>
      </c>
      <c r="K77" s="12">
        <v>0.9555012447077208</v>
      </c>
      <c r="L77" s="12">
        <v>0.91084803663256586</v>
      </c>
      <c r="M77" s="12">
        <v>0.86634928134028666</v>
      </c>
      <c r="N77" s="12">
        <v>0.82185052604800757</v>
      </c>
      <c r="O77" s="12">
        <v>0.80696672905347688</v>
      </c>
      <c r="P77" s="12">
        <v>0.79208293205894642</v>
      </c>
      <c r="Q77" s="12">
        <v>0.77228753656896776</v>
      </c>
      <c r="R77" s="12">
        <v>0.7524939581705522</v>
      </c>
      <c r="S77" s="12">
        <v>0.73269856268057354</v>
      </c>
      <c r="T77" s="12">
        <v>0.71290498428215798</v>
      </c>
      <c r="U77" s="12">
        <v>0.70293096869151239</v>
      </c>
      <c r="V77" s="12">
        <v>0.69310958879217921</v>
      </c>
      <c r="W77" s="12">
        <v>0.69142151072992564</v>
      </c>
      <c r="X77" s="12">
        <v>0.68973524975923539</v>
      </c>
      <c r="Y77" s="12">
        <v>0.68804717169698182</v>
      </c>
      <c r="Z77" s="12">
        <v>0.68635909363472825</v>
      </c>
      <c r="AA77" s="12">
        <v>0.68482365126378719</v>
      </c>
      <c r="AB77" s="12">
        <v>0.68313557320153362</v>
      </c>
      <c r="AC77" s="12">
        <v>0.68144931223084326</v>
      </c>
      <c r="AD77" s="12">
        <v>0.67976123416858969</v>
      </c>
      <c r="AE77" s="12">
        <v>0.67807315610633612</v>
      </c>
      <c r="AF77" s="12">
        <v>0.67638507804408265</v>
      </c>
      <c r="AG77" s="12">
        <v>0.6748496356731416</v>
      </c>
      <c r="AH77" s="12">
        <v>0.67316155761088803</v>
      </c>
      <c r="AI77" s="12">
        <v>0.67147529664019767</v>
      </c>
      <c r="AJ77" s="12">
        <v>0.6697872185779441</v>
      </c>
      <c r="AK77" s="12">
        <v>0.66809914051569053</v>
      </c>
      <c r="AL77" s="12">
        <v>0.66641106245343706</v>
      </c>
      <c r="AM77" s="12">
        <v>0.66487562008249601</v>
      </c>
      <c r="AN77" s="12">
        <v>0.66318935911180565</v>
      </c>
      <c r="AO77" s="12">
        <v>0.66150128104955208</v>
      </c>
      <c r="AP77" s="12">
        <v>0.65981320298729851</v>
      </c>
      <c r="AQ77" s="12"/>
    </row>
    <row r="78" spans="1:43" x14ac:dyDescent="0.4">
      <c r="A78" s="7">
        <v>16</v>
      </c>
      <c r="B78" s="7" t="s">
        <v>81</v>
      </c>
      <c r="C78" s="7" t="s">
        <v>183</v>
      </c>
      <c r="D78" s="7">
        <v>2</v>
      </c>
      <c r="E78" s="7" t="s">
        <v>223</v>
      </c>
      <c r="F78" s="7" t="s">
        <v>305</v>
      </c>
      <c r="G78" s="7" t="s">
        <v>305</v>
      </c>
      <c r="H78" s="7" t="s">
        <v>288</v>
      </c>
      <c r="I78" s="7">
        <v>0</v>
      </c>
      <c r="J78" s="7">
        <v>85.89</v>
      </c>
      <c r="K78" s="12">
        <v>85.89</v>
      </c>
      <c r="L78" s="12">
        <v>85.89</v>
      </c>
      <c r="M78" s="12">
        <v>85.89</v>
      </c>
      <c r="N78" s="12">
        <v>85.89</v>
      </c>
      <c r="O78" s="12">
        <v>85.89</v>
      </c>
      <c r="P78" s="12">
        <v>85.89</v>
      </c>
      <c r="Q78" s="12">
        <v>85.89</v>
      </c>
      <c r="R78" s="12">
        <v>85.89</v>
      </c>
      <c r="S78" s="12">
        <v>85.89</v>
      </c>
      <c r="T78" s="12">
        <v>85.89</v>
      </c>
      <c r="U78" s="12">
        <v>85.89</v>
      </c>
      <c r="V78" s="12">
        <v>85.89</v>
      </c>
      <c r="W78" s="12">
        <v>85.89</v>
      </c>
      <c r="X78" s="12">
        <v>85.89</v>
      </c>
      <c r="Y78" s="12">
        <v>85.89</v>
      </c>
      <c r="Z78" s="12">
        <v>85.89</v>
      </c>
      <c r="AA78" s="12">
        <v>85.89</v>
      </c>
      <c r="AB78" s="12">
        <v>85.89</v>
      </c>
      <c r="AC78" s="12">
        <v>85.89</v>
      </c>
      <c r="AD78" s="12">
        <v>85.89</v>
      </c>
      <c r="AE78" s="12">
        <v>85.89</v>
      </c>
      <c r="AF78" s="12">
        <v>85.89</v>
      </c>
      <c r="AG78" s="12">
        <v>85.89</v>
      </c>
      <c r="AH78" s="12">
        <v>85.89</v>
      </c>
      <c r="AI78" s="12">
        <v>85.89</v>
      </c>
      <c r="AJ78" s="12">
        <v>85.89</v>
      </c>
      <c r="AK78" s="12">
        <v>85.89</v>
      </c>
      <c r="AL78" s="12">
        <v>85.89</v>
      </c>
      <c r="AM78" s="12">
        <v>85.89</v>
      </c>
      <c r="AN78" s="12">
        <v>85.89</v>
      </c>
      <c r="AO78" s="12">
        <v>85.89</v>
      </c>
      <c r="AP78" s="12">
        <v>85.89</v>
      </c>
      <c r="AQ78" s="12"/>
    </row>
    <row r="79" spans="1:43" x14ac:dyDescent="0.4">
      <c r="A79" s="7">
        <v>16</v>
      </c>
      <c r="B79" s="7" t="s">
        <v>81</v>
      </c>
      <c r="C79" s="7" t="s">
        <v>183</v>
      </c>
      <c r="D79" s="7">
        <v>3</v>
      </c>
      <c r="E79" s="7" t="s">
        <v>225</v>
      </c>
      <c r="F79" s="7" t="s">
        <v>306</v>
      </c>
      <c r="G79" s="7" t="s">
        <v>307</v>
      </c>
      <c r="H79" s="7"/>
      <c r="I79" s="7">
        <v>0</v>
      </c>
      <c r="J79" s="31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12"/>
    </row>
    <row r="80" spans="1:43" x14ac:dyDescent="0.4">
      <c r="A80" s="7">
        <v>16</v>
      </c>
      <c r="B80" s="7" t="s">
        <v>81</v>
      </c>
      <c r="C80" s="7" t="s">
        <v>183</v>
      </c>
      <c r="D80" s="7">
        <v>4</v>
      </c>
      <c r="E80" s="7" t="s">
        <v>226</v>
      </c>
      <c r="F80" s="7"/>
      <c r="G80" s="7"/>
      <c r="H80" s="7"/>
      <c r="I80" s="7">
        <v>0</v>
      </c>
      <c r="J80" s="7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</row>
    <row r="81" spans="1:43" x14ac:dyDescent="0.4">
      <c r="A81" s="7">
        <v>16</v>
      </c>
      <c r="B81" s="7" t="s">
        <v>81</v>
      </c>
      <c r="C81" s="7" t="s">
        <v>183</v>
      </c>
      <c r="D81" s="7">
        <v>5</v>
      </c>
      <c r="E81" s="7" t="s">
        <v>228</v>
      </c>
      <c r="F81" s="7"/>
      <c r="G81" s="7"/>
      <c r="H81" s="7"/>
      <c r="I81" s="7">
        <v>0</v>
      </c>
      <c r="J81" s="7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</row>
    <row r="82" spans="1:43" x14ac:dyDescent="0.4">
      <c r="A82" s="3">
        <v>17</v>
      </c>
      <c r="B82" s="3" t="s">
        <v>82</v>
      </c>
      <c r="C82" s="3" t="s">
        <v>184</v>
      </c>
      <c r="D82" s="3">
        <v>1</v>
      </c>
      <c r="E82" s="3" t="s">
        <v>222</v>
      </c>
      <c r="F82" s="3" t="s">
        <v>303</v>
      </c>
      <c r="G82" s="3" t="s">
        <v>304</v>
      </c>
      <c r="H82" s="3" t="s">
        <v>280</v>
      </c>
      <c r="I82" s="3">
        <v>0</v>
      </c>
      <c r="J82" s="27">
        <v>27594.296600000001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 t="s">
        <v>311</v>
      </c>
    </row>
    <row r="83" spans="1:43" x14ac:dyDescent="0.4">
      <c r="A83" s="3">
        <v>17</v>
      </c>
      <c r="B83" s="3" t="s">
        <v>82</v>
      </c>
      <c r="C83" s="3" t="s">
        <v>184</v>
      </c>
      <c r="D83" s="3">
        <v>2</v>
      </c>
      <c r="E83" s="3" t="s">
        <v>223</v>
      </c>
      <c r="F83" s="3" t="s">
        <v>305</v>
      </c>
      <c r="G83" s="3" t="s">
        <v>305</v>
      </c>
      <c r="H83" s="3" t="s">
        <v>288</v>
      </c>
      <c r="I83" s="3">
        <v>0</v>
      </c>
      <c r="J83" s="3">
        <v>179.16</v>
      </c>
      <c r="K83" s="12">
        <v>179.16</v>
      </c>
      <c r="L83" s="12">
        <v>179.16</v>
      </c>
      <c r="M83" s="12">
        <v>179.16</v>
      </c>
      <c r="N83" s="12">
        <v>179.16</v>
      </c>
      <c r="O83" s="12">
        <v>179.16</v>
      </c>
      <c r="P83" s="12">
        <v>179.16</v>
      </c>
      <c r="Q83" s="12">
        <v>179.16</v>
      </c>
      <c r="R83" s="12">
        <v>179.16</v>
      </c>
      <c r="S83" s="12">
        <v>179.16</v>
      </c>
      <c r="T83" s="12">
        <v>179.16</v>
      </c>
      <c r="U83" s="12">
        <v>179.16</v>
      </c>
      <c r="V83" s="12">
        <v>179.16</v>
      </c>
      <c r="W83" s="12">
        <v>179.16</v>
      </c>
      <c r="X83" s="12">
        <v>179.16</v>
      </c>
      <c r="Y83" s="12">
        <v>179.16</v>
      </c>
      <c r="Z83" s="12">
        <v>179.16</v>
      </c>
      <c r="AA83" s="12">
        <v>179.16</v>
      </c>
      <c r="AB83" s="12">
        <v>179.16</v>
      </c>
      <c r="AC83" s="12">
        <v>179.16</v>
      </c>
      <c r="AD83" s="12">
        <v>179.16</v>
      </c>
      <c r="AE83" s="12">
        <v>179.16</v>
      </c>
      <c r="AF83" s="12">
        <v>179.16</v>
      </c>
      <c r="AG83" s="12">
        <v>179.16</v>
      </c>
      <c r="AH83" s="12">
        <v>179.16</v>
      </c>
      <c r="AI83" s="12">
        <v>179.16</v>
      </c>
      <c r="AJ83" s="12">
        <v>179.16</v>
      </c>
      <c r="AK83" s="12">
        <v>179.16</v>
      </c>
      <c r="AL83" s="12">
        <v>179.16</v>
      </c>
      <c r="AM83" s="12">
        <v>179.16</v>
      </c>
      <c r="AN83" s="12">
        <v>179.16</v>
      </c>
      <c r="AO83" s="12">
        <v>179.16</v>
      </c>
      <c r="AP83" s="12">
        <v>179.16</v>
      </c>
      <c r="AQ83" s="12"/>
    </row>
    <row r="84" spans="1:43" x14ac:dyDescent="0.4">
      <c r="A84" s="3">
        <v>17</v>
      </c>
      <c r="B84" s="3" t="s">
        <v>82</v>
      </c>
      <c r="C84" s="3" t="s">
        <v>184</v>
      </c>
      <c r="D84" s="3">
        <v>3</v>
      </c>
      <c r="E84" s="3" t="s">
        <v>225</v>
      </c>
      <c r="F84" s="3" t="s">
        <v>306</v>
      </c>
      <c r="G84" s="3" t="s">
        <v>307</v>
      </c>
      <c r="H84" s="3" t="s">
        <v>288</v>
      </c>
      <c r="I84" s="3">
        <v>0</v>
      </c>
      <c r="J84" s="28">
        <v>8727</v>
      </c>
      <c r="K84" s="29">
        <v>8103.6428571428569</v>
      </c>
      <c r="L84" s="29">
        <v>7480.2857142857138</v>
      </c>
      <c r="M84" s="29">
        <v>6856.9285714285716</v>
      </c>
      <c r="N84" s="29">
        <v>6233.5714285714284</v>
      </c>
      <c r="O84" s="29">
        <v>5610.2142857142853</v>
      </c>
      <c r="P84" s="29">
        <v>4986.8571428571431</v>
      </c>
      <c r="Q84" s="29">
        <v>4363.5</v>
      </c>
      <c r="R84" s="29">
        <v>3740.1428571428569</v>
      </c>
      <c r="S84" s="29">
        <v>3116.7857142857142</v>
      </c>
      <c r="T84" s="29">
        <v>2493.4285714285711</v>
      </c>
      <c r="U84" s="29">
        <v>1870.071428571428</v>
      </c>
      <c r="V84" s="29">
        <v>1246.7142857142851</v>
      </c>
      <c r="W84" s="29">
        <v>623.35714285714243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12"/>
    </row>
    <row r="85" spans="1:43" x14ac:dyDescent="0.4">
      <c r="A85" s="3">
        <v>17</v>
      </c>
      <c r="B85" s="3" t="s">
        <v>82</v>
      </c>
      <c r="C85" s="3" t="s">
        <v>184</v>
      </c>
      <c r="D85" s="3">
        <v>4</v>
      </c>
      <c r="E85" s="3" t="s">
        <v>226</v>
      </c>
      <c r="F85" s="3"/>
      <c r="G85" s="3"/>
      <c r="H85" s="3"/>
      <c r="I85" s="3">
        <v>0</v>
      </c>
      <c r="J85" s="3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</row>
    <row r="86" spans="1:43" x14ac:dyDescent="0.4">
      <c r="A86" s="3">
        <v>17</v>
      </c>
      <c r="B86" s="3" t="s">
        <v>82</v>
      </c>
      <c r="C86" s="3" t="s">
        <v>184</v>
      </c>
      <c r="D86" s="3">
        <v>5</v>
      </c>
      <c r="E86" s="3" t="s">
        <v>228</v>
      </c>
      <c r="F86" s="3"/>
      <c r="G86" s="3"/>
      <c r="H86" s="3"/>
      <c r="I86" s="3">
        <v>0</v>
      </c>
      <c r="J86" s="3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</row>
    <row r="87" spans="1:43" x14ac:dyDescent="0.4">
      <c r="A87" s="7">
        <v>18</v>
      </c>
      <c r="B87" s="7" t="s">
        <v>83</v>
      </c>
      <c r="C87" s="7" t="s">
        <v>185</v>
      </c>
      <c r="D87" s="7">
        <v>1</v>
      </c>
      <c r="E87" s="7" t="s">
        <v>222</v>
      </c>
      <c r="F87" s="7" t="s">
        <v>313</v>
      </c>
      <c r="G87" s="7" t="s">
        <v>304</v>
      </c>
      <c r="H87" s="7" t="s">
        <v>280</v>
      </c>
      <c r="I87" s="7">
        <v>0</v>
      </c>
      <c r="J87" s="30">
        <v>2.0515006272718499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</row>
    <row r="88" spans="1:43" x14ac:dyDescent="0.4">
      <c r="A88" s="7">
        <v>18</v>
      </c>
      <c r="B88" s="7" t="s">
        <v>83</v>
      </c>
      <c r="C88" s="7" t="s">
        <v>185</v>
      </c>
      <c r="D88" s="7">
        <v>2</v>
      </c>
      <c r="E88" s="7" t="s">
        <v>223</v>
      </c>
      <c r="F88" s="7" t="s">
        <v>305</v>
      </c>
      <c r="G88" s="7" t="s">
        <v>305</v>
      </c>
      <c r="H88" s="7" t="s">
        <v>288</v>
      </c>
      <c r="I88" s="7">
        <v>0</v>
      </c>
      <c r="J88" s="7">
        <v>105.1</v>
      </c>
      <c r="K88" s="12">
        <v>105.1</v>
      </c>
      <c r="L88" s="12">
        <v>105.1</v>
      </c>
      <c r="M88" s="12">
        <v>105.1</v>
      </c>
      <c r="N88" s="12">
        <v>105.1</v>
      </c>
      <c r="O88" s="12">
        <v>105.1</v>
      </c>
      <c r="P88" s="12">
        <v>105.1</v>
      </c>
      <c r="Q88" s="12">
        <v>105.1</v>
      </c>
      <c r="R88" s="12">
        <v>105.1</v>
      </c>
      <c r="S88" s="12">
        <v>105.1</v>
      </c>
      <c r="T88" s="12">
        <v>105.1</v>
      </c>
      <c r="U88" s="12">
        <v>105.1</v>
      </c>
      <c r="V88" s="12">
        <v>105.1</v>
      </c>
      <c r="W88" s="12">
        <v>105.1</v>
      </c>
      <c r="X88" s="12">
        <v>105.1</v>
      </c>
      <c r="Y88" s="12">
        <v>105.1</v>
      </c>
      <c r="Z88" s="12">
        <v>105.1</v>
      </c>
      <c r="AA88" s="12">
        <v>105.1</v>
      </c>
      <c r="AB88" s="12">
        <v>105.1</v>
      </c>
      <c r="AC88" s="12">
        <v>105.1</v>
      </c>
      <c r="AD88" s="12">
        <v>105.1</v>
      </c>
      <c r="AE88" s="12">
        <v>105.1</v>
      </c>
      <c r="AF88" s="12">
        <v>105.1</v>
      </c>
      <c r="AG88" s="12">
        <v>105.1</v>
      </c>
      <c r="AH88" s="12">
        <v>105.1</v>
      </c>
      <c r="AI88" s="12">
        <v>105.1</v>
      </c>
      <c r="AJ88" s="12">
        <v>105.1</v>
      </c>
      <c r="AK88" s="12">
        <v>105.1</v>
      </c>
      <c r="AL88" s="12">
        <v>105.1</v>
      </c>
      <c r="AM88" s="12">
        <v>105.1</v>
      </c>
      <c r="AN88" s="12">
        <v>105.1</v>
      </c>
      <c r="AO88" s="12">
        <v>105.1</v>
      </c>
      <c r="AP88" s="12">
        <v>105.1</v>
      </c>
      <c r="AQ88" s="12"/>
    </row>
    <row r="89" spans="1:43" x14ac:dyDescent="0.4">
      <c r="A89" s="7">
        <v>18</v>
      </c>
      <c r="B89" s="7" t="s">
        <v>83</v>
      </c>
      <c r="C89" s="7" t="s">
        <v>185</v>
      </c>
      <c r="D89" s="7">
        <v>3</v>
      </c>
      <c r="E89" s="7" t="s">
        <v>225</v>
      </c>
      <c r="F89" s="7" t="s">
        <v>306</v>
      </c>
      <c r="G89" s="7" t="s">
        <v>307</v>
      </c>
      <c r="H89" s="7"/>
      <c r="I89" s="7">
        <v>0</v>
      </c>
      <c r="J89" s="31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12"/>
    </row>
    <row r="90" spans="1:43" x14ac:dyDescent="0.4">
      <c r="A90" s="7">
        <v>18</v>
      </c>
      <c r="B90" s="7" t="s">
        <v>83</v>
      </c>
      <c r="C90" s="7" t="s">
        <v>185</v>
      </c>
      <c r="D90" s="7">
        <v>4</v>
      </c>
      <c r="E90" s="7" t="s">
        <v>226</v>
      </c>
      <c r="F90" s="7"/>
      <c r="G90" s="7"/>
      <c r="H90" s="7"/>
      <c r="I90" s="7">
        <v>0</v>
      </c>
      <c r="J90" s="7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</row>
    <row r="91" spans="1:43" x14ac:dyDescent="0.4">
      <c r="A91" s="7">
        <v>18</v>
      </c>
      <c r="B91" s="7" t="s">
        <v>83</v>
      </c>
      <c r="C91" s="7" t="s">
        <v>185</v>
      </c>
      <c r="D91" s="7">
        <v>5</v>
      </c>
      <c r="E91" s="7" t="s">
        <v>228</v>
      </c>
      <c r="F91" s="7"/>
      <c r="G91" s="7"/>
      <c r="H91" s="7"/>
      <c r="I91" s="7">
        <v>0</v>
      </c>
      <c r="J91" s="7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</row>
    <row r="92" spans="1:43" x14ac:dyDescent="0.4">
      <c r="A92" s="3">
        <v>19</v>
      </c>
      <c r="B92" s="3" t="s">
        <v>84</v>
      </c>
      <c r="C92" s="3" t="s">
        <v>186</v>
      </c>
      <c r="D92" s="3">
        <v>1</v>
      </c>
      <c r="E92" s="3" t="s">
        <v>222</v>
      </c>
      <c r="F92" s="3" t="s">
        <v>313</v>
      </c>
      <c r="G92" s="3" t="s">
        <v>304</v>
      </c>
      <c r="H92" s="3" t="s">
        <v>309</v>
      </c>
      <c r="I92" s="3">
        <v>0</v>
      </c>
      <c r="J92" s="27">
        <v>1.3996561620970538</v>
      </c>
      <c r="K92" s="12">
        <v>0.9555012447077208</v>
      </c>
      <c r="L92" s="12">
        <v>0.91084803663256586</v>
      </c>
      <c r="M92" s="12">
        <v>0.86634928134028666</v>
      </c>
      <c r="N92" s="12">
        <v>0.82185052604800757</v>
      </c>
      <c r="O92" s="12">
        <v>0.80696672905347688</v>
      </c>
      <c r="P92" s="12">
        <v>0.79208293205894642</v>
      </c>
      <c r="Q92" s="12">
        <v>0.77228753656896776</v>
      </c>
      <c r="R92" s="12">
        <v>0.7524939581705522</v>
      </c>
      <c r="S92" s="12">
        <v>0.73269856268057354</v>
      </c>
      <c r="T92" s="12">
        <v>0.71290498428215798</v>
      </c>
      <c r="U92" s="12">
        <v>0.70293096869151239</v>
      </c>
      <c r="V92" s="12">
        <v>0.69310958879217921</v>
      </c>
      <c r="W92" s="12">
        <v>0.69142151072992564</v>
      </c>
      <c r="X92" s="12">
        <v>0.68973524975923539</v>
      </c>
      <c r="Y92" s="12">
        <v>0.68804717169698182</v>
      </c>
      <c r="Z92" s="12">
        <v>0.68635909363472825</v>
      </c>
      <c r="AA92" s="12">
        <v>0.68482365126378719</v>
      </c>
      <c r="AB92" s="12">
        <v>0.68313557320153362</v>
      </c>
      <c r="AC92" s="12">
        <v>0.68144931223084326</v>
      </c>
      <c r="AD92" s="12">
        <v>0.67976123416858969</v>
      </c>
      <c r="AE92" s="12">
        <v>0.67807315610633612</v>
      </c>
      <c r="AF92" s="12">
        <v>0.67638507804408265</v>
      </c>
      <c r="AG92" s="12">
        <v>0.6748496356731416</v>
      </c>
      <c r="AH92" s="12">
        <v>0.67316155761088803</v>
      </c>
      <c r="AI92" s="12">
        <v>0.67147529664019767</v>
      </c>
      <c r="AJ92" s="12">
        <v>0.6697872185779441</v>
      </c>
      <c r="AK92" s="12">
        <v>0.66809914051569053</v>
      </c>
      <c r="AL92" s="12">
        <v>0.66641106245343706</v>
      </c>
      <c r="AM92" s="12">
        <v>0.66487562008249601</v>
      </c>
      <c r="AN92" s="12">
        <v>0.66318935911180565</v>
      </c>
      <c r="AO92" s="12">
        <v>0.66150128104955208</v>
      </c>
      <c r="AP92" s="12">
        <v>0.65981320298729851</v>
      </c>
      <c r="AQ92" s="12"/>
    </row>
    <row r="93" spans="1:43" x14ac:dyDescent="0.4">
      <c r="A93" s="3">
        <v>19</v>
      </c>
      <c r="B93" s="3" t="s">
        <v>84</v>
      </c>
      <c r="C93" s="3" t="s">
        <v>186</v>
      </c>
      <c r="D93" s="3">
        <v>2</v>
      </c>
      <c r="E93" s="3" t="s">
        <v>223</v>
      </c>
      <c r="F93" s="3" t="s">
        <v>305</v>
      </c>
      <c r="G93" s="3" t="s">
        <v>305</v>
      </c>
      <c r="H93" s="3" t="s">
        <v>288</v>
      </c>
      <c r="I93" s="3">
        <v>0</v>
      </c>
      <c r="J93" s="3">
        <v>59.122799999999998</v>
      </c>
      <c r="K93" s="12">
        <v>59.122799999999998</v>
      </c>
      <c r="L93" s="12">
        <v>59.122799999999998</v>
      </c>
      <c r="M93" s="12">
        <v>59.122799999999998</v>
      </c>
      <c r="N93" s="12">
        <v>59.122799999999998</v>
      </c>
      <c r="O93" s="12">
        <v>59.122799999999998</v>
      </c>
      <c r="P93" s="12">
        <v>59.122799999999998</v>
      </c>
      <c r="Q93" s="12">
        <v>59.122799999999998</v>
      </c>
      <c r="R93" s="12">
        <v>59.122799999999998</v>
      </c>
      <c r="S93" s="12">
        <v>59.122799999999998</v>
      </c>
      <c r="T93" s="12">
        <v>59.122799999999998</v>
      </c>
      <c r="U93" s="12">
        <v>59.122799999999998</v>
      </c>
      <c r="V93" s="12">
        <v>59.122799999999998</v>
      </c>
      <c r="W93" s="12">
        <v>59.122799999999998</v>
      </c>
      <c r="X93" s="12">
        <v>59.122799999999998</v>
      </c>
      <c r="Y93" s="12">
        <v>59.122799999999998</v>
      </c>
      <c r="Z93" s="12">
        <v>59.122799999999998</v>
      </c>
      <c r="AA93" s="12">
        <v>59.122799999999998</v>
      </c>
      <c r="AB93" s="12">
        <v>59.122799999999998</v>
      </c>
      <c r="AC93" s="12">
        <v>59.122799999999998</v>
      </c>
      <c r="AD93" s="12">
        <v>59.122799999999998</v>
      </c>
      <c r="AE93" s="12">
        <v>59.122799999999998</v>
      </c>
      <c r="AF93" s="12">
        <v>59.122799999999998</v>
      </c>
      <c r="AG93" s="12">
        <v>59.122799999999998</v>
      </c>
      <c r="AH93" s="12">
        <v>59.122799999999998</v>
      </c>
      <c r="AI93" s="12">
        <v>59.122799999999998</v>
      </c>
      <c r="AJ93" s="12">
        <v>59.122799999999998</v>
      </c>
      <c r="AK93" s="12">
        <v>59.122799999999998</v>
      </c>
      <c r="AL93" s="12">
        <v>59.122799999999998</v>
      </c>
      <c r="AM93" s="12">
        <v>59.122799999999998</v>
      </c>
      <c r="AN93" s="12">
        <v>59.122799999999998</v>
      </c>
      <c r="AO93" s="12">
        <v>59.122799999999998</v>
      </c>
      <c r="AP93" s="12">
        <v>59.122799999999998</v>
      </c>
      <c r="AQ93" s="12"/>
    </row>
    <row r="94" spans="1:43" x14ac:dyDescent="0.4">
      <c r="A94" s="3">
        <v>19</v>
      </c>
      <c r="B94" s="3" t="s">
        <v>84</v>
      </c>
      <c r="C94" s="3" t="s">
        <v>186</v>
      </c>
      <c r="D94" s="3">
        <v>3</v>
      </c>
      <c r="E94" s="3" t="s">
        <v>225</v>
      </c>
      <c r="F94" s="3" t="s">
        <v>306</v>
      </c>
      <c r="G94" s="3" t="s">
        <v>307</v>
      </c>
      <c r="H94" s="3"/>
      <c r="I94" s="3">
        <v>0</v>
      </c>
      <c r="J94" s="28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12"/>
    </row>
    <row r="95" spans="1:43" x14ac:dyDescent="0.4">
      <c r="A95" s="3">
        <v>19</v>
      </c>
      <c r="B95" s="3" t="s">
        <v>84</v>
      </c>
      <c r="C95" s="3" t="s">
        <v>186</v>
      </c>
      <c r="D95" s="3">
        <v>4</v>
      </c>
      <c r="E95" s="3" t="s">
        <v>226</v>
      </c>
      <c r="F95" s="3"/>
      <c r="G95" s="3"/>
      <c r="H95" s="3"/>
      <c r="I95" s="3">
        <v>0</v>
      </c>
      <c r="J95" s="3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</row>
    <row r="96" spans="1:43" x14ac:dyDescent="0.4">
      <c r="A96" s="3">
        <v>19</v>
      </c>
      <c r="B96" s="3" t="s">
        <v>84</v>
      </c>
      <c r="C96" s="3" t="s">
        <v>186</v>
      </c>
      <c r="D96" s="3">
        <v>5</v>
      </c>
      <c r="E96" s="3" t="s">
        <v>228</v>
      </c>
      <c r="F96" s="3"/>
      <c r="G96" s="3"/>
      <c r="H96" s="3"/>
      <c r="I96" s="3">
        <v>0</v>
      </c>
      <c r="J96" s="3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</row>
    <row r="97" spans="1:43" x14ac:dyDescent="0.4">
      <c r="A97" s="32">
        <v>20</v>
      </c>
      <c r="B97" s="32" t="s">
        <v>85</v>
      </c>
      <c r="C97" s="32" t="s">
        <v>187</v>
      </c>
      <c r="D97" s="32">
        <v>1</v>
      </c>
      <c r="E97" s="32" t="s">
        <v>222</v>
      </c>
      <c r="F97" s="32" t="s">
        <v>313</v>
      </c>
      <c r="G97" s="32" t="s">
        <v>304</v>
      </c>
      <c r="H97" s="32" t="s">
        <v>309</v>
      </c>
      <c r="I97" s="32">
        <v>0</v>
      </c>
      <c r="J97" s="32">
        <v>4.7518970058938539</v>
      </c>
      <c r="K97" s="32">
        <v>0.99375705152312899</v>
      </c>
      <c r="L97" s="32">
        <v>0.98751410304625797</v>
      </c>
      <c r="M97" s="32">
        <v>0.98127115456938696</v>
      </c>
      <c r="N97" s="32">
        <v>0.97510342233922531</v>
      </c>
      <c r="O97" s="32">
        <v>0.9688604738623543</v>
      </c>
      <c r="P97" s="32">
        <v>0.96261752538548329</v>
      </c>
      <c r="Q97" s="32">
        <v>0.95637457690861227</v>
      </c>
      <c r="R97" s="32">
        <v>0.95020684467845051</v>
      </c>
      <c r="S97" s="32">
        <v>0.9439638962015795</v>
      </c>
      <c r="T97" s="32">
        <v>0.93772094772470849</v>
      </c>
      <c r="U97" s="32">
        <v>0.93147799924783758</v>
      </c>
      <c r="V97" s="32">
        <v>0.92531026701767582</v>
      </c>
      <c r="W97" s="32">
        <v>0.91906731854080481</v>
      </c>
      <c r="X97" s="32">
        <v>0.9128243700639338</v>
      </c>
      <c r="Y97" s="32">
        <v>0.90658142158706279</v>
      </c>
      <c r="Z97" s="32">
        <v>0.90033847311019177</v>
      </c>
      <c r="AA97" s="32">
        <v>0.89417074088003012</v>
      </c>
      <c r="AB97" s="32">
        <v>0.88792779240315911</v>
      </c>
      <c r="AC97" s="32">
        <v>0.8816848439262881</v>
      </c>
      <c r="AD97" s="32">
        <v>0.87544189544941708</v>
      </c>
      <c r="AE97" s="32">
        <v>0.86927416321925532</v>
      </c>
      <c r="AF97" s="32">
        <v>0.86303121474238431</v>
      </c>
      <c r="AG97" s="32">
        <v>0.8567882662655133</v>
      </c>
      <c r="AH97" s="32">
        <v>0.8505453177886424</v>
      </c>
      <c r="AI97" s="32">
        <v>0.84437758555848064</v>
      </c>
      <c r="AJ97" s="32">
        <v>0.83813463708160962</v>
      </c>
      <c r="AK97" s="32">
        <v>0.83189168860473861</v>
      </c>
      <c r="AL97" s="32">
        <v>0.8256487401278676</v>
      </c>
      <c r="AM97" s="32">
        <v>0.81948100789770595</v>
      </c>
      <c r="AN97" s="32">
        <v>0.81323805942083494</v>
      </c>
      <c r="AO97" s="32">
        <v>0.80699511094396392</v>
      </c>
      <c r="AP97" s="32">
        <v>0.80075216246709291</v>
      </c>
      <c r="AQ97" s="32"/>
    </row>
    <row r="98" spans="1:43" x14ac:dyDescent="0.4">
      <c r="A98" s="32">
        <v>20</v>
      </c>
      <c r="B98" s="32" t="s">
        <v>85</v>
      </c>
      <c r="C98" s="32" t="s">
        <v>187</v>
      </c>
      <c r="D98" s="32">
        <v>2</v>
      </c>
      <c r="E98" s="32" t="s">
        <v>223</v>
      </c>
      <c r="F98" s="32" t="s">
        <v>305</v>
      </c>
      <c r="G98" s="32" t="s">
        <v>305</v>
      </c>
      <c r="H98" s="32" t="s">
        <v>288</v>
      </c>
      <c r="I98" s="32">
        <v>0</v>
      </c>
      <c r="J98" s="32">
        <v>59.122799999999998</v>
      </c>
      <c r="K98" s="32">
        <v>59.122799999999998</v>
      </c>
      <c r="L98" s="32">
        <v>59.122799999999998</v>
      </c>
      <c r="M98" s="32">
        <v>59.122799999999998</v>
      </c>
      <c r="N98" s="32">
        <v>59.122799999999998</v>
      </c>
      <c r="O98" s="32">
        <v>59.122799999999998</v>
      </c>
      <c r="P98" s="32">
        <v>59.122799999999998</v>
      </c>
      <c r="Q98" s="32">
        <v>59.122799999999998</v>
      </c>
      <c r="R98" s="32">
        <v>59.122799999999998</v>
      </c>
      <c r="S98" s="32">
        <v>59.122799999999998</v>
      </c>
      <c r="T98" s="32">
        <v>59.122799999999998</v>
      </c>
      <c r="U98" s="32">
        <v>59.122799999999998</v>
      </c>
      <c r="V98" s="32">
        <v>59.122799999999998</v>
      </c>
      <c r="W98" s="32">
        <v>59.122799999999998</v>
      </c>
      <c r="X98" s="32">
        <v>59.122799999999998</v>
      </c>
      <c r="Y98" s="32">
        <v>59.122799999999998</v>
      </c>
      <c r="Z98" s="32">
        <v>59.122799999999998</v>
      </c>
      <c r="AA98" s="32">
        <v>59.122799999999998</v>
      </c>
      <c r="AB98" s="32">
        <v>59.122799999999998</v>
      </c>
      <c r="AC98" s="32">
        <v>59.122799999999998</v>
      </c>
      <c r="AD98" s="32">
        <v>59.122799999999998</v>
      </c>
      <c r="AE98" s="32">
        <v>59.122799999999998</v>
      </c>
      <c r="AF98" s="32">
        <v>59.122799999999998</v>
      </c>
      <c r="AG98" s="32">
        <v>59.122799999999998</v>
      </c>
      <c r="AH98" s="32">
        <v>59.122799999999998</v>
      </c>
      <c r="AI98" s="32">
        <v>59.122799999999998</v>
      </c>
      <c r="AJ98" s="32">
        <v>59.122799999999998</v>
      </c>
      <c r="AK98" s="32">
        <v>59.122799999999998</v>
      </c>
      <c r="AL98" s="32">
        <v>59.122799999999998</v>
      </c>
      <c r="AM98" s="32">
        <v>59.122799999999998</v>
      </c>
      <c r="AN98" s="32">
        <v>59.122799999999998</v>
      </c>
      <c r="AO98" s="32">
        <v>59.122799999999998</v>
      </c>
      <c r="AP98" s="32">
        <v>59.122799999999998</v>
      </c>
      <c r="AQ98" s="32"/>
    </row>
    <row r="99" spans="1:43" x14ac:dyDescent="0.4">
      <c r="A99" s="32">
        <v>20</v>
      </c>
      <c r="B99" s="32" t="s">
        <v>85</v>
      </c>
      <c r="C99" s="32" t="s">
        <v>187</v>
      </c>
      <c r="D99" s="32">
        <v>3</v>
      </c>
      <c r="E99" s="32" t="s">
        <v>225</v>
      </c>
      <c r="F99" s="32" t="s">
        <v>306</v>
      </c>
      <c r="G99" s="32" t="s">
        <v>307</v>
      </c>
      <c r="H99" s="32"/>
      <c r="I99" s="32">
        <v>0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</row>
    <row r="100" spans="1:43" x14ac:dyDescent="0.4">
      <c r="A100" s="32">
        <v>20</v>
      </c>
      <c r="B100" s="32" t="s">
        <v>85</v>
      </c>
      <c r="C100" s="32" t="s">
        <v>187</v>
      </c>
      <c r="D100" s="32">
        <v>4</v>
      </c>
      <c r="E100" s="32" t="s">
        <v>226</v>
      </c>
      <c r="F100" s="32"/>
      <c r="G100" s="32"/>
      <c r="H100" s="32"/>
      <c r="I100" s="32">
        <v>0</v>
      </c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</row>
    <row r="101" spans="1:43" x14ac:dyDescent="0.4">
      <c r="A101" s="32">
        <v>20</v>
      </c>
      <c r="B101" s="32" t="s">
        <v>85</v>
      </c>
      <c r="C101" s="32" t="s">
        <v>187</v>
      </c>
      <c r="D101" s="32">
        <v>5</v>
      </c>
      <c r="E101" s="32" t="s">
        <v>228</v>
      </c>
      <c r="F101" s="32"/>
      <c r="G101" s="32"/>
      <c r="H101" s="32"/>
      <c r="I101" s="32">
        <v>0</v>
      </c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 x14ac:dyDescent="0.4">
      <c r="A102" s="7">
        <v>21</v>
      </c>
      <c r="B102" s="7" t="s">
        <v>86</v>
      </c>
      <c r="C102" s="7" t="s">
        <v>188</v>
      </c>
      <c r="D102" s="7">
        <v>1</v>
      </c>
      <c r="E102" s="7" t="s">
        <v>222</v>
      </c>
      <c r="F102" s="7" t="s">
        <v>303</v>
      </c>
      <c r="G102" s="7" t="s">
        <v>304</v>
      </c>
      <c r="H102" s="7" t="s">
        <v>309</v>
      </c>
      <c r="I102" s="7">
        <v>0</v>
      </c>
      <c r="J102" s="30">
        <v>44090.084999999999</v>
      </c>
      <c r="K102" s="12">
        <v>0.9555012447077208</v>
      </c>
      <c r="L102" s="12">
        <v>0.91084803663256586</v>
      </c>
      <c r="M102" s="12">
        <v>0.86634928134028666</v>
      </c>
      <c r="N102" s="12">
        <v>0.82185052604800757</v>
      </c>
      <c r="O102" s="12">
        <v>0.80696672905347688</v>
      </c>
      <c r="P102" s="12">
        <v>0.79208293205894642</v>
      </c>
      <c r="Q102" s="12">
        <v>0.77228753656896776</v>
      </c>
      <c r="R102" s="12">
        <v>0.7524939581705522</v>
      </c>
      <c r="S102" s="12">
        <v>0.73269856268057354</v>
      </c>
      <c r="T102" s="12">
        <v>0.71290498428215798</v>
      </c>
      <c r="U102" s="12">
        <v>0.70293096869151239</v>
      </c>
      <c r="V102" s="12">
        <v>0.69310958879217921</v>
      </c>
      <c r="W102" s="12">
        <v>0.69142151072992564</v>
      </c>
      <c r="X102" s="12">
        <v>0.68973524975923539</v>
      </c>
      <c r="Y102" s="12">
        <v>0.68804717169698182</v>
      </c>
      <c r="Z102" s="12">
        <v>0.68635909363472825</v>
      </c>
      <c r="AA102" s="12">
        <v>0.68482365126378719</v>
      </c>
      <c r="AB102" s="12">
        <v>0.68313557320153362</v>
      </c>
      <c r="AC102" s="12">
        <v>0.68144931223084326</v>
      </c>
      <c r="AD102" s="12">
        <v>0.67976123416858969</v>
      </c>
      <c r="AE102" s="12">
        <v>0.67807315610633612</v>
      </c>
      <c r="AF102" s="12">
        <v>0.67638507804408265</v>
      </c>
      <c r="AG102" s="12">
        <v>0.6748496356731416</v>
      </c>
      <c r="AH102" s="12">
        <v>0.67316155761088803</v>
      </c>
      <c r="AI102" s="12">
        <v>0.67147529664019767</v>
      </c>
      <c r="AJ102" s="12">
        <v>0.6697872185779441</v>
      </c>
      <c r="AK102" s="12">
        <v>0.66809914051569053</v>
      </c>
      <c r="AL102" s="12">
        <v>0.66641106245343706</v>
      </c>
      <c r="AM102" s="12">
        <v>0.66487562008249601</v>
      </c>
      <c r="AN102" s="12">
        <v>0.66318935911180565</v>
      </c>
      <c r="AO102" s="12">
        <v>0.66150128104955208</v>
      </c>
      <c r="AP102" s="12">
        <v>0.65981320298729851</v>
      </c>
      <c r="AQ102" s="12" t="s">
        <v>311</v>
      </c>
    </row>
    <row r="103" spans="1:43" x14ac:dyDescent="0.4">
      <c r="A103" s="7">
        <v>21</v>
      </c>
      <c r="B103" s="7" t="s">
        <v>86</v>
      </c>
      <c r="C103" s="7" t="s">
        <v>188</v>
      </c>
      <c r="D103" s="7">
        <v>2</v>
      </c>
      <c r="E103" s="7" t="s">
        <v>223</v>
      </c>
      <c r="F103" s="7" t="s">
        <v>305</v>
      </c>
      <c r="G103" s="7" t="s">
        <v>305</v>
      </c>
      <c r="H103" s="7" t="s">
        <v>288</v>
      </c>
      <c r="I103" s="7">
        <v>0</v>
      </c>
      <c r="J103" s="7">
        <v>89.58</v>
      </c>
      <c r="K103" s="12">
        <v>89.58</v>
      </c>
      <c r="L103" s="12">
        <v>89.58</v>
      </c>
      <c r="M103" s="12">
        <v>89.58</v>
      </c>
      <c r="N103" s="12">
        <v>89.58</v>
      </c>
      <c r="O103" s="12">
        <v>89.58</v>
      </c>
      <c r="P103" s="12">
        <v>89.58</v>
      </c>
      <c r="Q103" s="12">
        <v>89.58</v>
      </c>
      <c r="R103" s="12">
        <v>89.58</v>
      </c>
      <c r="S103" s="12">
        <v>89.58</v>
      </c>
      <c r="T103" s="12">
        <v>89.58</v>
      </c>
      <c r="U103" s="12">
        <v>89.58</v>
      </c>
      <c r="V103" s="12">
        <v>89.58</v>
      </c>
      <c r="W103" s="12">
        <v>89.58</v>
      </c>
      <c r="X103" s="12">
        <v>89.58</v>
      </c>
      <c r="Y103" s="12">
        <v>89.58</v>
      </c>
      <c r="Z103" s="12">
        <v>89.58</v>
      </c>
      <c r="AA103" s="12">
        <v>89.58</v>
      </c>
      <c r="AB103" s="12">
        <v>89.58</v>
      </c>
      <c r="AC103" s="12">
        <v>89.58</v>
      </c>
      <c r="AD103" s="12">
        <v>89.58</v>
      </c>
      <c r="AE103" s="12">
        <v>89.58</v>
      </c>
      <c r="AF103" s="12">
        <v>89.58</v>
      </c>
      <c r="AG103" s="12">
        <v>89.58</v>
      </c>
      <c r="AH103" s="12">
        <v>89.58</v>
      </c>
      <c r="AI103" s="12">
        <v>89.58</v>
      </c>
      <c r="AJ103" s="12">
        <v>89.58</v>
      </c>
      <c r="AK103" s="12">
        <v>89.58</v>
      </c>
      <c r="AL103" s="12">
        <v>89.58</v>
      </c>
      <c r="AM103" s="12">
        <v>89.58</v>
      </c>
      <c r="AN103" s="12">
        <v>89.58</v>
      </c>
      <c r="AO103" s="12">
        <v>89.58</v>
      </c>
      <c r="AP103" s="12">
        <v>89.58</v>
      </c>
      <c r="AQ103" s="12"/>
    </row>
    <row r="104" spans="1:43" x14ac:dyDescent="0.4">
      <c r="A104" s="7">
        <v>21</v>
      </c>
      <c r="B104" s="7" t="s">
        <v>86</v>
      </c>
      <c r="C104" s="7" t="s">
        <v>188</v>
      </c>
      <c r="D104" s="7">
        <v>3</v>
      </c>
      <c r="E104" s="7" t="s">
        <v>225</v>
      </c>
      <c r="F104" s="7" t="s">
        <v>306</v>
      </c>
      <c r="G104" s="7" t="s">
        <v>307</v>
      </c>
      <c r="H104" s="7"/>
      <c r="I104" s="7">
        <v>0</v>
      </c>
      <c r="J104" s="31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12"/>
    </row>
    <row r="105" spans="1:43" x14ac:dyDescent="0.4">
      <c r="A105" s="7">
        <v>21</v>
      </c>
      <c r="B105" s="7" t="s">
        <v>86</v>
      </c>
      <c r="C105" s="7" t="s">
        <v>188</v>
      </c>
      <c r="D105" s="7">
        <v>4</v>
      </c>
      <c r="E105" s="7" t="s">
        <v>226</v>
      </c>
      <c r="F105" s="7"/>
      <c r="G105" s="7"/>
      <c r="H105" s="7"/>
      <c r="I105" s="7">
        <v>0</v>
      </c>
      <c r="J105" s="7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</row>
    <row r="106" spans="1:43" x14ac:dyDescent="0.4">
      <c r="A106" s="7">
        <v>21</v>
      </c>
      <c r="B106" s="7" t="s">
        <v>86</v>
      </c>
      <c r="C106" s="7" t="s">
        <v>188</v>
      </c>
      <c r="D106" s="7">
        <v>5</v>
      </c>
      <c r="E106" s="7" t="s">
        <v>228</v>
      </c>
      <c r="F106" s="7"/>
      <c r="G106" s="7"/>
      <c r="H106" s="7"/>
      <c r="I106" s="7">
        <v>0</v>
      </c>
      <c r="J106" s="7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</row>
    <row r="107" spans="1:43" x14ac:dyDescent="0.4">
      <c r="A107" s="3">
        <v>22</v>
      </c>
      <c r="B107" s="3" t="s">
        <v>87</v>
      </c>
      <c r="C107" s="3" t="s">
        <v>189</v>
      </c>
      <c r="D107" s="3">
        <v>1</v>
      </c>
      <c r="E107" s="3" t="s">
        <v>222</v>
      </c>
      <c r="F107" s="3" t="s">
        <v>303</v>
      </c>
      <c r="G107" s="3" t="s">
        <v>304</v>
      </c>
      <c r="H107" s="3" t="s">
        <v>280</v>
      </c>
      <c r="I107" s="3">
        <v>0</v>
      </c>
      <c r="J107" s="27">
        <v>10504.496300000001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</row>
    <row r="108" spans="1:43" x14ac:dyDescent="0.4">
      <c r="A108" s="3">
        <v>22</v>
      </c>
      <c r="B108" s="3" t="s">
        <v>87</v>
      </c>
      <c r="C108" s="3" t="s">
        <v>189</v>
      </c>
      <c r="D108" s="3">
        <v>2</v>
      </c>
      <c r="E108" s="3" t="s">
        <v>223</v>
      </c>
      <c r="F108" s="3" t="s">
        <v>305</v>
      </c>
      <c r="G108" s="3" t="s">
        <v>305</v>
      </c>
      <c r="H108" s="3" t="s">
        <v>288</v>
      </c>
      <c r="I108" s="3">
        <v>0</v>
      </c>
      <c r="J108" s="3">
        <v>49.32</v>
      </c>
      <c r="K108" s="12">
        <v>49.32</v>
      </c>
      <c r="L108" s="12">
        <v>49.32</v>
      </c>
      <c r="M108" s="12">
        <v>49.32</v>
      </c>
      <c r="N108" s="12">
        <v>49.32</v>
      </c>
      <c r="O108" s="12">
        <v>49.32</v>
      </c>
      <c r="P108" s="12">
        <v>49.32</v>
      </c>
      <c r="Q108" s="12">
        <v>49.32</v>
      </c>
      <c r="R108" s="12">
        <v>49.32</v>
      </c>
      <c r="S108" s="12">
        <v>49.32</v>
      </c>
      <c r="T108" s="12">
        <v>49.32</v>
      </c>
      <c r="U108" s="12">
        <v>49.32</v>
      </c>
      <c r="V108" s="12">
        <v>49.32</v>
      </c>
      <c r="W108" s="12">
        <v>49.32</v>
      </c>
      <c r="X108" s="12">
        <v>49.32</v>
      </c>
      <c r="Y108" s="12">
        <v>49.32</v>
      </c>
      <c r="Z108" s="12">
        <v>49.32</v>
      </c>
      <c r="AA108" s="12">
        <v>49.32</v>
      </c>
      <c r="AB108" s="12">
        <v>49.32</v>
      </c>
      <c r="AC108" s="12">
        <v>49.32</v>
      </c>
      <c r="AD108" s="12">
        <v>49.32</v>
      </c>
      <c r="AE108" s="12">
        <v>49.32</v>
      </c>
      <c r="AF108" s="12">
        <v>49.32</v>
      </c>
      <c r="AG108" s="12">
        <v>49.32</v>
      </c>
      <c r="AH108" s="12">
        <v>49.32</v>
      </c>
      <c r="AI108" s="12">
        <v>49.32</v>
      </c>
      <c r="AJ108" s="12">
        <v>49.32</v>
      </c>
      <c r="AK108" s="12">
        <v>49.32</v>
      </c>
      <c r="AL108" s="12">
        <v>49.32</v>
      </c>
      <c r="AM108" s="12">
        <v>49.32</v>
      </c>
      <c r="AN108" s="12">
        <v>49.32</v>
      </c>
      <c r="AO108" s="12">
        <v>49.32</v>
      </c>
      <c r="AP108" s="12">
        <v>49.32</v>
      </c>
      <c r="AQ108" s="12"/>
    </row>
    <row r="109" spans="1:43" x14ac:dyDescent="0.4">
      <c r="A109" s="3">
        <v>22</v>
      </c>
      <c r="B109" s="3" t="s">
        <v>87</v>
      </c>
      <c r="C109" s="3" t="s">
        <v>189</v>
      </c>
      <c r="D109" s="3">
        <v>3</v>
      </c>
      <c r="E109" s="3" t="s">
        <v>225</v>
      </c>
      <c r="F109" s="3" t="s">
        <v>306</v>
      </c>
      <c r="G109" s="3" t="s">
        <v>307</v>
      </c>
      <c r="H109" s="3" t="s">
        <v>288</v>
      </c>
      <c r="I109" s="3">
        <v>0</v>
      </c>
      <c r="J109" s="28">
        <v>3955</v>
      </c>
      <c r="K109" s="29">
        <v>3515.5555555555561</v>
      </c>
      <c r="L109" s="29">
        <v>3076.1111111111109</v>
      </c>
      <c r="M109" s="29">
        <v>2636.666666666667</v>
      </c>
      <c r="N109" s="29">
        <v>2197.2222222222222</v>
      </c>
      <c r="O109" s="29">
        <v>1757.7777777777781</v>
      </c>
      <c r="P109" s="29">
        <v>1318.333333333333</v>
      </c>
      <c r="Q109" s="29">
        <v>878.8888888888888</v>
      </c>
      <c r="R109" s="29">
        <v>439.44444444444429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0</v>
      </c>
      <c r="AI109" s="29">
        <v>0</v>
      </c>
      <c r="AJ109" s="29">
        <v>0</v>
      </c>
      <c r="AK109" s="29">
        <v>0</v>
      </c>
      <c r="AL109" s="29">
        <v>0</v>
      </c>
      <c r="AM109" s="29">
        <v>0</v>
      </c>
      <c r="AN109" s="29">
        <v>0</v>
      </c>
      <c r="AO109" s="29">
        <v>0</v>
      </c>
      <c r="AP109" s="29">
        <v>0</v>
      </c>
      <c r="AQ109" s="12"/>
    </row>
    <row r="110" spans="1:43" x14ac:dyDescent="0.4">
      <c r="A110" s="3">
        <v>22</v>
      </c>
      <c r="B110" s="3" t="s">
        <v>87</v>
      </c>
      <c r="C110" s="3" t="s">
        <v>189</v>
      </c>
      <c r="D110" s="3">
        <v>4</v>
      </c>
      <c r="E110" s="3" t="s">
        <v>226</v>
      </c>
      <c r="F110" s="3"/>
      <c r="G110" s="3"/>
      <c r="H110" s="3"/>
      <c r="I110" s="3">
        <v>0</v>
      </c>
      <c r="J110" s="3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</row>
    <row r="111" spans="1:43" x14ac:dyDescent="0.4">
      <c r="A111" s="3">
        <v>22</v>
      </c>
      <c r="B111" s="3" t="s">
        <v>87</v>
      </c>
      <c r="C111" s="3" t="s">
        <v>189</v>
      </c>
      <c r="D111" s="3">
        <v>5</v>
      </c>
      <c r="E111" s="3" t="s">
        <v>228</v>
      </c>
      <c r="F111" s="3"/>
      <c r="G111" s="3"/>
      <c r="H111" s="3"/>
      <c r="I111" s="3">
        <v>0</v>
      </c>
      <c r="J111" s="3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</row>
    <row r="112" spans="1:43" x14ac:dyDescent="0.4">
      <c r="A112" s="7">
        <v>23</v>
      </c>
      <c r="B112" s="7" t="s">
        <v>88</v>
      </c>
      <c r="C112" s="7" t="s">
        <v>190</v>
      </c>
      <c r="D112" s="7">
        <v>1</v>
      </c>
      <c r="E112" s="7" t="s">
        <v>222</v>
      </c>
      <c r="F112" s="7" t="s">
        <v>303</v>
      </c>
      <c r="G112" s="7" t="s">
        <v>304</v>
      </c>
      <c r="H112" s="7" t="s">
        <v>280</v>
      </c>
      <c r="I112" s="7">
        <v>0</v>
      </c>
      <c r="J112" s="30">
        <v>10504.496300000001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</row>
    <row r="113" spans="1:43" x14ac:dyDescent="0.4">
      <c r="A113" s="7">
        <v>23</v>
      </c>
      <c r="B113" s="7" t="s">
        <v>88</v>
      </c>
      <c r="C113" s="7" t="s">
        <v>190</v>
      </c>
      <c r="D113" s="7">
        <v>2</v>
      </c>
      <c r="E113" s="7" t="s">
        <v>223</v>
      </c>
      <c r="F113" s="7" t="s">
        <v>305</v>
      </c>
      <c r="G113" s="7" t="s">
        <v>305</v>
      </c>
      <c r="H113" s="7" t="s">
        <v>288</v>
      </c>
      <c r="I113" s="7">
        <v>0</v>
      </c>
      <c r="J113" s="7">
        <v>49.32</v>
      </c>
      <c r="K113" s="12">
        <v>49.32</v>
      </c>
      <c r="L113" s="12">
        <v>49.32</v>
      </c>
      <c r="M113" s="12">
        <v>49.32</v>
      </c>
      <c r="N113" s="12">
        <v>49.32</v>
      </c>
      <c r="O113" s="12">
        <v>49.32</v>
      </c>
      <c r="P113" s="12">
        <v>49.32</v>
      </c>
      <c r="Q113" s="12">
        <v>49.32</v>
      </c>
      <c r="R113" s="12">
        <v>49.32</v>
      </c>
      <c r="S113" s="12">
        <v>49.32</v>
      </c>
      <c r="T113" s="12">
        <v>49.32</v>
      </c>
      <c r="U113" s="12">
        <v>49.32</v>
      </c>
      <c r="V113" s="12">
        <v>49.32</v>
      </c>
      <c r="W113" s="12">
        <v>49.32</v>
      </c>
      <c r="X113" s="12">
        <v>49.32</v>
      </c>
      <c r="Y113" s="12">
        <v>49.32</v>
      </c>
      <c r="Z113" s="12">
        <v>49.32</v>
      </c>
      <c r="AA113" s="12">
        <v>49.32</v>
      </c>
      <c r="AB113" s="12">
        <v>49.32</v>
      </c>
      <c r="AC113" s="12">
        <v>49.32</v>
      </c>
      <c r="AD113" s="12">
        <v>49.32</v>
      </c>
      <c r="AE113" s="12">
        <v>49.32</v>
      </c>
      <c r="AF113" s="12">
        <v>49.32</v>
      </c>
      <c r="AG113" s="12">
        <v>49.32</v>
      </c>
      <c r="AH113" s="12">
        <v>49.32</v>
      </c>
      <c r="AI113" s="12">
        <v>49.32</v>
      </c>
      <c r="AJ113" s="12">
        <v>49.32</v>
      </c>
      <c r="AK113" s="12">
        <v>49.32</v>
      </c>
      <c r="AL113" s="12">
        <v>49.32</v>
      </c>
      <c r="AM113" s="12">
        <v>49.32</v>
      </c>
      <c r="AN113" s="12">
        <v>49.32</v>
      </c>
      <c r="AO113" s="12">
        <v>49.32</v>
      </c>
      <c r="AP113" s="12">
        <v>49.32</v>
      </c>
      <c r="AQ113" s="12"/>
    </row>
    <row r="114" spans="1:43" x14ac:dyDescent="0.4">
      <c r="A114" s="7">
        <v>23</v>
      </c>
      <c r="B114" s="7" t="s">
        <v>88</v>
      </c>
      <c r="C114" s="7" t="s">
        <v>190</v>
      </c>
      <c r="D114" s="7">
        <v>3</v>
      </c>
      <c r="E114" s="7" t="s">
        <v>225</v>
      </c>
      <c r="F114" s="7" t="s">
        <v>306</v>
      </c>
      <c r="G114" s="7" t="s">
        <v>307</v>
      </c>
      <c r="H114" s="7" t="s">
        <v>288</v>
      </c>
      <c r="I114" s="7">
        <v>0</v>
      </c>
      <c r="J114" s="31">
        <v>7376</v>
      </c>
      <c r="K114" s="29">
        <v>6556.4444444444443</v>
      </c>
      <c r="L114" s="29">
        <v>5736.8888888888887</v>
      </c>
      <c r="M114" s="29">
        <v>4917.3333333333339</v>
      </c>
      <c r="N114" s="29">
        <v>4097.7777777777774</v>
      </c>
      <c r="O114" s="29">
        <v>3278.2222222222222</v>
      </c>
      <c r="P114" s="29">
        <v>2458.666666666667</v>
      </c>
      <c r="Q114" s="29">
        <v>1639.1111111111111</v>
      </c>
      <c r="R114" s="29">
        <v>819.55555555555566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29">
        <v>0</v>
      </c>
      <c r="AC114" s="29">
        <v>0</v>
      </c>
      <c r="AD114" s="29">
        <v>0</v>
      </c>
      <c r="AE114" s="29">
        <v>0</v>
      </c>
      <c r="AF114" s="29">
        <v>0</v>
      </c>
      <c r="AG114" s="29">
        <v>0</v>
      </c>
      <c r="AH114" s="29">
        <v>0</v>
      </c>
      <c r="AI114" s="29">
        <v>0</v>
      </c>
      <c r="AJ114" s="29">
        <v>0</v>
      </c>
      <c r="AK114" s="29">
        <v>0</v>
      </c>
      <c r="AL114" s="29">
        <v>0</v>
      </c>
      <c r="AM114" s="29">
        <v>0</v>
      </c>
      <c r="AN114" s="29">
        <v>0</v>
      </c>
      <c r="AO114" s="29">
        <v>0</v>
      </c>
      <c r="AP114" s="29">
        <v>0</v>
      </c>
      <c r="AQ114" s="12"/>
    </row>
    <row r="115" spans="1:43" x14ac:dyDescent="0.4">
      <c r="A115" s="7">
        <v>23</v>
      </c>
      <c r="B115" s="7" t="s">
        <v>88</v>
      </c>
      <c r="C115" s="7" t="s">
        <v>190</v>
      </c>
      <c r="D115" s="7">
        <v>4</v>
      </c>
      <c r="E115" s="7" t="s">
        <v>226</v>
      </c>
      <c r="F115" s="7"/>
      <c r="G115" s="7"/>
      <c r="H115" s="7"/>
      <c r="I115" s="7">
        <v>0</v>
      </c>
      <c r="J115" s="7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</row>
    <row r="116" spans="1:43" x14ac:dyDescent="0.4">
      <c r="A116" s="7">
        <v>23</v>
      </c>
      <c r="B116" s="7" t="s">
        <v>88</v>
      </c>
      <c r="C116" s="7" t="s">
        <v>190</v>
      </c>
      <c r="D116" s="7">
        <v>5</v>
      </c>
      <c r="E116" s="7" t="s">
        <v>228</v>
      </c>
      <c r="F116" s="7"/>
      <c r="G116" s="7"/>
      <c r="H116" s="7"/>
      <c r="I116" s="7">
        <v>0</v>
      </c>
      <c r="J116" s="7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</row>
    <row r="117" spans="1:43" x14ac:dyDescent="0.4">
      <c r="A117" s="3">
        <v>24</v>
      </c>
      <c r="B117" s="3" t="s">
        <v>89</v>
      </c>
      <c r="C117" s="3" t="s">
        <v>191</v>
      </c>
      <c r="D117" s="3">
        <v>1</v>
      </c>
      <c r="E117" s="3" t="s">
        <v>222</v>
      </c>
      <c r="F117" s="3" t="s">
        <v>303</v>
      </c>
      <c r="G117" s="3" t="s">
        <v>304</v>
      </c>
      <c r="H117" s="3" t="s">
        <v>309</v>
      </c>
      <c r="I117" s="3">
        <v>0</v>
      </c>
      <c r="J117" s="27">
        <v>23065.8112</v>
      </c>
      <c r="K117" s="12">
        <v>0.94881398252184768</v>
      </c>
      <c r="L117" s="12">
        <v>0.89762796504369535</v>
      </c>
      <c r="M117" s="12">
        <v>0.8651685393258427</v>
      </c>
      <c r="N117" s="12">
        <v>0.83270911360799005</v>
      </c>
      <c r="O117" s="12">
        <v>0.80774032459425715</v>
      </c>
      <c r="P117" s="12">
        <v>0.78152309612983772</v>
      </c>
      <c r="Q117" s="12">
        <v>0.76279650436953805</v>
      </c>
      <c r="R117" s="12">
        <v>0.74282147315855185</v>
      </c>
      <c r="S117" s="12">
        <v>0.72409488139825218</v>
      </c>
      <c r="T117" s="12">
        <v>0.70536828963795251</v>
      </c>
      <c r="U117" s="12">
        <v>0.6853932584269663</v>
      </c>
      <c r="V117" s="12">
        <v>0.66666666666666663</v>
      </c>
      <c r="W117" s="12">
        <v>0.66167290886392005</v>
      </c>
      <c r="X117" s="12">
        <v>0.65543071161048694</v>
      </c>
      <c r="Y117" s="12">
        <v>0.65043695380774036</v>
      </c>
      <c r="Z117" s="12">
        <v>0.64544319600499378</v>
      </c>
      <c r="AA117" s="12">
        <v>0.6404494382022472</v>
      </c>
      <c r="AB117" s="12">
        <v>0.63420724094881398</v>
      </c>
      <c r="AC117" s="12">
        <v>0.6292134831460674</v>
      </c>
      <c r="AD117" s="12">
        <v>0.62421972534332082</v>
      </c>
      <c r="AE117" s="12">
        <v>0.61922596754057424</v>
      </c>
      <c r="AF117" s="12">
        <v>0.61423220973782766</v>
      </c>
      <c r="AG117" s="12">
        <v>0.60799001248439455</v>
      </c>
      <c r="AH117" s="12">
        <v>0.60299625468164797</v>
      </c>
      <c r="AI117" s="12">
        <v>0.59800249687890139</v>
      </c>
      <c r="AJ117" s="12">
        <v>0.59300873907615481</v>
      </c>
      <c r="AK117" s="12">
        <v>0.58676654182272159</v>
      </c>
      <c r="AL117" s="12">
        <v>0.58177278401997501</v>
      </c>
      <c r="AM117" s="12">
        <v>0.57677902621722843</v>
      </c>
      <c r="AN117" s="12">
        <v>0.57178526841448185</v>
      </c>
      <c r="AO117" s="12">
        <v>0.56679151061173538</v>
      </c>
      <c r="AP117" s="12">
        <v>0.56054931335830216</v>
      </c>
      <c r="AQ117" s="12"/>
    </row>
    <row r="118" spans="1:43" x14ac:dyDescent="0.4">
      <c r="A118" s="3">
        <v>24</v>
      </c>
      <c r="B118" s="3" t="s">
        <v>89</v>
      </c>
      <c r="C118" s="3" t="s">
        <v>191</v>
      </c>
      <c r="D118" s="3">
        <v>2</v>
      </c>
      <c r="E118" s="3" t="s">
        <v>223</v>
      </c>
      <c r="F118" s="3" t="s">
        <v>305</v>
      </c>
      <c r="G118" s="3" t="s">
        <v>305</v>
      </c>
      <c r="H118" s="3" t="s">
        <v>288</v>
      </c>
      <c r="I118" s="3">
        <v>0</v>
      </c>
      <c r="J118" s="3">
        <v>16.275600000000001</v>
      </c>
      <c r="K118" s="12">
        <v>16.275600000000001</v>
      </c>
      <c r="L118" s="12">
        <v>16.275600000000001</v>
      </c>
      <c r="M118" s="12">
        <v>16.275600000000001</v>
      </c>
      <c r="N118" s="12">
        <v>16.275600000000001</v>
      </c>
      <c r="O118" s="12">
        <v>16.275600000000001</v>
      </c>
      <c r="P118" s="12">
        <v>16.275600000000001</v>
      </c>
      <c r="Q118" s="12">
        <v>16.275600000000001</v>
      </c>
      <c r="R118" s="12">
        <v>16.275600000000001</v>
      </c>
      <c r="S118" s="12">
        <v>16.275600000000001</v>
      </c>
      <c r="T118" s="12">
        <v>16.275600000000001</v>
      </c>
      <c r="U118" s="12">
        <v>16.275600000000001</v>
      </c>
      <c r="V118" s="12">
        <v>16.275600000000001</v>
      </c>
      <c r="W118" s="12">
        <v>16.275600000000001</v>
      </c>
      <c r="X118" s="12">
        <v>16.275600000000001</v>
      </c>
      <c r="Y118" s="12">
        <v>16.275600000000001</v>
      </c>
      <c r="Z118" s="12">
        <v>16.275600000000001</v>
      </c>
      <c r="AA118" s="12">
        <v>16.275600000000001</v>
      </c>
      <c r="AB118" s="12">
        <v>16.275600000000001</v>
      </c>
      <c r="AC118" s="12">
        <v>16.275600000000001</v>
      </c>
      <c r="AD118" s="12">
        <v>16.275600000000001</v>
      </c>
      <c r="AE118" s="12">
        <v>16.275600000000001</v>
      </c>
      <c r="AF118" s="12">
        <v>16.275600000000001</v>
      </c>
      <c r="AG118" s="12">
        <v>16.275600000000001</v>
      </c>
      <c r="AH118" s="12">
        <v>16.275600000000001</v>
      </c>
      <c r="AI118" s="12">
        <v>16.275600000000001</v>
      </c>
      <c r="AJ118" s="12">
        <v>16.275600000000001</v>
      </c>
      <c r="AK118" s="12">
        <v>16.275600000000001</v>
      </c>
      <c r="AL118" s="12">
        <v>16.275600000000001</v>
      </c>
      <c r="AM118" s="12">
        <v>16.275600000000001</v>
      </c>
      <c r="AN118" s="12">
        <v>16.275600000000001</v>
      </c>
      <c r="AO118" s="12">
        <v>16.275600000000001</v>
      </c>
      <c r="AP118" s="12">
        <v>16.275600000000001</v>
      </c>
      <c r="AQ118" s="12"/>
    </row>
    <row r="119" spans="1:43" x14ac:dyDescent="0.4">
      <c r="A119" s="3">
        <v>24</v>
      </c>
      <c r="B119" s="3" t="s">
        <v>89</v>
      </c>
      <c r="C119" s="3" t="s">
        <v>191</v>
      </c>
      <c r="D119" s="3">
        <v>3</v>
      </c>
      <c r="E119" s="3" t="s">
        <v>225</v>
      </c>
      <c r="F119" s="3" t="s">
        <v>306</v>
      </c>
      <c r="G119" s="3" t="s">
        <v>307</v>
      </c>
      <c r="H119" s="3"/>
      <c r="I119" s="3">
        <v>0</v>
      </c>
      <c r="J119" s="28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12"/>
    </row>
    <row r="120" spans="1:43" x14ac:dyDescent="0.4">
      <c r="A120" s="3">
        <v>24</v>
      </c>
      <c r="B120" s="3" t="s">
        <v>89</v>
      </c>
      <c r="C120" s="3" t="s">
        <v>191</v>
      </c>
      <c r="D120" s="3">
        <v>4</v>
      </c>
      <c r="E120" s="3" t="s">
        <v>226</v>
      </c>
      <c r="F120" s="3"/>
      <c r="G120" s="3"/>
      <c r="H120" s="3"/>
      <c r="I120" s="3">
        <v>0</v>
      </c>
      <c r="J120" s="3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</row>
    <row r="121" spans="1:43" x14ac:dyDescent="0.4">
      <c r="A121" s="3">
        <v>24</v>
      </c>
      <c r="B121" s="3" t="s">
        <v>89</v>
      </c>
      <c r="C121" s="3" t="s">
        <v>191</v>
      </c>
      <c r="D121" s="3">
        <v>5</v>
      </c>
      <c r="E121" s="3" t="s">
        <v>228</v>
      </c>
      <c r="F121" s="3"/>
      <c r="G121" s="3"/>
      <c r="H121" s="3"/>
      <c r="I121" s="3">
        <v>0</v>
      </c>
      <c r="J121" s="3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</row>
    <row r="122" spans="1:43" x14ac:dyDescent="0.4">
      <c r="A122" s="7">
        <v>25</v>
      </c>
      <c r="B122" s="7" t="s">
        <v>90</v>
      </c>
      <c r="C122" s="7" t="s">
        <v>192</v>
      </c>
      <c r="D122" s="7">
        <v>1</v>
      </c>
      <c r="E122" s="7" t="s">
        <v>222</v>
      </c>
      <c r="F122" s="7" t="s">
        <v>314</v>
      </c>
      <c r="G122" s="7" t="s">
        <v>304</v>
      </c>
      <c r="H122" s="7" t="s">
        <v>309</v>
      </c>
      <c r="I122" s="7">
        <v>0</v>
      </c>
      <c r="J122" s="30">
        <v>1.2777171453669443</v>
      </c>
      <c r="K122" s="12">
        <v>0.94882059986868861</v>
      </c>
      <c r="L122" s="12">
        <v>0.8976251861578618</v>
      </c>
      <c r="M122" s="12">
        <v>0.86516566048008703</v>
      </c>
      <c r="N122" s="12">
        <v>0.83270613480231237</v>
      </c>
      <c r="O122" s="12">
        <v>0.80774096433775844</v>
      </c>
      <c r="P122" s="12">
        <v>0.78152673467100098</v>
      </c>
      <c r="Q122" s="12">
        <v>0.76279084663794894</v>
      </c>
      <c r="R122" s="12">
        <v>0.7428219129822089</v>
      </c>
      <c r="S122" s="12">
        <v>0.72410203852867228</v>
      </c>
      <c r="T122" s="12">
        <v>0.70536615049562024</v>
      </c>
      <c r="U122" s="12">
        <v>0.6853972168398802</v>
      </c>
      <c r="V122" s="12">
        <v>0.66666132880682816</v>
      </c>
      <c r="W122" s="12">
        <v>0.66168110557752968</v>
      </c>
      <c r="X122" s="12">
        <v>0.65543580956651237</v>
      </c>
      <c r="Y122" s="12">
        <v>0.65043957275769848</v>
      </c>
      <c r="Z122" s="12">
        <v>0.64544333594888459</v>
      </c>
      <c r="AA122" s="12">
        <v>0.6404470991400707</v>
      </c>
      <c r="AB122" s="12">
        <v>0.63420180312905339</v>
      </c>
      <c r="AC122" s="12">
        <v>0.62922157989975502</v>
      </c>
      <c r="AD122" s="12">
        <v>0.62422534309094113</v>
      </c>
      <c r="AE122" s="12">
        <v>0.61922910628212724</v>
      </c>
      <c r="AF122" s="12">
        <v>0.61423286947331335</v>
      </c>
      <c r="AG122" s="12">
        <v>0.60798757346229604</v>
      </c>
      <c r="AH122" s="12">
        <v>0.60299133665348215</v>
      </c>
      <c r="AI122" s="12">
        <v>0.59799509984466825</v>
      </c>
      <c r="AJ122" s="12">
        <v>0.59301487661536978</v>
      </c>
      <c r="AK122" s="12">
        <v>0.58676958060435247</v>
      </c>
      <c r="AL122" s="12">
        <v>0.58177334379553858</v>
      </c>
      <c r="AM122" s="12">
        <v>0.57677710698672469</v>
      </c>
      <c r="AN122" s="12">
        <v>0.57178087017791079</v>
      </c>
      <c r="AO122" s="12">
        <v>0.56678463336909701</v>
      </c>
      <c r="AP122" s="12">
        <v>0.56055535093759512</v>
      </c>
      <c r="AQ122" s="12"/>
    </row>
    <row r="123" spans="1:43" x14ac:dyDescent="0.4">
      <c r="A123" s="7">
        <v>25</v>
      </c>
      <c r="B123" s="7" t="s">
        <v>90</v>
      </c>
      <c r="C123" s="7" t="s">
        <v>192</v>
      </c>
      <c r="D123" s="7">
        <v>2</v>
      </c>
      <c r="E123" s="7" t="s">
        <v>223</v>
      </c>
      <c r="F123" s="7" t="s">
        <v>305</v>
      </c>
      <c r="G123" s="7" t="s">
        <v>305</v>
      </c>
      <c r="H123" s="7" t="s">
        <v>288</v>
      </c>
      <c r="I123" s="7">
        <v>0</v>
      </c>
      <c r="J123" s="7">
        <v>24.66</v>
      </c>
      <c r="K123" s="12">
        <v>24.66</v>
      </c>
      <c r="L123" s="12">
        <v>24.66</v>
      </c>
      <c r="M123" s="12">
        <v>24.66</v>
      </c>
      <c r="N123" s="12">
        <v>24.66</v>
      </c>
      <c r="O123" s="12">
        <v>24.66</v>
      </c>
      <c r="P123" s="12">
        <v>24.66</v>
      </c>
      <c r="Q123" s="12">
        <v>24.66</v>
      </c>
      <c r="R123" s="12">
        <v>24.66</v>
      </c>
      <c r="S123" s="12">
        <v>24.66</v>
      </c>
      <c r="T123" s="12">
        <v>24.66</v>
      </c>
      <c r="U123" s="12">
        <v>24.66</v>
      </c>
      <c r="V123" s="12">
        <v>24.66</v>
      </c>
      <c r="W123" s="12">
        <v>24.66</v>
      </c>
      <c r="X123" s="12">
        <v>24.66</v>
      </c>
      <c r="Y123" s="12">
        <v>24.66</v>
      </c>
      <c r="Z123" s="12">
        <v>24.66</v>
      </c>
      <c r="AA123" s="12">
        <v>24.66</v>
      </c>
      <c r="AB123" s="12">
        <v>24.66</v>
      </c>
      <c r="AC123" s="12">
        <v>24.66</v>
      </c>
      <c r="AD123" s="12">
        <v>24.66</v>
      </c>
      <c r="AE123" s="12">
        <v>24.66</v>
      </c>
      <c r="AF123" s="12">
        <v>24.66</v>
      </c>
      <c r="AG123" s="12">
        <v>24.66</v>
      </c>
      <c r="AH123" s="12">
        <v>24.66</v>
      </c>
      <c r="AI123" s="12">
        <v>24.66</v>
      </c>
      <c r="AJ123" s="12">
        <v>24.66</v>
      </c>
      <c r="AK123" s="12">
        <v>24.66</v>
      </c>
      <c r="AL123" s="12">
        <v>24.66</v>
      </c>
      <c r="AM123" s="12">
        <v>24.66</v>
      </c>
      <c r="AN123" s="12">
        <v>24.66</v>
      </c>
      <c r="AO123" s="12">
        <v>24.66</v>
      </c>
      <c r="AP123" s="12">
        <v>24.66</v>
      </c>
      <c r="AQ123" s="12"/>
    </row>
    <row r="124" spans="1:43" x14ac:dyDescent="0.4">
      <c r="A124" s="7">
        <v>25</v>
      </c>
      <c r="B124" s="7" t="s">
        <v>90</v>
      </c>
      <c r="C124" s="7" t="s">
        <v>192</v>
      </c>
      <c r="D124" s="7">
        <v>3</v>
      </c>
      <c r="E124" s="7" t="s">
        <v>225</v>
      </c>
      <c r="F124" s="7" t="s">
        <v>306</v>
      </c>
      <c r="G124" s="7" t="s">
        <v>307</v>
      </c>
      <c r="H124" s="7"/>
      <c r="I124" s="7">
        <v>0</v>
      </c>
      <c r="J124" s="31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12"/>
    </row>
    <row r="125" spans="1:43" x14ac:dyDescent="0.4">
      <c r="A125" s="7">
        <v>25</v>
      </c>
      <c r="B125" s="7" t="s">
        <v>90</v>
      </c>
      <c r="C125" s="7" t="s">
        <v>192</v>
      </c>
      <c r="D125" s="7">
        <v>4</v>
      </c>
      <c r="E125" s="7" t="s">
        <v>226</v>
      </c>
      <c r="F125" s="7"/>
      <c r="G125" s="7"/>
      <c r="H125" s="7"/>
      <c r="I125" s="7">
        <v>0</v>
      </c>
      <c r="J125" s="7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</row>
    <row r="126" spans="1:43" x14ac:dyDescent="0.4">
      <c r="A126" s="7">
        <v>25</v>
      </c>
      <c r="B126" s="7" t="s">
        <v>90</v>
      </c>
      <c r="C126" s="7" t="s">
        <v>192</v>
      </c>
      <c r="D126" s="7">
        <v>5</v>
      </c>
      <c r="E126" s="7" t="s">
        <v>228</v>
      </c>
      <c r="F126" s="7"/>
      <c r="G126" s="7"/>
      <c r="H126" s="7"/>
      <c r="I126" s="7">
        <v>0</v>
      </c>
      <c r="J126" s="7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</row>
    <row r="127" spans="1:43" x14ac:dyDescent="0.4">
      <c r="A127" s="3">
        <v>26</v>
      </c>
      <c r="B127" s="3" t="s">
        <v>91</v>
      </c>
      <c r="C127" s="3" t="s">
        <v>193</v>
      </c>
      <c r="D127" s="3">
        <v>1</v>
      </c>
      <c r="E127" s="3" t="s">
        <v>222</v>
      </c>
      <c r="F127" s="3" t="s">
        <v>314</v>
      </c>
      <c r="G127" s="3" t="s">
        <v>304</v>
      </c>
      <c r="H127" s="3" t="s">
        <v>309</v>
      </c>
      <c r="I127" s="3">
        <v>0</v>
      </c>
      <c r="J127" s="27">
        <v>1.6622833870151996</v>
      </c>
      <c r="K127" s="12">
        <v>0.94882059986868861</v>
      </c>
      <c r="L127" s="12">
        <v>0.8976251861578618</v>
      </c>
      <c r="M127" s="12">
        <v>0.86516566048008703</v>
      </c>
      <c r="N127" s="12">
        <v>0.83270613480231237</v>
      </c>
      <c r="O127" s="12">
        <v>0.80774096433775844</v>
      </c>
      <c r="P127" s="12">
        <v>0.78152673467100098</v>
      </c>
      <c r="Q127" s="12">
        <v>0.76279084663794894</v>
      </c>
      <c r="R127" s="12">
        <v>0.7428219129822089</v>
      </c>
      <c r="S127" s="12">
        <v>0.72410203852867228</v>
      </c>
      <c r="T127" s="12">
        <v>0.70536615049562024</v>
      </c>
      <c r="U127" s="12">
        <v>0.6853972168398802</v>
      </c>
      <c r="V127" s="12">
        <v>0.66666132880682816</v>
      </c>
      <c r="W127" s="12">
        <v>0.66168110557752968</v>
      </c>
      <c r="X127" s="12">
        <v>0.65543580956651237</v>
      </c>
      <c r="Y127" s="12">
        <v>0.65043957275769848</v>
      </c>
      <c r="Z127" s="12">
        <v>0.64544333594888459</v>
      </c>
      <c r="AA127" s="12">
        <v>0.6404470991400707</v>
      </c>
      <c r="AB127" s="12">
        <v>0.63420180312905339</v>
      </c>
      <c r="AC127" s="12">
        <v>0.62922157989975502</v>
      </c>
      <c r="AD127" s="12">
        <v>0.62422534309094113</v>
      </c>
      <c r="AE127" s="12">
        <v>0.61922910628212724</v>
      </c>
      <c r="AF127" s="12">
        <v>0.61423286947331335</v>
      </c>
      <c r="AG127" s="12">
        <v>0.60798757346229604</v>
      </c>
      <c r="AH127" s="12">
        <v>0.60299133665348215</v>
      </c>
      <c r="AI127" s="12">
        <v>0.59799509984466825</v>
      </c>
      <c r="AJ127" s="12">
        <v>0.59301487661536978</v>
      </c>
      <c r="AK127" s="12">
        <v>0.58676958060435247</v>
      </c>
      <c r="AL127" s="12">
        <v>0.58177334379553858</v>
      </c>
      <c r="AM127" s="12">
        <v>0.57677710698672469</v>
      </c>
      <c r="AN127" s="12">
        <v>0.57178087017791079</v>
      </c>
      <c r="AO127" s="12">
        <v>0.56678463336909701</v>
      </c>
      <c r="AP127" s="12">
        <v>0.56055535093759512</v>
      </c>
      <c r="AQ127" s="12"/>
    </row>
    <row r="128" spans="1:43" x14ac:dyDescent="0.4">
      <c r="A128" s="3">
        <v>26</v>
      </c>
      <c r="B128" s="3" t="s">
        <v>91</v>
      </c>
      <c r="C128" s="3" t="s">
        <v>193</v>
      </c>
      <c r="D128" s="3">
        <v>2</v>
      </c>
      <c r="E128" s="3" t="s">
        <v>223</v>
      </c>
      <c r="F128" s="3" t="s">
        <v>305</v>
      </c>
      <c r="G128" s="3" t="s">
        <v>305</v>
      </c>
      <c r="H128" s="3" t="s">
        <v>288</v>
      </c>
      <c r="I128" s="3">
        <v>0</v>
      </c>
      <c r="J128" s="3">
        <v>24.66</v>
      </c>
      <c r="K128" s="12">
        <v>24.66</v>
      </c>
      <c r="L128" s="12">
        <v>24.66</v>
      </c>
      <c r="M128" s="12">
        <v>24.66</v>
      </c>
      <c r="N128" s="12">
        <v>24.66</v>
      </c>
      <c r="O128" s="12">
        <v>24.66</v>
      </c>
      <c r="P128" s="12">
        <v>24.66</v>
      </c>
      <c r="Q128" s="12">
        <v>24.66</v>
      </c>
      <c r="R128" s="12">
        <v>24.66</v>
      </c>
      <c r="S128" s="12">
        <v>24.66</v>
      </c>
      <c r="T128" s="12">
        <v>24.66</v>
      </c>
      <c r="U128" s="12">
        <v>24.66</v>
      </c>
      <c r="V128" s="12">
        <v>24.66</v>
      </c>
      <c r="W128" s="12">
        <v>24.66</v>
      </c>
      <c r="X128" s="12">
        <v>24.66</v>
      </c>
      <c r="Y128" s="12">
        <v>24.66</v>
      </c>
      <c r="Z128" s="12">
        <v>24.66</v>
      </c>
      <c r="AA128" s="12">
        <v>24.66</v>
      </c>
      <c r="AB128" s="12">
        <v>24.66</v>
      </c>
      <c r="AC128" s="12">
        <v>24.66</v>
      </c>
      <c r="AD128" s="12">
        <v>24.66</v>
      </c>
      <c r="AE128" s="12">
        <v>24.66</v>
      </c>
      <c r="AF128" s="12">
        <v>24.66</v>
      </c>
      <c r="AG128" s="12">
        <v>24.66</v>
      </c>
      <c r="AH128" s="12">
        <v>24.66</v>
      </c>
      <c r="AI128" s="12">
        <v>24.66</v>
      </c>
      <c r="AJ128" s="12">
        <v>24.66</v>
      </c>
      <c r="AK128" s="12">
        <v>24.66</v>
      </c>
      <c r="AL128" s="12">
        <v>24.66</v>
      </c>
      <c r="AM128" s="12">
        <v>24.66</v>
      </c>
      <c r="AN128" s="12">
        <v>24.66</v>
      </c>
      <c r="AO128" s="12">
        <v>24.66</v>
      </c>
      <c r="AP128" s="12">
        <v>24.66</v>
      </c>
      <c r="AQ128" s="12"/>
    </row>
    <row r="129" spans="1:43" x14ac:dyDescent="0.4">
      <c r="A129" s="3">
        <v>26</v>
      </c>
      <c r="B129" s="3" t="s">
        <v>91</v>
      </c>
      <c r="C129" s="3" t="s">
        <v>193</v>
      </c>
      <c r="D129" s="3">
        <v>3</v>
      </c>
      <c r="E129" s="3" t="s">
        <v>225</v>
      </c>
      <c r="F129" s="3" t="s">
        <v>306</v>
      </c>
      <c r="G129" s="3" t="s">
        <v>307</v>
      </c>
      <c r="H129" s="3"/>
      <c r="I129" s="3">
        <v>0</v>
      </c>
      <c r="J129" s="28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12"/>
    </row>
    <row r="130" spans="1:43" x14ac:dyDescent="0.4">
      <c r="A130" s="3">
        <v>26</v>
      </c>
      <c r="B130" s="3" t="s">
        <v>91</v>
      </c>
      <c r="C130" s="3" t="s">
        <v>193</v>
      </c>
      <c r="D130" s="3">
        <v>4</v>
      </c>
      <c r="E130" s="3" t="s">
        <v>226</v>
      </c>
      <c r="F130" s="3"/>
      <c r="G130" s="3"/>
      <c r="H130" s="3"/>
      <c r="I130" s="3">
        <v>0</v>
      </c>
      <c r="J130" s="3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</row>
    <row r="131" spans="1:43" x14ac:dyDescent="0.4">
      <c r="A131" s="3">
        <v>26</v>
      </c>
      <c r="B131" s="3" t="s">
        <v>91</v>
      </c>
      <c r="C131" s="3" t="s">
        <v>193</v>
      </c>
      <c r="D131" s="3">
        <v>5</v>
      </c>
      <c r="E131" s="3" t="s">
        <v>228</v>
      </c>
      <c r="F131" s="3"/>
      <c r="G131" s="3"/>
      <c r="H131" s="3"/>
      <c r="I131" s="3">
        <v>0</v>
      </c>
      <c r="J131" s="3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</row>
    <row r="132" spans="1:43" x14ac:dyDescent="0.4">
      <c r="A132" s="7">
        <v>27</v>
      </c>
      <c r="B132" s="7" t="s">
        <v>92</v>
      </c>
      <c r="C132" s="7" t="s">
        <v>194</v>
      </c>
      <c r="D132" s="7">
        <v>1</v>
      </c>
      <c r="E132" s="7" t="s">
        <v>222</v>
      </c>
      <c r="F132" s="7"/>
      <c r="G132" s="7" t="s">
        <v>304</v>
      </c>
      <c r="H132" s="7" t="s">
        <v>279</v>
      </c>
      <c r="I132" s="7">
        <v>0</v>
      </c>
      <c r="J132" s="3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</row>
    <row r="133" spans="1:43" x14ac:dyDescent="0.4">
      <c r="A133" s="7">
        <v>27</v>
      </c>
      <c r="B133" s="7" t="s">
        <v>92</v>
      </c>
      <c r="C133" s="7" t="s">
        <v>194</v>
      </c>
      <c r="D133" s="7">
        <v>2</v>
      </c>
      <c r="E133" s="7" t="s">
        <v>223</v>
      </c>
      <c r="F133" s="7" t="s">
        <v>305</v>
      </c>
      <c r="G133" s="7" t="s">
        <v>305</v>
      </c>
      <c r="H133" s="7" t="s">
        <v>279</v>
      </c>
      <c r="I133" s="7">
        <v>0</v>
      </c>
      <c r="J133" s="7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</row>
    <row r="134" spans="1:43" x14ac:dyDescent="0.4">
      <c r="A134" s="7">
        <v>27</v>
      </c>
      <c r="B134" s="7" t="s">
        <v>92</v>
      </c>
      <c r="C134" s="7" t="s">
        <v>194</v>
      </c>
      <c r="D134" s="7">
        <v>3</v>
      </c>
      <c r="E134" s="7" t="s">
        <v>225</v>
      </c>
      <c r="F134" s="7" t="s">
        <v>306</v>
      </c>
      <c r="G134" s="7" t="s">
        <v>307</v>
      </c>
      <c r="H134" s="7" t="s">
        <v>279</v>
      </c>
      <c r="I134" s="7">
        <v>0</v>
      </c>
      <c r="J134" s="31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12"/>
    </row>
    <row r="135" spans="1:43" x14ac:dyDescent="0.4">
      <c r="A135" s="7">
        <v>27</v>
      </c>
      <c r="B135" s="7" t="s">
        <v>92</v>
      </c>
      <c r="C135" s="7" t="s">
        <v>194</v>
      </c>
      <c r="D135" s="7">
        <v>4</v>
      </c>
      <c r="E135" s="7" t="s">
        <v>226</v>
      </c>
      <c r="F135" s="7"/>
      <c r="G135" s="7"/>
      <c r="H135" s="7"/>
      <c r="I135" s="7">
        <v>0</v>
      </c>
      <c r="J135" s="7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</row>
    <row r="136" spans="1:43" x14ac:dyDescent="0.4">
      <c r="A136" s="7">
        <v>27</v>
      </c>
      <c r="B136" s="7" t="s">
        <v>92</v>
      </c>
      <c r="C136" s="7" t="s">
        <v>194</v>
      </c>
      <c r="D136" s="7">
        <v>5</v>
      </c>
      <c r="E136" s="7" t="s">
        <v>228</v>
      </c>
      <c r="F136" s="7"/>
      <c r="G136" s="7"/>
      <c r="H136" s="7"/>
      <c r="I136" s="7">
        <v>0</v>
      </c>
      <c r="J136" s="7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</row>
    <row r="137" spans="1:43" x14ac:dyDescent="0.4">
      <c r="A137" s="3">
        <v>28</v>
      </c>
      <c r="B137" s="3" t="s">
        <v>93</v>
      </c>
      <c r="C137" s="3" t="s">
        <v>195</v>
      </c>
      <c r="D137" s="3">
        <v>1</v>
      </c>
      <c r="E137" s="3" t="s">
        <v>222</v>
      </c>
      <c r="F137" s="3"/>
      <c r="G137" s="3" t="s">
        <v>304</v>
      </c>
      <c r="H137" s="3" t="s">
        <v>279</v>
      </c>
      <c r="I137" s="3">
        <v>0</v>
      </c>
      <c r="J137" s="27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</row>
    <row r="138" spans="1:43" x14ac:dyDescent="0.4">
      <c r="A138" s="3">
        <v>28</v>
      </c>
      <c r="B138" s="3" t="s">
        <v>93</v>
      </c>
      <c r="C138" s="3" t="s">
        <v>195</v>
      </c>
      <c r="D138" s="3">
        <v>2</v>
      </c>
      <c r="E138" s="3" t="s">
        <v>223</v>
      </c>
      <c r="F138" s="3" t="s">
        <v>305</v>
      </c>
      <c r="G138" s="3" t="s">
        <v>305</v>
      </c>
      <c r="H138" s="3" t="s">
        <v>279</v>
      </c>
      <c r="I138" s="3">
        <v>0</v>
      </c>
      <c r="J138" s="3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</row>
    <row r="139" spans="1:43" x14ac:dyDescent="0.4">
      <c r="A139" s="3">
        <v>28</v>
      </c>
      <c r="B139" s="3" t="s">
        <v>93</v>
      </c>
      <c r="C139" s="3" t="s">
        <v>195</v>
      </c>
      <c r="D139" s="3">
        <v>3</v>
      </c>
      <c r="E139" s="3" t="s">
        <v>225</v>
      </c>
      <c r="F139" s="3" t="s">
        <v>306</v>
      </c>
      <c r="G139" s="3" t="s">
        <v>307</v>
      </c>
      <c r="H139" s="3" t="s">
        <v>279</v>
      </c>
      <c r="I139" s="3">
        <v>0</v>
      </c>
      <c r="J139" s="28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12"/>
    </row>
    <row r="140" spans="1:43" x14ac:dyDescent="0.4">
      <c r="A140" s="3">
        <v>28</v>
      </c>
      <c r="B140" s="3" t="s">
        <v>93</v>
      </c>
      <c r="C140" s="3" t="s">
        <v>195</v>
      </c>
      <c r="D140" s="3">
        <v>4</v>
      </c>
      <c r="E140" s="3" t="s">
        <v>226</v>
      </c>
      <c r="F140" s="3"/>
      <c r="G140" s="3"/>
      <c r="H140" s="3"/>
      <c r="I140" s="3">
        <v>0</v>
      </c>
      <c r="J140" s="3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</row>
    <row r="141" spans="1:43" x14ac:dyDescent="0.4">
      <c r="A141" s="3">
        <v>28</v>
      </c>
      <c r="B141" s="3" t="s">
        <v>93</v>
      </c>
      <c r="C141" s="3" t="s">
        <v>195</v>
      </c>
      <c r="D141" s="3">
        <v>5</v>
      </c>
      <c r="E141" s="3" t="s">
        <v>228</v>
      </c>
      <c r="F141" s="3"/>
      <c r="G141" s="3"/>
      <c r="H141" s="3"/>
      <c r="I141" s="3">
        <v>0</v>
      </c>
      <c r="J141" s="3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</row>
    <row r="142" spans="1:43" x14ac:dyDescent="0.4">
      <c r="A142" s="7">
        <v>29</v>
      </c>
      <c r="B142" s="7" t="s">
        <v>94</v>
      </c>
      <c r="C142" s="7" t="s">
        <v>196</v>
      </c>
      <c r="D142" s="7">
        <v>1</v>
      </c>
      <c r="E142" s="7" t="s">
        <v>222</v>
      </c>
      <c r="F142" s="7"/>
      <c r="G142" s="7" t="s">
        <v>304</v>
      </c>
      <c r="H142" s="7" t="s">
        <v>279</v>
      </c>
      <c r="I142" s="7">
        <v>0</v>
      </c>
      <c r="J142" s="3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</row>
    <row r="143" spans="1:43" x14ac:dyDescent="0.4">
      <c r="A143" s="7">
        <v>29</v>
      </c>
      <c r="B143" s="7" t="s">
        <v>94</v>
      </c>
      <c r="C143" s="7" t="s">
        <v>196</v>
      </c>
      <c r="D143" s="7">
        <v>2</v>
      </c>
      <c r="E143" s="7" t="s">
        <v>223</v>
      </c>
      <c r="F143" s="7" t="s">
        <v>305</v>
      </c>
      <c r="G143" s="7" t="s">
        <v>305</v>
      </c>
      <c r="H143" s="7" t="s">
        <v>280</v>
      </c>
      <c r="I143" s="7">
        <v>0</v>
      </c>
      <c r="J143" s="7">
        <v>20.059999999999999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 t="s">
        <v>336</v>
      </c>
    </row>
    <row r="144" spans="1:43" x14ac:dyDescent="0.4">
      <c r="A144" s="7">
        <v>29</v>
      </c>
      <c r="B144" s="7" t="s">
        <v>94</v>
      </c>
      <c r="C144" s="7" t="s">
        <v>196</v>
      </c>
      <c r="D144" s="7">
        <v>3</v>
      </c>
      <c r="E144" s="7" t="s">
        <v>225</v>
      </c>
      <c r="F144" s="7" t="s">
        <v>306</v>
      </c>
      <c r="G144" s="7" t="s">
        <v>307</v>
      </c>
      <c r="H144" s="7" t="s">
        <v>279</v>
      </c>
      <c r="I144" s="7">
        <v>0</v>
      </c>
      <c r="J144" s="31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12"/>
    </row>
    <row r="145" spans="1:43" x14ac:dyDescent="0.4">
      <c r="A145" s="7">
        <v>29</v>
      </c>
      <c r="B145" s="7" t="s">
        <v>94</v>
      </c>
      <c r="C145" s="7" t="s">
        <v>196</v>
      </c>
      <c r="D145" s="7">
        <v>4</v>
      </c>
      <c r="E145" s="7" t="s">
        <v>226</v>
      </c>
      <c r="F145" s="7"/>
      <c r="G145" s="7"/>
      <c r="H145" s="7"/>
      <c r="I145" s="7">
        <v>0</v>
      </c>
      <c r="J145" s="7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</row>
    <row r="146" spans="1:43" x14ac:dyDescent="0.4">
      <c r="A146" s="7">
        <v>29</v>
      </c>
      <c r="B146" s="7" t="s">
        <v>94</v>
      </c>
      <c r="C146" s="7" t="s">
        <v>196</v>
      </c>
      <c r="D146" s="7">
        <v>5</v>
      </c>
      <c r="E146" s="7" t="s">
        <v>228</v>
      </c>
      <c r="F146" s="7"/>
      <c r="G146" s="7"/>
      <c r="H146" s="7"/>
      <c r="I146" s="7">
        <v>0</v>
      </c>
      <c r="J146" s="7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</row>
    <row r="147" spans="1:43" x14ac:dyDescent="0.4">
      <c r="A147" s="3">
        <v>30</v>
      </c>
      <c r="B147" s="3" t="s">
        <v>95</v>
      </c>
      <c r="C147" s="3" t="s">
        <v>197</v>
      </c>
      <c r="D147" s="3">
        <v>1</v>
      </c>
      <c r="E147" s="3" t="s">
        <v>222</v>
      </c>
      <c r="F147" s="3" t="s">
        <v>303</v>
      </c>
      <c r="G147" s="3" t="s">
        <v>304</v>
      </c>
      <c r="H147" s="3" t="s">
        <v>280</v>
      </c>
      <c r="I147" s="3">
        <v>0</v>
      </c>
      <c r="J147" s="27">
        <v>98642.147200000007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</row>
    <row r="148" spans="1:43" x14ac:dyDescent="0.4">
      <c r="A148" s="3">
        <v>30</v>
      </c>
      <c r="B148" s="3" t="s">
        <v>95</v>
      </c>
      <c r="C148" s="3" t="s">
        <v>197</v>
      </c>
      <c r="D148" s="3">
        <v>2</v>
      </c>
      <c r="E148" s="3" t="s">
        <v>223</v>
      </c>
      <c r="F148" s="3" t="s">
        <v>305</v>
      </c>
      <c r="G148" s="3" t="s">
        <v>305</v>
      </c>
      <c r="H148" s="3" t="s">
        <v>288</v>
      </c>
      <c r="I148" s="3">
        <v>0</v>
      </c>
      <c r="J148" s="3">
        <v>464.79</v>
      </c>
      <c r="K148" s="12">
        <v>464.79</v>
      </c>
      <c r="L148" s="12">
        <v>464.79</v>
      </c>
      <c r="M148" s="12">
        <v>464.79</v>
      </c>
      <c r="N148" s="12">
        <v>464.79</v>
      </c>
      <c r="O148" s="12">
        <v>464.79</v>
      </c>
      <c r="P148" s="12">
        <v>464.79</v>
      </c>
      <c r="Q148" s="12">
        <v>464.79</v>
      </c>
      <c r="R148" s="12">
        <v>464.79</v>
      </c>
      <c r="S148" s="12">
        <v>464.79</v>
      </c>
      <c r="T148" s="12">
        <v>464.79</v>
      </c>
      <c r="U148" s="12">
        <v>464.79</v>
      </c>
      <c r="V148" s="12">
        <v>464.79</v>
      </c>
      <c r="W148" s="12">
        <v>464.79</v>
      </c>
      <c r="X148" s="12">
        <v>464.79</v>
      </c>
      <c r="Y148" s="12">
        <v>464.79</v>
      </c>
      <c r="Z148" s="12">
        <v>464.79</v>
      </c>
      <c r="AA148" s="12">
        <v>464.79</v>
      </c>
      <c r="AB148" s="12">
        <v>464.79</v>
      </c>
      <c r="AC148" s="12">
        <v>464.79</v>
      </c>
      <c r="AD148" s="12">
        <v>464.79</v>
      </c>
      <c r="AE148" s="12">
        <v>464.79</v>
      </c>
      <c r="AF148" s="12">
        <v>464.79</v>
      </c>
      <c r="AG148" s="12">
        <v>464.79</v>
      </c>
      <c r="AH148" s="12">
        <v>464.79</v>
      </c>
      <c r="AI148" s="12">
        <v>464.79</v>
      </c>
      <c r="AJ148" s="12">
        <v>464.79</v>
      </c>
      <c r="AK148" s="12">
        <v>464.79</v>
      </c>
      <c r="AL148" s="12">
        <v>464.79</v>
      </c>
      <c r="AM148" s="12">
        <v>464.79</v>
      </c>
      <c r="AN148" s="12">
        <v>464.79</v>
      </c>
      <c r="AO148" s="12">
        <v>464.79</v>
      </c>
      <c r="AP148" s="12">
        <v>464.79</v>
      </c>
      <c r="AQ148" s="12"/>
    </row>
    <row r="149" spans="1:43" x14ac:dyDescent="0.4">
      <c r="A149" s="3">
        <v>30</v>
      </c>
      <c r="B149" s="3" t="s">
        <v>95</v>
      </c>
      <c r="C149" s="3" t="s">
        <v>197</v>
      </c>
      <c r="D149" s="3">
        <v>3</v>
      </c>
      <c r="E149" s="3" t="s">
        <v>225</v>
      </c>
      <c r="F149" s="3" t="s">
        <v>306</v>
      </c>
      <c r="G149" s="3" t="s">
        <v>307</v>
      </c>
      <c r="H149" s="3" t="s">
        <v>288</v>
      </c>
      <c r="I149" s="3">
        <v>0</v>
      </c>
      <c r="J149" s="28">
        <v>42158</v>
      </c>
      <c r="K149" s="29">
        <v>40050.1</v>
      </c>
      <c r="L149" s="29">
        <v>37942.199999999997</v>
      </c>
      <c r="M149" s="29">
        <v>35834.300000000003</v>
      </c>
      <c r="N149" s="29">
        <v>33726.400000000001</v>
      </c>
      <c r="O149" s="29">
        <v>31618.5</v>
      </c>
      <c r="P149" s="29">
        <v>29510.6</v>
      </c>
      <c r="Q149" s="29">
        <v>27402.7</v>
      </c>
      <c r="R149" s="29">
        <v>25294.799999999999</v>
      </c>
      <c r="S149" s="29">
        <v>23186.9</v>
      </c>
      <c r="T149" s="29">
        <v>21079</v>
      </c>
      <c r="U149" s="29">
        <v>18971.099999999999</v>
      </c>
      <c r="V149" s="29">
        <v>16863.2</v>
      </c>
      <c r="W149" s="29">
        <v>14755.3</v>
      </c>
      <c r="X149" s="29">
        <v>12647.4</v>
      </c>
      <c r="Y149" s="29">
        <v>10539.5</v>
      </c>
      <c r="Z149" s="29">
        <v>8431.5999999999985</v>
      </c>
      <c r="AA149" s="29">
        <v>6323.6999999999989</v>
      </c>
      <c r="AB149" s="29">
        <v>4215.7999999999984</v>
      </c>
      <c r="AC149" s="29">
        <v>2107.8999999999978</v>
      </c>
      <c r="AD149" s="29">
        <v>0</v>
      </c>
      <c r="AE149" s="29">
        <v>0</v>
      </c>
      <c r="AF149" s="29">
        <v>0</v>
      </c>
      <c r="AG149" s="29">
        <v>0</v>
      </c>
      <c r="AH149" s="29">
        <v>0</v>
      </c>
      <c r="AI149" s="29">
        <v>0</v>
      </c>
      <c r="AJ149" s="29">
        <v>0</v>
      </c>
      <c r="AK149" s="29">
        <v>0</v>
      </c>
      <c r="AL149" s="29">
        <v>0</v>
      </c>
      <c r="AM149" s="29">
        <v>0</v>
      </c>
      <c r="AN149" s="29">
        <v>0</v>
      </c>
      <c r="AO149" s="29">
        <v>0</v>
      </c>
      <c r="AP149" s="29">
        <v>0</v>
      </c>
      <c r="AQ149" s="12"/>
    </row>
    <row r="150" spans="1:43" x14ac:dyDescent="0.4">
      <c r="A150" s="3">
        <v>30</v>
      </c>
      <c r="B150" s="3" t="s">
        <v>95</v>
      </c>
      <c r="C150" s="3" t="s">
        <v>197</v>
      </c>
      <c r="D150" s="3">
        <v>4</v>
      </c>
      <c r="E150" s="3" t="s">
        <v>226</v>
      </c>
      <c r="F150" s="3"/>
      <c r="G150" s="3"/>
      <c r="H150" s="3"/>
      <c r="I150" s="3">
        <v>0</v>
      </c>
      <c r="J150" s="3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</row>
    <row r="151" spans="1:43" x14ac:dyDescent="0.4">
      <c r="A151" s="3">
        <v>30</v>
      </c>
      <c r="B151" s="3" t="s">
        <v>95</v>
      </c>
      <c r="C151" s="3" t="s">
        <v>197</v>
      </c>
      <c r="D151" s="3">
        <v>5</v>
      </c>
      <c r="E151" s="3" t="s">
        <v>228</v>
      </c>
      <c r="F151" s="3"/>
      <c r="G151" s="3"/>
      <c r="H151" s="3"/>
      <c r="I151" s="3">
        <v>0</v>
      </c>
      <c r="J151" s="3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</row>
    <row r="152" spans="1:43" x14ac:dyDescent="0.4">
      <c r="A152" s="7">
        <v>31</v>
      </c>
      <c r="B152" s="7" t="s">
        <v>96</v>
      </c>
      <c r="C152" s="7" t="s">
        <v>198</v>
      </c>
      <c r="D152" s="7">
        <v>1</v>
      </c>
      <c r="E152" s="7" t="s">
        <v>222</v>
      </c>
      <c r="F152" s="7" t="s">
        <v>315</v>
      </c>
      <c r="G152" s="7" t="s">
        <v>304</v>
      </c>
      <c r="H152" s="7" t="s">
        <v>280</v>
      </c>
      <c r="I152" s="7">
        <v>0</v>
      </c>
      <c r="J152" s="33">
        <v>1.4000530186958298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</row>
    <row r="153" spans="1:43" x14ac:dyDescent="0.4">
      <c r="A153" s="7">
        <v>31</v>
      </c>
      <c r="B153" s="7" t="s">
        <v>96</v>
      </c>
      <c r="C153" s="7" t="s">
        <v>198</v>
      </c>
      <c r="D153" s="7">
        <v>2</v>
      </c>
      <c r="E153" s="7" t="s">
        <v>223</v>
      </c>
      <c r="F153" s="7" t="s">
        <v>305</v>
      </c>
      <c r="G153" s="7" t="s">
        <v>305</v>
      </c>
      <c r="H153" s="7" t="s">
        <v>288</v>
      </c>
      <c r="I153" s="7">
        <v>0</v>
      </c>
      <c r="J153" s="7">
        <v>387.84</v>
      </c>
      <c r="K153" s="12">
        <v>387.84</v>
      </c>
      <c r="L153" s="12">
        <v>387.84</v>
      </c>
      <c r="M153" s="12">
        <v>387.84</v>
      </c>
      <c r="N153" s="12">
        <v>387.84</v>
      </c>
      <c r="O153" s="12">
        <v>387.84</v>
      </c>
      <c r="P153" s="12">
        <v>387.84</v>
      </c>
      <c r="Q153" s="12">
        <v>387.84</v>
      </c>
      <c r="R153" s="12">
        <v>387.84</v>
      </c>
      <c r="S153" s="12">
        <v>387.84</v>
      </c>
      <c r="T153" s="12">
        <v>387.84</v>
      </c>
      <c r="U153" s="12">
        <v>387.84</v>
      </c>
      <c r="V153" s="12">
        <v>387.84</v>
      </c>
      <c r="W153" s="12">
        <v>387.84</v>
      </c>
      <c r="X153" s="12">
        <v>387.84</v>
      </c>
      <c r="Y153" s="12">
        <v>387.84</v>
      </c>
      <c r="Z153" s="12">
        <v>387.84</v>
      </c>
      <c r="AA153" s="12">
        <v>387.84</v>
      </c>
      <c r="AB153" s="12">
        <v>387.84</v>
      </c>
      <c r="AC153" s="12">
        <v>387.84</v>
      </c>
      <c r="AD153" s="12">
        <v>387.84</v>
      </c>
      <c r="AE153" s="12">
        <v>387.84</v>
      </c>
      <c r="AF153" s="12">
        <v>387.84</v>
      </c>
      <c r="AG153" s="12">
        <v>387.84</v>
      </c>
      <c r="AH153" s="12">
        <v>387.84</v>
      </c>
      <c r="AI153" s="12">
        <v>387.84</v>
      </c>
      <c r="AJ153" s="12">
        <v>387.84</v>
      </c>
      <c r="AK153" s="12">
        <v>387.84</v>
      </c>
      <c r="AL153" s="12">
        <v>387.84</v>
      </c>
      <c r="AM153" s="12">
        <v>387.84</v>
      </c>
      <c r="AN153" s="12">
        <v>387.84</v>
      </c>
      <c r="AO153" s="12">
        <v>387.84</v>
      </c>
      <c r="AP153" s="12">
        <v>387.84</v>
      </c>
      <c r="AQ153" s="12"/>
    </row>
    <row r="154" spans="1:43" x14ac:dyDescent="0.4">
      <c r="A154" s="7">
        <v>31</v>
      </c>
      <c r="B154" s="7" t="s">
        <v>96</v>
      </c>
      <c r="C154" s="7" t="s">
        <v>198</v>
      </c>
      <c r="D154" s="7">
        <v>3</v>
      </c>
      <c r="E154" s="7" t="s">
        <v>225</v>
      </c>
      <c r="F154" s="7" t="s">
        <v>306</v>
      </c>
      <c r="G154" s="7" t="s">
        <v>307</v>
      </c>
      <c r="H154" s="7"/>
      <c r="I154" s="7">
        <v>0</v>
      </c>
      <c r="J154" s="31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12"/>
    </row>
    <row r="155" spans="1:43" x14ac:dyDescent="0.4">
      <c r="A155" s="7">
        <v>31</v>
      </c>
      <c r="B155" s="7" t="s">
        <v>96</v>
      </c>
      <c r="C155" s="7" t="s">
        <v>198</v>
      </c>
      <c r="D155" s="7">
        <v>4</v>
      </c>
      <c r="E155" s="7" t="s">
        <v>226</v>
      </c>
      <c r="F155" s="7"/>
      <c r="G155" s="7"/>
      <c r="H155" s="7"/>
      <c r="I155" s="7">
        <v>0</v>
      </c>
      <c r="J155" s="7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</row>
    <row r="156" spans="1:43" x14ac:dyDescent="0.4">
      <c r="A156" s="7">
        <v>31</v>
      </c>
      <c r="B156" s="7" t="s">
        <v>96</v>
      </c>
      <c r="C156" s="7" t="s">
        <v>198</v>
      </c>
      <c r="D156" s="7">
        <v>5</v>
      </c>
      <c r="E156" s="7" t="s">
        <v>228</v>
      </c>
      <c r="F156" s="7"/>
      <c r="G156" s="7"/>
      <c r="H156" s="7"/>
      <c r="I156" s="7">
        <v>0</v>
      </c>
      <c r="J156" s="7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</row>
    <row r="157" spans="1:43" x14ac:dyDescent="0.4">
      <c r="A157" s="3">
        <v>32</v>
      </c>
      <c r="B157" s="3" t="s">
        <v>97</v>
      </c>
      <c r="C157" s="3" t="s">
        <v>199</v>
      </c>
      <c r="D157" s="3">
        <v>1</v>
      </c>
      <c r="E157" s="3" t="s">
        <v>222</v>
      </c>
      <c r="F157" s="3" t="s">
        <v>315</v>
      </c>
      <c r="G157" s="3" t="s">
        <v>304</v>
      </c>
      <c r="H157" s="3" t="s">
        <v>309</v>
      </c>
      <c r="I157" s="3">
        <v>0</v>
      </c>
      <c r="J157" s="34">
        <v>2.0106666427034141</v>
      </c>
      <c r="K157" s="12">
        <v>0.99709497206703912</v>
      </c>
      <c r="L157" s="12">
        <v>0.994413407821229</v>
      </c>
      <c r="M157" s="12">
        <v>0.99150837988826812</v>
      </c>
      <c r="N157" s="12">
        <v>0.98882681564245811</v>
      </c>
      <c r="O157" s="12">
        <v>0.98592178770949723</v>
      </c>
      <c r="P157" s="12">
        <v>0.98324022346368711</v>
      </c>
      <c r="Q157" s="12">
        <v>0.98033519553072623</v>
      </c>
      <c r="R157" s="12">
        <v>0.97765363128491622</v>
      </c>
      <c r="S157" s="12">
        <v>0.97474860335195534</v>
      </c>
      <c r="T157" s="12">
        <v>0.97206703910614523</v>
      </c>
      <c r="U157" s="12">
        <v>0.96916201117318435</v>
      </c>
      <c r="V157" s="12">
        <v>0.96648044692737434</v>
      </c>
      <c r="W157" s="12">
        <v>0.96357541899441346</v>
      </c>
      <c r="X157" s="12">
        <v>0.96067039106145247</v>
      </c>
      <c r="Y157" s="12">
        <v>0.95798882681564246</v>
      </c>
      <c r="Z157" s="12">
        <v>0.95508379888268158</v>
      </c>
      <c r="AA157" s="12">
        <v>0.95240223463687146</v>
      </c>
      <c r="AB157" s="12">
        <v>0.94949720670391058</v>
      </c>
      <c r="AC157" s="12">
        <v>0.94681564245810057</v>
      </c>
      <c r="AD157" s="12">
        <v>0.94391061452513969</v>
      </c>
      <c r="AE157" s="12">
        <v>0.94122905027932957</v>
      </c>
      <c r="AF157" s="12">
        <v>0.93832402234636869</v>
      </c>
      <c r="AG157" s="12">
        <v>0.93564245810055868</v>
      </c>
      <c r="AH157" s="12">
        <v>0.9327374301675978</v>
      </c>
      <c r="AI157" s="12">
        <v>0.93005586592178768</v>
      </c>
      <c r="AJ157" s="12">
        <v>0.9271508379888268</v>
      </c>
      <c r="AK157" s="12">
        <v>0.92424581005586592</v>
      </c>
      <c r="AL157" s="12">
        <v>0.92156424581005592</v>
      </c>
      <c r="AM157" s="12">
        <v>0.91865921787709492</v>
      </c>
      <c r="AN157" s="12">
        <v>0.91597765363128492</v>
      </c>
      <c r="AO157" s="12">
        <v>0.91307262569832404</v>
      </c>
      <c r="AP157" s="12">
        <v>0.91039106145251392</v>
      </c>
      <c r="AQ157" s="12"/>
    </row>
    <row r="158" spans="1:43" x14ac:dyDescent="0.4">
      <c r="A158" s="3">
        <v>32</v>
      </c>
      <c r="B158" s="3" t="s">
        <v>97</v>
      </c>
      <c r="C158" s="3" t="s">
        <v>199</v>
      </c>
      <c r="D158" s="3">
        <v>2</v>
      </c>
      <c r="E158" s="3" t="s">
        <v>223</v>
      </c>
      <c r="F158" s="3" t="s">
        <v>305</v>
      </c>
      <c r="G158" s="3" t="s">
        <v>305</v>
      </c>
      <c r="H158" s="3" t="s">
        <v>288</v>
      </c>
      <c r="I158" s="3">
        <v>0</v>
      </c>
      <c r="J158" s="3">
        <v>153.38069999999999</v>
      </c>
      <c r="K158" s="12">
        <v>153.38069999999999</v>
      </c>
      <c r="L158" s="12">
        <v>153.38069999999999</v>
      </c>
      <c r="M158" s="12">
        <v>153.38069999999999</v>
      </c>
      <c r="N158" s="12">
        <v>153.38069999999999</v>
      </c>
      <c r="O158" s="12">
        <v>153.38069999999999</v>
      </c>
      <c r="P158" s="12">
        <v>153.38069999999999</v>
      </c>
      <c r="Q158" s="12">
        <v>153.38069999999999</v>
      </c>
      <c r="R158" s="12">
        <v>153.38069999999999</v>
      </c>
      <c r="S158" s="12">
        <v>153.38069999999999</v>
      </c>
      <c r="T158" s="12">
        <v>153.38069999999999</v>
      </c>
      <c r="U158" s="12">
        <v>153.38069999999999</v>
      </c>
      <c r="V158" s="12">
        <v>153.38069999999999</v>
      </c>
      <c r="W158" s="12">
        <v>153.38069999999999</v>
      </c>
      <c r="X158" s="12">
        <v>153.38069999999999</v>
      </c>
      <c r="Y158" s="12">
        <v>153.38069999999999</v>
      </c>
      <c r="Z158" s="12">
        <v>153.38069999999999</v>
      </c>
      <c r="AA158" s="12">
        <v>153.38069999999999</v>
      </c>
      <c r="AB158" s="12">
        <v>153.38069999999999</v>
      </c>
      <c r="AC158" s="12">
        <v>153.38069999999999</v>
      </c>
      <c r="AD158" s="12">
        <v>153.38069999999999</v>
      </c>
      <c r="AE158" s="12">
        <v>153.38069999999999</v>
      </c>
      <c r="AF158" s="12">
        <v>153.38069999999999</v>
      </c>
      <c r="AG158" s="12">
        <v>153.38069999999999</v>
      </c>
      <c r="AH158" s="12">
        <v>153.38069999999999</v>
      </c>
      <c r="AI158" s="12">
        <v>153.38069999999999</v>
      </c>
      <c r="AJ158" s="12">
        <v>153.38069999999999</v>
      </c>
      <c r="AK158" s="12">
        <v>153.38069999999999</v>
      </c>
      <c r="AL158" s="12">
        <v>153.38069999999999</v>
      </c>
      <c r="AM158" s="12">
        <v>153.38069999999999</v>
      </c>
      <c r="AN158" s="12">
        <v>153.38069999999999</v>
      </c>
      <c r="AO158" s="12">
        <v>153.38069999999999</v>
      </c>
      <c r="AP158" s="12">
        <v>153.38069999999999</v>
      </c>
      <c r="AQ158" s="12"/>
    </row>
    <row r="159" spans="1:43" x14ac:dyDescent="0.4">
      <c r="A159" s="3">
        <v>32</v>
      </c>
      <c r="B159" s="3" t="s">
        <v>97</v>
      </c>
      <c r="C159" s="3" t="s">
        <v>199</v>
      </c>
      <c r="D159" s="3">
        <v>3</v>
      </c>
      <c r="E159" s="3" t="s">
        <v>225</v>
      </c>
      <c r="F159" s="3" t="s">
        <v>306</v>
      </c>
      <c r="G159" s="3" t="s">
        <v>307</v>
      </c>
      <c r="H159" s="3"/>
      <c r="I159" s="3">
        <v>0</v>
      </c>
      <c r="J159" s="28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12"/>
    </row>
    <row r="160" spans="1:43" x14ac:dyDescent="0.4">
      <c r="A160" s="3">
        <v>32</v>
      </c>
      <c r="B160" s="3" t="s">
        <v>97</v>
      </c>
      <c r="C160" s="3" t="s">
        <v>199</v>
      </c>
      <c r="D160" s="3">
        <v>4</v>
      </c>
      <c r="E160" s="3" t="s">
        <v>226</v>
      </c>
      <c r="F160" s="3"/>
      <c r="G160" s="3"/>
      <c r="H160" s="3"/>
      <c r="I160" s="3">
        <v>0</v>
      </c>
      <c r="J160" s="3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</row>
    <row r="161" spans="1:43" x14ac:dyDescent="0.4">
      <c r="A161" s="3">
        <v>32</v>
      </c>
      <c r="B161" s="3" t="s">
        <v>97</v>
      </c>
      <c r="C161" s="3" t="s">
        <v>199</v>
      </c>
      <c r="D161" s="3">
        <v>5</v>
      </c>
      <c r="E161" s="3" t="s">
        <v>228</v>
      </c>
      <c r="F161" s="3"/>
      <c r="G161" s="3"/>
      <c r="H161" s="3"/>
      <c r="I161" s="3">
        <v>0</v>
      </c>
      <c r="J161" s="3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</row>
    <row r="162" spans="1:43" x14ac:dyDescent="0.4">
      <c r="A162" s="7">
        <v>33</v>
      </c>
      <c r="B162" s="7" t="s">
        <v>98</v>
      </c>
      <c r="C162" s="7" t="s">
        <v>200</v>
      </c>
      <c r="D162" s="7">
        <v>1</v>
      </c>
      <c r="E162" s="7" t="s">
        <v>222</v>
      </c>
      <c r="F162" s="7" t="s">
        <v>315</v>
      </c>
      <c r="G162" s="7" t="s">
        <v>304</v>
      </c>
      <c r="H162" s="7" t="s">
        <v>309</v>
      </c>
      <c r="I162" s="7">
        <v>0</v>
      </c>
      <c r="J162" s="33">
        <v>3.7086128422064761</v>
      </c>
      <c r="K162" s="12">
        <v>0.99373946544666503</v>
      </c>
      <c r="L162" s="12">
        <v>0.98747893089333016</v>
      </c>
      <c r="M162" s="12">
        <v>0.98133879123525158</v>
      </c>
      <c r="N162" s="12">
        <v>0.97507825668191672</v>
      </c>
      <c r="O162" s="12">
        <v>0.96881772212858175</v>
      </c>
      <c r="P162" s="12">
        <v>0.96267758247050328</v>
      </c>
      <c r="Q162" s="12">
        <v>0.95641704791716831</v>
      </c>
      <c r="R162" s="12">
        <v>0.95015651336383333</v>
      </c>
      <c r="S162" s="12">
        <v>0.94401637370575486</v>
      </c>
      <c r="T162" s="12">
        <v>0.93775583915241989</v>
      </c>
      <c r="U162" s="12">
        <v>0.93149530459908503</v>
      </c>
      <c r="V162" s="12">
        <v>0.92523477004575005</v>
      </c>
      <c r="W162" s="12">
        <v>0.91909463038767159</v>
      </c>
      <c r="X162" s="12">
        <v>0.91283409583433661</v>
      </c>
      <c r="Y162" s="12">
        <v>0.90657356128100164</v>
      </c>
      <c r="Z162" s="12">
        <v>0.90043342162292317</v>
      </c>
      <c r="AA162" s="12">
        <v>0.8941728870695882</v>
      </c>
      <c r="AB162" s="12">
        <v>0.88791235251625333</v>
      </c>
      <c r="AC162" s="12">
        <v>0.88165181796291836</v>
      </c>
      <c r="AD162" s="12">
        <v>0.87551167830483989</v>
      </c>
      <c r="AE162" s="12">
        <v>0.86925114375150492</v>
      </c>
      <c r="AF162" s="12">
        <v>0.86299060919816994</v>
      </c>
      <c r="AG162" s="12">
        <v>0.85685046954009148</v>
      </c>
      <c r="AH162" s="12">
        <v>0.85058993498675661</v>
      </c>
      <c r="AI162" s="12">
        <v>0.84432940043342164</v>
      </c>
      <c r="AJ162" s="12">
        <v>0.83818926077534317</v>
      </c>
      <c r="AK162" s="12">
        <v>0.8319287262220082</v>
      </c>
      <c r="AL162" s="12">
        <v>0.82566819166867322</v>
      </c>
      <c r="AM162" s="12">
        <v>0.81940765711533836</v>
      </c>
      <c r="AN162" s="12">
        <v>0.81326751745725978</v>
      </c>
      <c r="AO162" s="12">
        <v>0.80700698290392492</v>
      </c>
      <c r="AP162" s="12">
        <v>0.80074644835058995</v>
      </c>
      <c r="AQ162" s="12"/>
    </row>
    <row r="163" spans="1:43" x14ac:dyDescent="0.4">
      <c r="A163" s="7">
        <v>33</v>
      </c>
      <c r="B163" s="7" t="s">
        <v>98</v>
      </c>
      <c r="C163" s="7" t="s">
        <v>200</v>
      </c>
      <c r="D163" s="7">
        <v>2</v>
      </c>
      <c r="E163" s="7" t="s">
        <v>223</v>
      </c>
      <c r="F163" s="7" t="s">
        <v>305</v>
      </c>
      <c r="G163" s="7" t="s">
        <v>305</v>
      </c>
      <c r="H163" s="7" t="s">
        <v>288</v>
      </c>
      <c r="I163" s="7">
        <v>0</v>
      </c>
      <c r="J163" s="7">
        <v>153.38069999999999</v>
      </c>
      <c r="K163" s="12">
        <v>153.38069999999999</v>
      </c>
      <c r="L163" s="12">
        <v>153.38069999999999</v>
      </c>
      <c r="M163" s="12">
        <v>153.38069999999999</v>
      </c>
      <c r="N163" s="12">
        <v>153.38069999999999</v>
      </c>
      <c r="O163" s="12">
        <v>153.38069999999999</v>
      </c>
      <c r="P163" s="12">
        <v>153.38069999999999</v>
      </c>
      <c r="Q163" s="12">
        <v>153.38069999999999</v>
      </c>
      <c r="R163" s="12">
        <v>153.38069999999999</v>
      </c>
      <c r="S163" s="12">
        <v>153.38069999999999</v>
      </c>
      <c r="T163" s="12">
        <v>153.38069999999999</v>
      </c>
      <c r="U163" s="12">
        <v>153.38069999999999</v>
      </c>
      <c r="V163" s="12">
        <v>153.38069999999999</v>
      </c>
      <c r="W163" s="12">
        <v>153.38069999999999</v>
      </c>
      <c r="X163" s="12">
        <v>153.38069999999999</v>
      </c>
      <c r="Y163" s="12">
        <v>153.38069999999999</v>
      </c>
      <c r="Z163" s="12">
        <v>153.38069999999999</v>
      </c>
      <c r="AA163" s="12">
        <v>153.38069999999999</v>
      </c>
      <c r="AB163" s="12">
        <v>153.38069999999999</v>
      </c>
      <c r="AC163" s="12">
        <v>153.38069999999999</v>
      </c>
      <c r="AD163" s="12">
        <v>153.38069999999999</v>
      </c>
      <c r="AE163" s="12">
        <v>153.38069999999999</v>
      </c>
      <c r="AF163" s="12">
        <v>153.38069999999999</v>
      </c>
      <c r="AG163" s="12">
        <v>153.38069999999999</v>
      </c>
      <c r="AH163" s="12">
        <v>153.38069999999999</v>
      </c>
      <c r="AI163" s="12">
        <v>153.38069999999999</v>
      </c>
      <c r="AJ163" s="12">
        <v>153.38069999999999</v>
      </c>
      <c r="AK163" s="12">
        <v>153.38069999999999</v>
      </c>
      <c r="AL163" s="12">
        <v>153.38069999999999</v>
      </c>
      <c r="AM163" s="12">
        <v>153.38069999999999</v>
      </c>
      <c r="AN163" s="12">
        <v>153.38069999999999</v>
      </c>
      <c r="AO163" s="12">
        <v>153.38069999999999</v>
      </c>
      <c r="AP163" s="12">
        <v>153.38069999999999</v>
      </c>
      <c r="AQ163" s="12"/>
    </row>
    <row r="164" spans="1:43" x14ac:dyDescent="0.4">
      <c r="A164" s="7">
        <v>33</v>
      </c>
      <c r="B164" s="7" t="s">
        <v>98</v>
      </c>
      <c r="C164" s="7" t="s">
        <v>200</v>
      </c>
      <c r="D164" s="7">
        <v>3</v>
      </c>
      <c r="E164" s="7" t="s">
        <v>225</v>
      </c>
      <c r="F164" s="7" t="s">
        <v>306</v>
      </c>
      <c r="G164" s="7" t="s">
        <v>307</v>
      </c>
      <c r="H164" s="7"/>
      <c r="I164" s="7">
        <v>0</v>
      </c>
      <c r="J164" s="31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12"/>
    </row>
    <row r="165" spans="1:43" x14ac:dyDescent="0.4">
      <c r="A165" s="7">
        <v>33</v>
      </c>
      <c r="B165" s="7" t="s">
        <v>98</v>
      </c>
      <c r="C165" s="7" t="s">
        <v>200</v>
      </c>
      <c r="D165" s="7">
        <v>4</v>
      </c>
      <c r="E165" s="7" t="s">
        <v>226</v>
      </c>
      <c r="F165" s="7"/>
      <c r="G165" s="7"/>
      <c r="H165" s="7"/>
      <c r="I165" s="7">
        <v>0</v>
      </c>
      <c r="J165" s="7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</row>
    <row r="166" spans="1:43" x14ac:dyDescent="0.4">
      <c r="A166" s="7">
        <v>33</v>
      </c>
      <c r="B166" s="7" t="s">
        <v>98</v>
      </c>
      <c r="C166" s="7" t="s">
        <v>200</v>
      </c>
      <c r="D166" s="7">
        <v>5</v>
      </c>
      <c r="E166" s="7" t="s">
        <v>228</v>
      </c>
      <c r="F166" s="7"/>
      <c r="G166" s="7"/>
      <c r="H166" s="7"/>
      <c r="I166" s="7">
        <v>0</v>
      </c>
      <c r="J166" s="7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</row>
    <row r="167" spans="1:43" x14ac:dyDescent="0.4">
      <c r="A167" s="3">
        <v>34</v>
      </c>
      <c r="B167" s="3" t="s">
        <v>99</v>
      </c>
      <c r="C167" s="3" t="s">
        <v>201</v>
      </c>
      <c r="D167" s="3">
        <v>1</v>
      </c>
      <c r="E167" s="3" t="s">
        <v>222</v>
      </c>
      <c r="F167" s="3" t="s">
        <v>315</v>
      </c>
      <c r="G167" s="3" t="s">
        <v>304</v>
      </c>
      <c r="H167" s="3" t="s">
        <v>280</v>
      </c>
      <c r="I167" s="3">
        <v>0</v>
      </c>
      <c r="J167" s="34">
        <v>1.4773345075326985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</row>
    <row r="168" spans="1:43" x14ac:dyDescent="0.4">
      <c r="A168" s="3">
        <v>34</v>
      </c>
      <c r="B168" s="3" t="s">
        <v>99</v>
      </c>
      <c r="C168" s="3" t="s">
        <v>201</v>
      </c>
      <c r="D168" s="3">
        <v>2</v>
      </c>
      <c r="E168" s="3" t="s">
        <v>223</v>
      </c>
      <c r="F168" s="3" t="s">
        <v>305</v>
      </c>
      <c r="G168" s="3" t="s">
        <v>305</v>
      </c>
      <c r="H168" s="3" t="s">
        <v>288</v>
      </c>
      <c r="I168" s="3">
        <v>0</v>
      </c>
      <c r="J168" s="3">
        <v>232.39500000000001</v>
      </c>
      <c r="K168" s="12">
        <v>232.39500000000001</v>
      </c>
      <c r="L168" s="12">
        <v>232.39500000000001</v>
      </c>
      <c r="M168" s="12">
        <v>232.39500000000001</v>
      </c>
      <c r="N168" s="12">
        <v>232.39500000000001</v>
      </c>
      <c r="O168" s="12">
        <v>232.39500000000001</v>
      </c>
      <c r="P168" s="12">
        <v>232.39500000000001</v>
      </c>
      <c r="Q168" s="12">
        <v>232.39500000000001</v>
      </c>
      <c r="R168" s="12">
        <v>232.39500000000001</v>
      </c>
      <c r="S168" s="12">
        <v>232.39500000000001</v>
      </c>
      <c r="T168" s="12">
        <v>232.39500000000001</v>
      </c>
      <c r="U168" s="12">
        <v>232.39500000000001</v>
      </c>
      <c r="V168" s="12">
        <v>232.39500000000001</v>
      </c>
      <c r="W168" s="12">
        <v>232.39500000000001</v>
      </c>
      <c r="X168" s="12">
        <v>232.39500000000001</v>
      </c>
      <c r="Y168" s="12">
        <v>232.39500000000001</v>
      </c>
      <c r="Z168" s="12">
        <v>232.39500000000001</v>
      </c>
      <c r="AA168" s="12">
        <v>232.39500000000001</v>
      </c>
      <c r="AB168" s="12">
        <v>232.39500000000001</v>
      </c>
      <c r="AC168" s="12">
        <v>232.39500000000001</v>
      </c>
      <c r="AD168" s="12">
        <v>232.39500000000001</v>
      </c>
      <c r="AE168" s="12">
        <v>232.39500000000001</v>
      </c>
      <c r="AF168" s="12">
        <v>232.39500000000001</v>
      </c>
      <c r="AG168" s="12">
        <v>232.39500000000001</v>
      </c>
      <c r="AH168" s="12">
        <v>232.39500000000001</v>
      </c>
      <c r="AI168" s="12">
        <v>232.39500000000001</v>
      </c>
      <c r="AJ168" s="12">
        <v>232.39500000000001</v>
      </c>
      <c r="AK168" s="12">
        <v>232.39500000000001</v>
      </c>
      <c r="AL168" s="12">
        <v>232.39500000000001</v>
      </c>
      <c r="AM168" s="12">
        <v>232.39500000000001</v>
      </c>
      <c r="AN168" s="12">
        <v>232.39500000000001</v>
      </c>
      <c r="AO168" s="12">
        <v>232.39500000000001</v>
      </c>
      <c r="AP168" s="12">
        <v>232.39500000000001</v>
      </c>
      <c r="AQ168" s="12"/>
    </row>
    <row r="169" spans="1:43" x14ac:dyDescent="0.4">
      <c r="A169" s="3">
        <v>34</v>
      </c>
      <c r="B169" s="3" t="s">
        <v>99</v>
      </c>
      <c r="C169" s="3" t="s">
        <v>201</v>
      </c>
      <c r="D169" s="3">
        <v>3</v>
      </c>
      <c r="E169" s="3" t="s">
        <v>225</v>
      </c>
      <c r="F169" s="3" t="s">
        <v>306</v>
      </c>
      <c r="G169" s="3" t="s">
        <v>307</v>
      </c>
      <c r="H169" s="3"/>
      <c r="I169" s="3">
        <v>0</v>
      </c>
      <c r="J169" s="28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12"/>
    </row>
    <row r="170" spans="1:43" x14ac:dyDescent="0.4">
      <c r="A170" s="3">
        <v>34</v>
      </c>
      <c r="B170" s="3" t="s">
        <v>99</v>
      </c>
      <c r="C170" s="3" t="s">
        <v>201</v>
      </c>
      <c r="D170" s="3">
        <v>4</v>
      </c>
      <c r="E170" s="3" t="s">
        <v>226</v>
      </c>
      <c r="F170" s="3"/>
      <c r="G170" s="3"/>
      <c r="H170" s="3"/>
      <c r="I170" s="3">
        <v>0</v>
      </c>
      <c r="J170" s="3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</row>
    <row r="171" spans="1:43" x14ac:dyDescent="0.4">
      <c r="A171" s="3">
        <v>34</v>
      </c>
      <c r="B171" s="3" t="s">
        <v>99</v>
      </c>
      <c r="C171" s="3" t="s">
        <v>201</v>
      </c>
      <c r="D171" s="3">
        <v>5</v>
      </c>
      <c r="E171" s="3" t="s">
        <v>228</v>
      </c>
      <c r="F171" s="3"/>
      <c r="G171" s="3"/>
      <c r="H171" s="3"/>
      <c r="I171" s="3">
        <v>0</v>
      </c>
      <c r="J171" s="3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</row>
    <row r="172" spans="1:43" x14ac:dyDescent="0.4">
      <c r="A172" s="7">
        <v>35</v>
      </c>
      <c r="B172" s="7" t="s">
        <v>100</v>
      </c>
      <c r="C172" s="7" t="s">
        <v>202</v>
      </c>
      <c r="D172" s="7">
        <v>1</v>
      </c>
      <c r="E172" s="7" t="s">
        <v>222</v>
      </c>
      <c r="F172" s="7" t="s">
        <v>303</v>
      </c>
      <c r="G172" s="7" t="s">
        <v>304</v>
      </c>
      <c r="H172" s="7" t="s">
        <v>280</v>
      </c>
      <c r="I172" s="7">
        <v>0</v>
      </c>
      <c r="J172" s="30">
        <v>17466.624100000001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</row>
    <row r="173" spans="1:43" x14ac:dyDescent="0.4">
      <c r="A173" s="7">
        <v>35</v>
      </c>
      <c r="B173" s="7" t="s">
        <v>100</v>
      </c>
      <c r="C173" s="7" t="s">
        <v>202</v>
      </c>
      <c r="D173" s="7">
        <v>2</v>
      </c>
      <c r="E173" s="7" t="s">
        <v>223</v>
      </c>
      <c r="F173" s="7" t="s">
        <v>305</v>
      </c>
      <c r="G173" s="7" t="s">
        <v>305</v>
      </c>
      <c r="H173" s="7" t="s">
        <v>288</v>
      </c>
      <c r="I173" s="7">
        <v>0</v>
      </c>
      <c r="J173" s="7">
        <v>236.83</v>
      </c>
      <c r="K173" s="12">
        <v>236.83</v>
      </c>
      <c r="L173" s="12">
        <v>236.83</v>
      </c>
      <c r="M173" s="12">
        <v>236.83</v>
      </c>
      <c r="N173" s="12">
        <v>236.83</v>
      </c>
      <c r="O173" s="12">
        <v>236.83</v>
      </c>
      <c r="P173" s="12">
        <v>236.83</v>
      </c>
      <c r="Q173" s="12">
        <v>236.83</v>
      </c>
      <c r="R173" s="12">
        <v>236.83</v>
      </c>
      <c r="S173" s="12">
        <v>236.83</v>
      </c>
      <c r="T173" s="12">
        <v>236.83</v>
      </c>
      <c r="U173" s="12">
        <v>236.83</v>
      </c>
      <c r="V173" s="12">
        <v>236.83</v>
      </c>
      <c r="W173" s="12">
        <v>236.83</v>
      </c>
      <c r="X173" s="12">
        <v>236.83</v>
      </c>
      <c r="Y173" s="12">
        <v>236.83</v>
      </c>
      <c r="Z173" s="12">
        <v>236.83</v>
      </c>
      <c r="AA173" s="12">
        <v>236.83</v>
      </c>
      <c r="AB173" s="12">
        <v>236.83</v>
      </c>
      <c r="AC173" s="12">
        <v>236.83</v>
      </c>
      <c r="AD173" s="12">
        <v>236.83</v>
      </c>
      <c r="AE173" s="12">
        <v>236.83</v>
      </c>
      <c r="AF173" s="12">
        <v>236.83</v>
      </c>
      <c r="AG173" s="12">
        <v>236.83</v>
      </c>
      <c r="AH173" s="12">
        <v>236.83</v>
      </c>
      <c r="AI173" s="12">
        <v>236.83</v>
      </c>
      <c r="AJ173" s="12">
        <v>236.83</v>
      </c>
      <c r="AK173" s="12">
        <v>236.83</v>
      </c>
      <c r="AL173" s="12">
        <v>236.83</v>
      </c>
      <c r="AM173" s="12">
        <v>236.83</v>
      </c>
      <c r="AN173" s="12">
        <v>236.83</v>
      </c>
      <c r="AO173" s="12">
        <v>236.83</v>
      </c>
      <c r="AP173" s="12">
        <v>236.83</v>
      </c>
      <c r="AQ173" s="12"/>
    </row>
    <row r="174" spans="1:43" x14ac:dyDescent="0.4">
      <c r="A174" s="7">
        <v>35</v>
      </c>
      <c r="B174" s="7" t="s">
        <v>100</v>
      </c>
      <c r="C174" s="7" t="s">
        <v>202</v>
      </c>
      <c r="D174" s="7">
        <v>3</v>
      </c>
      <c r="E174" s="7" t="s">
        <v>225</v>
      </c>
      <c r="F174" s="7" t="s">
        <v>306</v>
      </c>
      <c r="G174" s="7" t="s">
        <v>307</v>
      </c>
      <c r="H174" s="7" t="s">
        <v>288</v>
      </c>
      <c r="I174" s="7">
        <v>0</v>
      </c>
      <c r="J174" s="31">
        <v>127571</v>
      </c>
      <c r="K174" s="29">
        <v>120483.7222222222</v>
      </c>
      <c r="L174" s="29">
        <v>113396.44444444439</v>
      </c>
      <c r="M174" s="29">
        <v>106309.1666666667</v>
      </c>
      <c r="N174" s="29">
        <v>99221.888888888891</v>
      </c>
      <c r="O174" s="29">
        <v>92134.611111111109</v>
      </c>
      <c r="P174" s="29">
        <v>85047.333333333343</v>
      </c>
      <c r="Q174" s="29">
        <v>77960.055555555562</v>
      </c>
      <c r="R174" s="29">
        <v>70872.777777777781</v>
      </c>
      <c r="S174" s="29">
        <v>63785.5</v>
      </c>
      <c r="T174" s="29">
        <v>56698.222222222234</v>
      </c>
      <c r="U174" s="29">
        <v>49610.944444444453</v>
      </c>
      <c r="V174" s="29">
        <v>42523.666666666672</v>
      </c>
      <c r="W174" s="29">
        <v>35436.388888888891</v>
      </c>
      <c r="X174" s="29">
        <v>28349.11111111112</v>
      </c>
      <c r="Y174" s="29">
        <v>21261.833333333339</v>
      </c>
      <c r="Z174" s="29">
        <v>14174.55555555556</v>
      </c>
      <c r="AA174" s="29">
        <v>7087.2777777777846</v>
      </c>
      <c r="AB174" s="29">
        <v>0</v>
      </c>
      <c r="AC174" s="29">
        <v>0</v>
      </c>
      <c r="AD174" s="29">
        <v>0</v>
      </c>
      <c r="AE174" s="29">
        <v>0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  <c r="AL174" s="29">
        <v>0</v>
      </c>
      <c r="AM174" s="29">
        <v>0</v>
      </c>
      <c r="AN174" s="29">
        <v>0</v>
      </c>
      <c r="AO174" s="29">
        <v>0</v>
      </c>
      <c r="AP174" s="29">
        <v>0</v>
      </c>
      <c r="AQ174" s="12"/>
    </row>
    <row r="175" spans="1:43" x14ac:dyDescent="0.4">
      <c r="A175" s="7">
        <v>35</v>
      </c>
      <c r="B175" s="7" t="s">
        <v>100</v>
      </c>
      <c r="C175" s="7" t="s">
        <v>202</v>
      </c>
      <c r="D175" s="7">
        <v>4</v>
      </c>
      <c r="E175" s="7" t="s">
        <v>226</v>
      </c>
      <c r="F175" s="7"/>
      <c r="G175" s="7"/>
      <c r="H175" s="7"/>
      <c r="I175" s="7">
        <v>0</v>
      </c>
      <c r="J175" s="7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</row>
    <row r="176" spans="1:43" x14ac:dyDescent="0.4">
      <c r="A176" s="7">
        <v>35</v>
      </c>
      <c r="B176" s="7" t="s">
        <v>100</v>
      </c>
      <c r="C176" s="7" t="s">
        <v>202</v>
      </c>
      <c r="D176" s="7">
        <v>5</v>
      </c>
      <c r="E176" s="7" t="s">
        <v>228</v>
      </c>
      <c r="F176" s="7"/>
      <c r="G176" s="7"/>
      <c r="H176" s="7"/>
      <c r="I176" s="7">
        <v>0</v>
      </c>
      <c r="J176" s="7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</row>
    <row r="177" spans="1:43" x14ac:dyDescent="0.4">
      <c r="A177" s="3">
        <v>36</v>
      </c>
      <c r="B177" s="3" t="s">
        <v>101</v>
      </c>
      <c r="C177" s="3" t="s">
        <v>203</v>
      </c>
      <c r="D177" s="3">
        <v>1</v>
      </c>
      <c r="E177" s="3" t="s">
        <v>222</v>
      </c>
      <c r="F177" s="3" t="s">
        <v>303</v>
      </c>
      <c r="G177" s="3" t="s">
        <v>304</v>
      </c>
      <c r="H177" s="3" t="s">
        <v>280</v>
      </c>
      <c r="I177" s="3">
        <v>0</v>
      </c>
      <c r="J177" s="27">
        <v>17466.624100000001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</row>
    <row r="178" spans="1:43" x14ac:dyDescent="0.4">
      <c r="A178" s="3">
        <v>36</v>
      </c>
      <c r="B178" s="3" t="s">
        <v>101</v>
      </c>
      <c r="C178" s="3" t="s">
        <v>203</v>
      </c>
      <c r="D178" s="3">
        <v>2</v>
      </c>
      <c r="E178" s="3" t="s">
        <v>223</v>
      </c>
      <c r="F178" s="3" t="s">
        <v>305</v>
      </c>
      <c r="G178" s="3" t="s">
        <v>305</v>
      </c>
      <c r="H178" s="3" t="s">
        <v>288</v>
      </c>
      <c r="I178" s="3">
        <v>0</v>
      </c>
      <c r="J178" s="3">
        <v>236.83</v>
      </c>
      <c r="K178" s="12">
        <v>236.83</v>
      </c>
      <c r="L178" s="12">
        <v>236.83</v>
      </c>
      <c r="M178" s="12">
        <v>236.83</v>
      </c>
      <c r="N178" s="12">
        <v>236.83</v>
      </c>
      <c r="O178" s="12">
        <v>236.83</v>
      </c>
      <c r="P178" s="12">
        <v>236.83</v>
      </c>
      <c r="Q178" s="12">
        <v>236.83</v>
      </c>
      <c r="R178" s="12">
        <v>236.83</v>
      </c>
      <c r="S178" s="12">
        <v>236.83</v>
      </c>
      <c r="T178" s="12">
        <v>236.83</v>
      </c>
      <c r="U178" s="12">
        <v>236.83</v>
      </c>
      <c r="V178" s="12">
        <v>236.83</v>
      </c>
      <c r="W178" s="12">
        <v>236.83</v>
      </c>
      <c r="X178" s="12">
        <v>236.83</v>
      </c>
      <c r="Y178" s="12">
        <v>236.83</v>
      </c>
      <c r="Z178" s="12">
        <v>236.83</v>
      </c>
      <c r="AA178" s="12">
        <v>236.83</v>
      </c>
      <c r="AB178" s="12">
        <v>236.83</v>
      </c>
      <c r="AC178" s="12">
        <v>236.83</v>
      </c>
      <c r="AD178" s="12">
        <v>236.83</v>
      </c>
      <c r="AE178" s="12">
        <v>236.83</v>
      </c>
      <c r="AF178" s="12">
        <v>236.83</v>
      </c>
      <c r="AG178" s="12">
        <v>236.83</v>
      </c>
      <c r="AH178" s="12">
        <v>236.83</v>
      </c>
      <c r="AI178" s="12">
        <v>236.83</v>
      </c>
      <c r="AJ178" s="12">
        <v>236.83</v>
      </c>
      <c r="AK178" s="12">
        <v>236.83</v>
      </c>
      <c r="AL178" s="12">
        <v>236.83</v>
      </c>
      <c r="AM178" s="12">
        <v>236.83</v>
      </c>
      <c r="AN178" s="12">
        <v>236.83</v>
      </c>
      <c r="AO178" s="12">
        <v>236.83</v>
      </c>
      <c r="AP178" s="12">
        <v>236.83</v>
      </c>
      <c r="AQ178" s="12"/>
    </row>
    <row r="179" spans="1:43" x14ac:dyDescent="0.4">
      <c r="A179" s="3">
        <v>36</v>
      </c>
      <c r="B179" s="3" t="s">
        <v>101</v>
      </c>
      <c r="C179" s="3" t="s">
        <v>203</v>
      </c>
      <c r="D179" s="3">
        <v>3</v>
      </c>
      <c r="E179" s="3" t="s">
        <v>225</v>
      </c>
      <c r="F179" s="3" t="s">
        <v>306</v>
      </c>
      <c r="G179" s="3" t="s">
        <v>307</v>
      </c>
      <c r="H179" s="3" t="s">
        <v>288</v>
      </c>
      <c r="I179" s="3">
        <v>0</v>
      </c>
      <c r="J179" s="28">
        <v>67522</v>
      </c>
      <c r="K179" s="29">
        <v>63770.777777777781</v>
      </c>
      <c r="L179" s="29">
        <v>60019.555555555547</v>
      </c>
      <c r="M179" s="29">
        <v>56268.333333333328</v>
      </c>
      <c r="N179" s="29">
        <v>52517.111111111109</v>
      </c>
      <c r="O179" s="29">
        <v>48765.888888888891</v>
      </c>
      <c r="P179" s="29">
        <v>45014.666666666672</v>
      </c>
      <c r="Q179" s="29">
        <v>41263.444444444453</v>
      </c>
      <c r="R179" s="29">
        <v>37512.222222222219</v>
      </c>
      <c r="S179" s="29">
        <v>33761</v>
      </c>
      <c r="T179" s="29">
        <v>30009.777777777781</v>
      </c>
      <c r="U179" s="29">
        <v>26258.555555555551</v>
      </c>
      <c r="V179" s="29">
        <v>22507.333333333339</v>
      </c>
      <c r="W179" s="29">
        <v>18756.111111111109</v>
      </c>
      <c r="X179" s="29">
        <v>15004.888888888891</v>
      </c>
      <c r="Y179" s="29">
        <v>11253.66666666667</v>
      </c>
      <c r="Z179" s="29">
        <v>7502.4444444444453</v>
      </c>
      <c r="AA179" s="29">
        <v>3751.2222222222231</v>
      </c>
      <c r="AB179" s="29">
        <v>0</v>
      </c>
      <c r="AC179" s="29">
        <v>0</v>
      </c>
      <c r="AD179" s="29">
        <v>0</v>
      </c>
      <c r="AE179" s="29">
        <v>0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  <c r="AL179" s="29">
        <v>0</v>
      </c>
      <c r="AM179" s="29">
        <v>0</v>
      </c>
      <c r="AN179" s="29">
        <v>0</v>
      </c>
      <c r="AO179" s="29">
        <v>0</v>
      </c>
      <c r="AP179" s="29">
        <v>0</v>
      </c>
      <c r="AQ179" s="12"/>
    </row>
    <row r="180" spans="1:43" x14ac:dyDescent="0.4">
      <c r="A180" s="3">
        <v>36</v>
      </c>
      <c r="B180" s="3" t="s">
        <v>101</v>
      </c>
      <c r="C180" s="3" t="s">
        <v>203</v>
      </c>
      <c r="D180" s="3">
        <v>4</v>
      </c>
      <c r="E180" s="3" t="s">
        <v>226</v>
      </c>
      <c r="F180" s="3"/>
      <c r="G180" s="3"/>
      <c r="H180" s="3"/>
      <c r="I180" s="3">
        <v>0</v>
      </c>
      <c r="J180" s="3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</row>
    <row r="181" spans="1:43" x14ac:dyDescent="0.4">
      <c r="A181" s="3">
        <v>36</v>
      </c>
      <c r="B181" s="3" t="s">
        <v>101</v>
      </c>
      <c r="C181" s="3" t="s">
        <v>203</v>
      </c>
      <c r="D181" s="3">
        <v>5</v>
      </c>
      <c r="E181" s="3" t="s">
        <v>228</v>
      </c>
      <c r="F181" s="3"/>
      <c r="G181" s="3"/>
      <c r="H181" s="3"/>
      <c r="I181" s="3">
        <v>0</v>
      </c>
      <c r="J181" s="3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</row>
    <row r="182" spans="1:43" x14ac:dyDescent="0.4">
      <c r="A182" s="7">
        <v>37</v>
      </c>
      <c r="B182" s="7" t="s">
        <v>102</v>
      </c>
      <c r="C182" s="7" t="s">
        <v>204</v>
      </c>
      <c r="D182" s="7">
        <v>1</v>
      </c>
      <c r="E182" s="7" t="s">
        <v>222</v>
      </c>
      <c r="F182" s="7" t="s">
        <v>316</v>
      </c>
      <c r="G182" s="7" t="s">
        <v>304</v>
      </c>
      <c r="H182" s="7" t="s">
        <v>280</v>
      </c>
      <c r="I182" s="7">
        <v>0</v>
      </c>
      <c r="J182" s="30">
        <v>1.4002045638909464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</row>
    <row r="183" spans="1:43" x14ac:dyDescent="0.4">
      <c r="A183" s="7">
        <v>37</v>
      </c>
      <c r="B183" s="7" t="s">
        <v>102</v>
      </c>
      <c r="C183" s="7" t="s">
        <v>204</v>
      </c>
      <c r="D183" s="7">
        <v>2</v>
      </c>
      <c r="E183" s="7" t="s">
        <v>223</v>
      </c>
      <c r="F183" s="7" t="s">
        <v>305</v>
      </c>
      <c r="G183" s="7" t="s">
        <v>305</v>
      </c>
      <c r="H183" s="7" t="s">
        <v>288</v>
      </c>
      <c r="I183" s="7">
        <v>0</v>
      </c>
      <c r="J183" s="7">
        <v>236.83</v>
      </c>
      <c r="K183" s="12">
        <v>236.83</v>
      </c>
      <c r="L183" s="12">
        <v>236.83</v>
      </c>
      <c r="M183" s="12">
        <v>236.83</v>
      </c>
      <c r="N183" s="12">
        <v>236.83</v>
      </c>
      <c r="O183" s="12">
        <v>236.83</v>
      </c>
      <c r="P183" s="12">
        <v>236.83</v>
      </c>
      <c r="Q183" s="12">
        <v>236.83</v>
      </c>
      <c r="R183" s="12">
        <v>236.83</v>
      </c>
      <c r="S183" s="12">
        <v>236.83</v>
      </c>
      <c r="T183" s="12">
        <v>236.83</v>
      </c>
      <c r="U183" s="12">
        <v>236.83</v>
      </c>
      <c r="V183" s="12">
        <v>236.83</v>
      </c>
      <c r="W183" s="12">
        <v>236.83</v>
      </c>
      <c r="X183" s="12">
        <v>236.83</v>
      </c>
      <c r="Y183" s="12">
        <v>236.83</v>
      </c>
      <c r="Z183" s="12">
        <v>236.83</v>
      </c>
      <c r="AA183" s="12">
        <v>236.83</v>
      </c>
      <c r="AB183" s="12">
        <v>236.83</v>
      </c>
      <c r="AC183" s="12">
        <v>236.83</v>
      </c>
      <c r="AD183" s="12">
        <v>236.83</v>
      </c>
      <c r="AE183" s="12">
        <v>236.83</v>
      </c>
      <c r="AF183" s="12">
        <v>236.83</v>
      </c>
      <c r="AG183" s="12">
        <v>236.83</v>
      </c>
      <c r="AH183" s="12">
        <v>236.83</v>
      </c>
      <c r="AI183" s="12">
        <v>236.83</v>
      </c>
      <c r="AJ183" s="12">
        <v>236.83</v>
      </c>
      <c r="AK183" s="12">
        <v>236.83</v>
      </c>
      <c r="AL183" s="12">
        <v>236.83</v>
      </c>
      <c r="AM183" s="12">
        <v>236.83</v>
      </c>
      <c r="AN183" s="12">
        <v>236.83</v>
      </c>
      <c r="AO183" s="12">
        <v>236.83</v>
      </c>
      <c r="AP183" s="12">
        <v>236.83</v>
      </c>
      <c r="AQ183" s="12"/>
    </row>
    <row r="184" spans="1:43" x14ac:dyDescent="0.4">
      <c r="A184" s="7">
        <v>37</v>
      </c>
      <c r="B184" s="7" t="s">
        <v>102</v>
      </c>
      <c r="C184" s="7" t="s">
        <v>204</v>
      </c>
      <c r="D184" s="7">
        <v>3</v>
      </c>
      <c r="E184" s="7" t="s">
        <v>225</v>
      </c>
      <c r="F184" s="7" t="s">
        <v>306</v>
      </c>
      <c r="G184" s="7" t="s">
        <v>307</v>
      </c>
      <c r="H184" s="7"/>
      <c r="I184" s="7">
        <v>0</v>
      </c>
      <c r="J184" s="31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12"/>
    </row>
    <row r="185" spans="1:43" x14ac:dyDescent="0.4">
      <c r="A185" s="7">
        <v>37</v>
      </c>
      <c r="B185" s="7" t="s">
        <v>102</v>
      </c>
      <c r="C185" s="7" t="s">
        <v>204</v>
      </c>
      <c r="D185" s="7">
        <v>4</v>
      </c>
      <c r="E185" s="7" t="s">
        <v>226</v>
      </c>
      <c r="F185" s="7"/>
      <c r="G185" s="7"/>
      <c r="H185" s="7"/>
      <c r="I185" s="7">
        <v>0</v>
      </c>
      <c r="J185" s="7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</row>
    <row r="186" spans="1:43" x14ac:dyDescent="0.4">
      <c r="A186" s="7">
        <v>37</v>
      </c>
      <c r="B186" s="7" t="s">
        <v>102</v>
      </c>
      <c r="C186" s="7" t="s">
        <v>204</v>
      </c>
      <c r="D186" s="7">
        <v>5</v>
      </c>
      <c r="E186" s="7" t="s">
        <v>228</v>
      </c>
      <c r="F186" s="7"/>
      <c r="G186" s="7"/>
      <c r="H186" s="7"/>
      <c r="I186" s="7">
        <v>0</v>
      </c>
      <c r="J186" s="7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</row>
    <row r="187" spans="1:43" x14ac:dyDescent="0.4">
      <c r="A187" s="3">
        <v>38</v>
      </c>
      <c r="B187" s="3" t="s">
        <v>103</v>
      </c>
      <c r="C187" s="3" t="s">
        <v>205</v>
      </c>
      <c r="D187" s="3">
        <v>1</v>
      </c>
      <c r="E187" s="3" t="s">
        <v>222</v>
      </c>
      <c r="F187" s="3" t="s">
        <v>316</v>
      </c>
      <c r="G187" s="3" t="s">
        <v>304</v>
      </c>
      <c r="H187" s="3" t="s">
        <v>309</v>
      </c>
      <c r="I187" s="3">
        <v>0</v>
      </c>
      <c r="J187" s="27">
        <v>2.36</v>
      </c>
      <c r="K187" s="12">
        <v>0.95544531315097936</v>
      </c>
      <c r="L187" s="12">
        <v>0.91089062630195894</v>
      </c>
      <c r="M187" s="12">
        <v>0.8663359394529383</v>
      </c>
      <c r="N187" s="12">
        <v>0.82178125260391788</v>
      </c>
      <c r="O187" s="12">
        <v>0.80693104520503123</v>
      </c>
      <c r="P187" s="12">
        <v>0.79207880547996434</v>
      </c>
      <c r="Q187" s="12">
        <v>0.77227785150605521</v>
      </c>
      <c r="R187" s="12">
        <v>0.75247486520596607</v>
      </c>
      <c r="S187" s="12">
        <v>0.73267187890587682</v>
      </c>
      <c r="T187" s="12">
        <v>0.7128709249319678</v>
      </c>
      <c r="U187" s="12">
        <v>0.70296943178192328</v>
      </c>
      <c r="V187" s="12">
        <v>0.69306793863187854</v>
      </c>
      <c r="W187" s="12">
        <v>0.69140549581645649</v>
      </c>
      <c r="X187" s="12">
        <v>0.68974305300103445</v>
      </c>
      <c r="Y187" s="12">
        <v>0.68807857785943216</v>
      </c>
      <c r="Z187" s="12">
        <v>0.68641613504400989</v>
      </c>
      <c r="AA187" s="12">
        <v>0.68475165990240772</v>
      </c>
      <c r="AB187" s="12">
        <v>0.68308921708698556</v>
      </c>
      <c r="AC187" s="12">
        <v>0.68142474194538316</v>
      </c>
      <c r="AD187" s="12">
        <v>0.67976229912996111</v>
      </c>
      <c r="AE187" s="12">
        <v>0.67809782398835883</v>
      </c>
      <c r="AF187" s="12">
        <v>0.67643538117293667</v>
      </c>
      <c r="AG187" s="12">
        <v>0.67477090603133438</v>
      </c>
      <c r="AH187" s="12">
        <v>0.67310846321591233</v>
      </c>
      <c r="AI187" s="12">
        <v>0.67144602040049017</v>
      </c>
      <c r="AJ187" s="12">
        <v>0.66978154525888778</v>
      </c>
      <c r="AK187" s="12">
        <v>0.66811910244346573</v>
      </c>
      <c r="AL187" s="12">
        <v>0.66645462730186344</v>
      </c>
      <c r="AM187" s="12">
        <v>0.66479218448644128</v>
      </c>
      <c r="AN187" s="12">
        <v>0.663127709344839</v>
      </c>
      <c r="AO187" s="12">
        <v>0.66146526652941684</v>
      </c>
      <c r="AP187" s="12">
        <v>0.65980079138781456</v>
      </c>
      <c r="AQ187" s="35" t="s">
        <v>317</v>
      </c>
    </row>
    <row r="188" spans="1:43" x14ac:dyDescent="0.4">
      <c r="A188" s="3">
        <v>38</v>
      </c>
      <c r="B188" s="3" t="s">
        <v>103</v>
      </c>
      <c r="C188" s="3" t="s">
        <v>205</v>
      </c>
      <c r="D188" s="3">
        <v>2</v>
      </c>
      <c r="E188" s="3" t="s">
        <v>223</v>
      </c>
      <c r="F188" s="3" t="s">
        <v>305</v>
      </c>
      <c r="G188" s="3" t="s">
        <v>305</v>
      </c>
      <c r="H188" s="3" t="s">
        <v>288</v>
      </c>
      <c r="I188" s="3">
        <v>0</v>
      </c>
      <c r="J188" s="3">
        <v>78.153899999999993</v>
      </c>
      <c r="K188" s="12">
        <v>78.153899999999993</v>
      </c>
      <c r="L188" s="12">
        <v>78.153899999999993</v>
      </c>
      <c r="M188" s="12">
        <v>78.153899999999993</v>
      </c>
      <c r="N188" s="12">
        <v>78.153899999999993</v>
      </c>
      <c r="O188" s="12">
        <v>78.153899999999993</v>
      </c>
      <c r="P188" s="12">
        <v>78.153899999999993</v>
      </c>
      <c r="Q188" s="12">
        <v>78.153899999999993</v>
      </c>
      <c r="R188" s="12">
        <v>78.153899999999993</v>
      </c>
      <c r="S188" s="12">
        <v>78.153899999999993</v>
      </c>
      <c r="T188" s="12">
        <v>78.153899999999993</v>
      </c>
      <c r="U188" s="12">
        <v>78.153899999999993</v>
      </c>
      <c r="V188" s="12">
        <v>78.153899999999993</v>
      </c>
      <c r="W188" s="12">
        <v>78.153899999999993</v>
      </c>
      <c r="X188" s="12">
        <v>78.153899999999993</v>
      </c>
      <c r="Y188" s="12">
        <v>78.153899999999993</v>
      </c>
      <c r="Z188" s="12">
        <v>78.153899999999993</v>
      </c>
      <c r="AA188" s="12">
        <v>78.153899999999993</v>
      </c>
      <c r="AB188" s="12">
        <v>78.153899999999993</v>
      </c>
      <c r="AC188" s="12">
        <v>78.153899999999993</v>
      </c>
      <c r="AD188" s="12">
        <v>78.153899999999993</v>
      </c>
      <c r="AE188" s="12">
        <v>78.153899999999993</v>
      </c>
      <c r="AF188" s="12">
        <v>78.153899999999993</v>
      </c>
      <c r="AG188" s="12">
        <v>78.153899999999993</v>
      </c>
      <c r="AH188" s="12">
        <v>78.153899999999993</v>
      </c>
      <c r="AI188" s="12">
        <v>78.153899999999993</v>
      </c>
      <c r="AJ188" s="12">
        <v>78.153899999999993</v>
      </c>
      <c r="AK188" s="12">
        <v>78.153899999999993</v>
      </c>
      <c r="AL188" s="12">
        <v>78.153899999999993</v>
      </c>
      <c r="AM188" s="12">
        <v>78.153899999999993</v>
      </c>
      <c r="AN188" s="12">
        <v>78.153899999999993</v>
      </c>
      <c r="AO188" s="12">
        <v>78.153899999999993</v>
      </c>
      <c r="AP188" s="12">
        <v>78.153899999999993</v>
      </c>
      <c r="AQ188" s="12"/>
    </row>
    <row r="189" spans="1:43" x14ac:dyDescent="0.4">
      <c r="A189" s="3">
        <v>38</v>
      </c>
      <c r="B189" s="3" t="s">
        <v>103</v>
      </c>
      <c r="C189" s="3" t="s">
        <v>205</v>
      </c>
      <c r="D189" s="3">
        <v>3</v>
      </c>
      <c r="E189" s="3" t="s">
        <v>225</v>
      </c>
      <c r="F189" s="3" t="s">
        <v>306</v>
      </c>
      <c r="G189" s="3" t="s">
        <v>307</v>
      </c>
      <c r="H189" s="3"/>
      <c r="I189" s="3">
        <v>0</v>
      </c>
      <c r="J189" s="28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12"/>
    </row>
    <row r="190" spans="1:43" x14ac:dyDescent="0.4">
      <c r="A190" s="3">
        <v>38</v>
      </c>
      <c r="B190" s="3" t="s">
        <v>103</v>
      </c>
      <c r="C190" s="3" t="s">
        <v>205</v>
      </c>
      <c r="D190" s="3">
        <v>4</v>
      </c>
      <c r="E190" s="3" t="s">
        <v>226</v>
      </c>
      <c r="F190" s="3"/>
      <c r="G190" s="3"/>
      <c r="H190" s="3"/>
      <c r="I190" s="3">
        <v>0</v>
      </c>
      <c r="J190" s="3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</row>
    <row r="191" spans="1:43" x14ac:dyDescent="0.4">
      <c r="A191" s="3">
        <v>38</v>
      </c>
      <c r="B191" s="3" t="s">
        <v>103</v>
      </c>
      <c r="C191" s="3" t="s">
        <v>205</v>
      </c>
      <c r="D191" s="3">
        <v>5</v>
      </c>
      <c r="E191" s="3" t="s">
        <v>228</v>
      </c>
      <c r="F191" s="3"/>
      <c r="G191" s="3"/>
      <c r="H191" s="3"/>
      <c r="I191" s="3">
        <v>0</v>
      </c>
      <c r="J191" s="3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</row>
    <row r="192" spans="1:43" x14ac:dyDescent="0.4">
      <c r="A192" s="7">
        <v>39</v>
      </c>
      <c r="B192" s="7" t="s">
        <v>104</v>
      </c>
      <c r="C192" s="7" t="s">
        <v>206</v>
      </c>
      <c r="D192" s="7">
        <v>1</v>
      </c>
      <c r="E192" s="7" t="s">
        <v>222</v>
      </c>
      <c r="F192" s="7" t="s">
        <v>316</v>
      </c>
      <c r="G192" s="7" t="s">
        <v>304</v>
      </c>
      <c r="H192" s="7" t="s">
        <v>280</v>
      </c>
      <c r="I192" s="7">
        <v>0</v>
      </c>
      <c r="J192" s="30">
        <v>2.1629104503932566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</row>
    <row r="193" spans="1:43" x14ac:dyDescent="0.4">
      <c r="A193" s="7">
        <v>39</v>
      </c>
      <c r="B193" s="7" t="s">
        <v>104</v>
      </c>
      <c r="C193" s="7" t="s">
        <v>206</v>
      </c>
      <c r="D193" s="7">
        <v>2</v>
      </c>
      <c r="E193" s="7" t="s">
        <v>223</v>
      </c>
      <c r="F193" s="7" t="s">
        <v>305</v>
      </c>
      <c r="G193" s="7" t="s">
        <v>305</v>
      </c>
      <c r="H193" s="7" t="s">
        <v>288</v>
      </c>
      <c r="I193" s="7">
        <v>0</v>
      </c>
      <c r="J193" s="7">
        <v>118.41500000000001</v>
      </c>
      <c r="K193" s="12">
        <v>118.41500000000001</v>
      </c>
      <c r="L193" s="12">
        <v>118.41500000000001</v>
      </c>
      <c r="M193" s="12">
        <v>118.41500000000001</v>
      </c>
      <c r="N193" s="12">
        <v>118.41500000000001</v>
      </c>
      <c r="O193" s="12">
        <v>118.41500000000001</v>
      </c>
      <c r="P193" s="12">
        <v>118.41500000000001</v>
      </c>
      <c r="Q193" s="12">
        <v>118.41500000000001</v>
      </c>
      <c r="R193" s="12">
        <v>118.41500000000001</v>
      </c>
      <c r="S193" s="12">
        <v>118.41500000000001</v>
      </c>
      <c r="T193" s="12">
        <v>118.41500000000001</v>
      </c>
      <c r="U193" s="12">
        <v>118.41500000000001</v>
      </c>
      <c r="V193" s="12">
        <v>118.41500000000001</v>
      </c>
      <c r="W193" s="12">
        <v>118.41500000000001</v>
      </c>
      <c r="X193" s="12">
        <v>118.41500000000001</v>
      </c>
      <c r="Y193" s="12">
        <v>118.41500000000001</v>
      </c>
      <c r="Z193" s="12">
        <v>118.41500000000001</v>
      </c>
      <c r="AA193" s="12">
        <v>118.41500000000001</v>
      </c>
      <c r="AB193" s="12">
        <v>118.41500000000001</v>
      </c>
      <c r="AC193" s="12">
        <v>118.41500000000001</v>
      </c>
      <c r="AD193" s="12">
        <v>118.41500000000001</v>
      </c>
      <c r="AE193" s="12">
        <v>118.41500000000001</v>
      </c>
      <c r="AF193" s="12">
        <v>118.41500000000001</v>
      </c>
      <c r="AG193" s="12">
        <v>118.41500000000001</v>
      </c>
      <c r="AH193" s="12">
        <v>118.41500000000001</v>
      </c>
      <c r="AI193" s="12">
        <v>118.41500000000001</v>
      </c>
      <c r="AJ193" s="12">
        <v>118.41500000000001</v>
      </c>
      <c r="AK193" s="12">
        <v>118.41500000000001</v>
      </c>
      <c r="AL193" s="12">
        <v>118.41500000000001</v>
      </c>
      <c r="AM193" s="12">
        <v>118.41500000000001</v>
      </c>
      <c r="AN193" s="12">
        <v>118.41500000000001</v>
      </c>
      <c r="AO193" s="12">
        <v>118.41500000000001</v>
      </c>
      <c r="AP193" s="12">
        <v>118.41500000000001</v>
      </c>
      <c r="AQ193" s="12"/>
    </row>
    <row r="194" spans="1:43" x14ac:dyDescent="0.4">
      <c r="A194" s="7">
        <v>39</v>
      </c>
      <c r="B194" s="7" t="s">
        <v>104</v>
      </c>
      <c r="C194" s="7" t="s">
        <v>206</v>
      </c>
      <c r="D194" s="7">
        <v>3</v>
      </c>
      <c r="E194" s="7" t="s">
        <v>225</v>
      </c>
      <c r="F194" s="7" t="s">
        <v>306</v>
      </c>
      <c r="G194" s="7" t="s">
        <v>307</v>
      </c>
      <c r="H194" s="7"/>
      <c r="I194" s="7">
        <v>0</v>
      </c>
      <c r="J194" s="31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12"/>
    </row>
    <row r="195" spans="1:43" x14ac:dyDescent="0.4">
      <c r="A195" s="7">
        <v>39</v>
      </c>
      <c r="B195" s="7" t="s">
        <v>104</v>
      </c>
      <c r="C195" s="7" t="s">
        <v>206</v>
      </c>
      <c r="D195" s="7">
        <v>4</v>
      </c>
      <c r="E195" s="7" t="s">
        <v>226</v>
      </c>
      <c r="F195" s="7"/>
      <c r="G195" s="7"/>
      <c r="H195" s="7"/>
      <c r="I195" s="7">
        <v>0</v>
      </c>
      <c r="J195" s="7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</row>
    <row r="196" spans="1:43" x14ac:dyDescent="0.4">
      <c r="A196" s="7">
        <v>39</v>
      </c>
      <c r="B196" s="7" t="s">
        <v>104</v>
      </c>
      <c r="C196" s="7" t="s">
        <v>206</v>
      </c>
      <c r="D196" s="7">
        <v>5</v>
      </c>
      <c r="E196" s="7" t="s">
        <v>228</v>
      </c>
      <c r="F196" s="7"/>
      <c r="G196" s="7"/>
      <c r="H196" s="7"/>
      <c r="I196" s="7">
        <v>0</v>
      </c>
      <c r="J196" s="7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</row>
    <row r="197" spans="1:43" x14ac:dyDescent="0.4">
      <c r="A197" s="3">
        <v>40</v>
      </c>
      <c r="B197" s="3" t="s">
        <v>105</v>
      </c>
      <c r="C197" s="3" t="s">
        <v>207</v>
      </c>
      <c r="D197" s="3">
        <v>1</v>
      </c>
      <c r="E197" s="3" t="s">
        <v>222</v>
      </c>
      <c r="F197" s="3" t="s">
        <v>316</v>
      </c>
      <c r="G197" s="3" t="s">
        <v>304</v>
      </c>
      <c r="H197" s="3" t="s">
        <v>280</v>
      </c>
      <c r="I197" s="3">
        <v>0</v>
      </c>
      <c r="J197" s="27">
        <v>2.1946531231263009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</row>
    <row r="198" spans="1:43" x14ac:dyDescent="0.4">
      <c r="A198" s="3">
        <v>40</v>
      </c>
      <c r="B198" s="3" t="s">
        <v>105</v>
      </c>
      <c r="C198" s="3" t="s">
        <v>207</v>
      </c>
      <c r="D198" s="3">
        <v>2</v>
      </c>
      <c r="E198" s="3" t="s">
        <v>223</v>
      </c>
      <c r="F198" s="3" t="s">
        <v>305</v>
      </c>
      <c r="G198" s="3" t="s">
        <v>305</v>
      </c>
      <c r="H198" s="3" t="s">
        <v>288</v>
      </c>
      <c r="I198" s="3">
        <v>0</v>
      </c>
      <c r="J198" s="3">
        <v>118.41500000000001</v>
      </c>
      <c r="K198" s="12">
        <v>118.41500000000001</v>
      </c>
      <c r="L198" s="12">
        <v>118.41500000000001</v>
      </c>
      <c r="M198" s="12">
        <v>118.41500000000001</v>
      </c>
      <c r="N198" s="12">
        <v>118.41500000000001</v>
      </c>
      <c r="O198" s="12">
        <v>118.41500000000001</v>
      </c>
      <c r="P198" s="12">
        <v>118.41500000000001</v>
      </c>
      <c r="Q198" s="12">
        <v>118.41500000000001</v>
      </c>
      <c r="R198" s="12">
        <v>118.41500000000001</v>
      </c>
      <c r="S198" s="12">
        <v>118.41500000000001</v>
      </c>
      <c r="T198" s="12">
        <v>118.41500000000001</v>
      </c>
      <c r="U198" s="12">
        <v>118.41500000000001</v>
      </c>
      <c r="V198" s="12">
        <v>118.41500000000001</v>
      </c>
      <c r="W198" s="12">
        <v>118.41500000000001</v>
      </c>
      <c r="X198" s="12">
        <v>118.41500000000001</v>
      </c>
      <c r="Y198" s="12">
        <v>118.41500000000001</v>
      </c>
      <c r="Z198" s="12">
        <v>118.41500000000001</v>
      </c>
      <c r="AA198" s="12">
        <v>118.41500000000001</v>
      </c>
      <c r="AB198" s="12">
        <v>118.41500000000001</v>
      </c>
      <c r="AC198" s="12">
        <v>118.41500000000001</v>
      </c>
      <c r="AD198" s="12">
        <v>118.41500000000001</v>
      </c>
      <c r="AE198" s="12">
        <v>118.41500000000001</v>
      </c>
      <c r="AF198" s="12">
        <v>118.41500000000001</v>
      </c>
      <c r="AG198" s="12">
        <v>118.41500000000001</v>
      </c>
      <c r="AH198" s="12">
        <v>118.41500000000001</v>
      </c>
      <c r="AI198" s="12">
        <v>118.41500000000001</v>
      </c>
      <c r="AJ198" s="12">
        <v>118.41500000000001</v>
      </c>
      <c r="AK198" s="12">
        <v>118.41500000000001</v>
      </c>
      <c r="AL198" s="12">
        <v>118.41500000000001</v>
      </c>
      <c r="AM198" s="12">
        <v>118.41500000000001</v>
      </c>
      <c r="AN198" s="12">
        <v>118.41500000000001</v>
      </c>
      <c r="AO198" s="12">
        <v>118.41500000000001</v>
      </c>
      <c r="AP198" s="12">
        <v>118.41500000000001</v>
      </c>
      <c r="AQ198" s="12"/>
    </row>
    <row r="199" spans="1:43" x14ac:dyDescent="0.4">
      <c r="A199" s="3">
        <v>40</v>
      </c>
      <c r="B199" s="3" t="s">
        <v>105</v>
      </c>
      <c r="C199" s="3" t="s">
        <v>207</v>
      </c>
      <c r="D199" s="3">
        <v>3</v>
      </c>
      <c r="E199" s="3" t="s">
        <v>225</v>
      </c>
      <c r="F199" s="3" t="s">
        <v>306</v>
      </c>
      <c r="G199" s="3" t="s">
        <v>307</v>
      </c>
      <c r="H199" s="3"/>
      <c r="I199" s="3">
        <v>0</v>
      </c>
      <c r="J199" s="28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12"/>
    </row>
    <row r="200" spans="1:43" x14ac:dyDescent="0.4">
      <c r="A200" s="3">
        <v>40</v>
      </c>
      <c r="B200" s="3" t="s">
        <v>105</v>
      </c>
      <c r="C200" s="3" t="s">
        <v>207</v>
      </c>
      <c r="D200" s="3">
        <v>4</v>
      </c>
      <c r="E200" s="3" t="s">
        <v>226</v>
      </c>
      <c r="F200" s="3"/>
      <c r="G200" s="3"/>
      <c r="H200" s="3"/>
      <c r="I200" s="3">
        <v>0</v>
      </c>
      <c r="J200" s="3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</row>
    <row r="201" spans="1:43" x14ac:dyDescent="0.4">
      <c r="A201" s="3">
        <v>40</v>
      </c>
      <c r="B201" s="3" t="s">
        <v>105</v>
      </c>
      <c r="C201" s="3" t="s">
        <v>207</v>
      </c>
      <c r="D201" s="3">
        <v>5</v>
      </c>
      <c r="E201" s="3" t="s">
        <v>228</v>
      </c>
      <c r="F201" s="3"/>
      <c r="G201" s="3"/>
      <c r="H201" s="3"/>
      <c r="I201" s="3">
        <v>0</v>
      </c>
      <c r="J201" s="3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</row>
  </sheetData>
  <hyperlinks>
    <hyperlink ref="AQ187" r:id="rId1" display="https://escholarship.org/content/qt7n68r0q8/qt7n68r0q8.pdf?t=q5c6kn . Comparing ration between HD pickups for 2020" xr:uid="{306AE99A-D034-4AD6-856C-B5EB4E6FB4CA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9"/>
  <sheetViews>
    <sheetView workbookViewId="0"/>
  </sheetViews>
  <sheetFormatPr defaultRowHeight="14.6" x14ac:dyDescent="0.4"/>
  <cols>
    <col min="1" max="1" width="7.3046875" bestFit="1" customWidth="1"/>
    <col min="2" max="2" width="16.84375" bestFit="1" customWidth="1"/>
    <col min="3" max="3" width="15.53515625" bestFit="1" customWidth="1"/>
    <col min="4" max="4" width="12.3046875" bestFit="1" customWidth="1"/>
    <col min="5" max="5" width="38.3046875" bestFit="1" customWidth="1"/>
    <col min="6" max="6" width="4.69140625" bestFit="1" customWidth="1"/>
    <col min="7" max="7" width="19.4609375" bestFit="1" customWidth="1"/>
    <col min="8" max="8" width="19.69140625" bestFit="1" customWidth="1"/>
    <col min="9" max="41" width="5" bestFit="1" customWidth="1"/>
    <col min="42" max="42" width="6.765625" bestFit="1" customWidth="1"/>
  </cols>
  <sheetData>
    <row r="1" spans="1:4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220</v>
      </c>
      <c r="H1" s="1" t="s">
        <v>221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9" t="s">
        <v>275</v>
      </c>
    </row>
    <row r="2" spans="1:42" x14ac:dyDescent="0.4">
      <c r="A2" s="3">
        <v>1</v>
      </c>
      <c r="B2" s="3" t="s">
        <v>106</v>
      </c>
      <c r="C2" s="3" t="s">
        <v>208</v>
      </c>
      <c r="D2" s="3">
        <v>1</v>
      </c>
      <c r="E2" s="3" t="s">
        <v>226</v>
      </c>
      <c r="F2" s="3"/>
      <c r="G2" s="3" t="s">
        <v>318</v>
      </c>
      <c r="H2" s="3">
        <v>0</v>
      </c>
      <c r="I2" s="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4">
      <c r="A3" s="3">
        <v>1</v>
      </c>
      <c r="B3" s="3" t="s">
        <v>106</v>
      </c>
      <c r="C3" s="3" t="s">
        <v>208</v>
      </c>
      <c r="D3" s="3">
        <v>2</v>
      </c>
      <c r="E3" s="3" t="s">
        <v>228</v>
      </c>
      <c r="F3" s="3"/>
      <c r="G3" s="3" t="s">
        <v>318</v>
      </c>
      <c r="H3" s="3">
        <v>0</v>
      </c>
      <c r="I3" s="3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4">
      <c r="A4" s="36">
        <v>2</v>
      </c>
      <c r="B4" s="36" t="s">
        <v>107</v>
      </c>
      <c r="C4" s="36" t="s">
        <v>209</v>
      </c>
      <c r="D4" s="36">
        <v>1</v>
      </c>
      <c r="E4" s="36" t="s">
        <v>226</v>
      </c>
      <c r="F4" s="36"/>
      <c r="G4" s="36" t="s">
        <v>318</v>
      </c>
      <c r="H4" s="36">
        <v>0</v>
      </c>
      <c r="I4" s="36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4">
      <c r="A5" s="36">
        <v>2</v>
      </c>
      <c r="B5" s="36" t="s">
        <v>107</v>
      </c>
      <c r="C5" s="36" t="s">
        <v>209</v>
      </c>
      <c r="D5" s="36">
        <v>2</v>
      </c>
      <c r="E5" s="36" t="s">
        <v>228</v>
      </c>
      <c r="F5" s="36"/>
      <c r="G5" s="36" t="s">
        <v>318</v>
      </c>
      <c r="H5" s="36">
        <v>0</v>
      </c>
      <c r="I5" s="36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4">
      <c r="A6" s="3">
        <v>3</v>
      </c>
      <c r="B6" s="3" t="s">
        <v>108</v>
      </c>
      <c r="C6" s="3" t="s">
        <v>210</v>
      </c>
      <c r="D6" s="3">
        <v>1</v>
      </c>
      <c r="E6" s="3" t="s">
        <v>226</v>
      </c>
      <c r="F6" s="3"/>
      <c r="G6" s="3" t="s">
        <v>318</v>
      </c>
      <c r="H6" s="3">
        <v>0</v>
      </c>
      <c r="I6" s="3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4">
      <c r="A7" s="3">
        <v>3</v>
      </c>
      <c r="B7" s="3" t="s">
        <v>108</v>
      </c>
      <c r="C7" s="3" t="s">
        <v>210</v>
      </c>
      <c r="D7" s="3">
        <v>2</v>
      </c>
      <c r="E7" s="3" t="s">
        <v>228</v>
      </c>
      <c r="F7" s="3"/>
      <c r="G7" s="3" t="s">
        <v>318</v>
      </c>
      <c r="H7" s="3">
        <v>0</v>
      </c>
      <c r="I7" s="3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4">
      <c r="A8" s="36">
        <v>4</v>
      </c>
      <c r="B8" s="36" t="s">
        <v>109</v>
      </c>
      <c r="C8" s="36" t="s">
        <v>211</v>
      </c>
      <c r="D8" s="36">
        <v>1</v>
      </c>
      <c r="E8" s="36" t="s">
        <v>226</v>
      </c>
      <c r="F8" s="36"/>
      <c r="G8" s="36" t="s">
        <v>318</v>
      </c>
      <c r="H8" s="36">
        <v>0</v>
      </c>
      <c r="I8" s="3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4">
      <c r="A9" s="36">
        <v>4</v>
      </c>
      <c r="B9" s="36" t="s">
        <v>109</v>
      </c>
      <c r="C9" s="36" t="s">
        <v>211</v>
      </c>
      <c r="D9" s="36">
        <v>2</v>
      </c>
      <c r="E9" s="36" t="s">
        <v>228</v>
      </c>
      <c r="F9" s="36"/>
      <c r="G9" s="36" t="s">
        <v>318</v>
      </c>
      <c r="H9" s="36">
        <v>0</v>
      </c>
      <c r="I9" s="36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4">
      <c r="A10" s="3">
        <v>5</v>
      </c>
      <c r="B10" s="3" t="s">
        <v>110</v>
      </c>
      <c r="C10" s="3" t="s">
        <v>212</v>
      </c>
      <c r="D10" s="3">
        <v>1</v>
      </c>
      <c r="E10" s="3" t="s">
        <v>226</v>
      </c>
      <c r="F10" s="3"/>
      <c r="G10" s="3" t="s">
        <v>318</v>
      </c>
      <c r="H10" s="3">
        <v>0</v>
      </c>
      <c r="I10" s="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x14ac:dyDescent="0.4">
      <c r="A11" s="3">
        <v>5</v>
      </c>
      <c r="B11" s="3" t="s">
        <v>110</v>
      </c>
      <c r="C11" s="3" t="s">
        <v>212</v>
      </c>
      <c r="D11" s="3">
        <v>2</v>
      </c>
      <c r="E11" s="3" t="s">
        <v>228</v>
      </c>
      <c r="F11" s="3"/>
      <c r="G11" s="3" t="s">
        <v>318</v>
      </c>
      <c r="H11" s="3">
        <v>0</v>
      </c>
      <c r="I11" s="3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4">
      <c r="A12" s="7">
        <v>6</v>
      </c>
      <c r="B12" s="7" t="s">
        <v>111</v>
      </c>
      <c r="C12" s="7" t="s">
        <v>213</v>
      </c>
      <c r="D12" s="7">
        <v>1</v>
      </c>
      <c r="E12" s="7" t="s">
        <v>226</v>
      </c>
      <c r="F12" s="7"/>
      <c r="G12" s="7" t="s">
        <v>318</v>
      </c>
      <c r="H12" s="7">
        <v>0</v>
      </c>
      <c r="I12" s="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4">
      <c r="A13" s="7">
        <v>6</v>
      </c>
      <c r="B13" s="7" t="s">
        <v>111</v>
      </c>
      <c r="C13" s="7" t="s">
        <v>213</v>
      </c>
      <c r="D13" s="7">
        <v>2</v>
      </c>
      <c r="E13" s="7" t="s">
        <v>228</v>
      </c>
      <c r="F13" s="7"/>
      <c r="G13" s="7" t="s">
        <v>318</v>
      </c>
      <c r="H13" s="7">
        <v>0</v>
      </c>
      <c r="I13" s="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4">
      <c r="A14" s="3">
        <v>7</v>
      </c>
      <c r="B14" s="3" t="s">
        <v>112</v>
      </c>
      <c r="C14" s="3" t="s">
        <v>214</v>
      </c>
      <c r="D14" s="3">
        <v>1</v>
      </c>
      <c r="E14" s="3" t="s">
        <v>226</v>
      </c>
      <c r="F14" s="3"/>
      <c r="G14" s="3" t="s">
        <v>318</v>
      </c>
      <c r="H14" s="3">
        <v>0</v>
      </c>
      <c r="I14" s="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4">
      <c r="A15" s="3">
        <v>7</v>
      </c>
      <c r="B15" s="3" t="s">
        <v>112</v>
      </c>
      <c r="C15" s="3" t="s">
        <v>214</v>
      </c>
      <c r="D15" s="3">
        <v>2</v>
      </c>
      <c r="E15" s="3" t="s">
        <v>228</v>
      </c>
      <c r="F15" s="3"/>
      <c r="G15" s="3" t="s">
        <v>318</v>
      </c>
      <c r="H15" s="3">
        <v>0</v>
      </c>
      <c r="I15" s="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4">
      <c r="A16" s="7">
        <v>8</v>
      </c>
      <c r="B16" s="7" t="s">
        <v>114</v>
      </c>
      <c r="C16" s="7" t="s">
        <v>216</v>
      </c>
      <c r="D16" s="7">
        <v>1</v>
      </c>
      <c r="E16" s="7" t="s">
        <v>226</v>
      </c>
      <c r="F16" s="7"/>
      <c r="G16" s="7" t="s">
        <v>318</v>
      </c>
      <c r="H16" s="7">
        <v>0</v>
      </c>
      <c r="I16" s="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4">
      <c r="A17" s="7">
        <v>8</v>
      </c>
      <c r="B17" s="7" t="s">
        <v>114</v>
      </c>
      <c r="C17" s="7" t="s">
        <v>216</v>
      </c>
      <c r="D17" s="7">
        <v>2</v>
      </c>
      <c r="E17" s="7" t="s">
        <v>228</v>
      </c>
      <c r="F17" s="7"/>
      <c r="G17" s="7" t="s">
        <v>318</v>
      </c>
      <c r="H17" s="7">
        <v>0</v>
      </c>
      <c r="I17" s="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x14ac:dyDescent="0.4">
      <c r="A18" s="3">
        <v>9</v>
      </c>
      <c r="B18" s="3" t="s">
        <v>115</v>
      </c>
      <c r="C18" s="3" t="s">
        <v>217</v>
      </c>
      <c r="D18" s="3">
        <v>1</v>
      </c>
      <c r="E18" s="3" t="s">
        <v>226</v>
      </c>
      <c r="F18" s="3"/>
      <c r="G18" s="3" t="s">
        <v>318</v>
      </c>
      <c r="H18" s="3">
        <v>0</v>
      </c>
      <c r="I18" s="3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4">
      <c r="A19" s="3">
        <v>9</v>
      </c>
      <c r="B19" s="3" t="s">
        <v>115</v>
      </c>
      <c r="C19" s="3" t="s">
        <v>217</v>
      </c>
      <c r="D19" s="3">
        <v>2</v>
      </c>
      <c r="E19" s="3" t="s">
        <v>228</v>
      </c>
      <c r="F19" s="3"/>
      <c r="G19" s="3" t="s">
        <v>318</v>
      </c>
      <c r="H19" s="3">
        <v>0</v>
      </c>
      <c r="I19" s="3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F9B9-01CA-4951-ADA8-D292427224DC}">
  <sheetPr>
    <tabColor theme="8"/>
  </sheetPr>
  <dimension ref="A1:AN25"/>
  <sheetViews>
    <sheetView workbookViewId="0"/>
  </sheetViews>
  <sheetFormatPr defaultRowHeight="14.6" x14ac:dyDescent="0.4"/>
  <cols>
    <col min="1" max="1" width="13.3046875" bestFit="1" customWidth="1"/>
    <col min="2" max="2" width="15.53515625" bestFit="1" customWidth="1"/>
    <col min="3" max="3" width="49.69140625" bestFit="1" customWidth="1"/>
    <col min="4" max="4" width="11.765625" bestFit="1" customWidth="1"/>
    <col min="5" max="5" width="38.3046875" bestFit="1" customWidth="1"/>
    <col min="6" max="6" width="19.53515625" bestFit="1" customWidth="1"/>
    <col min="7" max="7" width="15.69140625" bestFit="1" customWidth="1"/>
    <col min="8" max="9" width="5" bestFit="1" customWidth="1"/>
    <col min="10" max="12" width="8" bestFit="1" customWidth="1"/>
    <col min="13" max="19" width="9" bestFit="1" customWidth="1"/>
    <col min="20" max="40" width="8" bestFit="1" customWidth="1"/>
  </cols>
  <sheetData>
    <row r="1" spans="1:40" x14ac:dyDescent="0.4">
      <c r="A1" s="37" t="s">
        <v>319</v>
      </c>
      <c r="B1" s="37" t="s">
        <v>2</v>
      </c>
      <c r="C1" s="37" t="s">
        <v>3</v>
      </c>
      <c r="D1" s="37" t="s">
        <v>320</v>
      </c>
      <c r="E1" s="37" t="s">
        <v>5</v>
      </c>
      <c r="F1" s="37" t="s">
        <v>6</v>
      </c>
      <c r="G1" s="1" t="s">
        <v>220</v>
      </c>
      <c r="H1" s="37">
        <v>2018</v>
      </c>
      <c r="I1" s="37">
        <v>2019</v>
      </c>
      <c r="J1" s="37">
        <v>2020</v>
      </c>
      <c r="K1" s="37">
        <v>2021</v>
      </c>
      <c r="L1" s="37">
        <v>2022</v>
      </c>
      <c r="M1" s="37">
        <v>2023</v>
      </c>
      <c r="N1" s="37">
        <v>2024</v>
      </c>
      <c r="O1" s="37">
        <v>2025</v>
      </c>
      <c r="P1" s="37">
        <v>2026</v>
      </c>
      <c r="Q1" s="37">
        <v>2027</v>
      </c>
      <c r="R1" s="37">
        <v>2028</v>
      </c>
      <c r="S1" s="37">
        <v>2029</v>
      </c>
      <c r="T1" s="37">
        <v>2030</v>
      </c>
      <c r="U1" s="37">
        <v>2031</v>
      </c>
      <c r="V1" s="37">
        <v>2032</v>
      </c>
      <c r="W1" s="37">
        <v>2033</v>
      </c>
      <c r="X1" s="37">
        <v>2034</v>
      </c>
      <c r="Y1" s="37">
        <v>2035</v>
      </c>
      <c r="Z1" s="37">
        <v>2036</v>
      </c>
      <c r="AA1" s="37">
        <v>2037</v>
      </c>
      <c r="AB1" s="37">
        <v>2038</v>
      </c>
      <c r="AC1" s="37">
        <v>2039</v>
      </c>
      <c r="AD1" s="37">
        <v>2040</v>
      </c>
      <c r="AE1" s="37">
        <v>2041</v>
      </c>
      <c r="AF1" s="37">
        <v>2042</v>
      </c>
      <c r="AG1" s="37">
        <v>2043</v>
      </c>
      <c r="AH1" s="37">
        <v>2044</v>
      </c>
      <c r="AI1" s="37">
        <v>2045</v>
      </c>
      <c r="AJ1" s="37">
        <v>2046</v>
      </c>
      <c r="AK1" s="37">
        <v>2047</v>
      </c>
      <c r="AL1" s="37">
        <v>2048</v>
      </c>
      <c r="AM1" s="37">
        <v>2049</v>
      </c>
      <c r="AN1" s="37">
        <v>2050</v>
      </c>
    </row>
    <row r="2" spans="1:40" x14ac:dyDescent="0.4">
      <c r="A2" s="5" t="s">
        <v>321</v>
      </c>
      <c r="B2" s="5" t="s">
        <v>267</v>
      </c>
      <c r="C2" s="5" t="s">
        <v>322</v>
      </c>
      <c r="D2" s="5" t="s">
        <v>323</v>
      </c>
      <c r="E2" s="5" t="s">
        <v>222</v>
      </c>
      <c r="F2" s="5" t="s">
        <v>324</v>
      </c>
      <c r="G2" s="5" t="s">
        <v>288</v>
      </c>
      <c r="H2" s="5">
        <v>0</v>
      </c>
      <c r="I2" s="5">
        <v>0</v>
      </c>
      <c r="J2" s="5">
        <v>80.866699999999994</v>
      </c>
      <c r="K2" s="5">
        <v>80.866699999999994</v>
      </c>
      <c r="L2" s="5">
        <v>80.866699999999994</v>
      </c>
      <c r="M2" s="5">
        <v>67.042860000000005</v>
      </c>
      <c r="N2" s="5">
        <v>67.042860000000005</v>
      </c>
      <c r="O2" s="5">
        <v>67.042860000000005</v>
      </c>
      <c r="P2" s="5">
        <v>67.042860000000005</v>
      </c>
      <c r="Q2" s="5">
        <v>67.042860000000005</v>
      </c>
      <c r="R2" s="5">
        <v>67.042860000000005</v>
      </c>
      <c r="S2" s="5">
        <v>67.042860000000005</v>
      </c>
      <c r="T2" s="5">
        <v>68.25</v>
      </c>
      <c r="U2" s="5">
        <v>68.25</v>
      </c>
      <c r="V2" s="5">
        <v>68.25</v>
      </c>
      <c r="W2" s="5">
        <v>68.25</v>
      </c>
      <c r="X2" s="5">
        <v>68.25</v>
      </c>
      <c r="Y2" s="5">
        <v>68.25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</row>
    <row r="3" spans="1:40" x14ac:dyDescent="0.4">
      <c r="A3" s="5" t="s">
        <v>321</v>
      </c>
      <c r="B3" s="5" t="s">
        <v>269</v>
      </c>
      <c r="C3" s="5" t="s">
        <v>325</v>
      </c>
      <c r="D3" s="5" t="s">
        <v>323</v>
      </c>
      <c r="E3" s="5" t="s">
        <v>222</v>
      </c>
      <c r="F3" s="5" t="s">
        <v>324</v>
      </c>
      <c r="G3" s="5" t="s">
        <v>288</v>
      </c>
      <c r="H3" s="5">
        <v>0</v>
      </c>
      <c r="I3" s="5">
        <v>0</v>
      </c>
      <c r="J3" s="5">
        <v>0</v>
      </c>
      <c r="K3" s="5">
        <v>3.9371999999999998</v>
      </c>
      <c r="L3" s="5">
        <v>43.799300000000002</v>
      </c>
      <c r="M3" s="5">
        <v>76.556299999999993</v>
      </c>
      <c r="N3" s="5">
        <v>74.040999999999997</v>
      </c>
      <c r="O3" s="5">
        <v>81.312299999999993</v>
      </c>
      <c r="P3" s="5">
        <v>13.6267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</row>
    <row r="4" spans="1:40" x14ac:dyDescent="0.4">
      <c r="A4" s="5" t="s">
        <v>321</v>
      </c>
      <c r="B4" s="5" t="s">
        <v>270</v>
      </c>
      <c r="C4" s="5" t="s">
        <v>326</v>
      </c>
      <c r="D4" s="5" t="s">
        <v>323</v>
      </c>
      <c r="E4" s="5" t="s">
        <v>222</v>
      </c>
      <c r="F4" s="5" t="s">
        <v>324</v>
      </c>
      <c r="G4" s="5" t="s">
        <v>288</v>
      </c>
      <c r="H4" s="5">
        <v>0</v>
      </c>
      <c r="I4" s="5">
        <v>0</v>
      </c>
      <c r="J4" s="5">
        <v>2.2332999999999998</v>
      </c>
      <c r="K4" s="5">
        <v>2.2332999999999998</v>
      </c>
      <c r="L4" s="5">
        <v>2.2332999999999998</v>
      </c>
      <c r="M4" s="5">
        <v>83.014290000000003</v>
      </c>
      <c r="N4" s="5">
        <v>83.014290000000003</v>
      </c>
      <c r="O4" s="5">
        <v>83.014290000000003</v>
      </c>
      <c r="P4" s="5">
        <v>83.014290000000003</v>
      </c>
      <c r="Q4" s="5">
        <v>83.014290000000003</v>
      </c>
      <c r="R4" s="5">
        <v>83.014290000000003</v>
      </c>
      <c r="S4" s="5">
        <v>83.014290000000003</v>
      </c>
      <c r="T4" s="5">
        <v>61.7667</v>
      </c>
      <c r="U4" s="5">
        <v>61.7667</v>
      </c>
      <c r="V4" s="5">
        <v>61.7667</v>
      </c>
      <c r="W4" s="5">
        <v>61.7667</v>
      </c>
      <c r="X4" s="5">
        <v>61.7667</v>
      </c>
      <c r="Y4" s="5">
        <v>61.7667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</row>
    <row r="5" spans="1:40" x14ac:dyDescent="0.4">
      <c r="A5" s="5" t="s">
        <v>321</v>
      </c>
      <c r="B5" s="5" t="s">
        <v>271</v>
      </c>
      <c r="C5" s="5" t="s">
        <v>327</v>
      </c>
      <c r="D5" s="5" t="s">
        <v>323</v>
      </c>
      <c r="E5" s="5" t="s">
        <v>222</v>
      </c>
      <c r="F5" s="5" t="s">
        <v>324</v>
      </c>
      <c r="G5" s="5" t="s">
        <v>288</v>
      </c>
      <c r="H5" s="5">
        <v>0</v>
      </c>
      <c r="I5" s="5">
        <v>0</v>
      </c>
      <c r="J5" s="5">
        <v>0</v>
      </c>
      <c r="K5" s="5">
        <v>0</v>
      </c>
      <c r="L5" s="5">
        <v>17.874500000000001</v>
      </c>
      <c r="M5" s="5">
        <v>140.17850000000001</v>
      </c>
      <c r="N5" s="5">
        <v>242.1686</v>
      </c>
      <c r="O5" s="5">
        <v>219.15219999999999</v>
      </c>
      <c r="P5" s="5">
        <v>7.2190000000000003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</row>
    <row r="6" spans="1:40" x14ac:dyDescent="0.4">
      <c r="A6" s="5" t="s">
        <v>321</v>
      </c>
      <c r="B6" s="5" t="s">
        <v>272</v>
      </c>
      <c r="C6" s="5" t="s">
        <v>328</v>
      </c>
      <c r="D6" s="5" t="s">
        <v>323</v>
      </c>
      <c r="E6" s="5" t="s">
        <v>222</v>
      </c>
      <c r="F6" s="5" t="s">
        <v>324</v>
      </c>
      <c r="G6" s="5" t="s">
        <v>288</v>
      </c>
      <c r="H6" s="5">
        <v>0</v>
      </c>
      <c r="I6" s="5">
        <v>0</v>
      </c>
      <c r="J6" s="5">
        <v>0</v>
      </c>
      <c r="K6" s="5">
        <v>0</v>
      </c>
      <c r="L6" s="5">
        <v>51.04</v>
      </c>
      <c r="M6" s="5">
        <v>116</v>
      </c>
      <c r="N6" s="5">
        <v>51.04</v>
      </c>
      <c r="O6" s="5">
        <v>122.96</v>
      </c>
      <c r="P6" s="5">
        <v>111.36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</row>
    <row r="7" spans="1:40" x14ac:dyDescent="0.4">
      <c r="A7" s="32" t="s">
        <v>321</v>
      </c>
      <c r="B7" s="32" t="s">
        <v>271</v>
      </c>
      <c r="C7" s="32" t="s">
        <v>329</v>
      </c>
      <c r="D7" s="32" t="s">
        <v>323</v>
      </c>
      <c r="E7" s="32" t="s">
        <v>223</v>
      </c>
      <c r="F7" s="32" t="s">
        <v>324</v>
      </c>
      <c r="G7" s="32" t="s">
        <v>288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32.6297</v>
      </c>
      <c r="Q7" s="32">
        <v>32.6297</v>
      </c>
      <c r="R7" s="32">
        <v>32.6297</v>
      </c>
      <c r="S7" s="32">
        <v>32.6297</v>
      </c>
      <c r="T7" s="32">
        <v>32.6297</v>
      </c>
      <c r="U7" s="32">
        <v>32.6297</v>
      </c>
      <c r="V7" s="32">
        <v>32.6297</v>
      </c>
      <c r="W7" s="32">
        <v>32.6297</v>
      </c>
      <c r="X7" s="32">
        <v>32.6297</v>
      </c>
      <c r="Y7" s="32">
        <v>32.6297</v>
      </c>
      <c r="Z7" s="32">
        <v>32.6297</v>
      </c>
      <c r="AA7" s="32">
        <v>32.6297</v>
      </c>
      <c r="AB7" s="32">
        <v>32.6297</v>
      </c>
      <c r="AC7" s="32">
        <v>32.6297</v>
      </c>
      <c r="AD7" s="32">
        <v>32.6297</v>
      </c>
      <c r="AE7" s="32">
        <v>32.6297</v>
      </c>
      <c r="AF7" s="32">
        <v>32.6297</v>
      </c>
      <c r="AG7" s="32">
        <v>32.6297</v>
      </c>
      <c r="AH7" s="32">
        <v>32.6297</v>
      </c>
      <c r="AI7" s="32">
        <v>32.6297</v>
      </c>
      <c r="AJ7" s="32">
        <v>32.6297</v>
      </c>
      <c r="AK7" s="32">
        <v>32.6297</v>
      </c>
      <c r="AL7" s="32">
        <v>32.6297</v>
      </c>
      <c r="AM7" s="32">
        <v>32.6297</v>
      </c>
      <c r="AN7" s="32">
        <v>32.6297</v>
      </c>
    </row>
    <row r="8" spans="1:40" x14ac:dyDescent="0.4">
      <c r="A8" s="12" t="s">
        <v>321</v>
      </c>
      <c r="B8" s="12" t="s">
        <v>273</v>
      </c>
      <c r="C8" s="12" t="s">
        <v>330</v>
      </c>
      <c r="D8" s="12" t="s">
        <v>331</v>
      </c>
      <c r="E8" s="12" t="s">
        <v>332</v>
      </c>
      <c r="F8" s="12"/>
      <c r="G8" s="12" t="s">
        <v>280</v>
      </c>
      <c r="H8" s="12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40" x14ac:dyDescent="0.4">
      <c r="A9" s="38" t="s">
        <v>321</v>
      </c>
      <c r="B9" s="38" t="s">
        <v>93</v>
      </c>
      <c r="C9" s="38"/>
      <c r="D9" s="38" t="s">
        <v>323</v>
      </c>
      <c r="E9" s="38" t="s">
        <v>226</v>
      </c>
      <c r="F9" s="38"/>
      <c r="G9" s="38" t="s">
        <v>288</v>
      </c>
      <c r="H9" s="39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1.06</v>
      </c>
      <c r="Q9" s="38">
        <v>1.0721000000000001</v>
      </c>
      <c r="R9" s="38">
        <v>1.0841000000000001</v>
      </c>
      <c r="S9" s="38">
        <v>1.0962000000000001</v>
      </c>
      <c r="T9" s="38">
        <v>1.1082000000000001</v>
      </c>
      <c r="U9" s="38">
        <v>1.1203000000000001</v>
      </c>
      <c r="V9" s="38">
        <v>1.1292</v>
      </c>
      <c r="W9" s="38">
        <v>1.1380999999999999</v>
      </c>
      <c r="X9" s="38">
        <v>1.147</v>
      </c>
      <c r="Y9" s="38">
        <v>1.1558999999999999</v>
      </c>
      <c r="Z9" s="38">
        <v>1.1648000000000001</v>
      </c>
      <c r="AA9" s="38">
        <v>1.1702999999999999</v>
      </c>
      <c r="AB9" s="38">
        <v>1.1758</v>
      </c>
      <c r="AC9" s="38">
        <v>1.1814</v>
      </c>
      <c r="AD9" s="38">
        <v>1.1869000000000001</v>
      </c>
      <c r="AE9" s="38">
        <v>1.1923999999999999</v>
      </c>
      <c r="AF9" s="38">
        <v>1.1970000000000001</v>
      </c>
      <c r="AG9" s="38">
        <v>1.2016</v>
      </c>
      <c r="AH9" s="38">
        <v>1.2061999999999999</v>
      </c>
      <c r="AI9" s="38">
        <v>1.2108000000000001</v>
      </c>
      <c r="AJ9" s="38">
        <v>1.2154</v>
      </c>
      <c r="AK9" s="38">
        <v>1.2203999999999999</v>
      </c>
      <c r="AL9" s="38">
        <v>1.2254</v>
      </c>
      <c r="AM9" s="38">
        <v>1.2304999999999999</v>
      </c>
      <c r="AN9" s="38">
        <v>1.2355</v>
      </c>
    </row>
    <row r="10" spans="1:40" x14ac:dyDescent="0.4">
      <c r="A10" s="38" t="s">
        <v>321</v>
      </c>
      <c r="B10" s="38" t="s">
        <v>93</v>
      </c>
      <c r="C10" s="38"/>
      <c r="D10" s="38" t="s">
        <v>323</v>
      </c>
      <c r="E10" s="38" t="s">
        <v>228</v>
      </c>
      <c r="F10" s="38"/>
      <c r="G10" s="38" t="s">
        <v>288</v>
      </c>
      <c r="H10" s="39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1.06</v>
      </c>
      <c r="Q10" s="38">
        <v>1.0721000000000001</v>
      </c>
      <c r="R10" s="38">
        <v>1.0841000000000001</v>
      </c>
      <c r="S10" s="38">
        <v>1.0962000000000001</v>
      </c>
      <c r="T10" s="38">
        <v>1.1082000000000001</v>
      </c>
      <c r="U10" s="38">
        <v>1.1203000000000001</v>
      </c>
      <c r="V10" s="38">
        <v>1.1292</v>
      </c>
      <c r="W10" s="38">
        <v>1.1380999999999999</v>
      </c>
      <c r="X10" s="38">
        <v>1.147</v>
      </c>
      <c r="Y10" s="38">
        <v>1.1558999999999999</v>
      </c>
      <c r="Z10" s="38">
        <v>1.1648000000000001</v>
      </c>
      <c r="AA10" s="38">
        <v>1.1702999999999999</v>
      </c>
      <c r="AB10" s="38">
        <v>1.1758</v>
      </c>
      <c r="AC10" s="38">
        <v>1.1814</v>
      </c>
      <c r="AD10" s="38">
        <v>1.1869000000000001</v>
      </c>
      <c r="AE10" s="38">
        <v>1.1923999999999999</v>
      </c>
      <c r="AF10" s="38">
        <v>1.1970000000000001</v>
      </c>
      <c r="AG10" s="38">
        <v>1.2016</v>
      </c>
      <c r="AH10" s="38">
        <v>1.2061999999999999</v>
      </c>
      <c r="AI10" s="38">
        <v>1.2108000000000001</v>
      </c>
      <c r="AJ10" s="38">
        <v>1.2154</v>
      </c>
      <c r="AK10" s="38">
        <v>1.2203999999999999</v>
      </c>
      <c r="AL10" s="38">
        <v>1.2254</v>
      </c>
      <c r="AM10" s="38">
        <v>1.2304999999999999</v>
      </c>
      <c r="AN10" s="38">
        <v>1.2355</v>
      </c>
    </row>
    <row r="11" spans="1:40" x14ac:dyDescent="0.4">
      <c r="A11" s="38" t="s">
        <v>321</v>
      </c>
      <c r="B11" s="38" t="s">
        <v>93</v>
      </c>
      <c r="C11" s="38"/>
      <c r="D11" s="38" t="s">
        <v>323</v>
      </c>
      <c r="E11" s="38" t="s">
        <v>333</v>
      </c>
      <c r="F11" s="38"/>
      <c r="G11" s="38" t="s">
        <v>288</v>
      </c>
      <c r="H11" s="39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1.06</v>
      </c>
      <c r="Q11" s="38">
        <v>1.0721000000000001</v>
      </c>
      <c r="R11" s="38">
        <v>1.0841000000000001</v>
      </c>
      <c r="S11" s="38">
        <v>1.0962000000000001</v>
      </c>
      <c r="T11" s="38">
        <v>1.1082000000000001</v>
      </c>
      <c r="U11" s="38">
        <v>1.1203000000000001</v>
      </c>
      <c r="V11" s="38">
        <v>1.1292</v>
      </c>
      <c r="W11" s="38">
        <v>1.1380999999999999</v>
      </c>
      <c r="X11" s="38">
        <v>1.147</v>
      </c>
      <c r="Y11" s="38">
        <v>1.1558999999999999</v>
      </c>
      <c r="Z11" s="38">
        <v>1.1648000000000001</v>
      </c>
      <c r="AA11" s="38">
        <v>1.1702999999999999</v>
      </c>
      <c r="AB11" s="38">
        <v>1.1758</v>
      </c>
      <c r="AC11" s="38">
        <v>1.1814</v>
      </c>
      <c r="AD11" s="38">
        <v>1.1869000000000001</v>
      </c>
      <c r="AE11" s="38">
        <v>1.1923999999999999</v>
      </c>
      <c r="AF11" s="38">
        <v>1.1970000000000001</v>
      </c>
      <c r="AG11" s="38">
        <v>1.2016</v>
      </c>
      <c r="AH11" s="38">
        <v>1.2061999999999999</v>
      </c>
      <c r="AI11" s="38">
        <v>1.2108000000000001</v>
      </c>
      <c r="AJ11" s="38">
        <v>1.2154</v>
      </c>
      <c r="AK11" s="38">
        <v>1.2203999999999999</v>
      </c>
      <c r="AL11" s="38">
        <v>1.2254</v>
      </c>
      <c r="AM11" s="38">
        <v>1.2304999999999999</v>
      </c>
      <c r="AN11" s="38">
        <v>1.2355</v>
      </c>
    </row>
    <row r="12" spans="1:40" x14ac:dyDescent="0.4">
      <c r="A12" s="12" t="s">
        <v>321</v>
      </c>
      <c r="B12" s="12" t="s">
        <v>274</v>
      </c>
      <c r="C12" s="12" t="s">
        <v>334</v>
      </c>
      <c r="D12" s="12" t="s">
        <v>323</v>
      </c>
      <c r="E12" s="12" t="s">
        <v>226</v>
      </c>
      <c r="F12" s="12" t="s">
        <v>335</v>
      </c>
      <c r="G12" s="12" t="s">
        <v>288</v>
      </c>
      <c r="H12" s="12">
        <v>0</v>
      </c>
      <c r="I12" s="12">
        <v>0</v>
      </c>
      <c r="J12" s="12">
        <v>0</v>
      </c>
      <c r="K12" s="12">
        <v>0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1</v>
      </c>
      <c r="AG12" s="12">
        <v>1</v>
      </c>
      <c r="AH12" s="12">
        <v>1</v>
      </c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2">
        <v>1</v>
      </c>
    </row>
    <row r="13" spans="1:40" x14ac:dyDescent="0.4">
      <c r="A13" s="12" t="s">
        <v>321</v>
      </c>
      <c r="B13" s="12" t="s">
        <v>274</v>
      </c>
      <c r="C13" s="12" t="s">
        <v>334</v>
      </c>
      <c r="D13" s="12" t="s">
        <v>323</v>
      </c>
      <c r="E13" s="12" t="s">
        <v>228</v>
      </c>
      <c r="F13" s="12" t="s">
        <v>335</v>
      </c>
      <c r="G13" s="12" t="s">
        <v>288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</row>
    <row r="14" spans="1:40" x14ac:dyDescent="0.4">
      <c r="A14" s="12" t="s">
        <v>321</v>
      </c>
      <c r="B14" s="12" t="s">
        <v>274</v>
      </c>
      <c r="C14" s="12" t="s">
        <v>334</v>
      </c>
      <c r="D14" s="12" t="s">
        <v>323</v>
      </c>
      <c r="E14" s="12" t="s">
        <v>333</v>
      </c>
      <c r="F14" s="12" t="s">
        <v>335</v>
      </c>
      <c r="G14" s="12" t="s">
        <v>288</v>
      </c>
      <c r="H14" s="12">
        <v>0</v>
      </c>
      <c r="I14" s="12">
        <v>0</v>
      </c>
      <c r="J14" s="12">
        <v>0</v>
      </c>
      <c r="K14" s="12">
        <v>0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1</v>
      </c>
      <c r="AH14" s="12">
        <v>1</v>
      </c>
      <c r="AI14" s="12">
        <v>1</v>
      </c>
      <c r="AJ14" s="12">
        <v>1</v>
      </c>
      <c r="AK14" s="12">
        <v>1</v>
      </c>
      <c r="AL14" s="12">
        <v>1</v>
      </c>
      <c r="AM14" s="12">
        <v>1</v>
      </c>
      <c r="AN14" s="12">
        <v>1</v>
      </c>
    </row>
    <row r="15" spans="1:40" x14ac:dyDescent="0.4">
      <c r="A15" s="12" t="s">
        <v>321</v>
      </c>
      <c r="B15" s="12" t="s">
        <v>274</v>
      </c>
      <c r="C15" s="12" t="s">
        <v>334</v>
      </c>
      <c r="D15" s="12" t="s">
        <v>323</v>
      </c>
      <c r="E15" s="12" t="s">
        <v>222</v>
      </c>
      <c r="F15" s="12" t="s">
        <v>324</v>
      </c>
      <c r="G15" s="12" t="s">
        <v>288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</row>
    <row r="16" spans="1:40" x14ac:dyDescent="0.4">
      <c r="A16" s="40" t="s">
        <v>321</v>
      </c>
      <c r="B16" s="40" t="s">
        <v>267</v>
      </c>
      <c r="C16" s="40" t="s">
        <v>322</v>
      </c>
      <c r="D16" s="40" t="s">
        <v>323</v>
      </c>
      <c r="E16" s="40" t="s">
        <v>226</v>
      </c>
      <c r="F16" s="40" t="s">
        <v>335</v>
      </c>
      <c r="G16" s="40" t="s">
        <v>288</v>
      </c>
      <c r="H16" s="40">
        <v>0</v>
      </c>
      <c r="I16" s="40">
        <v>0</v>
      </c>
      <c r="J16" s="40">
        <v>1</v>
      </c>
      <c r="K16" s="40">
        <v>2</v>
      </c>
      <c r="L16" s="40">
        <v>3</v>
      </c>
      <c r="M16" s="40">
        <v>4</v>
      </c>
      <c r="N16" s="40">
        <v>5</v>
      </c>
      <c r="O16" s="40">
        <v>6</v>
      </c>
      <c r="P16" s="40">
        <v>7</v>
      </c>
      <c r="Q16" s="40">
        <v>8</v>
      </c>
      <c r="R16" s="40">
        <v>9</v>
      </c>
      <c r="S16" s="40">
        <v>10</v>
      </c>
      <c r="T16" s="40">
        <v>11</v>
      </c>
      <c r="U16" s="40">
        <v>12</v>
      </c>
      <c r="V16" s="40">
        <v>13</v>
      </c>
      <c r="W16" s="40">
        <v>14</v>
      </c>
      <c r="X16" s="40">
        <v>15</v>
      </c>
      <c r="Y16" s="40">
        <v>16</v>
      </c>
      <c r="Z16" s="40">
        <v>16</v>
      </c>
      <c r="AA16" s="40">
        <v>16</v>
      </c>
      <c r="AB16" s="40">
        <v>16</v>
      </c>
      <c r="AC16" s="40">
        <v>16</v>
      </c>
      <c r="AD16" s="40">
        <v>16</v>
      </c>
      <c r="AE16" s="40">
        <v>16</v>
      </c>
      <c r="AF16" s="40">
        <v>16</v>
      </c>
      <c r="AG16" s="40">
        <v>16</v>
      </c>
      <c r="AH16" s="40">
        <v>16</v>
      </c>
      <c r="AI16" s="40">
        <v>16</v>
      </c>
      <c r="AJ16" s="40">
        <v>16</v>
      </c>
      <c r="AK16" s="40">
        <v>16</v>
      </c>
      <c r="AL16" s="40">
        <v>16</v>
      </c>
      <c r="AM16" s="40">
        <v>16</v>
      </c>
      <c r="AN16" s="40">
        <v>16</v>
      </c>
    </row>
    <row r="17" spans="1:40" x14ac:dyDescent="0.4">
      <c r="A17" s="40" t="s">
        <v>321</v>
      </c>
      <c r="B17" s="40" t="s">
        <v>269</v>
      </c>
      <c r="C17" s="40" t="s">
        <v>325</v>
      </c>
      <c r="D17" s="40" t="s">
        <v>323</v>
      </c>
      <c r="E17" s="40" t="s">
        <v>226</v>
      </c>
      <c r="F17" s="40" t="s">
        <v>335</v>
      </c>
      <c r="G17" s="40" t="s">
        <v>288</v>
      </c>
      <c r="H17" s="40">
        <v>0</v>
      </c>
      <c r="I17" s="40">
        <v>0</v>
      </c>
      <c r="J17" s="40">
        <v>0</v>
      </c>
      <c r="K17" s="40">
        <v>1</v>
      </c>
      <c r="L17" s="40">
        <v>2</v>
      </c>
      <c r="M17" s="40">
        <v>3</v>
      </c>
      <c r="N17" s="40">
        <v>4</v>
      </c>
      <c r="O17" s="40">
        <v>5</v>
      </c>
      <c r="P17" s="40">
        <v>6</v>
      </c>
      <c r="Q17" s="40">
        <v>6</v>
      </c>
      <c r="R17" s="40">
        <v>6</v>
      </c>
      <c r="S17" s="40">
        <v>6</v>
      </c>
      <c r="T17" s="40">
        <v>6</v>
      </c>
      <c r="U17" s="40">
        <v>6</v>
      </c>
      <c r="V17" s="40">
        <v>6</v>
      </c>
      <c r="W17" s="40">
        <v>6</v>
      </c>
      <c r="X17" s="40">
        <v>6</v>
      </c>
      <c r="Y17" s="40">
        <v>6</v>
      </c>
      <c r="Z17" s="40">
        <v>6</v>
      </c>
      <c r="AA17" s="40">
        <v>6</v>
      </c>
      <c r="AB17" s="40">
        <v>6</v>
      </c>
      <c r="AC17" s="40">
        <v>6</v>
      </c>
      <c r="AD17" s="40">
        <v>6</v>
      </c>
      <c r="AE17" s="40">
        <v>6</v>
      </c>
      <c r="AF17" s="40">
        <v>6</v>
      </c>
      <c r="AG17" s="40">
        <v>6</v>
      </c>
      <c r="AH17" s="40">
        <v>6</v>
      </c>
      <c r="AI17" s="40">
        <v>6</v>
      </c>
      <c r="AJ17" s="40">
        <v>6</v>
      </c>
      <c r="AK17" s="40">
        <v>6</v>
      </c>
      <c r="AL17" s="40">
        <v>6</v>
      </c>
      <c r="AM17" s="40">
        <v>6</v>
      </c>
      <c r="AN17" s="40">
        <v>6</v>
      </c>
    </row>
    <row r="18" spans="1:40" x14ac:dyDescent="0.4">
      <c r="A18" s="40" t="s">
        <v>321</v>
      </c>
      <c r="B18" s="40" t="s">
        <v>270</v>
      </c>
      <c r="C18" s="40" t="s">
        <v>326</v>
      </c>
      <c r="D18" s="40" t="s">
        <v>323</v>
      </c>
      <c r="E18" s="40" t="s">
        <v>226</v>
      </c>
      <c r="F18" s="40" t="s">
        <v>335</v>
      </c>
      <c r="G18" s="40" t="s">
        <v>288</v>
      </c>
      <c r="H18" s="40">
        <v>0</v>
      </c>
      <c r="I18" s="40">
        <v>0</v>
      </c>
      <c r="J18" s="40">
        <v>1</v>
      </c>
      <c r="K18" s="40">
        <v>2</v>
      </c>
      <c r="L18" s="40">
        <v>3</v>
      </c>
      <c r="M18" s="40">
        <v>4</v>
      </c>
      <c r="N18" s="40">
        <v>5</v>
      </c>
      <c r="O18" s="40">
        <v>6</v>
      </c>
      <c r="P18" s="40">
        <v>7</v>
      </c>
      <c r="Q18" s="40">
        <v>8</v>
      </c>
      <c r="R18" s="40">
        <v>9</v>
      </c>
      <c r="S18" s="40">
        <v>10</v>
      </c>
      <c r="T18" s="40">
        <v>11</v>
      </c>
      <c r="U18" s="40">
        <v>12</v>
      </c>
      <c r="V18" s="40">
        <v>13</v>
      </c>
      <c r="W18" s="40">
        <v>14</v>
      </c>
      <c r="X18" s="40">
        <v>15</v>
      </c>
      <c r="Y18" s="40">
        <v>16</v>
      </c>
      <c r="Z18" s="40">
        <v>16</v>
      </c>
      <c r="AA18" s="40">
        <v>16</v>
      </c>
      <c r="AB18" s="40">
        <v>16</v>
      </c>
      <c r="AC18" s="40">
        <v>16</v>
      </c>
      <c r="AD18" s="40">
        <v>16</v>
      </c>
      <c r="AE18" s="40">
        <v>16</v>
      </c>
      <c r="AF18" s="40">
        <v>16</v>
      </c>
      <c r="AG18" s="40">
        <v>16</v>
      </c>
      <c r="AH18" s="40">
        <v>16</v>
      </c>
      <c r="AI18" s="40">
        <v>16</v>
      </c>
      <c r="AJ18" s="40">
        <v>16</v>
      </c>
      <c r="AK18" s="40">
        <v>16</v>
      </c>
      <c r="AL18" s="40">
        <v>16</v>
      </c>
      <c r="AM18" s="40">
        <v>16</v>
      </c>
      <c r="AN18" s="40">
        <v>16</v>
      </c>
    </row>
    <row r="19" spans="1:40" x14ac:dyDescent="0.4">
      <c r="A19" s="40" t="s">
        <v>321</v>
      </c>
      <c r="B19" s="40" t="s">
        <v>271</v>
      </c>
      <c r="C19" s="40" t="s">
        <v>327</v>
      </c>
      <c r="D19" s="40" t="s">
        <v>323</v>
      </c>
      <c r="E19" s="40" t="s">
        <v>226</v>
      </c>
      <c r="F19" s="40" t="s">
        <v>335</v>
      </c>
      <c r="G19" s="40" t="s">
        <v>288</v>
      </c>
      <c r="H19" s="40">
        <v>0</v>
      </c>
      <c r="I19" s="40">
        <v>0</v>
      </c>
      <c r="J19" s="40">
        <v>0</v>
      </c>
      <c r="K19" s="40">
        <v>0</v>
      </c>
      <c r="L19" s="40">
        <v>1</v>
      </c>
      <c r="M19" s="40">
        <v>2</v>
      </c>
      <c r="N19" s="40">
        <v>3</v>
      </c>
      <c r="O19" s="40">
        <v>4</v>
      </c>
      <c r="P19" s="40">
        <v>5</v>
      </c>
      <c r="Q19" s="40">
        <v>5</v>
      </c>
      <c r="R19" s="40">
        <v>5</v>
      </c>
      <c r="S19" s="40">
        <v>5</v>
      </c>
      <c r="T19" s="40">
        <v>5</v>
      </c>
      <c r="U19" s="40">
        <v>5</v>
      </c>
      <c r="V19" s="40">
        <v>5</v>
      </c>
      <c r="W19" s="40">
        <v>5</v>
      </c>
      <c r="X19" s="40">
        <v>5</v>
      </c>
      <c r="Y19" s="40">
        <v>5</v>
      </c>
      <c r="Z19" s="40">
        <v>5</v>
      </c>
      <c r="AA19" s="40">
        <v>5</v>
      </c>
      <c r="AB19" s="40">
        <v>5</v>
      </c>
      <c r="AC19" s="40">
        <v>5</v>
      </c>
      <c r="AD19" s="40">
        <v>5</v>
      </c>
      <c r="AE19" s="40">
        <v>5</v>
      </c>
      <c r="AF19" s="40">
        <v>5</v>
      </c>
      <c r="AG19" s="40">
        <v>5</v>
      </c>
      <c r="AH19" s="40">
        <v>5</v>
      </c>
      <c r="AI19" s="40">
        <v>5</v>
      </c>
      <c r="AJ19" s="40">
        <v>5</v>
      </c>
      <c r="AK19" s="40">
        <v>5</v>
      </c>
      <c r="AL19" s="40">
        <v>5</v>
      </c>
      <c r="AM19" s="40">
        <v>5</v>
      </c>
      <c r="AN19" s="40">
        <v>5</v>
      </c>
    </row>
    <row r="20" spans="1:40" x14ac:dyDescent="0.4">
      <c r="A20" s="40" t="s">
        <v>321</v>
      </c>
      <c r="B20" s="40" t="s">
        <v>272</v>
      </c>
      <c r="C20" s="40" t="s">
        <v>328</v>
      </c>
      <c r="D20" s="40" t="s">
        <v>323</v>
      </c>
      <c r="E20" s="40" t="s">
        <v>226</v>
      </c>
      <c r="F20" s="40" t="s">
        <v>335</v>
      </c>
      <c r="G20" s="40" t="s">
        <v>288</v>
      </c>
      <c r="H20" s="40">
        <v>0</v>
      </c>
      <c r="I20" s="40">
        <v>0</v>
      </c>
      <c r="J20" s="40">
        <v>0</v>
      </c>
      <c r="K20" s="40">
        <v>0</v>
      </c>
      <c r="L20" s="40">
        <v>1</v>
      </c>
      <c r="M20" s="40">
        <v>2</v>
      </c>
      <c r="N20" s="40">
        <v>3</v>
      </c>
      <c r="O20" s="40">
        <v>4</v>
      </c>
      <c r="P20" s="40">
        <v>5</v>
      </c>
      <c r="Q20" s="40">
        <v>5</v>
      </c>
      <c r="R20" s="40">
        <v>5</v>
      </c>
      <c r="S20" s="40">
        <v>5</v>
      </c>
      <c r="T20" s="40">
        <v>5</v>
      </c>
      <c r="U20" s="40">
        <v>5</v>
      </c>
      <c r="V20" s="40">
        <v>5</v>
      </c>
      <c r="W20" s="40">
        <v>5</v>
      </c>
      <c r="X20" s="40">
        <v>5</v>
      </c>
      <c r="Y20" s="40">
        <v>5</v>
      </c>
      <c r="Z20" s="40">
        <v>5</v>
      </c>
      <c r="AA20" s="40">
        <v>5</v>
      </c>
      <c r="AB20" s="40">
        <v>5</v>
      </c>
      <c r="AC20" s="40">
        <v>5</v>
      </c>
      <c r="AD20" s="40">
        <v>5</v>
      </c>
      <c r="AE20" s="40">
        <v>5</v>
      </c>
      <c r="AF20" s="40">
        <v>5</v>
      </c>
      <c r="AG20" s="40">
        <v>5</v>
      </c>
      <c r="AH20" s="40">
        <v>5</v>
      </c>
      <c r="AI20" s="40">
        <v>5</v>
      </c>
      <c r="AJ20" s="40">
        <v>5</v>
      </c>
      <c r="AK20" s="40">
        <v>5</v>
      </c>
      <c r="AL20" s="40">
        <v>5</v>
      </c>
      <c r="AM20" s="40">
        <v>5</v>
      </c>
      <c r="AN20" s="40">
        <v>5</v>
      </c>
    </row>
    <row r="21" spans="1:40" x14ac:dyDescent="0.4">
      <c r="A21" s="5" t="s">
        <v>321</v>
      </c>
      <c r="B21" s="5" t="s">
        <v>267</v>
      </c>
      <c r="C21" s="5" t="s">
        <v>322</v>
      </c>
      <c r="D21" s="5" t="s">
        <v>323</v>
      </c>
      <c r="E21" s="5" t="s">
        <v>333</v>
      </c>
      <c r="F21" s="5" t="s">
        <v>335</v>
      </c>
      <c r="G21" s="5" t="s">
        <v>288</v>
      </c>
      <c r="H21" s="5">
        <v>0</v>
      </c>
      <c r="I21" s="5">
        <v>0</v>
      </c>
      <c r="J21" s="5">
        <v>1</v>
      </c>
      <c r="K21" s="5">
        <v>2</v>
      </c>
      <c r="L21" s="5">
        <v>3</v>
      </c>
      <c r="M21" s="5">
        <v>4</v>
      </c>
      <c r="N21" s="5">
        <v>5</v>
      </c>
      <c r="O21" s="5">
        <v>6</v>
      </c>
      <c r="P21" s="5">
        <v>7</v>
      </c>
      <c r="Q21" s="5">
        <v>8</v>
      </c>
      <c r="R21" s="5">
        <v>9</v>
      </c>
      <c r="S21" s="5">
        <v>10</v>
      </c>
      <c r="T21" s="5">
        <v>11</v>
      </c>
      <c r="U21" s="5">
        <v>12</v>
      </c>
      <c r="V21" s="5">
        <v>13</v>
      </c>
      <c r="W21" s="5">
        <v>14</v>
      </c>
      <c r="X21" s="5">
        <v>15</v>
      </c>
      <c r="Y21" s="5">
        <v>16</v>
      </c>
      <c r="Z21" s="5">
        <v>16</v>
      </c>
      <c r="AA21" s="5">
        <v>16</v>
      </c>
      <c r="AB21" s="5">
        <v>16</v>
      </c>
      <c r="AC21" s="5">
        <v>16</v>
      </c>
      <c r="AD21" s="5">
        <v>16</v>
      </c>
      <c r="AE21" s="5">
        <v>16</v>
      </c>
      <c r="AF21" s="5">
        <v>16</v>
      </c>
      <c r="AG21" s="5">
        <v>16</v>
      </c>
      <c r="AH21" s="5">
        <v>16</v>
      </c>
      <c r="AI21" s="5">
        <v>16</v>
      </c>
      <c r="AJ21" s="5">
        <v>16</v>
      </c>
      <c r="AK21" s="5">
        <v>16</v>
      </c>
      <c r="AL21" s="5">
        <v>16</v>
      </c>
      <c r="AM21" s="5">
        <v>16</v>
      </c>
      <c r="AN21" s="5">
        <v>16</v>
      </c>
    </row>
    <row r="22" spans="1:40" x14ac:dyDescent="0.4">
      <c r="A22" s="5" t="s">
        <v>321</v>
      </c>
      <c r="B22" s="5" t="s">
        <v>269</v>
      </c>
      <c r="C22" s="5" t="s">
        <v>325</v>
      </c>
      <c r="D22" s="5" t="s">
        <v>323</v>
      </c>
      <c r="E22" s="5" t="s">
        <v>333</v>
      </c>
      <c r="F22" s="5" t="s">
        <v>335</v>
      </c>
      <c r="G22" s="5" t="s">
        <v>288</v>
      </c>
      <c r="H22" s="5">
        <v>0</v>
      </c>
      <c r="I22" s="5">
        <v>0</v>
      </c>
      <c r="J22" s="5">
        <v>0</v>
      </c>
      <c r="K22" s="5">
        <v>1</v>
      </c>
      <c r="L22" s="5">
        <v>2</v>
      </c>
      <c r="M22" s="5">
        <v>3</v>
      </c>
      <c r="N22" s="5">
        <v>4</v>
      </c>
      <c r="O22" s="5">
        <v>5</v>
      </c>
      <c r="P22" s="5">
        <v>6</v>
      </c>
      <c r="Q22" s="5">
        <v>6</v>
      </c>
      <c r="R22" s="5">
        <v>6</v>
      </c>
      <c r="S22" s="5">
        <v>6</v>
      </c>
      <c r="T22" s="5">
        <v>6</v>
      </c>
      <c r="U22" s="5">
        <v>6</v>
      </c>
      <c r="V22" s="5">
        <v>6</v>
      </c>
      <c r="W22" s="5">
        <v>6</v>
      </c>
      <c r="X22" s="5">
        <v>6</v>
      </c>
      <c r="Y22" s="5">
        <v>6</v>
      </c>
      <c r="Z22" s="5">
        <v>6</v>
      </c>
      <c r="AA22" s="5">
        <v>6</v>
      </c>
      <c r="AB22" s="5">
        <v>6</v>
      </c>
      <c r="AC22" s="5">
        <v>6</v>
      </c>
      <c r="AD22" s="5">
        <v>6</v>
      </c>
      <c r="AE22" s="5">
        <v>6</v>
      </c>
      <c r="AF22" s="5">
        <v>6</v>
      </c>
      <c r="AG22" s="5">
        <v>6</v>
      </c>
      <c r="AH22" s="5">
        <v>6</v>
      </c>
      <c r="AI22" s="5">
        <v>6</v>
      </c>
      <c r="AJ22" s="5">
        <v>6</v>
      </c>
      <c r="AK22" s="5">
        <v>6</v>
      </c>
      <c r="AL22" s="5">
        <v>6</v>
      </c>
      <c r="AM22" s="5">
        <v>6</v>
      </c>
      <c r="AN22" s="5">
        <v>6</v>
      </c>
    </row>
    <row r="23" spans="1:40" x14ac:dyDescent="0.4">
      <c r="A23" s="5" t="s">
        <v>321</v>
      </c>
      <c r="B23" s="5" t="s">
        <v>270</v>
      </c>
      <c r="C23" s="5" t="s">
        <v>326</v>
      </c>
      <c r="D23" s="5" t="s">
        <v>323</v>
      </c>
      <c r="E23" s="5" t="s">
        <v>333</v>
      </c>
      <c r="F23" s="5" t="s">
        <v>335</v>
      </c>
      <c r="G23" s="5" t="s">
        <v>288</v>
      </c>
      <c r="H23" s="5">
        <v>0</v>
      </c>
      <c r="I23" s="5">
        <v>0</v>
      </c>
      <c r="J23" s="5">
        <v>1</v>
      </c>
      <c r="K23" s="5">
        <v>2</v>
      </c>
      <c r="L23" s="5">
        <v>3</v>
      </c>
      <c r="M23" s="5">
        <v>4</v>
      </c>
      <c r="N23" s="5">
        <v>5</v>
      </c>
      <c r="O23" s="5">
        <v>6</v>
      </c>
      <c r="P23" s="5">
        <v>7</v>
      </c>
      <c r="Q23" s="5">
        <v>8</v>
      </c>
      <c r="R23" s="5">
        <v>9</v>
      </c>
      <c r="S23" s="5">
        <v>10</v>
      </c>
      <c r="T23" s="5">
        <v>11</v>
      </c>
      <c r="U23" s="5">
        <v>12</v>
      </c>
      <c r="V23" s="5">
        <v>13</v>
      </c>
      <c r="W23" s="5">
        <v>14</v>
      </c>
      <c r="X23" s="5">
        <v>15</v>
      </c>
      <c r="Y23" s="5">
        <v>16</v>
      </c>
      <c r="Z23" s="5">
        <v>16</v>
      </c>
      <c r="AA23" s="5">
        <v>16</v>
      </c>
      <c r="AB23" s="5">
        <v>16</v>
      </c>
      <c r="AC23" s="5">
        <v>16</v>
      </c>
      <c r="AD23" s="5">
        <v>16</v>
      </c>
      <c r="AE23" s="5">
        <v>16</v>
      </c>
      <c r="AF23" s="5">
        <v>16</v>
      </c>
      <c r="AG23" s="5">
        <v>16</v>
      </c>
      <c r="AH23" s="5">
        <v>16</v>
      </c>
      <c r="AI23" s="5">
        <v>16</v>
      </c>
      <c r="AJ23" s="5">
        <v>16</v>
      </c>
      <c r="AK23" s="5">
        <v>16</v>
      </c>
      <c r="AL23" s="5">
        <v>16</v>
      </c>
      <c r="AM23" s="5">
        <v>16</v>
      </c>
      <c r="AN23" s="5">
        <v>16</v>
      </c>
    </row>
    <row r="24" spans="1:40" x14ac:dyDescent="0.4">
      <c r="A24" s="5" t="s">
        <v>321</v>
      </c>
      <c r="B24" s="5" t="s">
        <v>271</v>
      </c>
      <c r="C24" s="5" t="s">
        <v>327</v>
      </c>
      <c r="D24" s="5" t="s">
        <v>323</v>
      </c>
      <c r="E24" s="5" t="s">
        <v>333</v>
      </c>
      <c r="F24" s="5" t="s">
        <v>335</v>
      </c>
      <c r="G24" s="5" t="s">
        <v>288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>
        <v>5</v>
      </c>
      <c r="Q24" s="5">
        <v>5</v>
      </c>
      <c r="R24" s="5">
        <v>5</v>
      </c>
      <c r="S24" s="5">
        <v>5</v>
      </c>
      <c r="T24" s="5">
        <v>5</v>
      </c>
      <c r="U24" s="5">
        <v>5</v>
      </c>
      <c r="V24" s="5">
        <v>5</v>
      </c>
      <c r="W24" s="5">
        <v>5</v>
      </c>
      <c r="X24" s="5">
        <v>5</v>
      </c>
      <c r="Y24" s="5">
        <v>5</v>
      </c>
      <c r="Z24" s="5">
        <v>5</v>
      </c>
      <c r="AA24" s="5">
        <v>5</v>
      </c>
      <c r="AB24" s="5">
        <v>5</v>
      </c>
      <c r="AC24" s="5">
        <v>5</v>
      </c>
      <c r="AD24" s="5">
        <v>5</v>
      </c>
      <c r="AE24" s="5">
        <v>5</v>
      </c>
      <c r="AF24" s="5">
        <v>5</v>
      </c>
      <c r="AG24" s="5">
        <v>5</v>
      </c>
      <c r="AH24" s="5">
        <v>5</v>
      </c>
      <c r="AI24" s="5">
        <v>5</v>
      </c>
      <c r="AJ24" s="5">
        <v>5</v>
      </c>
      <c r="AK24" s="5">
        <v>5</v>
      </c>
      <c r="AL24" s="5">
        <v>5</v>
      </c>
      <c r="AM24" s="5">
        <v>5</v>
      </c>
      <c r="AN24" s="5">
        <v>5</v>
      </c>
    </row>
    <row r="25" spans="1:40" x14ac:dyDescent="0.4">
      <c r="A25" s="5" t="s">
        <v>321</v>
      </c>
      <c r="B25" s="5" t="s">
        <v>272</v>
      </c>
      <c r="C25" s="5" t="s">
        <v>328</v>
      </c>
      <c r="D25" s="5" t="s">
        <v>323</v>
      </c>
      <c r="E25" s="5" t="s">
        <v>333</v>
      </c>
      <c r="F25" s="5" t="s">
        <v>335</v>
      </c>
      <c r="G25" s="5" t="s">
        <v>288</v>
      </c>
      <c r="H25" s="5">
        <v>0</v>
      </c>
      <c r="I25" s="5">
        <v>0</v>
      </c>
      <c r="J25" s="5">
        <v>0</v>
      </c>
      <c r="K25" s="5">
        <v>0</v>
      </c>
      <c r="L25" s="5">
        <v>1</v>
      </c>
      <c r="M25" s="5">
        <v>2</v>
      </c>
      <c r="N25" s="5">
        <v>3</v>
      </c>
      <c r="O25" s="5">
        <v>4</v>
      </c>
      <c r="P25" s="5">
        <v>5</v>
      </c>
      <c r="Q25" s="5">
        <v>5</v>
      </c>
      <c r="R25" s="5">
        <v>5</v>
      </c>
      <c r="S25" s="5">
        <v>5</v>
      </c>
      <c r="T25" s="5">
        <v>5</v>
      </c>
      <c r="U25" s="5">
        <v>5</v>
      </c>
      <c r="V25" s="5">
        <v>5</v>
      </c>
      <c r="W25" s="5">
        <v>5</v>
      </c>
      <c r="X25" s="5">
        <v>5</v>
      </c>
      <c r="Y25" s="5">
        <v>5</v>
      </c>
      <c r="Z25" s="5">
        <v>5</v>
      </c>
      <c r="AA25" s="5">
        <v>5</v>
      </c>
      <c r="AB25" s="5">
        <v>5</v>
      </c>
      <c r="AC25" s="5">
        <v>5</v>
      </c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5</v>
      </c>
      <c r="AJ25" s="5">
        <v>5</v>
      </c>
      <c r="AK25" s="5">
        <v>5</v>
      </c>
      <c r="AL25" s="5">
        <v>5</v>
      </c>
      <c r="AM25" s="5">
        <v>5</v>
      </c>
      <c r="AN25" s="5">
        <v>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449FF2-EA38-45D8-BA24-D1444645E04B}"/>
</file>

<file path=customXml/itemProps2.xml><?xml version="1.0" encoding="utf-8"?>
<ds:datastoreItem xmlns:ds="http://schemas.openxmlformats.org/officeDocument/2006/customXml" ds:itemID="{5034BB6F-FE4D-43E6-8D47-6F3EBB3894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Fernando Victor</cp:lastModifiedBy>
  <dcterms:created xsi:type="dcterms:W3CDTF">2021-06-08T14:51:46Z</dcterms:created>
  <dcterms:modified xsi:type="dcterms:W3CDTF">2021-11-19T17:53:24Z</dcterms:modified>
</cp:coreProperties>
</file>