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ModeladoPNE\4_Model\Scenario_Confection\A-O\"/>
    </mc:Choice>
  </mc:AlternateContent>
  <xr:revisionPtr revIDLastSave="0" documentId="13_ncr:1_{4078A188-BCF5-4A35-A941-0F4350F67055}" xr6:coauthVersionLast="45" xr6:coauthVersionMax="45" xr10:uidLastSave="{00000000-0000-0000-0000-000000000000}"/>
  <bookViews>
    <workbookView xWindow="-27900" yWindow="-3855" windowWidth="28020" windowHeight="16440" xr2:uid="{00000000-000D-0000-FFFF-FFFF00000000}"/>
  </bookViews>
  <sheets>
    <sheet name="Demand_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K21" i="1" l="1"/>
  <c r="K22" i="1" l="1"/>
  <c r="K23" i="1"/>
  <c r="K24" i="1"/>
  <c r="K29" i="1" l="1"/>
  <c r="K30" i="1" s="1"/>
  <c r="K26" i="1"/>
  <c r="K28" i="1" s="1"/>
  <c r="K17" i="1" l="1"/>
  <c r="K20" i="1" l="1"/>
  <c r="K19" i="1"/>
  <c r="K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G2" authorId="0" shapeId="0" xr:uid="{10252B42-78D7-4C9E-A808-003E3966641D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3" authorId="0" shapeId="0" xr:uid="{38569A9A-2DBA-4C0C-BE57-F732BBD1B396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4" authorId="0" shapeId="0" xr:uid="{10A653A5-8B33-48A2-B5C4-046249AB813E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5" authorId="0" shapeId="0" xr:uid="{D0119F8E-10D6-4616-817A-3C2790A220BD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6" authorId="0" shapeId="0" xr:uid="{71414E29-860E-4205-9AE0-CB2A2024EDF2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7" authorId="0" shapeId="0" xr:uid="{5C2F3F27-683D-4D8C-84EB-77B5260DD7B7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8" authorId="0" shapeId="0" xr:uid="{A0CFAA0D-9692-475E-A05D-EC733B06DBC4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9" authorId="0" shapeId="0" xr:uid="{AEB9A121-CE49-454F-872B-1E41F5179B58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0" authorId="0" shapeId="0" xr:uid="{71A4988A-C98B-4872-B1BE-08AE27475070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1" authorId="0" shapeId="0" xr:uid="{8149F9D6-8336-4223-80AE-BA40B5521EB9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2" authorId="0" shapeId="0" xr:uid="{6FA22260-852F-4CA0-B7AC-E341DD8BA12A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3" authorId="0" shapeId="0" xr:uid="{F4E127C5-D928-4F9F-8D80-934C1023897C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4" authorId="0" shapeId="0" xr:uid="{FBC36039-4FD0-4C88-B4E2-29D93A9A77EF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5" authorId="0" shapeId="0" xr:uid="{FF2A6586-6E1C-4D91-900B-BD73B1CC5179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6" authorId="0" shapeId="0" xr:uid="{CE977F19-C577-4129-93F1-4FBB25DD0142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E18" authorId="0" shapeId="0" xr:uid="{FF0C58AD-3D1D-42E6-BBBC-0FBB3CCCC5DB}">
      <text>
        <r>
          <rPr>
            <b/>
            <sz val="9"/>
            <color indexed="81"/>
            <rFont val="Tahoma"/>
            <family val="2"/>
          </rPr>
          <t>Usamos el 1.6 de la encuensta de transporte de SEPSE para SUVs (o Jeep). //
pasajero // km
Aunque el minivan es 2.3, son menos vehiculos, entonces simplificamos dejando el 1.6.</t>
        </r>
      </text>
    </comment>
    <comment ref="F18" authorId="0" shapeId="0" xr:uid="{C4CA6B09-B6DC-4D3D-8A3D-CF2745EA1A0A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19" authorId="0" shapeId="0" xr:uid="{C8297D25-866F-46DE-88A5-06E8D2BC142F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19" authorId="0" shapeId="0" xr:uid="{1A7FAEC7-BB58-47F2-BF2A-BD24FD7686B0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0" authorId="0" shapeId="0" xr:uid="{88D28EB5-10A8-4704-A7DA-B791D6DE885D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20" authorId="0" shapeId="0" xr:uid="{0323EB7B-9876-4852-B28C-FD31929716FD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2" authorId="0" shapeId="0" xr:uid="{C58E389B-D046-4CE7-886C-1F6A1467F75A}">
      <text>
        <r>
          <rPr>
            <b/>
            <sz val="9"/>
            <color indexed="81"/>
            <rFont val="Tahoma"/>
            <family val="2"/>
          </rPr>
          <t>26 is the occupancy per trip (50% of the 52 capacity of CTP)
0.55 is the ratio of distance used in trips, estimated to match the estimaed household expenses / operator revenue in 2018</t>
        </r>
      </text>
    </comment>
    <comment ref="F22" authorId="0" shapeId="0" xr:uid="{3B99A4C6-4524-4ECA-8061-FB80AF3C67CC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3" authorId="0" shapeId="0" xr:uid="{06AC6774-1DE1-4F2C-9A96-AD258D61CD44}">
      <text>
        <r>
          <rPr>
            <b/>
            <sz val="9"/>
            <color indexed="81"/>
            <rFont val="Tahoma"/>
            <family val="2"/>
          </rPr>
          <t>8.43 - encuesta de transporte de SEPSE 2013 //
0.55 of effective distance, assuming it is equal to buses
pasajero / veh</t>
        </r>
      </text>
    </comment>
    <comment ref="F23" authorId="0" shapeId="0" xr:uid="{3CBC01DC-708E-49AB-A270-2573656E3267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4" authorId="0" shapeId="0" xr:uid="{DFD5B07C-D12C-4616-9ABA-D83D0CFD33A2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24" authorId="0" shapeId="0" xr:uid="{382E0540-7947-4F91-A232-256C5CAE838B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8" authorId="0" shapeId="0" xr:uid="{DC387F67-C700-444F-A10C-94878568DD6C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28" authorId="0" shapeId="0" xr:uid="{0886482F-5C01-447B-8654-337C2F995686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30" authorId="0" shapeId="0" xr:uid="{86E51B5C-58F6-41FA-BE8D-F447FE895E4C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30" authorId="0" shapeId="0" xr:uid="{D3D0FA48-CCF6-4EBC-B9BC-3730C2577E2F}">
      <text>
        <r>
          <rPr>
            <b/>
            <sz val="9"/>
            <color indexed="81"/>
            <rFont val="Tahoma"/>
            <family val="2"/>
          </rPr>
          <t>RITEVE 2018</t>
        </r>
      </text>
    </comment>
  </commentList>
</comments>
</file>

<file path=xl/sharedStrings.xml><?xml version="1.0" encoding="utf-8"?>
<sst xmlns="http://schemas.openxmlformats.org/spreadsheetml/2006/main" count="260" uniqueCount="86">
  <si>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</si>
  <si>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</si>
  <si>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</si>
  <si>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</si>
  <si>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</si>
  <si>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</si>
  <si>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</si>
  <si>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</si>
  <si>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</si>
  <si>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</si>
  <si>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E5AGRDSL</t>
  </si>
  <si>
    <t>E5AGRELE</t>
  </si>
  <si>
    <t>E5COMLPG</t>
  </si>
  <si>
    <t>E5COMELE</t>
  </si>
  <si>
    <t>E5INDDSL</t>
  </si>
  <si>
    <t>E5INDLPG</t>
  </si>
  <si>
    <t>E5INDELE</t>
  </si>
  <si>
    <t>E5INDHYD</t>
  </si>
  <si>
    <t>E5INDBM</t>
  </si>
  <si>
    <t>E5INDBF</t>
  </si>
  <si>
    <t>E5INDFOI</t>
  </si>
  <si>
    <t>E5PUBELE</t>
  </si>
  <si>
    <t>E5RESLPG</t>
  </si>
  <si>
    <t>E5RESELE</t>
  </si>
  <si>
    <t>E5EXPELE</t>
  </si>
  <si>
    <t>E6TDPASPRI</t>
  </si>
  <si>
    <t>Techs_SUVMIV</t>
  </si>
  <si>
    <t>Techs_Sedan</t>
  </si>
  <si>
    <t>Techs_Motos</t>
  </si>
  <si>
    <t>E6TDPASPUB</t>
  </si>
  <si>
    <t>Techs_Buses</t>
  </si>
  <si>
    <t>Techs_Microbuses</t>
  </si>
  <si>
    <t>Techs_Taxis</t>
  </si>
  <si>
    <t>Techs_Trains</t>
  </si>
  <si>
    <t>E6TDFREHEA</t>
  </si>
  <si>
    <t>Techs_Trains_Freight</t>
  </si>
  <si>
    <t>Techs_He_Freight</t>
  </si>
  <si>
    <t>E6TDFRELIG</t>
  </si>
  <si>
    <t>Techs_Li_Freight</t>
  </si>
  <si>
    <t>Demand Agriculture Diesel</t>
  </si>
  <si>
    <t>Demand Agriculture Electric</t>
  </si>
  <si>
    <t>Demand Commercial LPG</t>
  </si>
  <si>
    <t>Demand Commercial Electric</t>
  </si>
  <si>
    <t>Demand Industrial Diesel</t>
  </si>
  <si>
    <t>Demand Industrial LPG</t>
  </si>
  <si>
    <t>Demand Industrial Electric</t>
  </si>
  <si>
    <t>Demand Industrial Hydrogen</t>
  </si>
  <si>
    <t>Demand Industrial Biomass</t>
  </si>
  <si>
    <t>Demand Industrial Biofuel/Biogas</t>
  </si>
  <si>
    <t>Demand Industrial Fuel Oil</t>
  </si>
  <si>
    <t>Demand Public Sector Electric</t>
  </si>
  <si>
    <t>Demand Residential LPG</t>
  </si>
  <si>
    <t>Demand Residential Electric</t>
  </si>
  <si>
    <t>Demand Exports Electric</t>
  </si>
  <si>
    <t>Transport Demand - Passsenger Private</t>
  </si>
  <si>
    <t>SUV and Minivan</t>
  </si>
  <si>
    <t>Light Duty</t>
  </si>
  <si>
    <t>Motorcycle</t>
  </si>
  <si>
    <t>Transport Demand - Passenger Public</t>
  </si>
  <si>
    <t>Bus</t>
  </si>
  <si>
    <t>Minibus</t>
  </si>
  <si>
    <t>Taxi</t>
  </si>
  <si>
    <t>Rail</t>
  </si>
  <si>
    <t>Transport Demand - Heavy Freight</t>
  </si>
  <si>
    <t>Rail Freight</t>
  </si>
  <si>
    <t>Heavy Truck</t>
  </si>
  <si>
    <t>Transport Demand - Light Freight</t>
  </si>
  <si>
    <t>Light Truck</t>
  </si>
  <si>
    <t>not needed</t>
  </si>
  <si>
    <t>User defined</t>
  </si>
  <si>
    <t>PJ</t>
  </si>
  <si>
    <t>GDP coupling joint with E6TDPASPUB</t>
  </si>
  <si>
    <t>Use passenger file</t>
  </si>
  <si>
    <t>Gpkm</t>
  </si>
  <si>
    <t>Flat</t>
  </si>
  <si>
    <t>Percentage</t>
  </si>
  <si>
    <t>GDP coupling joint with E6TDPASPRI</t>
  </si>
  <si>
    <t>not considered</t>
  </si>
  <si>
    <t>Use freight file</t>
  </si>
  <si>
    <t>Gtkm</t>
  </si>
  <si>
    <t>GDP coupling joint with E6TDFREHEA</t>
  </si>
  <si>
    <t>Introduced.Unit</t>
  </si>
  <si>
    <t>Target.Unit</t>
  </si>
  <si>
    <t>E6TRNOMOT</t>
  </si>
  <si>
    <t>Transport Demand - Non motorized reductions</t>
  </si>
  <si>
    <t>GDP coupling joint with E6TDFRELIG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</si>
</sst>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/>
    <xf numFmtId="0" fontId="0" fillId="2" borderId="1" xfId="0" applyFill="1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0" fillId="0" borderId="1" xfId="0" applyFill="1" applyBorder="1" applyAlignment="1">
      <alignment horizontal="center"/>
    </xf>
    <xf numFmtId="4" fontId="0" fillId="2" borderId="1" xfId="0" applyNumberFormat="1" applyFill="1" applyBorder="1"/>
    <xf numFmtId="165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2"/>
  <sheetViews>
    <sheetView tabSelected="1" zoomScale="85" zoomScaleNormal="85" workbookViewId="0"/>
  </sheetViews>
  <sheetFormatPr defaultRowHeight="14.4" x14ac:dyDescent="0.3"/>
  <cols>
    <col min="1" max="1" width="14" bestFit="1" customWidth="1"/>
    <col min="2" max="2" width="19.33203125" bestFit="1" customWidth="1"/>
    <col min="3" max="3" width="43.5546875" bestFit="1" customWidth="1"/>
    <col min="4" max="6" width="13.6640625" bestFit="1" customWidth="1"/>
    <col min="7" max="7" width="36" customWidth="1"/>
    <col min="8" max="8" width="18.33203125" bestFit="1" customWidth="1"/>
    <col min="9" max="9" width="13.5546875" customWidth="1"/>
    <col min="10" max="10" width="10.6640625" bestFit="1" customWidth="1"/>
    <col min="11" max="11" width="12.88671875" bestFit="1" customWidth="1"/>
    <col min="12" max="43" width="7.5546875" bestFit="1" customWidth="1"/>
  </cols>
  <sheetData>
    <row r="1" spans="1:43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81</v>
      </c>
      <c r="J1" s="3" t="s">
        <v>82</v>
      </c>
      <c r="K1" s="3">
        <v>2018</v>
      </c>
      <c r="L1" s="3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</row>
    <row r="2" spans="1:43" x14ac:dyDescent="0.3">
      <c r="A2" s="11" t="s">
        <v>8</v>
      </c>
      <c r="B2" s="11" t="s">
        <v>10</v>
      </c>
      <c r="C2" s="11" t="s">
        <v>39</v>
      </c>
      <c r="D2" s="4" t="s">
        <v>68</v>
      </c>
      <c r="E2" s="4" t="s">
        <v>68</v>
      </c>
      <c r="F2" s="4" t="s">
        <v>68</v>
      </c>
      <c r="G2" s="5" t="s">
        <v>69</v>
      </c>
      <c r="H2" s="6"/>
      <c r="I2" s="6" t="s">
        <v>70</v>
      </c>
      <c r="J2" s="6" t="s">
        <v>70</v>
      </c>
      <c r="K2" s="18">
        <v>1.671</v>
      </c>
      <c r="L2" s="18">
        <v>1.7123999999999999</v>
      </c>
      <c r="M2" s="18">
        <v>1.7538</v>
      </c>
      <c r="N2" s="18">
        <v>1.7951999999999999</v>
      </c>
      <c r="O2" s="18">
        <v>1.8367</v>
      </c>
      <c r="P2" s="18">
        <v>1.8781000000000001</v>
      </c>
      <c r="Q2" s="18">
        <v>1.9195</v>
      </c>
      <c r="R2" s="18">
        <v>1.9609000000000001</v>
      </c>
      <c r="S2" s="18">
        <v>2.0023</v>
      </c>
      <c r="T2" s="18">
        <v>2.0436999999999999</v>
      </c>
      <c r="U2" s="18">
        <v>2.0851000000000002</v>
      </c>
      <c r="V2" s="18">
        <v>2.1265000000000001</v>
      </c>
      <c r="W2" s="18">
        <v>2.1680000000000001</v>
      </c>
      <c r="X2" s="18">
        <v>2.2094</v>
      </c>
      <c r="Y2" s="18">
        <v>2.2507999999999999</v>
      </c>
      <c r="Z2" s="18">
        <v>2.2921999999999998</v>
      </c>
      <c r="AA2" s="18">
        <v>2.3336000000000001</v>
      </c>
      <c r="AB2" s="18">
        <v>2.375</v>
      </c>
      <c r="AC2" s="18">
        <v>2.4163999999999999</v>
      </c>
      <c r="AD2" s="18">
        <v>2.4579</v>
      </c>
      <c r="AE2" s="18">
        <v>2.4992999999999999</v>
      </c>
      <c r="AF2" s="18">
        <v>2.5407000000000002</v>
      </c>
      <c r="AG2" s="18">
        <v>2.5821000000000001</v>
      </c>
      <c r="AH2" s="18">
        <v>2.6234999999999999</v>
      </c>
      <c r="AI2" s="18">
        <v>2.6648999999999998</v>
      </c>
      <c r="AJ2" s="18">
        <v>2.7063000000000001</v>
      </c>
      <c r="AK2" s="18">
        <v>2.7477</v>
      </c>
      <c r="AL2" s="18">
        <v>2.7892000000000001</v>
      </c>
      <c r="AM2" s="18">
        <v>2.8306</v>
      </c>
      <c r="AN2" s="18">
        <v>2.8719999999999999</v>
      </c>
      <c r="AO2" s="18">
        <v>2.9134000000000002</v>
      </c>
      <c r="AP2" s="18">
        <v>2.9548000000000001</v>
      </c>
      <c r="AQ2" s="18">
        <v>2.9962</v>
      </c>
    </row>
    <row r="3" spans="1:43" x14ac:dyDescent="0.3">
      <c r="A3" s="11" t="s">
        <v>8</v>
      </c>
      <c r="B3" s="11" t="s">
        <v>11</v>
      </c>
      <c r="C3" s="11" t="s">
        <v>40</v>
      </c>
      <c r="D3" s="4" t="s">
        <v>68</v>
      </c>
      <c r="E3" s="4" t="s">
        <v>68</v>
      </c>
      <c r="F3" s="4" t="s">
        <v>68</v>
      </c>
      <c r="G3" s="5" t="s">
        <v>69</v>
      </c>
      <c r="H3" s="6"/>
      <c r="I3" s="6" t="s">
        <v>70</v>
      </c>
      <c r="J3" s="6" t="s">
        <v>70</v>
      </c>
      <c r="K3" s="18">
        <v>1.1777</v>
      </c>
      <c r="L3" s="18">
        <v>1.2063999999999999</v>
      </c>
      <c r="M3" s="18">
        <v>1.2351000000000001</v>
      </c>
      <c r="N3" s="18">
        <v>1.2638</v>
      </c>
      <c r="O3" s="18">
        <v>1.2925</v>
      </c>
      <c r="P3" s="18">
        <v>1.3211999999999999</v>
      </c>
      <c r="Q3" s="18">
        <v>1.3499000000000001</v>
      </c>
      <c r="R3" s="18">
        <v>1.3785000000000001</v>
      </c>
      <c r="S3" s="18">
        <v>1.4072</v>
      </c>
      <c r="T3" s="18">
        <v>1.4359</v>
      </c>
      <c r="U3" s="18">
        <v>1.4645999999999999</v>
      </c>
      <c r="V3" s="18">
        <v>1.4933000000000001</v>
      </c>
      <c r="W3" s="18">
        <v>1.522</v>
      </c>
      <c r="X3" s="18">
        <v>1.5507</v>
      </c>
      <c r="Y3" s="18">
        <v>1.5793999999999999</v>
      </c>
      <c r="Z3" s="18">
        <v>1.6081000000000001</v>
      </c>
      <c r="AA3" s="18">
        <v>1.6368</v>
      </c>
      <c r="AB3" s="18">
        <v>1.6655</v>
      </c>
      <c r="AC3" s="18">
        <v>1.6941999999999999</v>
      </c>
      <c r="AD3" s="18">
        <v>1.7229000000000001</v>
      </c>
      <c r="AE3" s="18">
        <v>1.7516</v>
      </c>
      <c r="AF3" s="18">
        <v>1.7802</v>
      </c>
      <c r="AG3" s="18">
        <v>1.8089</v>
      </c>
      <c r="AH3" s="18">
        <v>1.8375999999999999</v>
      </c>
      <c r="AI3" s="18">
        <v>1.8663000000000001</v>
      </c>
      <c r="AJ3" s="18">
        <v>1.895</v>
      </c>
      <c r="AK3" s="18">
        <v>1.9237</v>
      </c>
      <c r="AL3" s="18">
        <v>1.9523999999999999</v>
      </c>
      <c r="AM3" s="18">
        <v>1.9811000000000001</v>
      </c>
      <c r="AN3" s="18">
        <v>2.0097999999999998</v>
      </c>
      <c r="AO3" s="18">
        <v>2.0385</v>
      </c>
      <c r="AP3" s="18">
        <v>2.0672000000000001</v>
      </c>
      <c r="AQ3" s="18">
        <v>2.0958999999999999</v>
      </c>
    </row>
    <row r="4" spans="1:43" x14ac:dyDescent="0.3">
      <c r="A4" s="11" t="s">
        <v>8</v>
      </c>
      <c r="B4" s="11" t="s">
        <v>12</v>
      </c>
      <c r="C4" s="11" t="s">
        <v>41</v>
      </c>
      <c r="D4" s="4" t="s">
        <v>68</v>
      </c>
      <c r="E4" s="4" t="s">
        <v>68</v>
      </c>
      <c r="F4" s="4" t="s">
        <v>68</v>
      </c>
      <c r="G4" s="5" t="s">
        <v>69</v>
      </c>
      <c r="H4" s="6"/>
      <c r="I4" s="6" t="s">
        <v>70</v>
      </c>
      <c r="J4" s="6" t="s">
        <v>70</v>
      </c>
      <c r="K4" s="18">
        <v>1.2090000000000001</v>
      </c>
      <c r="L4" s="18">
        <v>1.2557</v>
      </c>
      <c r="M4" s="18">
        <v>1.3082</v>
      </c>
      <c r="N4" s="18">
        <v>1.3573</v>
      </c>
      <c r="O4" s="18">
        <v>1.4064000000000001</v>
      </c>
      <c r="P4" s="18">
        <v>1.4571000000000001</v>
      </c>
      <c r="Q4" s="18">
        <v>1.5065</v>
      </c>
      <c r="R4" s="18">
        <v>1.5562</v>
      </c>
      <c r="S4" s="18">
        <v>1.6063000000000001</v>
      </c>
      <c r="T4" s="18">
        <v>1.6558999999999999</v>
      </c>
      <c r="U4" s="18">
        <v>1.7057</v>
      </c>
      <c r="V4" s="18">
        <v>1.7556</v>
      </c>
      <c r="W4" s="18">
        <v>1.8052999999999999</v>
      </c>
      <c r="X4" s="18">
        <v>1.8551</v>
      </c>
      <c r="Y4" s="18">
        <v>1.905</v>
      </c>
      <c r="Z4" s="18">
        <v>1.9547000000000001</v>
      </c>
      <c r="AA4" s="18">
        <v>2.0045999999999999</v>
      </c>
      <c r="AB4" s="18">
        <v>2.0543999999999998</v>
      </c>
      <c r="AC4" s="18">
        <v>2.1040999999999999</v>
      </c>
      <c r="AD4" s="18">
        <v>2.1539999999999999</v>
      </c>
      <c r="AE4" s="18">
        <v>2.2038000000000002</v>
      </c>
      <c r="AF4" s="18">
        <v>2.2536</v>
      </c>
      <c r="AG4" s="18">
        <v>2.3033999999999999</v>
      </c>
      <c r="AH4" s="18">
        <v>2.3532000000000002</v>
      </c>
      <c r="AI4" s="18">
        <v>2.403</v>
      </c>
      <c r="AJ4" s="18">
        <v>2.4527999999999999</v>
      </c>
      <c r="AK4" s="18">
        <v>2.5026000000000002</v>
      </c>
      <c r="AL4" s="18">
        <v>2.5524</v>
      </c>
      <c r="AM4" s="18">
        <v>2.6021999999999998</v>
      </c>
      <c r="AN4" s="18">
        <v>2.6520000000000001</v>
      </c>
      <c r="AO4" s="18">
        <v>2.7018</v>
      </c>
      <c r="AP4" s="18">
        <v>2.7515999999999998</v>
      </c>
      <c r="AQ4" s="18">
        <v>2.8014000000000001</v>
      </c>
    </row>
    <row r="5" spans="1:43" x14ac:dyDescent="0.3">
      <c r="A5" s="11" t="s">
        <v>8</v>
      </c>
      <c r="B5" s="11" t="s">
        <v>13</v>
      </c>
      <c r="C5" s="11" t="s">
        <v>42</v>
      </c>
      <c r="D5" s="4" t="s">
        <v>68</v>
      </c>
      <c r="E5" s="4" t="s">
        <v>68</v>
      </c>
      <c r="F5" s="4" t="s">
        <v>68</v>
      </c>
      <c r="G5" s="5" t="s">
        <v>69</v>
      </c>
      <c r="H5" s="6"/>
      <c r="I5" s="6" t="s">
        <v>70</v>
      </c>
      <c r="J5" s="6" t="s">
        <v>70</v>
      </c>
      <c r="K5" s="18">
        <v>9.1361000000000008</v>
      </c>
      <c r="L5" s="18">
        <v>9.3587000000000007</v>
      </c>
      <c r="M5" s="18">
        <v>9.5813000000000006</v>
      </c>
      <c r="N5" s="18">
        <v>9.8039000000000005</v>
      </c>
      <c r="O5" s="18">
        <v>10.0265</v>
      </c>
      <c r="P5" s="18">
        <v>10.2491</v>
      </c>
      <c r="Q5" s="18">
        <v>10.4716</v>
      </c>
      <c r="R5" s="18">
        <v>10.6942</v>
      </c>
      <c r="S5" s="18">
        <v>10.9168</v>
      </c>
      <c r="T5" s="18">
        <v>11.1394</v>
      </c>
      <c r="U5" s="18">
        <v>11.362</v>
      </c>
      <c r="V5" s="18">
        <v>11.5846</v>
      </c>
      <c r="W5" s="18">
        <v>11.8072</v>
      </c>
      <c r="X5" s="18">
        <v>12.0298</v>
      </c>
      <c r="Y5" s="18">
        <v>12.2524</v>
      </c>
      <c r="Z5" s="18">
        <v>12.4749</v>
      </c>
      <c r="AA5" s="18">
        <v>12.6975</v>
      </c>
      <c r="AB5" s="18">
        <v>12.9201</v>
      </c>
      <c r="AC5" s="18">
        <v>13.1427</v>
      </c>
      <c r="AD5" s="18">
        <v>13.3653</v>
      </c>
      <c r="AE5" s="18">
        <v>13.587899999999999</v>
      </c>
      <c r="AF5" s="18">
        <v>13.810499999999999</v>
      </c>
      <c r="AG5" s="18">
        <v>14.033099999999999</v>
      </c>
      <c r="AH5" s="18">
        <v>14.255599999999999</v>
      </c>
      <c r="AI5" s="18">
        <v>14.478199999999999</v>
      </c>
      <c r="AJ5" s="18">
        <v>14.700799999999999</v>
      </c>
      <c r="AK5" s="18">
        <v>14.923400000000001</v>
      </c>
      <c r="AL5" s="18">
        <v>15.146000000000001</v>
      </c>
      <c r="AM5" s="18">
        <v>15.368600000000001</v>
      </c>
      <c r="AN5" s="18">
        <v>15.591200000000001</v>
      </c>
      <c r="AO5" s="18">
        <v>15.813800000000001</v>
      </c>
      <c r="AP5" s="18">
        <v>16.0364</v>
      </c>
      <c r="AQ5" s="18">
        <v>16.258900000000001</v>
      </c>
    </row>
    <row r="6" spans="1:43" x14ac:dyDescent="0.3">
      <c r="A6" s="11" t="s">
        <v>8</v>
      </c>
      <c r="B6" s="11" t="s">
        <v>14</v>
      </c>
      <c r="C6" s="11" t="s">
        <v>43</v>
      </c>
      <c r="D6" s="4" t="s">
        <v>68</v>
      </c>
      <c r="E6" s="4" t="s">
        <v>68</v>
      </c>
      <c r="F6" s="4" t="s">
        <v>68</v>
      </c>
      <c r="G6" s="5" t="s">
        <v>69</v>
      </c>
      <c r="H6" s="6"/>
      <c r="I6" s="6" t="s">
        <v>70</v>
      </c>
      <c r="J6" s="6" t="s">
        <v>70</v>
      </c>
      <c r="K6" s="18">
        <v>2.7589999999999999</v>
      </c>
      <c r="L6" s="18">
        <v>2.8273999999999999</v>
      </c>
      <c r="M6" s="18">
        <v>2.8957999999999999</v>
      </c>
      <c r="N6" s="18">
        <v>2.9641000000000002</v>
      </c>
      <c r="O6" s="18">
        <v>3.0325000000000002</v>
      </c>
      <c r="P6" s="18">
        <v>3.1009000000000002</v>
      </c>
      <c r="Q6" s="18">
        <v>3.1692999999999998</v>
      </c>
      <c r="R6" s="18">
        <v>3.2376</v>
      </c>
      <c r="S6" s="18">
        <v>3.306</v>
      </c>
      <c r="T6" s="18">
        <v>3.3744000000000001</v>
      </c>
      <c r="U6" s="18">
        <v>3.4428000000000001</v>
      </c>
      <c r="V6" s="18">
        <v>3.5112000000000001</v>
      </c>
      <c r="W6" s="18">
        <v>3.5794999999999999</v>
      </c>
      <c r="X6" s="18">
        <v>3.6478999999999999</v>
      </c>
      <c r="Y6" s="18">
        <v>3.7162999999999999</v>
      </c>
      <c r="Z6" s="18">
        <v>3.7847</v>
      </c>
      <c r="AA6" s="18">
        <v>3.8530000000000002</v>
      </c>
      <c r="AB6" s="18">
        <v>3.9214000000000002</v>
      </c>
      <c r="AC6" s="18">
        <v>3.9897999999999998</v>
      </c>
      <c r="AD6" s="18">
        <v>4.0582000000000003</v>
      </c>
      <c r="AE6" s="18">
        <v>4.1265999999999998</v>
      </c>
      <c r="AF6" s="18">
        <v>4.1948999999999996</v>
      </c>
      <c r="AG6" s="18">
        <v>4.2633000000000001</v>
      </c>
      <c r="AH6" s="18">
        <v>4.3316999999999997</v>
      </c>
      <c r="AI6" s="18">
        <v>4.4001000000000001</v>
      </c>
      <c r="AJ6" s="18">
        <v>4.4684999999999997</v>
      </c>
      <c r="AK6" s="18">
        <v>4.5368000000000004</v>
      </c>
      <c r="AL6" s="18">
        <v>4.6052</v>
      </c>
      <c r="AM6" s="18">
        <v>4.6736000000000004</v>
      </c>
      <c r="AN6" s="18">
        <v>4.742</v>
      </c>
      <c r="AO6" s="18">
        <v>4.8102999999999998</v>
      </c>
      <c r="AP6" s="18">
        <v>4.8787000000000003</v>
      </c>
      <c r="AQ6" s="18">
        <v>4.9470999999999998</v>
      </c>
    </row>
    <row r="7" spans="1:43" x14ac:dyDescent="0.3">
      <c r="A7" s="11" t="s">
        <v>8</v>
      </c>
      <c r="B7" s="11" t="s">
        <v>15</v>
      </c>
      <c r="C7" s="11" t="s">
        <v>44</v>
      </c>
      <c r="D7" s="4" t="s">
        <v>68</v>
      </c>
      <c r="E7" s="4" t="s">
        <v>68</v>
      </c>
      <c r="F7" s="4" t="s">
        <v>68</v>
      </c>
      <c r="G7" s="5" t="s">
        <v>69</v>
      </c>
      <c r="H7" s="6"/>
      <c r="I7" s="6" t="s">
        <v>70</v>
      </c>
      <c r="J7" s="6" t="s">
        <v>70</v>
      </c>
      <c r="K7" s="18">
        <v>3.1070000000000002</v>
      </c>
      <c r="L7" s="18">
        <v>3.2269000000000001</v>
      </c>
      <c r="M7" s="18">
        <v>3.3620000000000001</v>
      </c>
      <c r="N7" s="18">
        <v>3.4882</v>
      </c>
      <c r="O7" s="18">
        <v>3.6143000000000001</v>
      </c>
      <c r="P7" s="18">
        <v>3.7446000000000002</v>
      </c>
      <c r="Q7" s="18">
        <v>3.8715999999999999</v>
      </c>
      <c r="R7" s="18">
        <v>3.9992999999999999</v>
      </c>
      <c r="S7" s="18">
        <v>4.1279000000000003</v>
      </c>
      <c r="T7" s="18">
        <v>4.2554999999999996</v>
      </c>
      <c r="U7" s="18">
        <v>4.3834999999999997</v>
      </c>
      <c r="V7" s="18">
        <v>4.5117000000000003</v>
      </c>
      <c r="W7" s="18">
        <v>4.6395</v>
      </c>
      <c r="X7" s="18">
        <v>4.7675000000000001</v>
      </c>
      <c r="Y7" s="18">
        <v>4.8955000000000002</v>
      </c>
      <c r="Z7" s="18">
        <v>5.0235000000000003</v>
      </c>
      <c r="AA7" s="18">
        <v>5.1515000000000004</v>
      </c>
      <c r="AB7" s="18">
        <v>5.2794999999999996</v>
      </c>
      <c r="AC7" s="18">
        <v>5.4074</v>
      </c>
      <c r="AD7" s="18">
        <v>5.5354000000000001</v>
      </c>
      <c r="AE7" s="18">
        <v>5.6634000000000002</v>
      </c>
      <c r="AF7" s="18">
        <v>5.7914000000000003</v>
      </c>
      <c r="AG7" s="18">
        <v>5.9194000000000004</v>
      </c>
      <c r="AH7" s="18">
        <v>6.0473999999999997</v>
      </c>
      <c r="AI7" s="18">
        <v>6.1753</v>
      </c>
      <c r="AJ7" s="18">
        <v>6.3033000000000001</v>
      </c>
      <c r="AK7" s="18">
        <v>6.4313000000000002</v>
      </c>
      <c r="AL7" s="18">
        <v>6.5593000000000004</v>
      </c>
      <c r="AM7" s="18">
        <v>6.6872999999999996</v>
      </c>
      <c r="AN7" s="18">
        <v>6.8151999999999999</v>
      </c>
      <c r="AO7" s="18">
        <v>6.9432</v>
      </c>
      <c r="AP7" s="18">
        <v>7.0712000000000002</v>
      </c>
      <c r="AQ7" s="18">
        <v>7.1992000000000003</v>
      </c>
    </row>
    <row r="8" spans="1:43" x14ac:dyDescent="0.3">
      <c r="A8" s="11" t="s">
        <v>8</v>
      </c>
      <c r="B8" s="11" t="s">
        <v>16</v>
      </c>
      <c r="C8" s="11" t="s">
        <v>45</v>
      </c>
      <c r="D8" s="4" t="s">
        <v>68</v>
      </c>
      <c r="E8" s="4" t="s">
        <v>68</v>
      </c>
      <c r="F8" s="4" t="s">
        <v>68</v>
      </c>
      <c r="G8" s="5" t="s">
        <v>69</v>
      </c>
      <c r="H8" s="6"/>
      <c r="I8" s="6" t="s">
        <v>70</v>
      </c>
      <c r="J8" s="6" t="s">
        <v>70</v>
      </c>
      <c r="K8" s="18">
        <v>6.9587000000000003</v>
      </c>
      <c r="L8" s="18">
        <v>7.1281999999999996</v>
      </c>
      <c r="M8" s="18">
        <v>7.2976999999999999</v>
      </c>
      <c r="N8" s="18">
        <v>7.4672999999999998</v>
      </c>
      <c r="O8" s="18">
        <v>7.6368</v>
      </c>
      <c r="P8" s="18">
        <v>7.8064</v>
      </c>
      <c r="Q8" s="18">
        <v>7.9759000000000002</v>
      </c>
      <c r="R8" s="18">
        <v>8.1454000000000004</v>
      </c>
      <c r="S8" s="18">
        <v>8.3149999999999995</v>
      </c>
      <c r="T8" s="18">
        <v>8.4845000000000006</v>
      </c>
      <c r="U8" s="18">
        <v>8.6539999999999999</v>
      </c>
      <c r="V8" s="18">
        <v>8.8236000000000008</v>
      </c>
      <c r="W8" s="18">
        <v>8.9931000000000001</v>
      </c>
      <c r="X8" s="18">
        <v>9.1626999999999992</v>
      </c>
      <c r="Y8" s="18">
        <v>9.3322000000000003</v>
      </c>
      <c r="Z8" s="18">
        <v>9.5016999999999996</v>
      </c>
      <c r="AA8" s="18">
        <v>9.6713000000000005</v>
      </c>
      <c r="AB8" s="18">
        <v>9.8407999999999998</v>
      </c>
      <c r="AC8" s="18">
        <v>10.010300000000001</v>
      </c>
      <c r="AD8" s="18">
        <v>10.1799</v>
      </c>
      <c r="AE8" s="18">
        <v>10.349399999999999</v>
      </c>
      <c r="AF8" s="18">
        <v>10.519</v>
      </c>
      <c r="AG8" s="18">
        <v>10.688499999999999</v>
      </c>
      <c r="AH8" s="18">
        <v>10.858000000000001</v>
      </c>
      <c r="AI8" s="18">
        <v>11.0276</v>
      </c>
      <c r="AJ8" s="18">
        <v>11.197100000000001</v>
      </c>
      <c r="AK8" s="18">
        <v>11.3667</v>
      </c>
      <c r="AL8" s="18">
        <v>11.536199999999999</v>
      </c>
      <c r="AM8" s="18">
        <v>11.7057</v>
      </c>
      <c r="AN8" s="18">
        <v>11.875299999999999</v>
      </c>
      <c r="AO8" s="18">
        <v>12.0448</v>
      </c>
      <c r="AP8" s="18">
        <v>12.2143</v>
      </c>
      <c r="AQ8" s="18">
        <v>12.383900000000001</v>
      </c>
    </row>
    <row r="9" spans="1:43" x14ac:dyDescent="0.3">
      <c r="A9" s="11" t="s">
        <v>8</v>
      </c>
      <c r="B9" s="11" t="s">
        <v>17</v>
      </c>
      <c r="C9" s="11" t="s">
        <v>46</v>
      </c>
      <c r="D9" s="4" t="s">
        <v>68</v>
      </c>
      <c r="E9" s="4" t="s">
        <v>68</v>
      </c>
      <c r="F9" s="4" t="s">
        <v>68</v>
      </c>
      <c r="G9" s="5" t="s">
        <v>69</v>
      </c>
      <c r="H9" s="6"/>
      <c r="I9" s="6" t="s">
        <v>70</v>
      </c>
      <c r="J9" s="6" t="s">
        <v>70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</row>
    <row r="10" spans="1:43" x14ac:dyDescent="0.3">
      <c r="A10" s="11" t="s">
        <v>8</v>
      </c>
      <c r="B10" s="11" t="s">
        <v>18</v>
      </c>
      <c r="C10" s="11" t="s">
        <v>47</v>
      </c>
      <c r="D10" s="4" t="s">
        <v>68</v>
      </c>
      <c r="E10" s="4" t="s">
        <v>68</v>
      </c>
      <c r="F10" s="4" t="s">
        <v>68</v>
      </c>
      <c r="G10" s="5" t="s">
        <v>69</v>
      </c>
      <c r="H10" s="6"/>
      <c r="I10" s="6" t="s">
        <v>70</v>
      </c>
      <c r="J10" s="6" t="s">
        <v>70</v>
      </c>
      <c r="K10" s="18">
        <v>18.723299999999998</v>
      </c>
      <c r="L10" s="18">
        <v>19.028099999999998</v>
      </c>
      <c r="M10" s="18">
        <v>19.3584</v>
      </c>
      <c r="N10" s="18">
        <v>19.6633</v>
      </c>
      <c r="O10" s="18">
        <v>19.9681</v>
      </c>
      <c r="P10" s="18">
        <v>20.285699999999999</v>
      </c>
      <c r="Q10" s="18">
        <v>20.603200000000001</v>
      </c>
      <c r="R10" s="18">
        <v>20.9208</v>
      </c>
      <c r="S10" s="18">
        <v>21.2257</v>
      </c>
      <c r="T10" s="18">
        <v>21.543199999999999</v>
      </c>
      <c r="U10" s="18">
        <v>21.860800000000001</v>
      </c>
      <c r="V10" s="18">
        <v>22.165600000000001</v>
      </c>
      <c r="W10" s="18">
        <v>22.4832</v>
      </c>
      <c r="X10" s="18">
        <v>22.788</v>
      </c>
      <c r="Y10" s="18">
        <v>23.118300000000001</v>
      </c>
      <c r="Z10" s="18">
        <v>23.423200000000001</v>
      </c>
      <c r="AA10" s="18">
        <v>23.7407</v>
      </c>
      <c r="AB10" s="18">
        <v>24.0456</v>
      </c>
      <c r="AC10" s="18">
        <v>24.375800000000002</v>
      </c>
      <c r="AD10" s="18">
        <v>24.680700000000002</v>
      </c>
      <c r="AE10" s="18">
        <v>24.985600000000002</v>
      </c>
      <c r="AF10" s="18">
        <v>25.303100000000001</v>
      </c>
      <c r="AG10" s="18">
        <v>25.620699999999999</v>
      </c>
      <c r="AH10" s="18">
        <v>25.938199999999998</v>
      </c>
      <c r="AI10" s="18">
        <v>26.243099999999998</v>
      </c>
      <c r="AJ10" s="18">
        <v>26.560700000000001</v>
      </c>
      <c r="AK10" s="18">
        <v>26.8782</v>
      </c>
      <c r="AL10" s="18">
        <v>27.1831</v>
      </c>
      <c r="AM10" s="18">
        <v>27.500599999999999</v>
      </c>
      <c r="AN10" s="18">
        <v>27.805499999999999</v>
      </c>
      <c r="AO10" s="18">
        <v>28.1357</v>
      </c>
      <c r="AP10" s="18">
        <v>28.466000000000001</v>
      </c>
      <c r="AQ10" s="18">
        <v>28.796299999999999</v>
      </c>
    </row>
    <row r="11" spans="1:43" x14ac:dyDescent="0.3">
      <c r="A11" s="11" t="s">
        <v>8</v>
      </c>
      <c r="B11" s="11" t="s">
        <v>19</v>
      </c>
      <c r="C11" s="11" t="s">
        <v>48</v>
      </c>
      <c r="D11" s="4" t="s">
        <v>68</v>
      </c>
      <c r="E11" s="4" t="s">
        <v>68</v>
      </c>
      <c r="F11" s="4" t="s">
        <v>68</v>
      </c>
      <c r="G11" s="5" t="s">
        <v>69</v>
      </c>
      <c r="H11" s="6"/>
      <c r="I11" s="6" t="s">
        <v>70</v>
      </c>
      <c r="J11" s="6" t="s">
        <v>70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</row>
    <row r="12" spans="1:43" x14ac:dyDescent="0.3">
      <c r="A12" s="11" t="s">
        <v>8</v>
      </c>
      <c r="B12" s="11" t="s">
        <v>20</v>
      </c>
      <c r="C12" s="11" t="s">
        <v>49</v>
      </c>
      <c r="D12" s="4" t="s">
        <v>68</v>
      </c>
      <c r="E12" s="4" t="s">
        <v>68</v>
      </c>
      <c r="F12" s="4" t="s">
        <v>68</v>
      </c>
      <c r="G12" s="5" t="s">
        <v>69</v>
      </c>
      <c r="H12" s="6"/>
      <c r="I12" s="6" t="s">
        <v>70</v>
      </c>
      <c r="J12" s="6" t="s">
        <v>70</v>
      </c>
      <c r="K12" s="18">
        <v>3.9390000000000001</v>
      </c>
      <c r="L12" s="18">
        <v>3.8517000000000001</v>
      </c>
      <c r="M12" s="18">
        <v>3.7644000000000002</v>
      </c>
      <c r="N12" s="18">
        <v>3.6770999999999998</v>
      </c>
      <c r="O12" s="18">
        <v>3.5899000000000001</v>
      </c>
      <c r="P12" s="18">
        <v>3.5026000000000002</v>
      </c>
      <c r="Q12" s="18">
        <v>3.4152999999999998</v>
      </c>
      <c r="R12" s="18">
        <v>3.3279999999999998</v>
      </c>
      <c r="S12" s="18">
        <v>3.2406999999999999</v>
      </c>
      <c r="T12" s="18">
        <v>3.1534</v>
      </c>
      <c r="U12" s="18">
        <v>3.0661</v>
      </c>
      <c r="V12" s="18">
        <v>2.9788000000000001</v>
      </c>
      <c r="W12" s="18">
        <v>2.8915999999999999</v>
      </c>
      <c r="X12" s="18">
        <v>2.8043</v>
      </c>
      <c r="Y12" s="18">
        <v>2.7170000000000001</v>
      </c>
      <c r="Z12" s="18">
        <v>2.6297000000000001</v>
      </c>
      <c r="AA12" s="18">
        <v>2.5424000000000002</v>
      </c>
      <c r="AB12" s="18">
        <v>2.4550999999999998</v>
      </c>
      <c r="AC12" s="18">
        <v>2.3677999999999999</v>
      </c>
      <c r="AD12" s="18">
        <v>2.2806000000000002</v>
      </c>
      <c r="AE12" s="18">
        <v>2.1932999999999998</v>
      </c>
      <c r="AF12" s="18">
        <v>2.1059999999999999</v>
      </c>
      <c r="AG12" s="18">
        <v>2.0186999999999999</v>
      </c>
      <c r="AH12" s="18">
        <v>1.9314</v>
      </c>
      <c r="AI12" s="18">
        <v>1.8441000000000001</v>
      </c>
      <c r="AJ12" s="18">
        <v>1.7567999999999999</v>
      </c>
      <c r="AK12" s="18">
        <v>1.6696</v>
      </c>
      <c r="AL12" s="18">
        <v>1.5823</v>
      </c>
      <c r="AM12" s="18">
        <v>1.4950000000000001</v>
      </c>
      <c r="AN12" s="18">
        <v>1.4077</v>
      </c>
      <c r="AO12" s="18">
        <v>1.3204</v>
      </c>
      <c r="AP12" s="18">
        <v>1.2331000000000001</v>
      </c>
      <c r="AQ12" s="18">
        <v>1.1457999999999999</v>
      </c>
    </row>
    <row r="13" spans="1:43" x14ac:dyDescent="0.3">
      <c r="A13" s="11" t="s">
        <v>8</v>
      </c>
      <c r="B13" s="11" t="s">
        <v>21</v>
      </c>
      <c r="C13" s="11" t="s">
        <v>50</v>
      </c>
      <c r="D13" s="4" t="s">
        <v>68</v>
      </c>
      <c r="E13" s="4" t="s">
        <v>68</v>
      </c>
      <c r="F13" s="4" t="s">
        <v>68</v>
      </c>
      <c r="G13" s="5" t="s">
        <v>69</v>
      </c>
      <c r="H13" s="6"/>
      <c r="I13" s="6" t="s">
        <v>70</v>
      </c>
      <c r="J13" s="6" t="s">
        <v>70</v>
      </c>
      <c r="K13" s="18">
        <v>4.5758999999999999</v>
      </c>
      <c r="L13" s="18">
        <v>4.6872999999999996</v>
      </c>
      <c r="M13" s="18">
        <v>4.7988</v>
      </c>
      <c r="N13" s="18">
        <v>4.9103000000000003</v>
      </c>
      <c r="O13" s="18">
        <v>5.0217999999999998</v>
      </c>
      <c r="P13" s="18">
        <v>5.1333000000000002</v>
      </c>
      <c r="Q13" s="18">
        <v>5.2447999999999997</v>
      </c>
      <c r="R13" s="18">
        <v>5.3562000000000003</v>
      </c>
      <c r="S13" s="18">
        <v>5.4676999999999998</v>
      </c>
      <c r="T13" s="18">
        <v>5.5792000000000002</v>
      </c>
      <c r="U13" s="18">
        <v>5.6906999999999996</v>
      </c>
      <c r="V13" s="18">
        <v>5.8022</v>
      </c>
      <c r="W13" s="18">
        <v>5.9137000000000004</v>
      </c>
      <c r="X13" s="18">
        <v>6.0251000000000001</v>
      </c>
      <c r="Y13" s="18">
        <v>6.1365999999999996</v>
      </c>
      <c r="Z13" s="18">
        <v>6.2481</v>
      </c>
      <c r="AA13" s="18">
        <v>6.3596000000000004</v>
      </c>
      <c r="AB13" s="18">
        <v>6.4710999999999999</v>
      </c>
      <c r="AC13" s="18">
        <v>6.5826000000000002</v>
      </c>
      <c r="AD13" s="18">
        <v>6.6940999999999997</v>
      </c>
      <c r="AE13" s="18">
        <v>6.8055000000000003</v>
      </c>
      <c r="AF13" s="18">
        <v>6.9169999999999998</v>
      </c>
      <c r="AG13" s="18">
        <v>7.0285000000000002</v>
      </c>
      <c r="AH13" s="18">
        <v>7.14</v>
      </c>
      <c r="AI13" s="18">
        <v>7.2515000000000001</v>
      </c>
      <c r="AJ13" s="18">
        <v>7.3630000000000004</v>
      </c>
      <c r="AK13" s="18">
        <v>7.4744000000000002</v>
      </c>
      <c r="AL13" s="18">
        <v>7.5858999999999996</v>
      </c>
      <c r="AM13" s="18">
        <v>7.6974</v>
      </c>
      <c r="AN13" s="18">
        <v>7.8089000000000004</v>
      </c>
      <c r="AO13" s="18">
        <v>7.9203999999999999</v>
      </c>
      <c r="AP13" s="18">
        <v>8.0319000000000003</v>
      </c>
      <c r="AQ13" s="18">
        <v>8.1433</v>
      </c>
    </row>
    <row r="14" spans="1:43" x14ac:dyDescent="0.3">
      <c r="A14" s="11" t="s">
        <v>8</v>
      </c>
      <c r="B14" s="11" t="s">
        <v>22</v>
      </c>
      <c r="C14" s="11" t="s">
        <v>51</v>
      </c>
      <c r="D14" s="4" t="s">
        <v>68</v>
      </c>
      <c r="E14" s="4" t="s">
        <v>68</v>
      </c>
      <c r="F14" s="4" t="s">
        <v>68</v>
      </c>
      <c r="G14" s="5" t="s">
        <v>69</v>
      </c>
      <c r="H14" s="6"/>
      <c r="I14" s="6" t="s">
        <v>70</v>
      </c>
      <c r="J14" s="6" t="s">
        <v>70</v>
      </c>
      <c r="K14" s="18">
        <v>3.0990000000000002</v>
      </c>
      <c r="L14" s="18">
        <v>3.2185999999999999</v>
      </c>
      <c r="M14" s="18">
        <v>3.3532999999999999</v>
      </c>
      <c r="N14" s="18">
        <v>3.4792000000000001</v>
      </c>
      <c r="O14" s="18">
        <v>3.605</v>
      </c>
      <c r="P14" s="18">
        <v>3.7349000000000001</v>
      </c>
      <c r="Q14" s="18">
        <v>3.8616999999999999</v>
      </c>
      <c r="R14" s="18">
        <v>3.9889999999999999</v>
      </c>
      <c r="S14" s="18">
        <v>4.1173000000000002</v>
      </c>
      <c r="T14" s="18">
        <v>4.2446000000000002</v>
      </c>
      <c r="U14" s="18">
        <v>4.3722000000000003</v>
      </c>
      <c r="V14" s="18">
        <v>4.5000999999999998</v>
      </c>
      <c r="W14" s="18">
        <v>4.6276000000000002</v>
      </c>
      <c r="X14" s="18">
        <v>4.7552000000000003</v>
      </c>
      <c r="Y14" s="18">
        <v>4.8829000000000002</v>
      </c>
      <c r="Z14" s="18">
        <v>5.0105000000000004</v>
      </c>
      <c r="AA14" s="18">
        <v>5.1382000000000003</v>
      </c>
      <c r="AB14" s="18">
        <v>5.2659000000000002</v>
      </c>
      <c r="AC14" s="18">
        <v>5.3935000000000004</v>
      </c>
      <c r="AD14" s="18">
        <v>5.5212000000000003</v>
      </c>
      <c r="AE14" s="18">
        <v>5.6487999999999996</v>
      </c>
      <c r="AF14" s="18">
        <v>5.7765000000000004</v>
      </c>
      <c r="AG14" s="18">
        <v>5.9040999999999997</v>
      </c>
      <c r="AH14" s="18">
        <v>6.0317999999999996</v>
      </c>
      <c r="AI14" s="18">
        <v>6.1593999999999998</v>
      </c>
      <c r="AJ14" s="18">
        <v>6.2870999999999997</v>
      </c>
      <c r="AK14" s="18">
        <v>6.4146999999999998</v>
      </c>
      <c r="AL14" s="18">
        <v>6.5423999999999998</v>
      </c>
      <c r="AM14" s="18">
        <v>6.67</v>
      </c>
      <c r="AN14" s="18">
        <v>6.7976999999999999</v>
      </c>
      <c r="AO14" s="18">
        <v>6.9253</v>
      </c>
      <c r="AP14" s="18">
        <v>7.0529999999999999</v>
      </c>
      <c r="AQ14" s="18">
        <v>7.1806999999999999</v>
      </c>
    </row>
    <row r="15" spans="1:43" x14ac:dyDescent="0.3">
      <c r="A15" s="11" t="s">
        <v>8</v>
      </c>
      <c r="B15" s="11" t="s">
        <v>23</v>
      </c>
      <c r="C15" s="11" t="s">
        <v>52</v>
      </c>
      <c r="D15" s="4" t="s">
        <v>68</v>
      </c>
      <c r="E15" s="4" t="s">
        <v>68</v>
      </c>
      <c r="F15" s="4" t="s">
        <v>68</v>
      </c>
      <c r="G15" s="5" t="s">
        <v>69</v>
      </c>
      <c r="H15" s="6"/>
      <c r="I15" s="6" t="s">
        <v>70</v>
      </c>
      <c r="J15" s="6" t="s">
        <v>70</v>
      </c>
      <c r="K15" s="18">
        <v>13.8436</v>
      </c>
      <c r="L15" s="18">
        <v>14.1808</v>
      </c>
      <c r="M15" s="18">
        <v>14.5181</v>
      </c>
      <c r="N15" s="18">
        <v>14.855399999999999</v>
      </c>
      <c r="O15" s="18">
        <v>15.1927</v>
      </c>
      <c r="P15" s="18">
        <v>15.53</v>
      </c>
      <c r="Q15" s="18">
        <v>15.8672</v>
      </c>
      <c r="R15" s="18">
        <v>16.204499999999999</v>
      </c>
      <c r="S15" s="18">
        <v>16.541799999999999</v>
      </c>
      <c r="T15" s="18">
        <v>16.879100000000001</v>
      </c>
      <c r="U15" s="18">
        <v>17.2164</v>
      </c>
      <c r="V15" s="18">
        <v>17.553599999999999</v>
      </c>
      <c r="W15" s="18">
        <v>17.890899999999998</v>
      </c>
      <c r="X15" s="18">
        <v>18.228200000000001</v>
      </c>
      <c r="Y15" s="18">
        <v>18.5655</v>
      </c>
      <c r="Z15" s="18">
        <v>18.902699999999999</v>
      </c>
      <c r="AA15" s="18">
        <v>19.239999999999998</v>
      </c>
      <c r="AB15" s="18">
        <v>19.577300000000001</v>
      </c>
      <c r="AC15" s="18">
        <v>19.9146</v>
      </c>
      <c r="AD15" s="18">
        <v>20.251899999999999</v>
      </c>
      <c r="AE15" s="18">
        <v>20.589099999999998</v>
      </c>
      <c r="AF15" s="18">
        <v>20.926400000000001</v>
      </c>
      <c r="AG15" s="18">
        <v>21.2637</v>
      </c>
      <c r="AH15" s="18">
        <v>21.600999999999999</v>
      </c>
      <c r="AI15" s="18">
        <v>21.938300000000002</v>
      </c>
      <c r="AJ15" s="18">
        <v>22.275500000000001</v>
      </c>
      <c r="AK15" s="18">
        <v>22.6128</v>
      </c>
      <c r="AL15" s="18">
        <v>22.950099999999999</v>
      </c>
      <c r="AM15" s="18">
        <v>23.287400000000002</v>
      </c>
      <c r="AN15" s="18">
        <v>23.624700000000001</v>
      </c>
      <c r="AO15" s="18">
        <v>23.9619</v>
      </c>
      <c r="AP15" s="18">
        <v>24.299199999999999</v>
      </c>
      <c r="AQ15" s="18">
        <v>24.636500000000002</v>
      </c>
    </row>
    <row r="16" spans="1:43" x14ac:dyDescent="0.3">
      <c r="A16" s="11" t="s">
        <v>8</v>
      </c>
      <c r="B16" s="11" t="s">
        <v>24</v>
      </c>
      <c r="C16" s="11" t="s">
        <v>53</v>
      </c>
      <c r="D16" s="4" t="s">
        <v>68</v>
      </c>
      <c r="E16" s="4" t="s">
        <v>68</v>
      </c>
      <c r="F16" s="4" t="s">
        <v>68</v>
      </c>
      <c r="G16" s="5" t="s">
        <v>69</v>
      </c>
      <c r="H16" s="6"/>
      <c r="I16" s="6" t="s">
        <v>70</v>
      </c>
      <c r="J16" s="6" t="s">
        <v>70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</row>
    <row r="17" spans="1:43" x14ac:dyDescent="0.3">
      <c r="A17" s="11" t="s">
        <v>8</v>
      </c>
      <c r="B17" s="11" t="s">
        <v>25</v>
      </c>
      <c r="C17" s="11" t="s">
        <v>54</v>
      </c>
      <c r="D17" s="4" t="s">
        <v>68</v>
      </c>
      <c r="E17" s="4" t="s">
        <v>68</v>
      </c>
      <c r="F17" s="4" t="s">
        <v>68</v>
      </c>
      <c r="G17" s="7" t="s">
        <v>71</v>
      </c>
      <c r="H17" s="6" t="s">
        <v>72</v>
      </c>
      <c r="I17" s="6" t="s">
        <v>73</v>
      </c>
      <c r="J17" s="6" t="s">
        <v>73</v>
      </c>
      <c r="K17" s="13">
        <f>(D18*E18*F18 + D19*E19*F19 + D20*E20*F20)/1000000000</f>
        <v>25.746511373000001</v>
      </c>
      <c r="L17" s="6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x14ac:dyDescent="0.3">
      <c r="A18" s="11" t="s">
        <v>9</v>
      </c>
      <c r="B18" s="11" t="s">
        <v>26</v>
      </c>
      <c r="C18" s="11" t="s">
        <v>55</v>
      </c>
      <c r="D18" s="8">
        <v>327729</v>
      </c>
      <c r="E18" s="9">
        <v>1.6</v>
      </c>
      <c r="F18" s="8">
        <v>14773</v>
      </c>
      <c r="G18" s="5" t="s">
        <v>74</v>
      </c>
      <c r="H18" s="6"/>
      <c r="I18" s="6" t="s">
        <v>75</v>
      </c>
      <c r="J18" s="6" t="s">
        <v>75</v>
      </c>
      <c r="K18" s="12">
        <f>(D18*E18*F18/1000000000)/(K$17)</f>
        <v>0.30087434817765674</v>
      </c>
      <c r="L18" s="6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x14ac:dyDescent="0.3">
      <c r="A19" s="11" t="s">
        <v>9</v>
      </c>
      <c r="B19" s="11" t="s">
        <v>27</v>
      </c>
      <c r="C19" s="11" t="s">
        <v>56</v>
      </c>
      <c r="D19" s="8">
        <v>649910</v>
      </c>
      <c r="E19" s="9">
        <v>1.5</v>
      </c>
      <c r="F19" s="8">
        <v>14773</v>
      </c>
      <c r="G19" s="5" t="s">
        <v>74</v>
      </c>
      <c r="H19" s="6"/>
      <c r="I19" s="6" t="s">
        <v>75</v>
      </c>
      <c r="J19" s="6" t="s">
        <v>75</v>
      </c>
      <c r="K19" s="12">
        <f t="shared" ref="K19:K20" si="0">(D19*E19*F19/1000000000)/(K$17)</f>
        <v>0.55936435178953359</v>
      </c>
      <c r="L19" s="6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x14ac:dyDescent="0.3">
      <c r="A20" s="11" t="s">
        <v>9</v>
      </c>
      <c r="B20" s="11" t="s">
        <v>28</v>
      </c>
      <c r="C20" s="11" t="s">
        <v>57</v>
      </c>
      <c r="D20" s="8">
        <v>446464</v>
      </c>
      <c r="E20" s="9">
        <v>1.1000000000000001</v>
      </c>
      <c r="F20" s="8">
        <v>7327</v>
      </c>
      <c r="G20" s="5" t="s">
        <v>74</v>
      </c>
      <c r="H20" s="6"/>
      <c r="I20" s="6" t="s">
        <v>75</v>
      </c>
      <c r="J20" s="6" t="s">
        <v>75</v>
      </c>
      <c r="K20" s="12">
        <f t="shared" si="0"/>
        <v>0.1397613000328097</v>
      </c>
      <c r="L20" s="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x14ac:dyDescent="0.3">
      <c r="A21" s="11" t="s">
        <v>8</v>
      </c>
      <c r="B21" s="11" t="s">
        <v>29</v>
      </c>
      <c r="C21" s="11" t="s">
        <v>58</v>
      </c>
      <c r="D21" s="4" t="s">
        <v>68</v>
      </c>
      <c r="E21" s="4" t="s">
        <v>68</v>
      </c>
      <c r="F21" s="4" t="s">
        <v>68</v>
      </c>
      <c r="G21" s="7" t="s">
        <v>76</v>
      </c>
      <c r="H21" s="6" t="s">
        <v>72</v>
      </c>
      <c r="I21" s="6" t="s">
        <v>73</v>
      </c>
      <c r="J21" s="6" t="s">
        <v>73</v>
      </c>
      <c r="K21" s="13">
        <f>(D22*E22*F22 + D23*E23*F23 + D24*E24*F24)/1000000000 + K25</f>
        <v>8.3163451757980003</v>
      </c>
      <c r="L21" s="6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x14ac:dyDescent="0.3">
      <c r="A22" s="11" t="s">
        <v>9</v>
      </c>
      <c r="B22" s="11" t="s">
        <v>30</v>
      </c>
      <c r="C22" s="11" t="s">
        <v>59</v>
      </c>
      <c r="D22" s="8">
        <v>6647</v>
      </c>
      <c r="E22" s="9">
        <f>26*0.55</f>
        <v>14.3</v>
      </c>
      <c r="F22" s="17">
        <v>65460</v>
      </c>
      <c r="G22" s="5" t="s">
        <v>74</v>
      </c>
      <c r="H22" s="6"/>
      <c r="I22" s="6" t="s">
        <v>75</v>
      </c>
      <c r="J22" s="6" t="s">
        <v>75</v>
      </c>
      <c r="K22" s="12">
        <f>(D22*E22*F22/1000000000)/(K$21)</f>
        <v>0.74817847677936888</v>
      </c>
      <c r="L22" s="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x14ac:dyDescent="0.3">
      <c r="A23" s="11" t="s">
        <v>9</v>
      </c>
      <c r="B23" s="11" t="s">
        <v>31</v>
      </c>
      <c r="C23" s="11" t="s">
        <v>60</v>
      </c>
      <c r="D23" s="8">
        <v>8727</v>
      </c>
      <c r="E23" s="9">
        <f>8.43*0.55</f>
        <v>4.6364999999999998</v>
      </c>
      <c r="F23" s="8">
        <v>45876</v>
      </c>
      <c r="G23" s="5" t="s">
        <v>74</v>
      </c>
      <c r="H23" s="6"/>
      <c r="I23" s="6" t="s">
        <v>75</v>
      </c>
      <c r="J23" s="6" t="s">
        <v>75</v>
      </c>
      <c r="K23" s="12">
        <f>(D23*E23*F23/1000000000)/(K$21)</f>
        <v>0.22320724002655173</v>
      </c>
      <c r="L23" s="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x14ac:dyDescent="0.3">
      <c r="A24" s="11" t="s">
        <v>9</v>
      </c>
      <c r="B24" s="11" t="s">
        <v>32</v>
      </c>
      <c r="C24" s="11" t="s">
        <v>61</v>
      </c>
      <c r="D24" s="8">
        <v>11331</v>
      </c>
      <c r="E24" s="9">
        <v>0.25</v>
      </c>
      <c r="F24" s="8">
        <v>48704</v>
      </c>
      <c r="G24" s="5" t="s">
        <v>74</v>
      </c>
      <c r="H24" s="6"/>
      <c r="I24" s="6" t="s">
        <v>75</v>
      </c>
      <c r="J24" s="6" t="s">
        <v>75</v>
      </c>
      <c r="K24" s="12">
        <f>(D24*E24*F24/1000000000)/(K$21)</f>
        <v>1.658977027571025E-2</v>
      </c>
      <c r="L24" s="6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x14ac:dyDescent="0.3">
      <c r="A25" s="11" t="s">
        <v>9</v>
      </c>
      <c r="B25" s="11" t="s">
        <v>33</v>
      </c>
      <c r="C25" s="11" t="s">
        <v>62</v>
      </c>
      <c r="D25" s="10" t="s">
        <v>77</v>
      </c>
      <c r="E25" s="10" t="s">
        <v>77</v>
      </c>
      <c r="F25" s="10" t="s">
        <v>77</v>
      </c>
      <c r="G25" s="5" t="s">
        <v>74</v>
      </c>
      <c r="H25" s="6"/>
      <c r="I25" s="6" t="s">
        <v>73</v>
      </c>
      <c r="J25" s="6" t="s">
        <v>73</v>
      </c>
      <c r="K25" s="14">
        <v>0.1</v>
      </c>
      <c r="L25" s="6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x14ac:dyDescent="0.3">
      <c r="A26" s="11" t="s">
        <v>8</v>
      </c>
      <c r="B26" s="11" t="s">
        <v>34</v>
      </c>
      <c r="C26" s="11" t="s">
        <v>63</v>
      </c>
      <c r="D26" s="4" t="s">
        <v>68</v>
      </c>
      <c r="E26" s="4" t="s">
        <v>68</v>
      </c>
      <c r="F26" s="4" t="s">
        <v>68</v>
      </c>
      <c r="G26" s="7" t="s">
        <v>85</v>
      </c>
      <c r="H26" s="6" t="s">
        <v>78</v>
      </c>
      <c r="I26" s="6" t="s">
        <v>79</v>
      </c>
      <c r="J26" s="6" t="s">
        <v>79</v>
      </c>
      <c r="K26" s="13">
        <f>+D28*E28*F28/1000000000</f>
        <v>20.852289452880001</v>
      </c>
      <c r="L26" s="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x14ac:dyDescent="0.3">
      <c r="A27" s="11" t="s">
        <v>9</v>
      </c>
      <c r="B27" s="11" t="s">
        <v>35</v>
      </c>
      <c r="C27" s="11" t="s">
        <v>64</v>
      </c>
      <c r="D27" s="10" t="s">
        <v>77</v>
      </c>
      <c r="E27" s="10" t="s">
        <v>77</v>
      </c>
      <c r="F27" s="10" t="s">
        <v>77</v>
      </c>
      <c r="G27" s="5" t="s">
        <v>74</v>
      </c>
      <c r="H27" s="6"/>
      <c r="I27" s="6" t="s">
        <v>75</v>
      </c>
      <c r="J27" s="6" t="s">
        <v>75</v>
      </c>
      <c r="K27" s="6">
        <v>0</v>
      </c>
      <c r="L27" s="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x14ac:dyDescent="0.3">
      <c r="A28" s="11" t="s">
        <v>9</v>
      </c>
      <c r="B28" s="11" t="s">
        <v>36</v>
      </c>
      <c r="C28" s="11" t="s">
        <v>65</v>
      </c>
      <c r="D28" s="8">
        <v>42158</v>
      </c>
      <c r="E28" s="9">
        <v>11.16</v>
      </c>
      <c r="F28" s="8">
        <v>44321</v>
      </c>
      <c r="G28" s="5" t="s">
        <v>74</v>
      </c>
      <c r="H28" s="6"/>
      <c r="I28" s="6" t="s">
        <v>75</v>
      </c>
      <c r="J28" s="6" t="s">
        <v>75</v>
      </c>
      <c r="K28" s="12">
        <f>(D28*E28*F28/1000000000)/K26</f>
        <v>1</v>
      </c>
      <c r="L28" s="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x14ac:dyDescent="0.3">
      <c r="A29" s="11" t="s">
        <v>8</v>
      </c>
      <c r="B29" s="11" t="s">
        <v>37</v>
      </c>
      <c r="C29" s="11" t="s">
        <v>66</v>
      </c>
      <c r="D29" s="4" t="s">
        <v>68</v>
      </c>
      <c r="E29" s="4" t="s">
        <v>68</v>
      </c>
      <c r="F29" s="4" t="s">
        <v>68</v>
      </c>
      <c r="G29" s="7" t="s">
        <v>80</v>
      </c>
      <c r="H29" s="6" t="s">
        <v>78</v>
      </c>
      <c r="I29" s="6" t="s">
        <v>79</v>
      </c>
      <c r="J29" s="6" t="s">
        <v>79</v>
      </c>
      <c r="K29" s="13">
        <f>+D30*E30*F30/1000000000</f>
        <v>6.3187072007400005</v>
      </c>
      <c r="L29" s="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1:43" x14ac:dyDescent="0.3">
      <c r="A30" s="11" t="s">
        <v>9</v>
      </c>
      <c r="B30" s="11" t="s">
        <v>38</v>
      </c>
      <c r="C30" s="11" t="s">
        <v>67</v>
      </c>
      <c r="D30" s="8">
        <v>195093</v>
      </c>
      <c r="E30" s="9">
        <v>1.86</v>
      </c>
      <c r="F30" s="8">
        <v>17413</v>
      </c>
      <c r="G30" s="5" t="s">
        <v>74</v>
      </c>
      <c r="H30" s="6"/>
      <c r="I30" s="6" t="s">
        <v>75</v>
      </c>
      <c r="J30" s="6" t="s">
        <v>75</v>
      </c>
      <c r="K30" s="12">
        <f>(D30*E30*F30/1000000000)/K29</f>
        <v>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</row>
    <row r="31" spans="1:43" x14ac:dyDescent="0.3">
      <c r="A31" s="6" t="s">
        <v>8</v>
      </c>
      <c r="B31" s="6" t="s">
        <v>83</v>
      </c>
      <c r="C31" s="16" t="s">
        <v>84</v>
      </c>
      <c r="D31" s="4" t="s">
        <v>68</v>
      </c>
      <c r="E31" s="4" t="s">
        <v>68</v>
      </c>
      <c r="F31" s="4" t="s">
        <v>68</v>
      </c>
      <c r="G31" s="11" t="s">
        <v>74</v>
      </c>
      <c r="H31" s="4"/>
      <c r="I31" s="6" t="s">
        <v>73</v>
      </c>
      <c r="J31" s="4" t="s">
        <v>73</v>
      </c>
      <c r="K31" s="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x14ac:dyDescent="0.3">
      <c r="K32" s="15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9A8244-829F-4256-944F-3E286BEA7076}"/>
</file>

<file path=customXml/itemProps2.xml><?xml version="1.0" encoding="utf-8"?>
<ds:datastoreItem xmlns:ds="http://schemas.openxmlformats.org/officeDocument/2006/customXml" ds:itemID="{05C2DF69-435B-448D-A36A-20E92401FA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luisf</cp:lastModifiedBy>
  <dcterms:created xsi:type="dcterms:W3CDTF">2020-08-18T21:52:55Z</dcterms:created>
  <dcterms:modified xsi:type="dcterms:W3CDTF">2021-02-01T17:16:33Z</dcterms:modified>
</cp:coreProperties>
</file>