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JAMAICA_Models\1_3_4_Ele_Bld_Ind_2_Integrated\A2_Extra_Inputs\"/>
    </mc:Choice>
  </mc:AlternateContent>
  <xr:revisionPtr revIDLastSave="0" documentId="13_ncr:1_{07EEEC01-90E7-4936-9A93-243E414C83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HGs" sheetId="1" r:id="rId1"/>
    <sheet name="Externalities" sheetId="2" r:id="rId2"/>
    <sheet name="Other" sheetId="4" r:id="rId3"/>
  </sheets>
  <definedNames>
    <definedName name="_xlnm._FilterDatabase" localSheetId="0" hidden="1">GHGs!$A$1:$C$49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34" i="1" l="1"/>
  <c r="C12" i="1"/>
  <c r="C31" i="1" s="1"/>
  <c r="C11" i="1"/>
  <c r="C30" i="1" s="1"/>
  <c r="C10" i="1"/>
  <c r="C28" i="1" s="1"/>
  <c r="C9" i="1"/>
  <c r="C19" i="1" s="1"/>
  <c r="C8" i="1"/>
  <c r="C7" i="1"/>
  <c r="C26" i="1" s="1"/>
  <c r="C6" i="1"/>
  <c r="C4" i="1"/>
  <c r="C32" i="1" s="1"/>
  <c r="C2" i="1"/>
  <c r="C15" i="1" s="1"/>
  <c r="C3" i="1"/>
  <c r="C16" i="1" s="1"/>
  <c r="C23" i="1" l="1"/>
  <c r="C33" i="1"/>
  <c r="C27" i="1"/>
  <c r="C20" i="1"/>
  <c r="C22" i="1"/>
  <c r="C5" i="1"/>
  <c r="C24" i="1" l="1"/>
  <c r="C17" i="1"/>
</calcChain>
</file>

<file path=xl/sharedStrings.xml><?xml version="1.0" encoding="utf-8"?>
<sst xmlns="http://schemas.openxmlformats.org/spreadsheetml/2006/main" count="284" uniqueCount="115">
  <si>
    <t>External Cost</t>
  </si>
  <si>
    <t>Tech</t>
  </si>
  <si>
    <t>CO2e_sources</t>
  </si>
  <si>
    <t>DIST_PCO</t>
  </si>
  <si>
    <t>EmissionActivityRatio</t>
  </si>
  <si>
    <t>Final Unit</t>
  </si>
  <si>
    <t>Drop some references here</t>
  </si>
  <si>
    <t>Emission</t>
  </si>
  <si>
    <t>EmissionsPenalty</t>
  </si>
  <si>
    <t>CO2e_HFC</t>
  </si>
  <si>
    <t>IMP_R32</t>
  </si>
  <si>
    <t>IMP_R125</t>
  </si>
  <si>
    <t>IMP_R134A</t>
  </si>
  <si>
    <t>IMP_R143A</t>
  </si>
  <si>
    <t>IMP_R227EA</t>
  </si>
  <si>
    <t>IMP_R236FA</t>
  </si>
  <si>
    <t>IMP_SUB32</t>
  </si>
  <si>
    <t>IMP_SUB125</t>
  </si>
  <si>
    <t>IMP_SUB134A</t>
  </si>
  <si>
    <t>IMP_SUB143A</t>
  </si>
  <si>
    <t>IMP_SUB227EA</t>
  </si>
  <si>
    <t>IMP_SUB236FA</t>
  </si>
  <si>
    <t>Adim.</t>
  </si>
  <si>
    <t>PROD_CLK_TRAD</t>
  </si>
  <si>
    <t>MtCO2eq/Mt de Clinker</t>
  </si>
  <si>
    <t>CO2e_CEM</t>
  </si>
  <si>
    <t>DIST_DSL</t>
  </si>
  <si>
    <t>MtonCO2eq/PJ</t>
  </si>
  <si>
    <t>DIST_FOI</t>
  </si>
  <si>
    <t>DIST_GSL</t>
  </si>
  <si>
    <t>DIST_LPG</t>
  </si>
  <si>
    <t>DIST_COK</t>
  </si>
  <si>
    <t>DIST_KER</t>
  </si>
  <si>
    <t>DIST_NGS</t>
  </si>
  <si>
    <t>T5LPGRES</t>
  </si>
  <si>
    <t>CO2e_DE</t>
  </si>
  <si>
    <t>PPDSL</t>
  </si>
  <si>
    <t>CO2e_PP</t>
  </si>
  <si>
    <t>Factores de emisión Diesel oil: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</si>
  <si>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Fuel Oil residual: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</si>
  <si>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Gasolina para motores: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</si>
  <si>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Gases licuado de petróleo: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</si>
  <si>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coque de petróleo: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</si>
  <si>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otro queroseno: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</si>
  <si>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gas natural: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</si>
  <si>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Factores de emisión antracita: Directrices de IPCC 2006, Volumen 2, Capítulo 2, Cuadros 2.2, 2.3, 2.4 y 2.5. https://www.ipcc-nggip.iges.or.jp/public/2006gl/spanish/pdf/2_Volume2/V2_2_Ch2_Stationary_Combustion.pdf
Potencial de calentamiento global: https://erce.energy/erceipccsixthassessment/</t>
  </si>
  <si>
    <t>DIST_JET</t>
  </si>
  <si>
    <t>DIST_FIR</t>
  </si>
  <si>
    <t>DIST_CHA</t>
  </si>
  <si>
    <t>DIST_BIM</t>
  </si>
  <si>
    <t>DIST_BGS</t>
  </si>
  <si>
    <t>PPBIM</t>
  </si>
  <si>
    <t>PPBGS</t>
  </si>
  <si>
    <t>PPNGS</t>
  </si>
  <si>
    <t>PPFOI</t>
  </si>
  <si>
    <t>T5DSLCOM</t>
  </si>
  <si>
    <t>T5GSLCOM</t>
  </si>
  <si>
    <t>T5LPGCOM</t>
  </si>
  <si>
    <t>T5ELECOM</t>
  </si>
  <si>
    <t>T5FIRCOM</t>
  </si>
  <si>
    <t>T5CHACOM</t>
  </si>
  <si>
    <t>T5OPECOM</t>
  </si>
  <si>
    <t>T5DSLRES</t>
  </si>
  <si>
    <t>T5GSLRES</t>
  </si>
  <si>
    <t>T5ELERES</t>
  </si>
  <si>
    <t>T5KERRES</t>
  </si>
  <si>
    <t>T5FIRRES</t>
  </si>
  <si>
    <t>T5CHARES</t>
  </si>
  <si>
    <t>T5OPERES</t>
  </si>
  <si>
    <t>T5DSLINDCEM</t>
  </si>
  <si>
    <t>T5GSLINDCEM</t>
  </si>
  <si>
    <t>T5NGSINDCEM</t>
  </si>
  <si>
    <t>T5ELEINDCEM</t>
  </si>
  <si>
    <t>T5HYDINDCEM</t>
  </si>
  <si>
    <t>T5COKINDCEM</t>
  </si>
  <si>
    <t>T5BIMINDCEM</t>
  </si>
  <si>
    <t>T5COAINDCEM</t>
  </si>
  <si>
    <t>T5FOIINDCEM</t>
  </si>
  <si>
    <t>T5DSLINDBAX</t>
  </si>
  <si>
    <t>T5GSLINDBAX</t>
  </si>
  <si>
    <t>T5NGSINDBAX</t>
  </si>
  <si>
    <t>T5ELEINDBAX</t>
  </si>
  <si>
    <t>T5HYDINDBAX</t>
  </si>
  <si>
    <t>T5COKINDBAX</t>
  </si>
  <si>
    <t>T5BIMINDBAX</t>
  </si>
  <si>
    <t>T5COAINDBAX</t>
  </si>
  <si>
    <t>T5FOIINDBAX</t>
  </si>
  <si>
    <t>T5DSLINDSUM</t>
  </si>
  <si>
    <t>T5GSLINDSUM</t>
  </si>
  <si>
    <t>T5NGSINDSUM</t>
  </si>
  <si>
    <t>T5ELEINDSUM</t>
  </si>
  <si>
    <t>T5HYDINDSUM</t>
  </si>
  <si>
    <t>T5COKINDSUM</t>
  </si>
  <si>
    <t>T5BIMINDSUM</t>
  </si>
  <si>
    <t>T5COAINDSUM</t>
  </si>
  <si>
    <t>T5FOIINDSUM</t>
  </si>
  <si>
    <t>T5DSLINDOTM</t>
  </si>
  <si>
    <t>T5GSLINDOTM</t>
  </si>
  <si>
    <t>T5NGSINDOTM</t>
  </si>
  <si>
    <t>T5ELEINDOTM</t>
  </si>
  <si>
    <t>T5HYDINDOTM</t>
  </si>
  <si>
    <t>T5COKINDOTM</t>
  </si>
  <si>
    <t>T5BIMINDOTM</t>
  </si>
  <si>
    <t>T5COAINDOTM</t>
  </si>
  <si>
    <t>T5FOIINDOTM</t>
  </si>
  <si>
    <t>T5DSLCON</t>
  </si>
  <si>
    <t>T5ELECON</t>
  </si>
  <si>
    <t>T5FOICON</t>
  </si>
  <si>
    <t>DIST_COA</t>
  </si>
  <si>
    <t>IPCC Guidelines Vol 2, Chap 2, tables 2.2, 2.3, 2.4  https://www.ipcc-nggip.iges.or.jp/public/2006gl/pdf/2_Volume2/V2_2_Ch2_Stationary_Combustion.pdf</t>
  </si>
  <si>
    <t>LIME</t>
  </si>
  <si>
    <t>CO2e_LIME</t>
  </si>
  <si>
    <t>LUBRI</t>
  </si>
  <si>
    <t>CO2e_LUBRI</t>
  </si>
  <si>
    <t>T5GSLCON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</si>
</sst>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2" fillId="2" borderId="1" xfId="0" applyFont="1" applyFill="1" applyBorder="1"/>
    <xf numFmtId="0" fontId="0" fillId="3" borderId="6" xfId="0" applyFill="1" applyBorder="1"/>
    <xf numFmtId="0" fontId="0" fillId="3" borderId="11" xfId="0" applyFill="1" applyBorder="1"/>
    <xf numFmtId="0" fontId="2" fillId="2" borderId="12" xfId="0" applyFont="1" applyFill="1" applyBorder="1"/>
    <xf numFmtId="0" fontId="0" fillId="0" borderId="13" xfId="0" applyBorder="1"/>
    <xf numFmtId="0" fontId="2" fillId="6" borderId="0" xfId="0" applyFont="1" applyFill="1"/>
    <xf numFmtId="0" fontId="2" fillId="0" borderId="0" xfId="0" applyFont="1"/>
    <xf numFmtId="0" fontId="0" fillId="7" borderId="4" xfId="0" applyFill="1" applyBorder="1"/>
    <xf numFmtId="0" fontId="0" fillId="7" borderId="6" xfId="0" applyFill="1" applyBorder="1"/>
    <xf numFmtId="0" fontId="0" fillId="3" borderId="15" xfId="0" applyFill="1" applyBorder="1"/>
    <xf numFmtId="0" fontId="2" fillId="2" borderId="16" xfId="0" applyFont="1" applyFill="1" applyBorder="1"/>
    <xf numFmtId="0" fontId="0" fillId="0" borderId="16" xfId="0" applyBorder="1"/>
    <xf numFmtId="0" fontId="0" fillId="8" borderId="1" xfId="0" applyFill="1" applyBorder="1"/>
    <xf numFmtId="0" fontId="2" fillId="8" borderId="1" xfId="0" applyFont="1" applyFill="1" applyBorder="1"/>
    <xf numFmtId="0" fontId="0" fillId="7" borderId="11" xfId="0" applyFill="1" applyBorder="1"/>
    <xf numFmtId="0" fontId="0" fillId="2" borderId="1" xfId="0" applyFill="1" applyBorder="1"/>
    <xf numFmtId="0" fontId="0" fillId="5" borderId="12" xfId="0" applyFill="1" applyBorder="1"/>
    <xf numFmtId="164" fontId="0" fillId="0" borderId="12" xfId="0" applyNumberFormat="1" applyBorder="1"/>
    <xf numFmtId="0" fontId="0" fillId="4" borderId="11" xfId="0" applyFill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9" borderId="1" xfId="0" applyFill="1" applyBorder="1"/>
    <xf numFmtId="0" fontId="0" fillId="0" borderId="21" xfId="0" applyBorder="1"/>
    <xf numFmtId="0" fontId="0" fillId="0" borderId="22" xfId="0" applyBorder="1"/>
    <xf numFmtId="0" fontId="2" fillId="6" borderId="10" xfId="0" applyFont="1" applyFill="1" applyBorder="1"/>
    <xf numFmtId="0" fontId="2" fillId="6" borderId="23" xfId="0" applyFont="1" applyFill="1" applyBorder="1"/>
    <xf numFmtId="0" fontId="0" fillId="0" borderId="24" xfId="0" applyBorder="1"/>
    <xf numFmtId="0" fontId="0" fillId="0" borderId="2" xfId="0" applyBorder="1"/>
    <xf numFmtId="0" fontId="2" fillId="6" borderId="25" xfId="0" applyFont="1" applyFill="1" applyBorder="1"/>
    <xf numFmtId="0" fontId="2" fillId="6" borderId="5" xfId="0" applyFont="1" applyFill="1" applyBorder="1"/>
    <xf numFmtId="0" fontId="2" fillId="6" borderId="7" xfId="0" applyFont="1" applyFill="1" applyBorder="1"/>
    <xf numFmtId="0" fontId="0" fillId="10" borderId="19" xfId="0" applyFill="1" applyBorder="1"/>
    <xf numFmtId="0" fontId="0" fillId="10" borderId="1" xfId="0" applyFill="1" applyBorder="1"/>
    <xf numFmtId="0" fontId="0" fillId="10" borderId="20" xfId="0" applyFill="1" applyBorder="1"/>
    <xf numFmtId="0" fontId="0" fillId="10" borderId="2" xfId="0" applyFill="1" applyBorder="1"/>
    <xf numFmtId="0" fontId="2" fillId="6" borderId="2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workbookViewId="0"/>
  </sheetViews>
  <sheetFormatPr defaultColWidth="9.109375" defaultRowHeight="14.4" x14ac:dyDescent="0.3"/>
  <cols>
    <col min="1" max="1" width="19" customWidth="1"/>
    <col min="2" max="2" width="16.88671875" bestFit="1" customWidth="1"/>
    <col min="3" max="3" width="19.88671875" bestFit="1" customWidth="1"/>
    <col min="4" max="4" width="20.5546875" bestFit="1" customWidth="1"/>
    <col min="6" max="6" width="13.77734375" bestFit="1" customWidth="1"/>
  </cols>
  <sheetData>
    <row r="1" spans="1:5" ht="15" thickBot="1" x14ac:dyDescent="0.35">
      <c r="A1" s="1" t="s">
        <v>1</v>
      </c>
      <c r="B1" s="2" t="s">
        <v>7</v>
      </c>
      <c r="C1" s="3" t="s">
        <v>4</v>
      </c>
    </row>
    <row r="2" spans="1:5" x14ac:dyDescent="0.3">
      <c r="A2" s="16" t="s">
        <v>26</v>
      </c>
      <c r="B2" s="16" t="s">
        <v>2</v>
      </c>
      <c r="C2" s="17">
        <f>(74100*1+0.6*28+0.6*265)/1000000</f>
        <v>7.4275800000000003E-2</v>
      </c>
      <c r="D2" s="14" t="s">
        <v>27</v>
      </c>
      <c r="E2" s="15" t="s">
        <v>38</v>
      </c>
    </row>
    <row r="3" spans="1:5" x14ac:dyDescent="0.3">
      <c r="A3" s="17" t="s">
        <v>29</v>
      </c>
      <c r="B3" s="17" t="s">
        <v>2</v>
      </c>
      <c r="C3" s="17">
        <f>(69300*1+3*28+0.6*265)/1000000</f>
        <v>6.9542999999999994E-2</v>
      </c>
      <c r="D3" s="14" t="s">
        <v>27</v>
      </c>
      <c r="E3" s="15" t="s">
        <v>39</v>
      </c>
    </row>
    <row r="4" spans="1:5" x14ac:dyDescent="0.3">
      <c r="A4" s="17" t="s">
        <v>33</v>
      </c>
      <c r="B4" s="17" t="s">
        <v>2</v>
      </c>
      <c r="C4" s="17">
        <f>(56100*1+1*28+0.1*265)/1000000</f>
        <v>5.6154500000000003E-2</v>
      </c>
      <c r="D4" s="14" t="s">
        <v>27</v>
      </c>
      <c r="E4" s="15" t="s">
        <v>40</v>
      </c>
    </row>
    <row r="5" spans="1:5" x14ac:dyDescent="0.3">
      <c r="A5" s="17" t="s">
        <v>30</v>
      </c>
      <c r="B5" s="17" t="s">
        <v>2</v>
      </c>
      <c r="C5" s="17">
        <f>(63100*1+1*28+0.1*265)/1000000</f>
        <v>6.3154500000000002E-2</v>
      </c>
      <c r="D5" s="14" t="s">
        <v>27</v>
      </c>
      <c r="E5" s="15" t="s">
        <v>41</v>
      </c>
    </row>
    <row r="6" spans="1:5" x14ac:dyDescent="0.3">
      <c r="A6" s="17" t="s">
        <v>31</v>
      </c>
      <c r="B6" s="17" t="s">
        <v>2</v>
      </c>
      <c r="C6" s="17">
        <f>(107000*1+1*28+0.1*265)/1000000</f>
        <v>0.1070545</v>
      </c>
      <c r="D6" s="14" t="s">
        <v>27</v>
      </c>
      <c r="E6" s="15" t="s">
        <v>42</v>
      </c>
    </row>
    <row r="7" spans="1:5" x14ac:dyDescent="0.3">
      <c r="A7" s="17" t="s">
        <v>32</v>
      </c>
      <c r="B7" s="17" t="s">
        <v>2</v>
      </c>
      <c r="C7" s="17">
        <f>(71500*1+3*28+0.6*265)/1000000</f>
        <v>7.1743000000000001E-2</v>
      </c>
      <c r="D7" s="14" t="s">
        <v>27</v>
      </c>
      <c r="E7" s="15" t="s">
        <v>43</v>
      </c>
    </row>
    <row r="8" spans="1:5" x14ac:dyDescent="0.3">
      <c r="A8" s="17" t="s">
        <v>46</v>
      </c>
      <c r="B8" s="17" t="s">
        <v>2</v>
      </c>
      <c r="C8" s="17">
        <f>(71500*1+3*28+0.6*265)/1000000</f>
        <v>7.1743000000000001E-2</v>
      </c>
      <c r="D8" s="14" t="s">
        <v>27</v>
      </c>
      <c r="E8" s="15" t="s">
        <v>44</v>
      </c>
    </row>
    <row r="9" spans="1:5" x14ac:dyDescent="0.3">
      <c r="A9" s="17" t="s">
        <v>47</v>
      </c>
      <c r="B9" s="17" t="s">
        <v>2</v>
      </c>
      <c r="C9" s="17">
        <f>(0*1+30*28+4*265)/1000000</f>
        <v>1.9E-3</v>
      </c>
      <c r="D9" s="14" t="s">
        <v>27</v>
      </c>
      <c r="E9" s="15" t="s">
        <v>45</v>
      </c>
    </row>
    <row r="10" spans="1:5" x14ac:dyDescent="0.3">
      <c r="A10" s="17" t="s">
        <v>48</v>
      </c>
      <c r="B10" s="17" t="s">
        <v>2</v>
      </c>
      <c r="C10" s="17">
        <f>(0*1+200*28+4*265)/1000000</f>
        <v>6.6600000000000001E-3</v>
      </c>
      <c r="D10" s="14" t="s">
        <v>27</v>
      </c>
    </row>
    <row r="11" spans="1:5" x14ac:dyDescent="0.3">
      <c r="A11" s="17" t="s">
        <v>49</v>
      </c>
      <c r="B11" s="17" t="s">
        <v>2</v>
      </c>
      <c r="C11" s="17">
        <f>(0*1+30*28+4*265)/1000000</f>
        <v>1.9E-3</v>
      </c>
      <c r="D11" s="14" t="s">
        <v>27</v>
      </c>
    </row>
    <row r="12" spans="1:5" x14ac:dyDescent="0.3">
      <c r="A12" s="17" t="s">
        <v>50</v>
      </c>
      <c r="B12" s="17" t="s">
        <v>2</v>
      </c>
      <c r="C12" s="17">
        <f>(0*1+1*28+0.1*265)/1000000</f>
        <v>5.4500000000000003E-5</v>
      </c>
      <c r="D12" s="14" t="s">
        <v>27</v>
      </c>
    </row>
    <row r="13" spans="1:5" x14ac:dyDescent="0.3">
      <c r="A13" s="23" t="s">
        <v>108</v>
      </c>
      <c r="B13" s="23" t="s">
        <v>2</v>
      </c>
      <c r="C13" s="23">
        <v>9.4600000000000004E-2</v>
      </c>
      <c r="D13" s="14" t="s">
        <v>27</v>
      </c>
      <c r="E13" t="s">
        <v>109</v>
      </c>
    </row>
    <row r="14" spans="1:5" x14ac:dyDescent="0.3">
      <c r="A14" s="23" t="s">
        <v>28</v>
      </c>
      <c r="B14" s="23" t="s">
        <v>2</v>
      </c>
      <c r="C14" s="23">
        <f>(77400*1+3*28+0.6*265)/1000000</f>
        <v>7.7643000000000004E-2</v>
      </c>
      <c r="D14" s="14" t="s">
        <v>27</v>
      </c>
    </row>
    <row r="15" spans="1:5" x14ac:dyDescent="0.3">
      <c r="A15" s="24" t="s">
        <v>55</v>
      </c>
      <c r="B15" s="24" t="s">
        <v>35</v>
      </c>
      <c r="C15" s="24">
        <f>C2</f>
        <v>7.4275800000000003E-2</v>
      </c>
      <c r="D15" s="14" t="s">
        <v>27</v>
      </c>
    </row>
    <row r="16" spans="1:5" x14ac:dyDescent="0.3">
      <c r="A16" s="24" t="s">
        <v>56</v>
      </c>
      <c r="B16" s="24" t="s">
        <v>35</v>
      </c>
      <c r="C16" s="24">
        <f>C3</f>
        <v>6.9542999999999994E-2</v>
      </c>
      <c r="D16" s="14" t="s">
        <v>27</v>
      </c>
    </row>
    <row r="17" spans="1:5" x14ac:dyDescent="0.3">
      <c r="A17" s="24" t="s">
        <v>57</v>
      </c>
      <c r="B17" s="24" t="s">
        <v>35</v>
      </c>
      <c r="C17" s="24">
        <f>C5</f>
        <v>6.3154500000000002E-2</v>
      </c>
      <c r="D17" s="14" t="s">
        <v>27</v>
      </c>
    </row>
    <row r="18" spans="1:5" x14ac:dyDescent="0.3">
      <c r="A18" s="24" t="s">
        <v>58</v>
      </c>
      <c r="B18" s="24" t="s">
        <v>35</v>
      </c>
      <c r="C18" s="24">
        <v>0</v>
      </c>
      <c r="D18" s="14" t="s">
        <v>27</v>
      </c>
    </row>
    <row r="19" spans="1:5" x14ac:dyDescent="0.3">
      <c r="A19" s="24" t="s">
        <v>59</v>
      </c>
      <c r="B19" s="24" t="s">
        <v>35</v>
      </c>
      <c r="C19" s="24">
        <f>C9</f>
        <v>1.9E-3</v>
      </c>
      <c r="D19" s="14" t="s">
        <v>27</v>
      </c>
    </row>
    <row r="20" spans="1:5" x14ac:dyDescent="0.3">
      <c r="A20" s="24" t="s">
        <v>60</v>
      </c>
      <c r="B20" s="24" t="s">
        <v>35</v>
      </c>
      <c r="C20" s="24">
        <f>C10</f>
        <v>6.6600000000000001E-3</v>
      </c>
      <c r="D20" s="14" t="s">
        <v>27</v>
      </c>
    </row>
    <row r="21" spans="1:5" x14ac:dyDescent="0.3">
      <c r="A21" s="24" t="s">
        <v>61</v>
      </c>
      <c r="B21" s="24" t="s">
        <v>35</v>
      </c>
      <c r="C21" s="24">
        <v>0</v>
      </c>
      <c r="D21" s="14" t="s">
        <v>27</v>
      </c>
    </row>
    <row r="22" spans="1:5" x14ac:dyDescent="0.3">
      <c r="A22" s="24" t="s">
        <v>62</v>
      </c>
      <c r="B22" s="24" t="s">
        <v>35</v>
      </c>
      <c r="C22" s="24">
        <f>C2</f>
        <v>7.4275800000000003E-2</v>
      </c>
      <c r="D22" s="14" t="s">
        <v>27</v>
      </c>
    </row>
    <row r="23" spans="1:5" x14ac:dyDescent="0.3">
      <c r="A23" s="24" t="s">
        <v>63</v>
      </c>
      <c r="B23" s="24" t="s">
        <v>35</v>
      </c>
      <c r="C23" s="24">
        <f>C3</f>
        <v>6.9542999999999994E-2</v>
      </c>
      <c r="D23" s="14" t="s">
        <v>27</v>
      </c>
    </row>
    <row r="24" spans="1:5" x14ac:dyDescent="0.3">
      <c r="A24" s="24" t="s">
        <v>34</v>
      </c>
      <c r="B24" s="24" t="s">
        <v>35</v>
      </c>
      <c r="C24" s="24">
        <f>C5</f>
        <v>6.3154500000000002E-2</v>
      </c>
      <c r="D24" s="14" t="s">
        <v>27</v>
      </c>
    </row>
    <row r="25" spans="1:5" x14ac:dyDescent="0.3">
      <c r="A25" s="24" t="s">
        <v>64</v>
      </c>
      <c r="B25" s="24" t="s">
        <v>35</v>
      </c>
      <c r="C25" s="24">
        <v>0</v>
      </c>
      <c r="D25" s="14" t="s">
        <v>27</v>
      </c>
    </row>
    <row r="26" spans="1:5" x14ac:dyDescent="0.3">
      <c r="A26" s="24" t="s">
        <v>65</v>
      </c>
      <c r="B26" s="24" t="s">
        <v>35</v>
      </c>
      <c r="C26" s="24">
        <f>C7</f>
        <v>7.1743000000000001E-2</v>
      </c>
      <c r="D26" s="14" t="s">
        <v>27</v>
      </c>
    </row>
    <row r="27" spans="1:5" x14ac:dyDescent="0.3">
      <c r="A27" s="24" t="s">
        <v>66</v>
      </c>
      <c r="B27" s="24" t="s">
        <v>35</v>
      </c>
      <c r="C27" s="24">
        <f>C9</f>
        <v>1.9E-3</v>
      </c>
      <c r="D27" s="14" t="s">
        <v>27</v>
      </c>
    </row>
    <row r="28" spans="1:5" x14ac:dyDescent="0.3">
      <c r="A28" s="24" t="s">
        <v>67</v>
      </c>
      <c r="B28" s="24" t="s">
        <v>35</v>
      </c>
      <c r="C28" s="24">
        <f>C10</f>
        <v>6.6600000000000001E-3</v>
      </c>
      <c r="D28" s="14" t="s">
        <v>27</v>
      </c>
    </row>
    <row r="29" spans="1:5" x14ac:dyDescent="0.3">
      <c r="A29" s="24" t="s">
        <v>68</v>
      </c>
      <c r="B29" s="24" t="s">
        <v>35</v>
      </c>
      <c r="C29" s="24">
        <v>0</v>
      </c>
      <c r="D29" s="14" t="s">
        <v>27</v>
      </c>
    </row>
    <row r="30" spans="1:5" x14ac:dyDescent="0.3">
      <c r="A30" s="21" t="s">
        <v>51</v>
      </c>
      <c r="B30" s="22" t="s">
        <v>37</v>
      </c>
      <c r="C30" s="22">
        <f>C11*3.95</f>
        <v>7.5050000000000004E-3</v>
      </c>
      <c r="D30" s="14" t="s">
        <v>27</v>
      </c>
      <c r="E30" s="15"/>
    </row>
    <row r="31" spans="1:5" x14ac:dyDescent="0.3">
      <c r="A31" s="21" t="s">
        <v>52</v>
      </c>
      <c r="B31" s="22" t="s">
        <v>37</v>
      </c>
      <c r="C31" s="22">
        <f>C12*3.95</f>
        <v>2.1527500000000001E-4</v>
      </c>
      <c r="D31" s="14" t="s">
        <v>27</v>
      </c>
      <c r="E31" s="15"/>
    </row>
    <row r="32" spans="1:5" x14ac:dyDescent="0.3">
      <c r="A32" s="21" t="s">
        <v>53</v>
      </c>
      <c r="B32" s="22" t="s">
        <v>37</v>
      </c>
      <c r="C32" s="22">
        <f>C4*2.36</f>
        <v>0.13252462000000001</v>
      </c>
      <c r="D32" s="14" t="s">
        <v>27</v>
      </c>
      <c r="E32" s="15"/>
    </row>
    <row r="33" spans="1:5" x14ac:dyDescent="0.3">
      <c r="A33" s="21" t="s">
        <v>36</v>
      </c>
      <c r="B33" s="22" t="s">
        <v>37</v>
      </c>
      <c r="C33" s="22">
        <f>C2*2.28</f>
        <v>0.16934882399999998</v>
      </c>
      <c r="D33" s="14" t="s">
        <v>27</v>
      </c>
      <c r="E33" s="15"/>
    </row>
    <row r="34" spans="1:5" ht="15" thickBot="1" x14ac:dyDescent="0.35">
      <c r="A34" s="21" t="s">
        <v>54</v>
      </c>
      <c r="B34" s="22" t="s">
        <v>37</v>
      </c>
      <c r="C34" s="22">
        <f>C14*2.37</f>
        <v>0.18401391000000003</v>
      </c>
      <c r="D34" s="14" t="s">
        <v>27</v>
      </c>
    </row>
    <row r="35" spans="1:5" x14ac:dyDescent="0.3">
      <c r="A35" s="18" t="s">
        <v>10</v>
      </c>
      <c r="B35" s="19" t="s">
        <v>9</v>
      </c>
      <c r="C35" s="20">
        <v>1</v>
      </c>
      <c r="D35" s="7" t="s">
        <v>22</v>
      </c>
    </row>
    <row r="36" spans="1:5" x14ac:dyDescent="0.3">
      <c r="A36" s="10" t="s">
        <v>11</v>
      </c>
      <c r="B36" s="9" t="s">
        <v>9</v>
      </c>
      <c r="C36" s="20">
        <v>1</v>
      </c>
      <c r="D36" s="8" t="s">
        <v>22</v>
      </c>
    </row>
    <row r="37" spans="1:5" x14ac:dyDescent="0.3">
      <c r="A37" s="10" t="s">
        <v>12</v>
      </c>
      <c r="B37" s="9" t="s">
        <v>9</v>
      </c>
      <c r="C37" s="20">
        <v>1</v>
      </c>
      <c r="D37" s="8" t="s">
        <v>22</v>
      </c>
    </row>
    <row r="38" spans="1:5" x14ac:dyDescent="0.3">
      <c r="A38" s="10" t="s">
        <v>13</v>
      </c>
      <c r="B38" s="9" t="s">
        <v>9</v>
      </c>
      <c r="C38" s="20">
        <v>1</v>
      </c>
      <c r="D38" s="8" t="s">
        <v>22</v>
      </c>
    </row>
    <row r="39" spans="1:5" x14ac:dyDescent="0.3">
      <c r="A39" s="10" t="s">
        <v>14</v>
      </c>
      <c r="B39" s="9" t="s">
        <v>9</v>
      </c>
      <c r="C39" s="20">
        <v>1</v>
      </c>
      <c r="D39" s="8" t="s">
        <v>22</v>
      </c>
    </row>
    <row r="40" spans="1:5" x14ac:dyDescent="0.3">
      <c r="A40" s="10" t="s">
        <v>15</v>
      </c>
      <c r="B40" s="9" t="s">
        <v>9</v>
      </c>
      <c r="C40" s="20">
        <v>1</v>
      </c>
      <c r="D40" s="8" t="s">
        <v>22</v>
      </c>
    </row>
    <row r="41" spans="1:5" x14ac:dyDescent="0.3">
      <c r="A41" s="10" t="s">
        <v>16</v>
      </c>
      <c r="B41" s="9" t="s">
        <v>9</v>
      </c>
      <c r="C41" s="20">
        <v>1</v>
      </c>
      <c r="D41" s="8" t="s">
        <v>22</v>
      </c>
    </row>
    <row r="42" spans="1:5" x14ac:dyDescent="0.3">
      <c r="A42" s="10" t="s">
        <v>17</v>
      </c>
      <c r="B42" s="9" t="s">
        <v>9</v>
      </c>
      <c r="C42" s="20">
        <v>1</v>
      </c>
      <c r="D42" s="8" t="s">
        <v>22</v>
      </c>
    </row>
    <row r="43" spans="1:5" x14ac:dyDescent="0.3">
      <c r="A43" s="10" t="s">
        <v>18</v>
      </c>
      <c r="B43" s="9" t="s">
        <v>9</v>
      </c>
      <c r="C43" s="20">
        <v>1</v>
      </c>
      <c r="D43" s="8" t="s">
        <v>22</v>
      </c>
    </row>
    <row r="44" spans="1:5" x14ac:dyDescent="0.3">
      <c r="A44" s="10" t="s">
        <v>19</v>
      </c>
      <c r="B44" s="9" t="s">
        <v>9</v>
      </c>
      <c r="C44" s="20">
        <v>1</v>
      </c>
      <c r="D44" s="8" t="s">
        <v>22</v>
      </c>
    </row>
    <row r="45" spans="1:5" x14ac:dyDescent="0.3">
      <c r="A45" s="10" t="s">
        <v>20</v>
      </c>
      <c r="B45" s="9" t="s">
        <v>9</v>
      </c>
      <c r="C45" s="20">
        <v>1</v>
      </c>
      <c r="D45" s="8" t="s">
        <v>22</v>
      </c>
    </row>
    <row r="46" spans="1:5" x14ac:dyDescent="0.3">
      <c r="A46" s="11" t="s">
        <v>21</v>
      </c>
      <c r="B46" s="12" t="s">
        <v>9</v>
      </c>
      <c r="C46" s="20">
        <v>1</v>
      </c>
      <c r="D46" s="13" t="s">
        <v>22</v>
      </c>
    </row>
    <row r="47" spans="1:5" x14ac:dyDescent="0.3">
      <c r="A47" s="11" t="s">
        <v>110</v>
      </c>
      <c r="B47" s="12" t="s">
        <v>111</v>
      </c>
      <c r="C47" s="20">
        <v>1</v>
      </c>
      <c r="D47" s="13" t="s">
        <v>22</v>
      </c>
    </row>
    <row r="48" spans="1:5" x14ac:dyDescent="0.3">
      <c r="A48" s="11" t="s">
        <v>112</v>
      </c>
      <c r="B48" s="12" t="s">
        <v>113</v>
      </c>
      <c r="C48" s="20">
        <v>1</v>
      </c>
      <c r="D48" s="13" t="s">
        <v>22</v>
      </c>
    </row>
    <row r="49" spans="1:4" ht="15" thickBot="1" x14ac:dyDescent="0.35">
      <c r="A49" s="27" t="s">
        <v>23</v>
      </c>
      <c r="B49" s="25" t="s">
        <v>25</v>
      </c>
      <c r="C49" s="26">
        <v>0.52029999999999998</v>
      </c>
      <c r="D49" s="13" t="s">
        <v>24</v>
      </c>
    </row>
    <row r="50" spans="1:4" x14ac:dyDescent="0.3">
      <c r="A50" s="29" t="s">
        <v>69</v>
      </c>
      <c r="B50" s="33" t="s">
        <v>35</v>
      </c>
      <c r="C50" s="34">
        <v>7.4275800000000003E-2</v>
      </c>
      <c r="D50" s="35" t="s">
        <v>27</v>
      </c>
    </row>
    <row r="51" spans="1:4" x14ac:dyDescent="0.3">
      <c r="A51" s="30" t="s">
        <v>70</v>
      </c>
      <c r="B51" s="28" t="s">
        <v>35</v>
      </c>
      <c r="C51" s="6">
        <v>6.9542999999999994E-2</v>
      </c>
      <c r="D51" s="36" t="s">
        <v>27</v>
      </c>
    </row>
    <row r="52" spans="1:4" x14ac:dyDescent="0.3">
      <c r="A52" s="30" t="s">
        <v>71</v>
      </c>
      <c r="B52" s="28" t="s">
        <v>35</v>
      </c>
      <c r="C52" s="6">
        <v>5.6154500000000003E-2</v>
      </c>
      <c r="D52" s="36" t="s">
        <v>27</v>
      </c>
    </row>
    <row r="53" spans="1:4" x14ac:dyDescent="0.3">
      <c r="A53" s="30" t="s">
        <v>72</v>
      </c>
      <c r="B53" s="28" t="s">
        <v>35</v>
      </c>
      <c r="C53" s="6">
        <v>0</v>
      </c>
      <c r="D53" s="36" t="s">
        <v>27</v>
      </c>
    </row>
    <row r="54" spans="1:4" x14ac:dyDescent="0.3">
      <c r="A54" s="30" t="s">
        <v>73</v>
      </c>
      <c r="B54" s="28" t="s">
        <v>35</v>
      </c>
      <c r="C54" s="32">
        <v>0</v>
      </c>
      <c r="D54" s="36" t="s">
        <v>27</v>
      </c>
    </row>
    <row r="55" spans="1:4" x14ac:dyDescent="0.3">
      <c r="A55" s="30" t="s">
        <v>74</v>
      </c>
      <c r="B55" s="28" t="s">
        <v>35</v>
      </c>
      <c r="C55" s="6">
        <v>0.1070545</v>
      </c>
      <c r="D55" s="36" t="s">
        <v>27</v>
      </c>
    </row>
    <row r="56" spans="1:4" x14ac:dyDescent="0.3">
      <c r="A56" s="30" t="s">
        <v>75</v>
      </c>
      <c r="B56" s="28" t="s">
        <v>35</v>
      </c>
      <c r="C56" s="6">
        <v>1.9E-3</v>
      </c>
      <c r="D56" s="36" t="s">
        <v>27</v>
      </c>
    </row>
    <row r="57" spans="1:4" x14ac:dyDescent="0.3">
      <c r="A57" s="30" t="s">
        <v>76</v>
      </c>
      <c r="B57" s="28" t="s">
        <v>35</v>
      </c>
      <c r="C57" s="6">
        <v>9.4600000000000004E-2</v>
      </c>
      <c r="D57" s="36" t="s">
        <v>27</v>
      </c>
    </row>
    <row r="58" spans="1:4" ht="15" thickBot="1" x14ac:dyDescent="0.35">
      <c r="A58" s="31" t="s">
        <v>77</v>
      </c>
      <c r="B58" s="37" t="s">
        <v>35</v>
      </c>
      <c r="C58" s="38">
        <v>7.7643000000000004E-2</v>
      </c>
      <c r="D58" s="39" t="s">
        <v>27</v>
      </c>
    </row>
    <row r="59" spans="1:4" x14ac:dyDescent="0.3">
      <c r="A59" s="29" t="s">
        <v>78</v>
      </c>
      <c r="B59" s="33" t="s">
        <v>35</v>
      </c>
      <c r="C59" s="34">
        <v>7.4275800000000003E-2</v>
      </c>
      <c r="D59" s="35" t="s">
        <v>27</v>
      </c>
    </row>
    <row r="60" spans="1:4" x14ac:dyDescent="0.3">
      <c r="A60" s="30" t="s">
        <v>79</v>
      </c>
      <c r="B60" s="28" t="s">
        <v>35</v>
      </c>
      <c r="C60" s="6">
        <v>6.9542999999999994E-2</v>
      </c>
      <c r="D60" s="36" t="s">
        <v>27</v>
      </c>
    </row>
    <row r="61" spans="1:4" x14ac:dyDescent="0.3">
      <c r="A61" s="30" t="s">
        <v>80</v>
      </c>
      <c r="B61" s="28" t="s">
        <v>35</v>
      </c>
      <c r="C61" s="6">
        <v>5.6154500000000003E-2</v>
      </c>
      <c r="D61" s="36" t="s">
        <v>27</v>
      </c>
    </row>
    <row r="62" spans="1:4" x14ac:dyDescent="0.3">
      <c r="A62" s="30" t="s">
        <v>81</v>
      </c>
      <c r="B62" s="28" t="s">
        <v>35</v>
      </c>
      <c r="C62" s="6">
        <v>0</v>
      </c>
      <c r="D62" s="36" t="s">
        <v>27</v>
      </c>
    </row>
    <row r="63" spans="1:4" x14ac:dyDescent="0.3">
      <c r="A63" s="30" t="s">
        <v>82</v>
      </c>
      <c r="B63" s="28" t="s">
        <v>35</v>
      </c>
      <c r="C63" s="32">
        <v>0</v>
      </c>
      <c r="D63" s="36" t="s">
        <v>27</v>
      </c>
    </row>
    <row r="64" spans="1:4" x14ac:dyDescent="0.3">
      <c r="A64" s="30" t="s">
        <v>83</v>
      </c>
      <c r="B64" s="28" t="s">
        <v>35</v>
      </c>
      <c r="C64" s="6">
        <v>0.1070545</v>
      </c>
      <c r="D64" s="36" t="s">
        <v>27</v>
      </c>
    </row>
    <row r="65" spans="1:4" x14ac:dyDescent="0.3">
      <c r="A65" s="30" t="s">
        <v>84</v>
      </c>
      <c r="B65" s="28" t="s">
        <v>35</v>
      </c>
      <c r="C65" s="6">
        <v>1.9E-3</v>
      </c>
      <c r="D65" s="36" t="s">
        <v>27</v>
      </c>
    </row>
    <row r="66" spans="1:4" x14ac:dyDescent="0.3">
      <c r="A66" s="30" t="s">
        <v>85</v>
      </c>
      <c r="B66" s="28" t="s">
        <v>35</v>
      </c>
      <c r="C66" s="6">
        <v>9.4600000000000004E-2</v>
      </c>
      <c r="D66" s="36" t="s">
        <v>27</v>
      </c>
    </row>
    <row r="67" spans="1:4" ht="15" thickBot="1" x14ac:dyDescent="0.35">
      <c r="A67" s="31" t="s">
        <v>86</v>
      </c>
      <c r="B67" s="37" t="s">
        <v>35</v>
      </c>
      <c r="C67" s="38">
        <v>7.7643000000000004E-2</v>
      </c>
      <c r="D67" s="39" t="s">
        <v>27</v>
      </c>
    </row>
    <row r="68" spans="1:4" x14ac:dyDescent="0.3">
      <c r="A68" s="29" t="s">
        <v>87</v>
      </c>
      <c r="B68" s="33" t="s">
        <v>35</v>
      </c>
      <c r="C68" s="34">
        <v>7.4275800000000003E-2</v>
      </c>
      <c r="D68" s="35" t="s">
        <v>27</v>
      </c>
    </row>
    <row r="69" spans="1:4" x14ac:dyDescent="0.3">
      <c r="A69" s="30" t="s">
        <v>88</v>
      </c>
      <c r="B69" s="28" t="s">
        <v>35</v>
      </c>
      <c r="C69" s="6">
        <v>6.9542999999999994E-2</v>
      </c>
      <c r="D69" s="36" t="s">
        <v>27</v>
      </c>
    </row>
    <row r="70" spans="1:4" x14ac:dyDescent="0.3">
      <c r="A70" s="30" t="s">
        <v>89</v>
      </c>
      <c r="B70" s="28" t="s">
        <v>35</v>
      </c>
      <c r="C70" s="6">
        <v>5.6154500000000003E-2</v>
      </c>
      <c r="D70" s="36" t="s">
        <v>27</v>
      </c>
    </row>
    <row r="71" spans="1:4" x14ac:dyDescent="0.3">
      <c r="A71" s="30" t="s">
        <v>90</v>
      </c>
      <c r="B71" s="28" t="s">
        <v>35</v>
      </c>
      <c r="C71" s="6">
        <v>0</v>
      </c>
      <c r="D71" s="36" t="s">
        <v>27</v>
      </c>
    </row>
    <row r="72" spans="1:4" x14ac:dyDescent="0.3">
      <c r="A72" s="30" t="s">
        <v>91</v>
      </c>
      <c r="B72" s="28" t="s">
        <v>35</v>
      </c>
      <c r="C72" s="32">
        <v>0</v>
      </c>
      <c r="D72" s="36" t="s">
        <v>27</v>
      </c>
    </row>
    <row r="73" spans="1:4" x14ac:dyDescent="0.3">
      <c r="A73" s="30" t="s">
        <v>92</v>
      </c>
      <c r="B73" s="28" t="s">
        <v>35</v>
      </c>
      <c r="C73" s="6">
        <v>0.1070545</v>
      </c>
      <c r="D73" s="36" t="s">
        <v>27</v>
      </c>
    </row>
    <row r="74" spans="1:4" x14ac:dyDescent="0.3">
      <c r="A74" s="30" t="s">
        <v>93</v>
      </c>
      <c r="B74" s="28" t="s">
        <v>35</v>
      </c>
      <c r="C74" s="6">
        <v>1.9E-3</v>
      </c>
      <c r="D74" s="36" t="s">
        <v>27</v>
      </c>
    </row>
    <row r="75" spans="1:4" x14ac:dyDescent="0.3">
      <c r="A75" s="30" t="s">
        <v>94</v>
      </c>
      <c r="B75" s="28" t="s">
        <v>35</v>
      </c>
      <c r="C75" s="6">
        <v>9.4600000000000004E-2</v>
      </c>
      <c r="D75" s="36" t="s">
        <v>27</v>
      </c>
    </row>
    <row r="76" spans="1:4" ht="15" thickBot="1" x14ac:dyDescent="0.35">
      <c r="A76" s="31" t="s">
        <v>95</v>
      </c>
      <c r="B76" s="37" t="s">
        <v>35</v>
      </c>
      <c r="C76" s="38">
        <v>7.7643000000000004E-2</v>
      </c>
      <c r="D76" s="39" t="s">
        <v>27</v>
      </c>
    </row>
    <row r="77" spans="1:4" x14ac:dyDescent="0.3">
      <c r="A77" s="29" t="s">
        <v>96</v>
      </c>
      <c r="B77" s="33" t="s">
        <v>35</v>
      </c>
      <c r="C77" s="34">
        <v>7.4275800000000003E-2</v>
      </c>
      <c r="D77" s="35" t="s">
        <v>27</v>
      </c>
    </row>
    <row r="78" spans="1:4" x14ac:dyDescent="0.3">
      <c r="A78" s="30" t="s">
        <v>97</v>
      </c>
      <c r="B78" s="28" t="s">
        <v>35</v>
      </c>
      <c r="C78" s="6">
        <v>6.9542999999999994E-2</v>
      </c>
      <c r="D78" s="36" t="s">
        <v>27</v>
      </c>
    </row>
    <row r="79" spans="1:4" x14ac:dyDescent="0.3">
      <c r="A79" s="30" t="s">
        <v>98</v>
      </c>
      <c r="B79" s="28" t="s">
        <v>35</v>
      </c>
      <c r="C79" s="6">
        <v>5.6154500000000003E-2</v>
      </c>
      <c r="D79" s="36" t="s">
        <v>27</v>
      </c>
    </row>
    <row r="80" spans="1:4" x14ac:dyDescent="0.3">
      <c r="A80" s="30" t="s">
        <v>99</v>
      </c>
      <c r="B80" s="28" t="s">
        <v>35</v>
      </c>
      <c r="C80" s="6">
        <v>0</v>
      </c>
      <c r="D80" s="36" t="s">
        <v>27</v>
      </c>
    </row>
    <row r="81" spans="1:4" x14ac:dyDescent="0.3">
      <c r="A81" s="30" t="s">
        <v>100</v>
      </c>
      <c r="B81" s="28" t="s">
        <v>35</v>
      </c>
      <c r="C81" s="32">
        <v>0</v>
      </c>
      <c r="D81" s="36" t="s">
        <v>27</v>
      </c>
    </row>
    <row r="82" spans="1:4" x14ac:dyDescent="0.3">
      <c r="A82" s="30" t="s">
        <v>101</v>
      </c>
      <c r="B82" s="28" t="s">
        <v>35</v>
      </c>
      <c r="C82" s="6">
        <v>0.1070545</v>
      </c>
      <c r="D82" s="36" t="s">
        <v>27</v>
      </c>
    </row>
    <row r="83" spans="1:4" x14ac:dyDescent="0.3">
      <c r="A83" s="30" t="s">
        <v>102</v>
      </c>
      <c r="B83" s="28" t="s">
        <v>35</v>
      </c>
      <c r="C83" s="6">
        <v>1.9E-3</v>
      </c>
      <c r="D83" s="36" t="s">
        <v>27</v>
      </c>
    </row>
    <row r="84" spans="1:4" x14ac:dyDescent="0.3">
      <c r="A84" s="30" t="s">
        <v>103</v>
      </c>
      <c r="B84" s="28" t="s">
        <v>35</v>
      </c>
      <c r="C84" s="6">
        <v>9.4600000000000004E-2</v>
      </c>
      <c r="D84" s="36" t="s">
        <v>27</v>
      </c>
    </row>
    <row r="85" spans="1:4" ht="15" thickBot="1" x14ac:dyDescent="0.35">
      <c r="A85" s="31" t="s">
        <v>104</v>
      </c>
      <c r="B85" s="37" t="s">
        <v>35</v>
      </c>
      <c r="C85" s="38">
        <v>7.7643000000000004E-2</v>
      </c>
      <c r="D85" s="39" t="s">
        <v>27</v>
      </c>
    </row>
    <row r="86" spans="1:4" x14ac:dyDescent="0.3">
      <c r="A86" s="29" t="s">
        <v>105</v>
      </c>
      <c r="B86" s="33" t="s">
        <v>35</v>
      </c>
      <c r="C86" s="34">
        <v>7.4275800000000003E-2</v>
      </c>
      <c r="D86" s="40" t="s">
        <v>27</v>
      </c>
    </row>
    <row r="87" spans="1:4" x14ac:dyDescent="0.3">
      <c r="A87" s="30" t="s">
        <v>106</v>
      </c>
      <c r="B87" s="28" t="s">
        <v>35</v>
      </c>
      <c r="C87" s="6">
        <v>0</v>
      </c>
      <c r="D87" s="41" t="s">
        <v>27</v>
      </c>
    </row>
    <row r="88" spans="1:4" x14ac:dyDescent="0.3">
      <c r="A88" s="42" t="s">
        <v>114</v>
      </c>
      <c r="B88" s="28" t="s">
        <v>35</v>
      </c>
      <c r="C88" s="43">
        <v>6.9542999999999994E-2</v>
      </c>
      <c r="D88" s="41" t="s">
        <v>27</v>
      </c>
    </row>
    <row r="89" spans="1:4" ht="15" thickBot="1" x14ac:dyDescent="0.35">
      <c r="A89" s="44" t="s">
        <v>107</v>
      </c>
      <c r="B89" s="37" t="s">
        <v>35</v>
      </c>
      <c r="C89" s="45">
        <v>7.7643000000000004E-2</v>
      </c>
      <c r="D89" s="46" t="s">
        <v>27</v>
      </c>
    </row>
  </sheetData>
  <autoFilter ref="A1:C4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1"/>
  <sheetViews>
    <sheetView workbookViewId="0"/>
  </sheetViews>
  <sheetFormatPr defaultColWidth="9.109375" defaultRowHeight="14.4" x14ac:dyDescent="0.3"/>
  <cols>
    <col min="1" max="2" width="12" bestFit="1" customWidth="1"/>
    <col min="3" max="3" width="19.44140625" bestFit="1" customWidth="1"/>
    <col min="4" max="4" width="16.109375" bestFit="1" customWidth="1"/>
    <col min="5" max="5" width="13" bestFit="1" customWidth="1"/>
    <col min="7" max="7" width="10.77734375" bestFit="1" customWidth="1"/>
  </cols>
  <sheetData>
    <row r="1" spans="1:5" ht="15" thickBot="1" x14ac:dyDescent="0.35">
      <c r="A1" s="5" t="s">
        <v>1</v>
      </c>
      <c r="B1" s="4" t="s">
        <v>0</v>
      </c>
      <c r="C1" s="4" t="s">
        <v>4</v>
      </c>
      <c r="D1" s="4" t="s">
        <v>8</v>
      </c>
      <c r="E1" s="4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>
      <selection activeCell="A2" sqref="A2"/>
    </sheetView>
  </sheetViews>
  <sheetFormatPr defaultColWidth="9.109375" defaultRowHeight="14.4" x14ac:dyDescent="0.3"/>
  <cols>
    <col min="1" max="1" width="23.109375" customWidth="1"/>
    <col min="2" max="2" width="13.33203125" bestFit="1" customWidth="1"/>
    <col min="3" max="3" width="7" bestFit="1" customWidth="1"/>
  </cols>
  <sheetData>
    <row r="1" spans="1:3" x14ac:dyDescent="0.3">
      <c r="A1" t="s">
        <v>6</v>
      </c>
    </row>
    <row r="2" spans="1:3" x14ac:dyDescent="0.3">
      <c r="A2" t="s">
        <v>3</v>
      </c>
      <c r="B2" t="s">
        <v>2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4FB0E003A88C4B9D9793633BA4B356" ma:contentTypeVersion="12" ma:contentTypeDescription="Crear nuevo documento." ma:contentTypeScope="" ma:versionID="0b91461ea42f649c0e2a912844849d59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dde1a2dc8a4a80923ccdd7c7b3969d3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049854-4984-42AC-AD7E-1FB06FB3DBBD}"/>
</file>

<file path=customXml/itemProps2.xml><?xml version="1.0" encoding="utf-8"?>
<ds:datastoreItem xmlns:ds="http://schemas.openxmlformats.org/officeDocument/2006/customXml" ds:itemID="{BFFB2CC7-4028-40CF-B585-77900DA351B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3.xml><?xml version="1.0" encoding="utf-8"?>
<ds:datastoreItem xmlns:ds="http://schemas.openxmlformats.org/officeDocument/2006/customXml" ds:itemID="{69F79AB8-49D9-484F-991A-27FAE0E62C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Ignacio  Alfaro Corrales</cp:lastModifiedBy>
  <dcterms:created xsi:type="dcterms:W3CDTF">2015-06-05T18:17:20Z</dcterms:created>
  <dcterms:modified xsi:type="dcterms:W3CDTF">2024-08-26T14:18:41Z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