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5060" yWindow="-20440" windowWidth="32720" windowHeight="19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102" i="1" l="1"/>
  <c r="AW102" i="1"/>
  <c r="AV101" i="1"/>
  <c r="AW101" i="1"/>
  <c r="AV100" i="1"/>
  <c r="AW100" i="1"/>
  <c r="AV99" i="1"/>
  <c r="AW99" i="1"/>
  <c r="AV98" i="1"/>
  <c r="AW98" i="1"/>
  <c r="AV97" i="1"/>
  <c r="AW97" i="1"/>
  <c r="AW96" i="1"/>
  <c r="AV96" i="1"/>
  <c r="AV95" i="1"/>
  <c r="AW95" i="1"/>
  <c r="AV94" i="1"/>
  <c r="AW94" i="1"/>
  <c r="AV93" i="1"/>
  <c r="AW93" i="1"/>
  <c r="AV92" i="1"/>
  <c r="AW92" i="1"/>
  <c r="AV91" i="1"/>
  <c r="AW91" i="1"/>
  <c r="AV90" i="1"/>
  <c r="AW90" i="1"/>
  <c r="AV89" i="1"/>
  <c r="AW89" i="1"/>
  <c r="AV88" i="1"/>
  <c r="AW88" i="1"/>
  <c r="AV87" i="1"/>
  <c r="AW87" i="1"/>
  <c r="AV86" i="1"/>
  <c r="AW86" i="1"/>
  <c r="AV85" i="1"/>
  <c r="AW85" i="1"/>
  <c r="AV84" i="1"/>
  <c r="AW84" i="1"/>
  <c r="AV83" i="1"/>
  <c r="AW83" i="1"/>
  <c r="AV82" i="1"/>
  <c r="AW82" i="1"/>
  <c r="AV81" i="1"/>
  <c r="AW81" i="1"/>
  <c r="AV80" i="1"/>
  <c r="AW80" i="1"/>
  <c r="AV79" i="1"/>
  <c r="AW79" i="1"/>
  <c r="AV78" i="1"/>
  <c r="AW78" i="1"/>
  <c r="AV77" i="1"/>
  <c r="AW77" i="1"/>
  <c r="AV76" i="1"/>
  <c r="AW76" i="1"/>
  <c r="AV75" i="1"/>
  <c r="AW75" i="1"/>
  <c r="AV74" i="1"/>
  <c r="AW74" i="1"/>
  <c r="AV73" i="1"/>
  <c r="AW73" i="1"/>
  <c r="AV72" i="1"/>
  <c r="AW72" i="1"/>
  <c r="AV71" i="1"/>
  <c r="AW71" i="1"/>
  <c r="AV70" i="1"/>
  <c r="AW70" i="1"/>
  <c r="AV69" i="1"/>
  <c r="AW69" i="1"/>
  <c r="AV68" i="1"/>
  <c r="AW68" i="1"/>
  <c r="AV67" i="1"/>
  <c r="AW67" i="1"/>
  <c r="AV66" i="1"/>
  <c r="AW66" i="1"/>
  <c r="AV65" i="1"/>
  <c r="AW65" i="1"/>
  <c r="AV64" i="1"/>
  <c r="AW64" i="1"/>
  <c r="AV63" i="1"/>
  <c r="AW63" i="1"/>
  <c r="AV62" i="1"/>
  <c r="AW62" i="1"/>
  <c r="AV61" i="1"/>
  <c r="AW61" i="1"/>
  <c r="AV60" i="1"/>
  <c r="AW60" i="1"/>
  <c r="AV59" i="1"/>
  <c r="AW59" i="1"/>
  <c r="AV58" i="1"/>
  <c r="AW58" i="1"/>
  <c r="AV57" i="1"/>
  <c r="AW57" i="1"/>
  <c r="AV56" i="1"/>
  <c r="AW56" i="1"/>
  <c r="AV55" i="1"/>
  <c r="AW55" i="1"/>
  <c r="AV54" i="1"/>
  <c r="AW54" i="1"/>
  <c r="AV53" i="1"/>
  <c r="AW53" i="1"/>
  <c r="AV52" i="1"/>
  <c r="AW52" i="1"/>
  <c r="AV50" i="1"/>
  <c r="AW50" i="1"/>
  <c r="AV51" i="1"/>
  <c r="AW51" i="1"/>
  <c r="AW49" i="1"/>
  <c r="AV49" i="1"/>
  <c r="AV48" i="1"/>
  <c r="AW48" i="1"/>
  <c r="AV47" i="1"/>
  <c r="AW47" i="1"/>
  <c r="AV46" i="1"/>
  <c r="AW46" i="1"/>
  <c r="AV45" i="1"/>
  <c r="AW45" i="1"/>
  <c r="AV44" i="1"/>
  <c r="AW44" i="1"/>
  <c r="AV43" i="1"/>
  <c r="AW43" i="1"/>
  <c r="AV42" i="1"/>
  <c r="AW42" i="1"/>
  <c r="AV41" i="1"/>
  <c r="AW41" i="1"/>
  <c r="AV40" i="1"/>
  <c r="AW40" i="1"/>
  <c r="AW39" i="1"/>
  <c r="AV39" i="1"/>
  <c r="AV38" i="1"/>
  <c r="AW38" i="1"/>
  <c r="AV37" i="1"/>
  <c r="AW37" i="1"/>
  <c r="AV36" i="1"/>
  <c r="AW36" i="1"/>
  <c r="AV35" i="1"/>
  <c r="AW35" i="1"/>
  <c r="AV34" i="1"/>
  <c r="AW34" i="1"/>
  <c r="AV33" i="1"/>
  <c r="AW33" i="1"/>
  <c r="AV32" i="1"/>
  <c r="AW32" i="1"/>
  <c r="AV31" i="1"/>
  <c r="AW31" i="1"/>
  <c r="AV30" i="1"/>
  <c r="AW30" i="1"/>
  <c r="AV29" i="1"/>
  <c r="AW29" i="1"/>
  <c r="AV28" i="1"/>
  <c r="AW28" i="1"/>
  <c r="AV27" i="1"/>
  <c r="AW27" i="1"/>
  <c r="AV26" i="1"/>
  <c r="AW26" i="1"/>
  <c r="AV25" i="1"/>
  <c r="AW25" i="1"/>
  <c r="AV24" i="1"/>
  <c r="AW24" i="1"/>
  <c r="AV23" i="1"/>
  <c r="AW23" i="1"/>
  <c r="AV22" i="1"/>
  <c r="AW22" i="1"/>
  <c r="AV21" i="1"/>
  <c r="AW21" i="1"/>
  <c r="AV20" i="1"/>
  <c r="AW20" i="1"/>
  <c r="AV19" i="1"/>
  <c r="AW19" i="1"/>
  <c r="AV18" i="1"/>
  <c r="AW18" i="1"/>
  <c r="AV17" i="1"/>
  <c r="AW17" i="1"/>
  <c r="AV16" i="1"/>
  <c r="AW16" i="1"/>
  <c r="AV15" i="1"/>
  <c r="AW15" i="1"/>
  <c r="AV14" i="1"/>
  <c r="AW14" i="1"/>
  <c r="AV13" i="1"/>
  <c r="AW13" i="1"/>
  <c r="AV12" i="1"/>
  <c r="AW12" i="1"/>
  <c r="AV11" i="1"/>
  <c r="AW11" i="1"/>
  <c r="AV10" i="1"/>
  <c r="AW10" i="1"/>
  <c r="AV9" i="1"/>
  <c r="AW9" i="1"/>
  <c r="AV8" i="1"/>
  <c r="AW8" i="1"/>
  <c r="AV7" i="1"/>
  <c r="AW7" i="1"/>
  <c r="AV6" i="1"/>
  <c r="AW6" i="1"/>
  <c r="AV5" i="1"/>
  <c r="AW5" i="1"/>
  <c r="AV4" i="1"/>
  <c r="AW4" i="1"/>
  <c r="AV3" i="1"/>
  <c r="AW3" i="1"/>
  <c r="AV2" i="1"/>
  <c r="AW2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6" i="1"/>
  <c r="AU5" i="1"/>
  <c r="AU4" i="1"/>
  <c r="AU3" i="1"/>
  <c r="AU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T37" i="1"/>
  <c r="AT38" i="1"/>
  <c r="AT36" i="1"/>
  <c r="AT35" i="1"/>
  <c r="AT34" i="1"/>
  <c r="AT33" i="1"/>
  <c r="AT32" i="1"/>
  <c r="AT31" i="1"/>
  <c r="AT30" i="1"/>
  <c r="AT29" i="1"/>
  <c r="AT28" i="1"/>
  <c r="AT27" i="1"/>
  <c r="AT26" i="1"/>
  <c r="AT24" i="1"/>
  <c r="AT25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9" i="1"/>
  <c r="AT40" i="1"/>
  <c r="AT41" i="1"/>
  <c r="AT42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T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T2" i="1"/>
  <c r="AS2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</calcChain>
</file>

<file path=xl/sharedStrings.xml><?xml version="1.0" encoding="utf-8"?>
<sst xmlns="http://schemas.openxmlformats.org/spreadsheetml/2006/main" count="86" uniqueCount="17">
  <si>
    <t>Template</t>
  </si>
  <si>
    <t>Probe</t>
  </si>
  <si>
    <t>CONTROLLED</t>
  </si>
  <si>
    <t>XXXX</t>
  </si>
  <si>
    <t>UNCONTROLLED - MODIFIED</t>
  </si>
  <si>
    <t>Score</t>
  </si>
  <si>
    <t>CM</t>
  </si>
  <si>
    <t>UM</t>
  </si>
  <si>
    <t>Controlled</t>
  </si>
  <si>
    <t>`</t>
  </si>
  <si>
    <t xml:space="preserve">   </t>
  </si>
  <si>
    <t>Uncontrolled</t>
  </si>
  <si>
    <t>VI-Uncontrolled</t>
  </si>
  <si>
    <t>UMD</t>
  </si>
  <si>
    <t>Untitled</t>
  </si>
  <si>
    <t>CMD</t>
  </si>
  <si>
    <t>VI-Controlled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</si>
</sst>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3" fillId="0" borderId="6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14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3" fillId="0" borderId="8" xfId="0" applyFont="1" applyBorder="1"/>
    <xf numFmtId="0" fontId="3" fillId="0" borderId="0" xfId="0" applyFont="1" applyAlignment="1">
      <alignment horizontal="center" vertical="center"/>
    </xf>
    <xf numFmtId="0" fontId="3" fillId="0" borderId="16" xfId="0" applyFont="1" applyBorder="1"/>
    <xf numFmtId="0" fontId="3" fillId="0" borderId="11" xfId="0" applyFont="1" applyBorder="1"/>
    <xf numFmtId="0" fontId="0" fillId="0" borderId="0" xfId="0" applyFill="1" applyBorder="1"/>
    <xf numFmtId="0" fontId="0" fillId="2" borderId="17" xfId="0" applyFont="1" applyFill="1" applyBorder="1"/>
    <xf numFmtId="0" fontId="0" fillId="3" borderId="17" xfId="0" applyFont="1" applyFill="1" applyBorder="1"/>
    <xf numFmtId="0" fontId="0" fillId="2" borderId="17" xfId="0" applyNumberFormat="1" applyFont="1" applyFill="1" applyBorder="1"/>
    <xf numFmtId="0" fontId="0" fillId="3" borderId="17" xfId="0" applyNumberFormat="1" applyFont="1" applyFill="1" applyBorder="1"/>
    <xf numFmtId="0" fontId="0" fillId="3" borderId="18" xfId="0" applyNumberFormat="1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Controlled</c:v>
                </c:pt>
              </c:strCache>
            </c:strRef>
          </c:tx>
          <c:invertIfNegative val="0"/>
          <c:val>
            <c:numRef>
              <c:f>Sheet1!$AS$2:$AS$102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0.0</c:v>
                </c:pt>
                <c:pt idx="70">
                  <c:v>6.0</c:v>
                </c:pt>
                <c:pt idx="71">
                  <c:v>8.0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8.0</c:v>
                </c:pt>
                <c:pt idx="79">
                  <c:v>11.0</c:v>
                </c:pt>
                <c:pt idx="80">
                  <c:v>16.0</c:v>
                </c:pt>
                <c:pt idx="81">
                  <c:v>18.0</c:v>
                </c:pt>
                <c:pt idx="82">
                  <c:v>8.0</c:v>
                </c:pt>
                <c:pt idx="83">
                  <c:v>13.0</c:v>
                </c:pt>
                <c:pt idx="84">
                  <c:v>17.0</c:v>
                </c:pt>
                <c:pt idx="85">
                  <c:v>20.0</c:v>
                </c:pt>
                <c:pt idx="86">
                  <c:v>18.0</c:v>
                </c:pt>
                <c:pt idx="87">
                  <c:v>19.0</c:v>
                </c:pt>
                <c:pt idx="88">
                  <c:v>21.0</c:v>
                </c:pt>
                <c:pt idx="89">
                  <c:v>26.0</c:v>
                </c:pt>
                <c:pt idx="90">
                  <c:v>18.0</c:v>
                </c:pt>
                <c:pt idx="91">
                  <c:v>24.0</c:v>
                </c:pt>
                <c:pt idx="92">
                  <c:v>20.0</c:v>
                </c:pt>
                <c:pt idx="93">
                  <c:v>24.0</c:v>
                </c:pt>
                <c:pt idx="94">
                  <c:v>28.0</c:v>
                </c:pt>
                <c:pt idx="95">
                  <c:v>21.0</c:v>
                </c:pt>
                <c:pt idx="96">
                  <c:v>26.0</c:v>
                </c:pt>
                <c:pt idx="97">
                  <c:v>23.0</c:v>
                </c:pt>
                <c:pt idx="98">
                  <c:v>18.0</c:v>
                </c:pt>
                <c:pt idx="99">
                  <c:v>13.0</c:v>
                </c:pt>
                <c:pt idx="100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1164936"/>
        <c:axId val="2111167928"/>
        <c:axId val="0"/>
      </c:bar3DChart>
      <c:catAx>
        <c:axId val="211116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167928"/>
        <c:crosses val="autoZero"/>
        <c:auto val="1"/>
        <c:lblAlgn val="ctr"/>
        <c:lblOffset val="100"/>
        <c:noMultiLvlLbl val="0"/>
      </c:catAx>
      <c:valAx>
        <c:axId val="2111167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16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Sheet1!$AS$1</c:f>
              <c:strCache>
                <c:ptCount val="1"/>
                <c:pt idx="0">
                  <c:v>Controlled</c:v>
                </c:pt>
              </c:strCache>
            </c:strRef>
          </c:tx>
          <c:invertIfNegative val="0"/>
          <c:val>
            <c:numRef>
              <c:f>Sheet1!$AS$2:$AS$102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3.0</c:v>
                </c:pt>
                <c:pt idx="68">
                  <c:v>1.0</c:v>
                </c:pt>
                <c:pt idx="69">
                  <c:v>0.0</c:v>
                </c:pt>
                <c:pt idx="70">
                  <c:v>6.0</c:v>
                </c:pt>
                <c:pt idx="71">
                  <c:v>8.0</c:v>
                </c:pt>
                <c:pt idx="72">
                  <c:v>4.0</c:v>
                </c:pt>
                <c:pt idx="73">
                  <c:v>4.0</c:v>
                </c:pt>
                <c:pt idx="74">
                  <c:v>5.0</c:v>
                </c:pt>
                <c:pt idx="75">
                  <c:v>7.0</c:v>
                </c:pt>
                <c:pt idx="76">
                  <c:v>3.0</c:v>
                </c:pt>
                <c:pt idx="77">
                  <c:v>7.0</c:v>
                </c:pt>
                <c:pt idx="78">
                  <c:v>8.0</c:v>
                </c:pt>
                <c:pt idx="79">
                  <c:v>11.0</c:v>
                </c:pt>
                <c:pt idx="80">
                  <c:v>16.0</c:v>
                </c:pt>
                <c:pt idx="81">
                  <c:v>18.0</c:v>
                </c:pt>
                <c:pt idx="82">
                  <c:v>8.0</c:v>
                </c:pt>
                <c:pt idx="83">
                  <c:v>13.0</c:v>
                </c:pt>
                <c:pt idx="84">
                  <c:v>17.0</c:v>
                </c:pt>
                <c:pt idx="85">
                  <c:v>20.0</c:v>
                </c:pt>
                <c:pt idx="86">
                  <c:v>18.0</c:v>
                </c:pt>
                <c:pt idx="87">
                  <c:v>19.0</c:v>
                </c:pt>
                <c:pt idx="88">
                  <c:v>21.0</c:v>
                </c:pt>
                <c:pt idx="89">
                  <c:v>26.0</c:v>
                </c:pt>
                <c:pt idx="90">
                  <c:v>18.0</c:v>
                </c:pt>
                <c:pt idx="91">
                  <c:v>24.0</c:v>
                </c:pt>
                <c:pt idx="92">
                  <c:v>20.0</c:v>
                </c:pt>
                <c:pt idx="93">
                  <c:v>24.0</c:v>
                </c:pt>
                <c:pt idx="94">
                  <c:v>28.0</c:v>
                </c:pt>
                <c:pt idx="95">
                  <c:v>21.0</c:v>
                </c:pt>
                <c:pt idx="96">
                  <c:v>26.0</c:v>
                </c:pt>
                <c:pt idx="97">
                  <c:v>23.0</c:v>
                </c:pt>
                <c:pt idx="98">
                  <c:v>18.0</c:v>
                </c:pt>
                <c:pt idx="99">
                  <c:v>13.0</c:v>
                </c:pt>
                <c:pt idx="100">
                  <c:v>6.0</c:v>
                </c:pt>
              </c:numCache>
            </c:numRef>
          </c:val>
        </c:ser>
        <c:ser>
          <c:idx val="1"/>
          <c:order val="1"/>
          <c:tx>
            <c:strRef>
              <c:f>Sheet1!$AT$1</c:f>
              <c:strCache>
                <c:ptCount val="1"/>
                <c:pt idx="0">
                  <c:v>Uncontrolled</c:v>
                </c:pt>
              </c:strCache>
            </c:strRef>
          </c:tx>
          <c:invertIfNegative val="0"/>
          <c:val>
            <c:numRef>
              <c:f>Sheet1!$AT$2:$AT$102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8.0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13.0</c:v>
                </c:pt>
                <c:pt idx="34">
                  <c:v>10.0</c:v>
                </c:pt>
                <c:pt idx="35">
                  <c:v>13.0</c:v>
                </c:pt>
                <c:pt idx="36">
                  <c:v>8.0</c:v>
                </c:pt>
                <c:pt idx="37">
                  <c:v>6.0</c:v>
                </c:pt>
                <c:pt idx="38">
                  <c:v>5.0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9.0</c:v>
                </c:pt>
                <c:pt idx="43">
                  <c:v>7.0</c:v>
                </c:pt>
                <c:pt idx="44">
                  <c:v>12.0</c:v>
                </c:pt>
                <c:pt idx="45">
                  <c:v>11.0</c:v>
                </c:pt>
                <c:pt idx="46">
                  <c:v>8.0</c:v>
                </c:pt>
                <c:pt idx="47">
                  <c:v>12.0</c:v>
                </c:pt>
                <c:pt idx="48">
                  <c:v>11.0</c:v>
                </c:pt>
                <c:pt idx="49">
                  <c:v>16.0</c:v>
                </c:pt>
                <c:pt idx="50">
                  <c:v>19.0</c:v>
                </c:pt>
                <c:pt idx="51">
                  <c:v>17.0</c:v>
                </c:pt>
                <c:pt idx="52">
                  <c:v>9.0</c:v>
                </c:pt>
                <c:pt idx="53">
                  <c:v>5.0</c:v>
                </c:pt>
                <c:pt idx="54">
                  <c:v>11.0</c:v>
                </c:pt>
                <c:pt idx="55">
                  <c:v>14.0</c:v>
                </c:pt>
                <c:pt idx="56">
                  <c:v>7.0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8.0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3.0</c:v>
                </c:pt>
                <c:pt idx="69">
                  <c:v>5.0</c:v>
                </c:pt>
                <c:pt idx="70">
                  <c:v>6.0</c:v>
                </c:pt>
                <c:pt idx="71">
                  <c:v>2.0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4.0</c:v>
                </c:pt>
                <c:pt idx="79">
                  <c:v>6.0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1216440"/>
        <c:axId val="2111219416"/>
        <c:axId val="0"/>
      </c:bar3DChart>
      <c:catAx>
        <c:axId val="211121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219416"/>
        <c:crosses val="autoZero"/>
        <c:auto val="1"/>
        <c:lblAlgn val="ctr"/>
        <c:lblOffset val="100"/>
        <c:noMultiLvlLbl val="0"/>
      </c:catAx>
      <c:valAx>
        <c:axId val="2111219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216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Uncontrolled Modified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Sheet1!$AT$1</c:f>
              <c:strCache>
                <c:ptCount val="1"/>
                <c:pt idx="0">
                  <c:v>Uncontrolled</c:v>
                </c:pt>
              </c:strCache>
            </c:strRef>
          </c:tx>
          <c:invertIfNegative val="0"/>
          <c:val>
            <c:numRef>
              <c:f>Sheet1!$AT$2:$AT$102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3.0</c:v>
                </c:pt>
                <c:pt idx="22">
                  <c:v>2.0</c:v>
                </c:pt>
                <c:pt idx="23">
                  <c:v>3.0</c:v>
                </c:pt>
                <c:pt idx="24">
                  <c:v>3.0</c:v>
                </c:pt>
                <c:pt idx="25">
                  <c:v>4.0</c:v>
                </c:pt>
                <c:pt idx="26">
                  <c:v>8.0</c:v>
                </c:pt>
                <c:pt idx="27">
                  <c:v>4.0</c:v>
                </c:pt>
                <c:pt idx="28">
                  <c:v>2.0</c:v>
                </c:pt>
                <c:pt idx="29">
                  <c:v>2.0</c:v>
                </c:pt>
                <c:pt idx="30">
                  <c:v>8.0</c:v>
                </c:pt>
                <c:pt idx="31">
                  <c:v>8.0</c:v>
                </c:pt>
                <c:pt idx="32">
                  <c:v>7.0</c:v>
                </c:pt>
                <c:pt idx="33">
                  <c:v>13.0</c:v>
                </c:pt>
                <c:pt idx="34">
                  <c:v>10.0</c:v>
                </c:pt>
                <c:pt idx="35">
                  <c:v>13.0</c:v>
                </c:pt>
                <c:pt idx="36">
                  <c:v>8.0</c:v>
                </c:pt>
                <c:pt idx="37">
                  <c:v>6.0</c:v>
                </c:pt>
                <c:pt idx="38">
                  <c:v>5.0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9.0</c:v>
                </c:pt>
                <c:pt idx="43">
                  <c:v>7.0</c:v>
                </c:pt>
                <c:pt idx="44">
                  <c:v>12.0</c:v>
                </c:pt>
                <c:pt idx="45">
                  <c:v>11.0</c:v>
                </c:pt>
                <c:pt idx="46">
                  <c:v>8.0</c:v>
                </c:pt>
                <c:pt idx="47">
                  <c:v>12.0</c:v>
                </c:pt>
                <c:pt idx="48">
                  <c:v>11.0</c:v>
                </c:pt>
                <c:pt idx="49">
                  <c:v>16.0</c:v>
                </c:pt>
                <c:pt idx="50">
                  <c:v>19.0</c:v>
                </c:pt>
                <c:pt idx="51">
                  <c:v>17.0</c:v>
                </c:pt>
                <c:pt idx="52">
                  <c:v>9.0</c:v>
                </c:pt>
                <c:pt idx="53">
                  <c:v>5.0</c:v>
                </c:pt>
                <c:pt idx="54">
                  <c:v>11.0</c:v>
                </c:pt>
                <c:pt idx="55">
                  <c:v>14.0</c:v>
                </c:pt>
                <c:pt idx="56">
                  <c:v>7.0</c:v>
                </c:pt>
                <c:pt idx="57">
                  <c:v>8.0</c:v>
                </c:pt>
                <c:pt idx="58">
                  <c:v>11.0</c:v>
                </c:pt>
                <c:pt idx="59">
                  <c:v>7.0</c:v>
                </c:pt>
                <c:pt idx="60">
                  <c:v>6.0</c:v>
                </c:pt>
                <c:pt idx="61">
                  <c:v>8.0</c:v>
                </c:pt>
                <c:pt idx="62">
                  <c:v>4.0</c:v>
                </c:pt>
                <c:pt idx="63">
                  <c:v>6.0</c:v>
                </c:pt>
                <c:pt idx="64">
                  <c:v>8.0</c:v>
                </c:pt>
                <c:pt idx="65">
                  <c:v>4.0</c:v>
                </c:pt>
                <c:pt idx="66">
                  <c:v>6.0</c:v>
                </c:pt>
                <c:pt idx="67">
                  <c:v>4.0</c:v>
                </c:pt>
                <c:pt idx="68">
                  <c:v>3.0</c:v>
                </c:pt>
                <c:pt idx="69">
                  <c:v>5.0</c:v>
                </c:pt>
                <c:pt idx="70">
                  <c:v>6.0</c:v>
                </c:pt>
                <c:pt idx="71">
                  <c:v>2.0</c:v>
                </c:pt>
                <c:pt idx="72">
                  <c:v>4.0</c:v>
                </c:pt>
                <c:pt idx="73">
                  <c:v>6.0</c:v>
                </c:pt>
                <c:pt idx="74">
                  <c:v>4.0</c:v>
                </c:pt>
                <c:pt idx="75">
                  <c:v>5.0</c:v>
                </c:pt>
                <c:pt idx="76">
                  <c:v>3.0</c:v>
                </c:pt>
                <c:pt idx="77">
                  <c:v>1.0</c:v>
                </c:pt>
                <c:pt idx="78">
                  <c:v>4.0</c:v>
                </c:pt>
                <c:pt idx="79">
                  <c:v>6.0</c:v>
                </c:pt>
                <c:pt idx="80">
                  <c:v>0.0</c:v>
                </c:pt>
                <c:pt idx="81">
                  <c:v>0.0</c:v>
                </c:pt>
                <c:pt idx="82">
                  <c:v>2.0</c:v>
                </c:pt>
                <c:pt idx="83">
                  <c:v>2.0</c:v>
                </c:pt>
                <c:pt idx="84">
                  <c:v>4.0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3.0</c:v>
                </c:pt>
                <c:pt idx="89">
                  <c:v>2.0</c:v>
                </c:pt>
                <c:pt idx="90">
                  <c:v>0.0</c:v>
                </c:pt>
                <c:pt idx="91">
                  <c:v>1.0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054987368"/>
        <c:axId val="2046615128"/>
        <c:axId val="0"/>
      </c:bar3DChart>
      <c:catAx>
        <c:axId val="2054987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46615128"/>
        <c:crosses val="autoZero"/>
        <c:auto val="1"/>
        <c:lblAlgn val="ctr"/>
        <c:lblOffset val="100"/>
        <c:noMultiLvlLbl val="0"/>
      </c:catAx>
      <c:valAx>
        <c:axId val="2046615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5498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Sheet1!$AU$1</c:f>
              <c:strCache>
                <c:ptCount val="1"/>
                <c:pt idx="0">
                  <c:v>VI-Uncontrolled</c:v>
                </c:pt>
              </c:strCache>
            </c:strRef>
          </c:tx>
          <c:invertIfNegative val="0"/>
          <c:val>
            <c:numRef>
              <c:f>Sheet1!$AU$2:$AU$102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7.0</c:v>
                </c:pt>
                <c:pt idx="32">
                  <c:v>3.0</c:v>
                </c:pt>
                <c:pt idx="33">
                  <c:v>2.0</c:v>
                </c:pt>
                <c:pt idx="34">
                  <c:v>2.0</c:v>
                </c:pt>
                <c:pt idx="35">
                  <c:v>1.0</c:v>
                </c:pt>
                <c:pt idx="36">
                  <c:v>2.0</c:v>
                </c:pt>
                <c:pt idx="37">
                  <c:v>3.0</c:v>
                </c:pt>
                <c:pt idx="38">
                  <c:v>3.0</c:v>
                </c:pt>
                <c:pt idx="39">
                  <c:v>1.0</c:v>
                </c:pt>
                <c:pt idx="40">
                  <c:v>4.0</c:v>
                </c:pt>
                <c:pt idx="41">
                  <c:v>5.0</c:v>
                </c:pt>
                <c:pt idx="42">
                  <c:v>5.0</c:v>
                </c:pt>
                <c:pt idx="43">
                  <c:v>3.0</c:v>
                </c:pt>
                <c:pt idx="44">
                  <c:v>0.0</c:v>
                </c:pt>
                <c:pt idx="45">
                  <c:v>4.0</c:v>
                </c:pt>
                <c:pt idx="46">
                  <c:v>5.0</c:v>
                </c:pt>
                <c:pt idx="47">
                  <c:v>6.0</c:v>
                </c:pt>
                <c:pt idx="48">
                  <c:v>5.0</c:v>
                </c:pt>
                <c:pt idx="49">
                  <c:v>8.0</c:v>
                </c:pt>
                <c:pt idx="50">
                  <c:v>2.0</c:v>
                </c:pt>
                <c:pt idx="51">
                  <c:v>4.0</c:v>
                </c:pt>
                <c:pt idx="52">
                  <c:v>5.0</c:v>
                </c:pt>
                <c:pt idx="53">
                  <c:v>5.0</c:v>
                </c:pt>
                <c:pt idx="54">
                  <c:v>3.0</c:v>
                </c:pt>
                <c:pt idx="55">
                  <c:v>5.0</c:v>
                </c:pt>
                <c:pt idx="56">
                  <c:v>5.0</c:v>
                </c:pt>
                <c:pt idx="57">
                  <c:v>4.0</c:v>
                </c:pt>
                <c:pt idx="58">
                  <c:v>1.0</c:v>
                </c:pt>
                <c:pt idx="59">
                  <c:v>4.0</c:v>
                </c:pt>
                <c:pt idx="60">
                  <c:v>3.0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3.0</c:v>
                </c:pt>
                <c:pt idx="65">
                  <c:v>5.0</c:v>
                </c:pt>
                <c:pt idx="66">
                  <c:v>5.0</c:v>
                </c:pt>
                <c:pt idx="67">
                  <c:v>9.0</c:v>
                </c:pt>
                <c:pt idx="68">
                  <c:v>6.0</c:v>
                </c:pt>
                <c:pt idx="69">
                  <c:v>6.0</c:v>
                </c:pt>
                <c:pt idx="70">
                  <c:v>5.0</c:v>
                </c:pt>
                <c:pt idx="71">
                  <c:v>6.0</c:v>
                </c:pt>
                <c:pt idx="72">
                  <c:v>8.0</c:v>
                </c:pt>
                <c:pt idx="73">
                  <c:v>4.0</c:v>
                </c:pt>
                <c:pt idx="74">
                  <c:v>3.0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5.0</c:v>
                </c:pt>
                <c:pt idx="79">
                  <c:v>5.0</c:v>
                </c:pt>
                <c:pt idx="80">
                  <c:v>8.0</c:v>
                </c:pt>
                <c:pt idx="81">
                  <c:v>6.0</c:v>
                </c:pt>
                <c:pt idx="82">
                  <c:v>9.0</c:v>
                </c:pt>
                <c:pt idx="83">
                  <c:v>6.0</c:v>
                </c:pt>
                <c:pt idx="84">
                  <c:v>9.0</c:v>
                </c:pt>
                <c:pt idx="85">
                  <c:v>8.0</c:v>
                </c:pt>
                <c:pt idx="86">
                  <c:v>7.0</c:v>
                </c:pt>
                <c:pt idx="87">
                  <c:v>8.0</c:v>
                </c:pt>
                <c:pt idx="88">
                  <c:v>6.0</c:v>
                </c:pt>
                <c:pt idx="89">
                  <c:v>7.0</c:v>
                </c:pt>
                <c:pt idx="90">
                  <c:v>13.0</c:v>
                </c:pt>
                <c:pt idx="91">
                  <c:v>5.0</c:v>
                </c:pt>
                <c:pt idx="92">
                  <c:v>15.0</c:v>
                </c:pt>
                <c:pt idx="93">
                  <c:v>10.0</c:v>
                </c:pt>
                <c:pt idx="94">
                  <c:v>12.0</c:v>
                </c:pt>
                <c:pt idx="95">
                  <c:v>12.0</c:v>
                </c:pt>
                <c:pt idx="96">
                  <c:v>11.0</c:v>
                </c:pt>
                <c:pt idx="97">
                  <c:v>13.0</c:v>
                </c:pt>
                <c:pt idx="98">
                  <c:v>20.0</c:v>
                </c:pt>
                <c:pt idx="99">
                  <c:v>11.0</c:v>
                </c:pt>
                <c:pt idx="100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711064"/>
        <c:axId val="2106372648"/>
      </c:barChart>
      <c:catAx>
        <c:axId val="210571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372648"/>
        <c:crosses val="autoZero"/>
        <c:auto val="1"/>
        <c:lblAlgn val="ctr"/>
        <c:lblOffset val="100"/>
        <c:noMultiLvlLbl val="0"/>
      </c:catAx>
      <c:valAx>
        <c:axId val="2106372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71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Sheet1!$AV$1</c:f>
              <c:strCache>
                <c:ptCount val="1"/>
                <c:pt idx="0">
                  <c:v>VI-Controlled</c:v>
                </c:pt>
              </c:strCache>
            </c:strRef>
          </c:tx>
          <c:invertIfNegative val="0"/>
          <c:val>
            <c:numRef>
              <c:f>Sheet1!$AV$2:$AV$102</c:f>
              <c:numCache>
                <c:formatCode>General</c:formatCode>
                <c:ptCount val="1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2.0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6.0</c:v>
                </c:pt>
                <c:pt idx="69">
                  <c:v>6.0</c:v>
                </c:pt>
                <c:pt idx="70">
                  <c:v>5.0</c:v>
                </c:pt>
                <c:pt idx="71">
                  <c:v>10.0</c:v>
                </c:pt>
                <c:pt idx="72">
                  <c:v>3.0</c:v>
                </c:pt>
                <c:pt idx="73">
                  <c:v>4.0</c:v>
                </c:pt>
                <c:pt idx="74">
                  <c:v>4.0</c:v>
                </c:pt>
                <c:pt idx="75">
                  <c:v>5.0</c:v>
                </c:pt>
                <c:pt idx="76">
                  <c:v>12.0</c:v>
                </c:pt>
                <c:pt idx="77">
                  <c:v>13.0</c:v>
                </c:pt>
                <c:pt idx="78">
                  <c:v>13.0</c:v>
                </c:pt>
                <c:pt idx="79">
                  <c:v>11.0</c:v>
                </c:pt>
                <c:pt idx="80">
                  <c:v>6.0</c:v>
                </c:pt>
                <c:pt idx="81">
                  <c:v>11.0</c:v>
                </c:pt>
                <c:pt idx="82">
                  <c:v>14.0</c:v>
                </c:pt>
                <c:pt idx="83">
                  <c:v>12.0</c:v>
                </c:pt>
                <c:pt idx="84">
                  <c:v>12.0</c:v>
                </c:pt>
                <c:pt idx="85">
                  <c:v>13.0</c:v>
                </c:pt>
                <c:pt idx="86">
                  <c:v>14.0</c:v>
                </c:pt>
                <c:pt idx="87">
                  <c:v>15.0</c:v>
                </c:pt>
                <c:pt idx="88">
                  <c:v>14.0</c:v>
                </c:pt>
                <c:pt idx="89">
                  <c:v>12.0</c:v>
                </c:pt>
                <c:pt idx="90">
                  <c:v>28.0</c:v>
                </c:pt>
                <c:pt idx="91">
                  <c:v>21.0</c:v>
                </c:pt>
                <c:pt idx="92">
                  <c:v>15.0</c:v>
                </c:pt>
                <c:pt idx="93">
                  <c:v>18.0</c:v>
                </c:pt>
                <c:pt idx="94">
                  <c:v>30.0</c:v>
                </c:pt>
                <c:pt idx="95">
                  <c:v>29.0</c:v>
                </c:pt>
                <c:pt idx="96">
                  <c:v>18.0</c:v>
                </c:pt>
                <c:pt idx="97">
                  <c:v>19.0</c:v>
                </c:pt>
                <c:pt idx="98">
                  <c:v>19.0</c:v>
                </c:pt>
                <c:pt idx="99">
                  <c:v>20.0</c:v>
                </c:pt>
                <c:pt idx="100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239352"/>
        <c:axId val="2129461848"/>
      </c:barChart>
      <c:catAx>
        <c:axId val="-21332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61848"/>
        <c:crosses val="autoZero"/>
        <c:auto val="1"/>
        <c:lblAlgn val="ctr"/>
        <c:lblOffset val="100"/>
        <c:noMultiLvlLbl val="0"/>
      </c:catAx>
      <c:valAx>
        <c:axId val="212946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323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501650</xdr:colOff>
      <xdr:row>2</xdr:row>
      <xdr:rowOff>82550</xdr:rowOff>
    </xdr:from>
    <xdr:to>
      <xdr:col>71</xdr:col>
      <xdr:colOff>647700</xdr:colOff>
      <xdr:row>26</xdr:row>
      <xdr:rowOff>177800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508000</xdr:colOff>
      <xdr:row>29</xdr:row>
      <xdr:rowOff>120650</xdr:rowOff>
    </xdr:from>
    <xdr:to>
      <xdr:col>67</xdr:col>
      <xdr:colOff>133350</xdr:colOff>
      <xdr:row>55</xdr:row>
      <xdr:rowOff>88900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</xdr:col>
      <xdr:colOff>730250</xdr:colOff>
      <xdr:row>2</xdr:row>
      <xdr:rowOff>120650</xdr:rowOff>
    </xdr:from>
    <xdr:to>
      <xdr:col>62</xdr:col>
      <xdr:colOff>50800</xdr:colOff>
      <xdr:row>27</xdr:row>
      <xdr:rowOff>50800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819150</xdr:colOff>
      <xdr:row>57</xdr:row>
      <xdr:rowOff>133350</xdr:rowOff>
    </xdr:from>
    <xdr:to>
      <xdr:col>62</xdr:col>
      <xdr:colOff>165100</xdr:colOff>
      <xdr:row>83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698500</xdr:colOff>
      <xdr:row>58</xdr:row>
      <xdr:rowOff>0</xdr:rowOff>
    </xdr:from>
    <xdr:to>
      <xdr:col>72</xdr:col>
      <xdr:colOff>12700</xdr:colOff>
      <xdr:row>82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6"/>
  <sheetViews>
    <sheetView tabSelected="1" showRuler="0" topLeftCell="BD47" workbookViewId="0">
      <selection activeCell="BR95" sqref="BR95"/>
    </sheetView>
  </sheetViews>
  <sheetFormatPr baseColWidth="10" defaultRowHeight="15" x14ac:dyDescent="0"/>
  <cols>
    <col min="1" max="1" width="8.33203125" customWidth="1"/>
    <col min="2" max="19" width="5.33203125" customWidth="1"/>
    <col min="20" max="20" width="5.1640625" customWidth="1"/>
    <col min="21" max="34" width="5.33203125" customWidth="1"/>
  </cols>
  <sheetData>
    <row r="1" spans="1:49">
      <c r="C1" s="37" t="s">
        <v>2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L1" t="s">
        <v>6</v>
      </c>
      <c r="AM1" s="3" t="s">
        <v>7</v>
      </c>
      <c r="AN1" t="s">
        <v>13</v>
      </c>
      <c r="AO1" t="s">
        <v>15</v>
      </c>
      <c r="AP1" s="3" t="s">
        <v>14</v>
      </c>
      <c r="AR1" s="3" t="s">
        <v>5</v>
      </c>
      <c r="AS1" t="s">
        <v>8</v>
      </c>
      <c r="AT1" t="s">
        <v>11</v>
      </c>
      <c r="AU1" t="s">
        <v>12</v>
      </c>
      <c r="AV1" t="s">
        <v>16</v>
      </c>
      <c r="AW1" t="s">
        <v>14</v>
      </c>
    </row>
    <row r="2" spans="1:49" ht="16" thickBot="1"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L2" s="3">
        <v>94</v>
      </c>
      <c r="AM2">
        <v>54</v>
      </c>
      <c r="AN2">
        <v>52</v>
      </c>
      <c r="AO2">
        <v>88</v>
      </c>
      <c r="AQ2" s="3"/>
      <c r="AR2">
        <v>0</v>
      </c>
      <c r="AS2" s="3">
        <f>COUNTIF(AL:AL,"=0")</f>
        <v>0</v>
      </c>
      <c r="AT2" s="3">
        <f>COUNTIF(AM:AM,"=0")</f>
        <v>0</v>
      </c>
      <c r="AU2" s="3">
        <f>COUNTIF(AN:AN,"=0")</f>
        <v>0</v>
      </c>
      <c r="AV2" s="3">
        <f>COUNTIF(AO:AO,"=0")</f>
        <v>0</v>
      </c>
      <c r="AW2" s="3">
        <f t="shared" ref="AW2" si="0">COUNTIF(AP:AP,"=0")</f>
        <v>0</v>
      </c>
    </row>
    <row r="3" spans="1:49" ht="16" thickBot="1">
      <c r="C3" s="7">
        <v>0</v>
      </c>
      <c r="D3" s="23">
        <v>1</v>
      </c>
      <c r="E3" s="8">
        <v>2</v>
      </c>
      <c r="F3" s="8">
        <v>3</v>
      </c>
      <c r="G3" s="8">
        <v>4</v>
      </c>
      <c r="H3" s="8">
        <v>5</v>
      </c>
      <c r="I3" s="8">
        <v>6</v>
      </c>
      <c r="J3" s="8">
        <v>7</v>
      </c>
      <c r="K3" s="8">
        <v>8</v>
      </c>
      <c r="L3" s="8">
        <v>9</v>
      </c>
      <c r="M3" s="8">
        <v>10</v>
      </c>
      <c r="N3" s="8">
        <v>11</v>
      </c>
      <c r="O3" s="8">
        <v>12</v>
      </c>
      <c r="P3" s="8">
        <v>13</v>
      </c>
      <c r="Q3" s="8">
        <v>14</v>
      </c>
      <c r="R3" s="8">
        <v>15</v>
      </c>
      <c r="S3" s="8">
        <v>16</v>
      </c>
      <c r="T3" s="8">
        <v>17</v>
      </c>
      <c r="U3" s="8">
        <v>18</v>
      </c>
      <c r="V3" s="8">
        <v>19</v>
      </c>
      <c r="W3" s="8">
        <v>20</v>
      </c>
      <c r="X3" s="8">
        <v>21</v>
      </c>
      <c r="Y3" s="8">
        <v>22</v>
      </c>
      <c r="Z3" s="8">
        <v>23</v>
      </c>
      <c r="AA3" s="8">
        <v>24</v>
      </c>
      <c r="AB3" s="8">
        <v>25</v>
      </c>
      <c r="AC3" s="8">
        <v>26</v>
      </c>
      <c r="AD3" s="8">
        <v>27</v>
      </c>
      <c r="AE3" s="8">
        <v>28</v>
      </c>
      <c r="AF3" s="8">
        <v>29</v>
      </c>
      <c r="AG3" s="9">
        <v>30</v>
      </c>
      <c r="AH3" s="9">
        <v>31</v>
      </c>
      <c r="AL3" s="3">
        <v>98</v>
      </c>
      <c r="AM3">
        <v>73</v>
      </c>
      <c r="AN3">
        <v>92</v>
      </c>
      <c r="AO3">
        <v>94</v>
      </c>
      <c r="AQ3" s="3"/>
      <c r="AR3">
        <v>1</v>
      </c>
      <c r="AS3" s="3">
        <f>COUNTIF(AL:AL,"=1")</f>
        <v>0</v>
      </c>
      <c r="AT3" s="3">
        <f>COUNTIF(AM:AM,"=1")</f>
        <v>0</v>
      </c>
      <c r="AU3" s="3">
        <f>COUNTIF(AN:AN,"=1")</f>
        <v>0</v>
      </c>
      <c r="AV3" s="3">
        <f>COUNTIF(AO:AO,"=1")</f>
        <v>0</v>
      </c>
      <c r="AW3" s="3">
        <f t="shared" ref="AW3" si="1">COUNTIF(AP:AP,"=1")</f>
        <v>0</v>
      </c>
    </row>
    <row r="4" spans="1:49">
      <c r="A4" s="13" t="s">
        <v>0</v>
      </c>
      <c r="B4" s="10">
        <v>0</v>
      </c>
      <c r="C4" s="1"/>
      <c r="D4" s="1">
        <v>94</v>
      </c>
      <c r="E4" s="1">
        <v>98</v>
      </c>
      <c r="F4" s="1">
        <v>95</v>
      </c>
      <c r="G4" s="1">
        <v>100</v>
      </c>
      <c r="H4" s="1">
        <v>89</v>
      </c>
      <c r="I4" s="1">
        <v>98</v>
      </c>
      <c r="J4" s="1">
        <v>88</v>
      </c>
      <c r="K4" s="1">
        <v>92</v>
      </c>
      <c r="L4" s="1">
        <v>86</v>
      </c>
      <c r="M4" s="1">
        <v>91</v>
      </c>
      <c r="N4" s="1">
        <v>93</v>
      </c>
      <c r="O4" s="1">
        <v>93</v>
      </c>
      <c r="P4" s="1">
        <v>91</v>
      </c>
      <c r="Q4" s="1">
        <v>91</v>
      </c>
      <c r="R4" s="1">
        <v>89</v>
      </c>
      <c r="S4" s="1">
        <v>84</v>
      </c>
      <c r="T4" s="1">
        <v>82</v>
      </c>
      <c r="U4" s="1">
        <v>88</v>
      </c>
      <c r="V4" s="1">
        <v>94</v>
      </c>
      <c r="W4" s="1">
        <v>93</v>
      </c>
      <c r="X4" s="1">
        <v>98</v>
      </c>
      <c r="Y4" s="1">
        <v>96</v>
      </c>
      <c r="Z4" s="1">
        <v>97</v>
      </c>
      <c r="AA4" s="1">
        <v>97</v>
      </c>
      <c r="AB4" s="1">
        <v>96</v>
      </c>
      <c r="AC4" s="1">
        <v>85</v>
      </c>
      <c r="AD4" s="1">
        <v>84</v>
      </c>
      <c r="AE4" s="1">
        <v>90</v>
      </c>
      <c r="AF4" s="1">
        <v>97</v>
      </c>
      <c r="AG4" s="1">
        <v>81</v>
      </c>
      <c r="AH4" s="2"/>
      <c r="AL4" s="3">
        <v>94</v>
      </c>
      <c r="AM4">
        <v>66</v>
      </c>
      <c r="AN4">
        <v>80</v>
      </c>
      <c r="AO4">
        <v>87</v>
      </c>
      <c r="AQ4" s="3"/>
      <c r="AR4">
        <v>2</v>
      </c>
      <c r="AS4" s="3">
        <f>COUNTIF(AL:AL,"=2")</f>
        <v>0</v>
      </c>
      <c r="AT4" s="3">
        <f>COUNTIF(AM:AM,"=2")</f>
        <v>0</v>
      </c>
      <c r="AU4" s="3">
        <f>COUNTIF(AN:AN,"=2")</f>
        <v>0</v>
      </c>
      <c r="AV4" s="3">
        <f>COUNTIF(AO:AO,"=2")</f>
        <v>0</v>
      </c>
      <c r="AW4" s="3">
        <f t="shared" ref="AW4" si="2">COUNTIF(AP:AP,"=2")</f>
        <v>0</v>
      </c>
    </row>
    <row r="5" spans="1:49">
      <c r="A5" s="13"/>
      <c r="B5" s="24">
        <v>1</v>
      </c>
      <c r="C5" s="3"/>
      <c r="D5" s="3"/>
      <c r="E5" s="3">
        <v>94</v>
      </c>
      <c r="F5" s="3">
        <v>98</v>
      </c>
      <c r="G5" s="30">
        <v>91</v>
      </c>
      <c r="H5" s="30">
        <v>95</v>
      </c>
      <c r="I5" s="30">
        <v>86</v>
      </c>
      <c r="J5" s="30">
        <v>81</v>
      </c>
      <c r="K5" s="30">
        <v>93</v>
      </c>
      <c r="L5" s="30">
        <v>81</v>
      </c>
      <c r="M5" s="30">
        <v>93</v>
      </c>
      <c r="N5" s="30">
        <v>86</v>
      </c>
      <c r="O5" s="30">
        <v>96</v>
      </c>
      <c r="P5" s="30">
        <v>80</v>
      </c>
      <c r="Q5" s="30">
        <v>92</v>
      </c>
      <c r="R5" s="30">
        <v>90</v>
      </c>
      <c r="S5" s="30">
        <v>79</v>
      </c>
      <c r="T5" s="30">
        <v>79</v>
      </c>
      <c r="U5" s="30">
        <v>83</v>
      </c>
      <c r="V5" s="30">
        <v>96</v>
      </c>
      <c r="W5" s="30">
        <v>91</v>
      </c>
      <c r="X5" s="30">
        <v>81</v>
      </c>
      <c r="Y5" s="30">
        <v>87</v>
      </c>
      <c r="Z5" s="30">
        <v>84</v>
      </c>
      <c r="AA5" s="30">
        <v>87</v>
      </c>
      <c r="AB5" s="30">
        <v>86</v>
      </c>
      <c r="AC5" s="30">
        <v>80</v>
      </c>
      <c r="AD5" s="30">
        <v>91</v>
      </c>
      <c r="AE5" s="30">
        <v>85</v>
      </c>
      <c r="AF5" s="30">
        <v>85</v>
      </c>
      <c r="AG5" s="30">
        <v>83</v>
      </c>
      <c r="AH5" s="4"/>
      <c r="AL5" s="3">
        <v>95</v>
      </c>
      <c r="AM5">
        <v>66</v>
      </c>
      <c r="AN5">
        <v>71</v>
      </c>
      <c r="AO5">
        <v>99</v>
      </c>
      <c r="AQ5" s="3"/>
      <c r="AR5">
        <v>3</v>
      </c>
      <c r="AS5" s="3">
        <f>COUNTIF(AL:AL,"=3")</f>
        <v>0</v>
      </c>
      <c r="AT5" s="3">
        <f>COUNTIF(AM:AM,"=3")</f>
        <v>0</v>
      </c>
      <c r="AU5" s="3">
        <f>COUNTIF(AN:AN,"=3")</f>
        <v>0</v>
      </c>
      <c r="AV5" s="3">
        <f>COUNTIF(AO:AO,"=3")</f>
        <v>0</v>
      </c>
      <c r="AW5" s="3">
        <f t="shared" ref="AW5" si="3">COUNTIF(AP:AP,"=3")</f>
        <v>0</v>
      </c>
    </row>
    <row r="6" spans="1:49">
      <c r="A6" s="13"/>
      <c r="B6" s="11">
        <v>2</v>
      </c>
      <c r="C6" s="3"/>
      <c r="D6" s="3"/>
      <c r="E6" s="3"/>
      <c r="F6" s="30">
        <v>99</v>
      </c>
      <c r="G6" s="30">
        <v>98</v>
      </c>
      <c r="H6" s="30">
        <v>94</v>
      </c>
      <c r="I6" s="30">
        <v>97</v>
      </c>
      <c r="J6" s="30">
        <v>79</v>
      </c>
      <c r="K6" s="30">
        <v>91</v>
      </c>
      <c r="L6" s="30">
        <v>85</v>
      </c>
      <c r="M6" s="30">
        <v>91</v>
      </c>
      <c r="N6" s="30">
        <v>81</v>
      </c>
      <c r="O6" s="30">
        <v>88</v>
      </c>
      <c r="P6" s="30">
        <v>73</v>
      </c>
      <c r="Q6" s="30">
        <v>87</v>
      </c>
      <c r="R6" s="30">
        <v>84</v>
      </c>
      <c r="S6" s="30">
        <v>81</v>
      </c>
      <c r="T6" s="30">
        <v>76</v>
      </c>
      <c r="U6" s="30">
        <v>78</v>
      </c>
      <c r="V6" s="30">
        <v>92</v>
      </c>
      <c r="W6" s="30">
        <v>84</v>
      </c>
      <c r="X6" s="30">
        <v>85</v>
      </c>
      <c r="Y6" s="30">
        <v>89</v>
      </c>
      <c r="Z6" s="30">
        <v>95</v>
      </c>
      <c r="AA6" s="30">
        <v>94</v>
      </c>
      <c r="AB6" s="30">
        <v>94</v>
      </c>
      <c r="AC6" s="30">
        <v>87</v>
      </c>
      <c r="AD6" s="30">
        <v>89</v>
      </c>
      <c r="AE6" s="30">
        <v>90</v>
      </c>
      <c r="AF6" s="30">
        <v>86</v>
      </c>
      <c r="AG6" s="30">
        <v>85</v>
      </c>
      <c r="AH6" s="4"/>
      <c r="AL6" s="3">
        <v>98</v>
      </c>
      <c r="AM6">
        <v>42</v>
      </c>
      <c r="AN6">
        <v>61</v>
      </c>
      <c r="AO6">
        <v>91</v>
      </c>
      <c r="AP6" s="3"/>
      <c r="AQ6" s="30"/>
      <c r="AR6">
        <v>4</v>
      </c>
      <c r="AS6" s="3">
        <f>COUNTIF(AL:AL,"=4")</f>
        <v>0</v>
      </c>
      <c r="AT6" s="3">
        <f>COUNTIF(AM:AM,"=4")</f>
        <v>0</v>
      </c>
      <c r="AU6" s="3">
        <f>COUNTIF(AN:AN,"=4")</f>
        <v>0</v>
      </c>
      <c r="AV6" s="3">
        <f>COUNTIF(AO:AO,"=4")</f>
        <v>0</v>
      </c>
      <c r="AW6" s="3">
        <f t="shared" ref="AW6" si="4">COUNTIF(AP:AP,"=4")</f>
        <v>0</v>
      </c>
    </row>
    <row r="7" spans="1:49">
      <c r="A7" s="13"/>
      <c r="B7" s="11">
        <v>3</v>
      </c>
      <c r="C7" s="30"/>
      <c r="D7" s="30"/>
      <c r="E7" s="30"/>
      <c r="F7" s="3"/>
      <c r="G7" s="30">
        <v>96</v>
      </c>
      <c r="H7" s="30">
        <v>92</v>
      </c>
      <c r="I7" s="30">
        <v>96</v>
      </c>
      <c r="J7" s="30">
        <v>80</v>
      </c>
      <c r="K7" s="30">
        <v>89</v>
      </c>
      <c r="L7" s="30">
        <v>82</v>
      </c>
      <c r="M7" s="30">
        <v>89</v>
      </c>
      <c r="N7" s="30">
        <v>74</v>
      </c>
      <c r="O7" s="30">
        <v>81</v>
      </c>
      <c r="P7" s="30">
        <v>70</v>
      </c>
      <c r="Q7" s="30">
        <v>80</v>
      </c>
      <c r="R7" s="30">
        <v>80</v>
      </c>
      <c r="S7" s="30">
        <v>75</v>
      </c>
      <c r="T7" s="30">
        <v>72</v>
      </c>
      <c r="U7" s="30">
        <v>71</v>
      </c>
      <c r="V7" s="30">
        <v>96</v>
      </c>
      <c r="W7" s="30">
        <v>88</v>
      </c>
      <c r="X7" s="30">
        <v>83</v>
      </c>
      <c r="Y7" s="30">
        <v>88</v>
      </c>
      <c r="Z7" s="30">
        <v>90</v>
      </c>
      <c r="AA7" s="30">
        <v>89</v>
      </c>
      <c r="AB7" s="30">
        <v>94</v>
      </c>
      <c r="AC7" s="30">
        <v>82</v>
      </c>
      <c r="AD7" s="30">
        <v>91</v>
      </c>
      <c r="AE7" s="30">
        <v>86</v>
      </c>
      <c r="AF7" s="30">
        <v>87</v>
      </c>
      <c r="AG7" s="30">
        <v>84</v>
      </c>
      <c r="AH7" s="4"/>
      <c r="AL7" s="30">
        <v>99</v>
      </c>
      <c r="AM7">
        <v>73</v>
      </c>
      <c r="AN7">
        <v>28</v>
      </c>
      <c r="AO7">
        <v>93</v>
      </c>
      <c r="AP7" s="3"/>
      <c r="AQ7" s="3"/>
      <c r="AR7">
        <v>5</v>
      </c>
      <c r="AS7" s="3">
        <f>COUNTIF(AL:AL,"=5")</f>
        <v>0</v>
      </c>
      <c r="AT7" s="3">
        <f>COUNTIF(AM:AM,"=5")</f>
        <v>0</v>
      </c>
      <c r="AU7" s="3">
        <f>COUNTIF(AN:AN,"=5")</f>
        <v>0</v>
      </c>
      <c r="AV7" s="3">
        <f>COUNTIF(AO:AO,"=5")</f>
        <v>0</v>
      </c>
      <c r="AW7" s="3">
        <f t="shared" ref="AW7" si="5">COUNTIF(AP:AP,"=5")</f>
        <v>0</v>
      </c>
    </row>
    <row r="8" spans="1:49">
      <c r="A8" s="13"/>
      <c r="B8" s="11">
        <v>4</v>
      </c>
      <c r="C8" s="30"/>
      <c r="D8" s="30"/>
      <c r="E8" s="30"/>
      <c r="F8" s="30"/>
      <c r="G8" s="3"/>
      <c r="H8" s="30">
        <v>95</v>
      </c>
      <c r="I8" s="30">
        <v>99</v>
      </c>
      <c r="J8" s="30">
        <v>97</v>
      </c>
      <c r="K8" s="30">
        <v>98</v>
      </c>
      <c r="L8" s="30">
        <v>96</v>
      </c>
      <c r="M8" s="30">
        <v>95</v>
      </c>
      <c r="N8" s="30">
        <v>96</v>
      </c>
      <c r="O8" s="30">
        <v>96</v>
      </c>
      <c r="P8" s="30">
        <v>94</v>
      </c>
      <c r="Q8" s="30">
        <v>95</v>
      </c>
      <c r="R8" s="30">
        <v>91</v>
      </c>
      <c r="S8" s="30">
        <v>89</v>
      </c>
      <c r="T8" s="30">
        <v>84</v>
      </c>
      <c r="U8" s="30">
        <v>92</v>
      </c>
      <c r="V8" s="30">
        <v>96</v>
      </c>
      <c r="W8" s="30">
        <v>97</v>
      </c>
      <c r="X8" s="30">
        <v>98</v>
      </c>
      <c r="Y8" s="30">
        <v>96</v>
      </c>
      <c r="Z8" s="30">
        <v>95</v>
      </c>
      <c r="AA8" s="30">
        <v>91</v>
      </c>
      <c r="AB8" s="30">
        <v>96</v>
      </c>
      <c r="AC8" s="30">
        <v>93</v>
      </c>
      <c r="AD8" s="30">
        <v>91</v>
      </c>
      <c r="AE8" s="30">
        <v>95</v>
      </c>
      <c r="AF8" s="30">
        <v>97</v>
      </c>
      <c r="AG8" s="30">
        <v>86</v>
      </c>
      <c r="AH8" s="4"/>
      <c r="AL8" s="3">
        <v>100</v>
      </c>
      <c r="AM8">
        <v>61</v>
      </c>
      <c r="AN8">
        <v>37</v>
      </c>
      <c r="AO8">
        <v>78</v>
      </c>
      <c r="AP8" s="3"/>
      <c r="AQ8" s="30"/>
      <c r="AR8">
        <v>6</v>
      </c>
      <c r="AS8" s="3">
        <f>COUNTIF(AL:AL,"=6")</f>
        <v>0</v>
      </c>
      <c r="AT8" s="3">
        <f>COUNTIF(AM:AM,"=6")</f>
        <v>0</v>
      </c>
      <c r="AU8" s="3">
        <f>COUNTIF(AN:AN,"=6")</f>
        <v>0</v>
      </c>
      <c r="AV8" s="3">
        <f>COUNTIF(AO:AO,"=6")</f>
        <v>0</v>
      </c>
      <c r="AW8" s="3">
        <f t="shared" ref="AW8" si="6">COUNTIF(AP:AP,"=6")</f>
        <v>0</v>
      </c>
    </row>
    <row r="9" spans="1:49">
      <c r="A9" s="13"/>
      <c r="B9" s="11">
        <v>5</v>
      </c>
      <c r="C9" s="3"/>
      <c r="D9" s="3"/>
      <c r="E9" s="3"/>
      <c r="F9" s="3"/>
      <c r="G9" s="3"/>
      <c r="H9" s="3"/>
      <c r="I9" s="30">
        <v>98</v>
      </c>
      <c r="J9" s="30">
        <v>100</v>
      </c>
      <c r="K9" s="30">
        <v>94</v>
      </c>
      <c r="L9" s="30">
        <v>89</v>
      </c>
      <c r="M9" s="30">
        <v>96</v>
      </c>
      <c r="N9" s="30">
        <v>81</v>
      </c>
      <c r="O9" s="30">
        <v>90</v>
      </c>
      <c r="P9" s="30">
        <v>79</v>
      </c>
      <c r="Q9" s="30">
        <v>92</v>
      </c>
      <c r="R9" s="30">
        <v>85</v>
      </c>
      <c r="S9" s="30">
        <v>78</v>
      </c>
      <c r="T9" s="30">
        <v>75</v>
      </c>
      <c r="U9" s="30">
        <v>78</v>
      </c>
      <c r="V9" s="30">
        <v>89</v>
      </c>
      <c r="W9" s="30">
        <v>97</v>
      </c>
      <c r="X9" s="30">
        <v>83</v>
      </c>
      <c r="Y9" s="30">
        <v>89</v>
      </c>
      <c r="Z9" s="30">
        <v>91</v>
      </c>
      <c r="AA9" s="30">
        <v>92</v>
      </c>
      <c r="AB9" s="30">
        <v>96</v>
      </c>
      <c r="AC9" s="30">
        <v>94</v>
      </c>
      <c r="AD9" s="30">
        <v>96</v>
      </c>
      <c r="AE9" s="30">
        <v>95</v>
      </c>
      <c r="AF9" s="30">
        <v>86</v>
      </c>
      <c r="AG9" s="30">
        <v>92</v>
      </c>
      <c r="AH9" s="4"/>
      <c r="AL9" s="30">
        <v>91</v>
      </c>
      <c r="AM9">
        <v>51</v>
      </c>
      <c r="AN9">
        <v>45</v>
      </c>
      <c r="AO9">
        <v>96</v>
      </c>
      <c r="AP9" s="3"/>
      <c r="AQ9" s="3"/>
      <c r="AR9">
        <v>7</v>
      </c>
      <c r="AS9" s="3">
        <f>COUNTIF(AL:AL,"=7")</f>
        <v>0</v>
      </c>
      <c r="AT9" s="3">
        <f>COUNTIF(AM:AM,"=7")</f>
        <v>0</v>
      </c>
      <c r="AU9" s="3">
        <f>COUNTIF(AN:AN,"=7")</f>
        <v>0</v>
      </c>
      <c r="AV9" s="3">
        <f>COUNTIF(AO:AO,"=7")</f>
        <v>0</v>
      </c>
      <c r="AW9" s="3">
        <f t="shared" ref="AW9" si="7">COUNTIF(AP:AP,"=7")</f>
        <v>0</v>
      </c>
    </row>
    <row r="10" spans="1:49">
      <c r="A10" s="13"/>
      <c r="B10" s="11">
        <v>6</v>
      </c>
      <c r="C10" s="3"/>
      <c r="D10" s="3"/>
      <c r="E10" s="3"/>
      <c r="F10" s="3"/>
      <c r="G10" s="3"/>
      <c r="H10" s="3"/>
      <c r="I10" s="3"/>
      <c r="J10" s="30">
        <v>99</v>
      </c>
      <c r="K10" s="30">
        <v>96</v>
      </c>
      <c r="L10" s="30">
        <v>84</v>
      </c>
      <c r="M10" s="30">
        <v>92</v>
      </c>
      <c r="N10" s="30">
        <v>86</v>
      </c>
      <c r="O10" s="30">
        <v>89</v>
      </c>
      <c r="P10" s="30">
        <v>83</v>
      </c>
      <c r="Q10" s="30">
        <v>89</v>
      </c>
      <c r="R10" s="30">
        <v>82</v>
      </c>
      <c r="S10" s="30">
        <v>79</v>
      </c>
      <c r="T10" s="30">
        <v>81</v>
      </c>
      <c r="U10" s="30">
        <v>79</v>
      </c>
      <c r="V10" s="30">
        <v>89</v>
      </c>
      <c r="W10" s="30">
        <v>90</v>
      </c>
      <c r="X10" s="30">
        <v>83</v>
      </c>
      <c r="Y10" s="30">
        <v>92</v>
      </c>
      <c r="Z10" s="30">
        <v>93</v>
      </c>
      <c r="AA10" s="30">
        <v>97</v>
      </c>
      <c r="AB10" s="30">
        <v>96</v>
      </c>
      <c r="AC10" s="30">
        <v>93</v>
      </c>
      <c r="AD10" s="30">
        <v>92</v>
      </c>
      <c r="AE10" s="30">
        <v>95</v>
      </c>
      <c r="AF10" s="30">
        <v>89</v>
      </c>
      <c r="AG10" s="30">
        <v>87</v>
      </c>
      <c r="AH10" s="4"/>
      <c r="AL10" s="30">
        <v>98</v>
      </c>
      <c r="AM10">
        <v>51</v>
      </c>
      <c r="AN10">
        <v>74</v>
      </c>
      <c r="AO10">
        <v>75</v>
      </c>
      <c r="AP10" s="3"/>
      <c r="AQ10" s="3"/>
      <c r="AR10">
        <v>8</v>
      </c>
      <c r="AS10" s="3">
        <f>COUNTIF(AL:AL,"=8")</f>
        <v>0</v>
      </c>
      <c r="AT10" s="3">
        <f>COUNTIF(AM:AM,"=8")</f>
        <v>0</v>
      </c>
      <c r="AU10" s="3">
        <f>COUNTIF(AN:AN,"=8")</f>
        <v>0</v>
      </c>
      <c r="AV10" s="3">
        <f>COUNTIF(AO:AO,"=8")</f>
        <v>0</v>
      </c>
      <c r="AW10" s="3">
        <f t="shared" ref="AW10" si="8">COUNTIF(AP:AP,"=8")</f>
        <v>0</v>
      </c>
    </row>
    <row r="11" spans="1:49">
      <c r="A11" s="13"/>
      <c r="B11" s="11">
        <v>7</v>
      </c>
      <c r="C11" s="3"/>
      <c r="D11" s="3"/>
      <c r="E11" s="3"/>
      <c r="F11" s="3"/>
      <c r="G11" s="3"/>
      <c r="H11" s="3"/>
      <c r="I11" s="3"/>
      <c r="J11" s="3"/>
      <c r="K11" s="30">
        <v>93</v>
      </c>
      <c r="L11" s="30">
        <v>88</v>
      </c>
      <c r="M11" s="30">
        <v>93</v>
      </c>
      <c r="N11" s="30">
        <v>84</v>
      </c>
      <c r="O11" s="30">
        <v>85</v>
      </c>
      <c r="P11" s="30">
        <v>80</v>
      </c>
      <c r="Q11" s="30">
        <v>88</v>
      </c>
      <c r="R11" s="30">
        <v>81</v>
      </c>
      <c r="S11" s="30">
        <v>78</v>
      </c>
      <c r="T11" s="30">
        <v>77</v>
      </c>
      <c r="U11" s="30">
        <v>83</v>
      </c>
      <c r="V11" s="30">
        <v>83</v>
      </c>
      <c r="W11" s="30">
        <v>90</v>
      </c>
      <c r="X11" s="30">
        <v>79</v>
      </c>
      <c r="Y11" s="30">
        <v>88</v>
      </c>
      <c r="Z11" s="30">
        <v>89</v>
      </c>
      <c r="AA11" s="30">
        <v>86</v>
      </c>
      <c r="AB11" s="30">
        <v>95</v>
      </c>
      <c r="AC11" s="30">
        <v>96</v>
      </c>
      <c r="AD11" s="30">
        <v>91</v>
      </c>
      <c r="AE11" s="30">
        <v>98</v>
      </c>
      <c r="AF11" s="30">
        <v>87</v>
      </c>
      <c r="AG11" s="30">
        <v>95</v>
      </c>
      <c r="AH11" s="4"/>
      <c r="AL11" s="30">
        <v>96</v>
      </c>
      <c r="AM11">
        <v>59</v>
      </c>
      <c r="AN11">
        <v>60</v>
      </c>
      <c r="AO11">
        <v>87</v>
      </c>
      <c r="AP11" s="3"/>
      <c r="AR11">
        <v>9</v>
      </c>
      <c r="AS11" s="3">
        <f>COUNTIF(AL:AL,"=9")</f>
        <v>0</v>
      </c>
      <c r="AT11" s="3">
        <f>COUNTIF(AM:AM,"=9")</f>
        <v>0</v>
      </c>
      <c r="AU11" s="3">
        <f>COUNTIF(AN:AN,"=9")</f>
        <v>0</v>
      </c>
      <c r="AV11" s="3">
        <f>COUNTIF(AO:AO,"=9")</f>
        <v>0</v>
      </c>
      <c r="AW11" s="3">
        <f t="shared" ref="AW11" si="9">COUNTIF(AP:AP,"=9")</f>
        <v>0</v>
      </c>
    </row>
    <row r="12" spans="1:49">
      <c r="A12" s="13"/>
      <c r="B12" s="11">
        <v>8</v>
      </c>
      <c r="C12" s="3"/>
      <c r="D12" s="3"/>
      <c r="E12" s="3"/>
      <c r="F12" s="3"/>
      <c r="G12" s="3"/>
      <c r="H12" s="3"/>
      <c r="I12" s="3"/>
      <c r="J12" s="3"/>
      <c r="K12" s="3"/>
      <c r="L12" s="30">
        <v>82</v>
      </c>
      <c r="M12" s="30">
        <v>93</v>
      </c>
      <c r="N12" s="30">
        <v>94</v>
      </c>
      <c r="O12" s="30">
        <v>99</v>
      </c>
      <c r="P12" s="30">
        <v>89</v>
      </c>
      <c r="Q12" s="30">
        <v>93</v>
      </c>
      <c r="R12" s="30">
        <v>91</v>
      </c>
      <c r="S12" s="30">
        <v>89</v>
      </c>
      <c r="T12" s="30">
        <v>91</v>
      </c>
      <c r="U12" s="30">
        <v>86</v>
      </c>
      <c r="V12" s="30">
        <v>87</v>
      </c>
      <c r="W12" s="30">
        <v>90</v>
      </c>
      <c r="X12" s="30">
        <v>78</v>
      </c>
      <c r="Y12" s="30">
        <v>85</v>
      </c>
      <c r="Z12" s="30">
        <v>89</v>
      </c>
      <c r="AA12" s="30">
        <v>92</v>
      </c>
      <c r="AB12" s="30">
        <v>88</v>
      </c>
      <c r="AC12" s="30">
        <v>86</v>
      </c>
      <c r="AD12" s="30">
        <v>99</v>
      </c>
      <c r="AE12" s="30">
        <v>94</v>
      </c>
      <c r="AF12" s="30">
        <v>83</v>
      </c>
      <c r="AG12" s="30">
        <v>87</v>
      </c>
      <c r="AH12" s="4"/>
      <c r="AL12" s="3">
        <v>89</v>
      </c>
      <c r="AM12">
        <v>75</v>
      </c>
      <c r="AN12">
        <v>29</v>
      </c>
      <c r="AO12">
        <v>90</v>
      </c>
      <c r="AP12" s="3"/>
      <c r="AR12">
        <v>10</v>
      </c>
      <c r="AS12" s="3">
        <f>COUNTIF(AL:AL,"=10")</f>
        <v>0</v>
      </c>
      <c r="AT12" s="3">
        <f>COUNTIF(AM:AM,"=10")</f>
        <v>0</v>
      </c>
      <c r="AU12" s="3">
        <f>COUNTIF(AN:AN,"=10")</f>
        <v>0</v>
      </c>
      <c r="AV12" s="3">
        <f>COUNTIF(AO:AO,"=10")</f>
        <v>0</v>
      </c>
      <c r="AW12" s="3">
        <f t="shared" ref="AW12" si="10">COUNTIF(AP:AP,"=10")</f>
        <v>0</v>
      </c>
    </row>
    <row r="13" spans="1:49">
      <c r="A13" s="13"/>
      <c r="B13" s="11">
        <v>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0">
        <v>92</v>
      </c>
      <c r="N13" s="30">
        <v>82</v>
      </c>
      <c r="O13" s="30">
        <v>80</v>
      </c>
      <c r="P13" s="30">
        <v>80</v>
      </c>
      <c r="Q13" s="30">
        <v>88</v>
      </c>
      <c r="R13" s="30">
        <v>86</v>
      </c>
      <c r="S13" s="30">
        <v>77</v>
      </c>
      <c r="T13" s="30">
        <v>81</v>
      </c>
      <c r="U13" s="30">
        <v>74</v>
      </c>
      <c r="V13" s="30">
        <v>80</v>
      </c>
      <c r="W13" s="30">
        <v>80</v>
      </c>
      <c r="X13" s="30">
        <v>84</v>
      </c>
      <c r="Y13" s="30">
        <v>90</v>
      </c>
      <c r="Z13" s="30">
        <v>84</v>
      </c>
      <c r="AA13" s="30">
        <v>85</v>
      </c>
      <c r="AB13" s="30">
        <v>94</v>
      </c>
      <c r="AC13" s="30">
        <v>97</v>
      </c>
      <c r="AD13" s="30">
        <v>87</v>
      </c>
      <c r="AE13" s="30">
        <v>92</v>
      </c>
      <c r="AF13" s="30">
        <v>96</v>
      </c>
      <c r="AG13" s="30">
        <v>95</v>
      </c>
      <c r="AH13" s="4"/>
      <c r="AL13" s="30">
        <v>95</v>
      </c>
      <c r="AM13">
        <v>48</v>
      </c>
      <c r="AN13">
        <v>32</v>
      </c>
      <c r="AO13">
        <v>90</v>
      </c>
      <c r="AP13" s="3"/>
      <c r="AR13">
        <v>11</v>
      </c>
      <c r="AS13" s="3">
        <f>COUNTIF(AL:AL,"=11")</f>
        <v>0</v>
      </c>
      <c r="AT13" s="3">
        <f>COUNTIF(AM:AM,"=11")</f>
        <v>0</v>
      </c>
      <c r="AU13" s="3">
        <f>COUNTIF(AN:AN,"=11")</f>
        <v>0</v>
      </c>
      <c r="AV13" s="3">
        <f>COUNTIF(AO:AO,"=11")</f>
        <v>0</v>
      </c>
      <c r="AW13" s="3">
        <f t="shared" ref="AW13" si="11">COUNTIF(AP:AP,"=11")</f>
        <v>0</v>
      </c>
    </row>
    <row r="14" spans="1:49">
      <c r="A14" s="13"/>
      <c r="B14" s="11">
        <v>10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0">
        <v>89</v>
      </c>
      <c r="O14" s="30">
        <v>92</v>
      </c>
      <c r="P14" s="30">
        <v>86</v>
      </c>
      <c r="Q14" s="30">
        <v>100</v>
      </c>
      <c r="R14" s="30">
        <v>95</v>
      </c>
      <c r="S14" s="30">
        <v>90</v>
      </c>
      <c r="T14" s="30">
        <v>85</v>
      </c>
      <c r="U14" s="30">
        <v>88</v>
      </c>
      <c r="V14" s="30">
        <v>88</v>
      </c>
      <c r="W14" s="30">
        <v>93</v>
      </c>
      <c r="X14" s="30">
        <v>79</v>
      </c>
      <c r="Y14" s="30">
        <v>85</v>
      </c>
      <c r="Z14" s="30">
        <v>86</v>
      </c>
      <c r="AA14" s="30">
        <v>91</v>
      </c>
      <c r="AB14" s="30">
        <v>96</v>
      </c>
      <c r="AC14" s="30">
        <v>89</v>
      </c>
      <c r="AD14" s="30">
        <v>97</v>
      </c>
      <c r="AE14" s="30">
        <v>98</v>
      </c>
      <c r="AF14" s="30">
        <v>84</v>
      </c>
      <c r="AG14" s="30">
        <v>94</v>
      </c>
      <c r="AH14" s="4"/>
      <c r="AL14" s="30">
        <v>94</v>
      </c>
      <c r="AM14">
        <v>55</v>
      </c>
      <c r="AN14">
        <v>38</v>
      </c>
      <c r="AO14">
        <v>79</v>
      </c>
      <c r="AP14" s="3"/>
      <c r="AR14">
        <v>12</v>
      </c>
      <c r="AS14" s="3">
        <f>COUNTIF(AL:AL,"=12")</f>
        <v>0</v>
      </c>
      <c r="AT14" s="3">
        <f>COUNTIF(AM:AM,"=12")</f>
        <v>0</v>
      </c>
      <c r="AU14" s="3">
        <f>COUNTIF(AN:AN,"=12")</f>
        <v>0</v>
      </c>
      <c r="AV14" s="3">
        <f>COUNTIF(AO:AO,"=12")</f>
        <v>0</v>
      </c>
      <c r="AW14" s="3">
        <f t="shared" ref="AW14" si="12">COUNTIF(AP:AP,"=12")</f>
        <v>0</v>
      </c>
    </row>
    <row r="15" spans="1:49">
      <c r="A15" s="13"/>
      <c r="B15" s="11">
        <v>11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0">
        <v>100</v>
      </c>
      <c r="P15" s="30">
        <v>98</v>
      </c>
      <c r="Q15" s="30">
        <v>92</v>
      </c>
      <c r="R15" s="30">
        <v>94</v>
      </c>
      <c r="S15" s="30">
        <v>98</v>
      </c>
      <c r="T15" s="30">
        <v>98</v>
      </c>
      <c r="U15" s="30">
        <v>99</v>
      </c>
      <c r="V15" s="30">
        <v>78</v>
      </c>
      <c r="W15" s="30">
        <v>80</v>
      </c>
      <c r="X15" s="30">
        <v>72</v>
      </c>
      <c r="Y15" s="30">
        <v>71</v>
      </c>
      <c r="Z15" s="30">
        <v>74</v>
      </c>
      <c r="AA15" s="30">
        <v>79</v>
      </c>
      <c r="AB15" s="30">
        <v>81</v>
      </c>
      <c r="AC15" s="30">
        <v>81</v>
      </c>
      <c r="AD15" s="30">
        <v>95</v>
      </c>
      <c r="AE15" s="30">
        <v>87</v>
      </c>
      <c r="AF15" s="30">
        <v>71</v>
      </c>
      <c r="AG15" s="30">
        <v>80</v>
      </c>
      <c r="AH15" s="4"/>
      <c r="AL15" s="30">
        <v>92</v>
      </c>
      <c r="AM15">
        <v>68</v>
      </c>
      <c r="AN15">
        <v>39</v>
      </c>
      <c r="AO15">
        <v>85</v>
      </c>
      <c r="AP15" s="3"/>
      <c r="AR15">
        <v>13</v>
      </c>
      <c r="AS15" s="3">
        <f>COUNTIF(AL:AL,"=13")</f>
        <v>0</v>
      </c>
      <c r="AT15" s="3">
        <f>COUNTIF(AM:AM,"=13")</f>
        <v>3</v>
      </c>
      <c r="AU15" s="3">
        <f>COUNTIF(AN:AN,"=13")</f>
        <v>0</v>
      </c>
      <c r="AV15" s="3">
        <f>COUNTIF(AO:AO,"=13")</f>
        <v>0</v>
      </c>
      <c r="AW15" s="3">
        <f t="shared" ref="AW15" si="13">COUNTIF(AP:AP,"=13")</f>
        <v>0</v>
      </c>
    </row>
    <row r="16" spans="1:49">
      <c r="A16" s="13"/>
      <c r="B16" s="11">
        <v>12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0">
        <v>96</v>
      </c>
      <c r="Q16" s="30">
        <v>97</v>
      </c>
      <c r="R16" s="30">
        <v>96</v>
      </c>
      <c r="S16" s="30">
        <v>97</v>
      </c>
      <c r="T16" s="30">
        <v>95</v>
      </c>
      <c r="U16" s="30">
        <v>95</v>
      </c>
      <c r="V16" s="30">
        <v>81</v>
      </c>
      <c r="W16" s="30">
        <v>84</v>
      </c>
      <c r="X16" s="30">
        <v>75</v>
      </c>
      <c r="Y16" s="30">
        <v>79</v>
      </c>
      <c r="Z16" s="30">
        <v>83</v>
      </c>
      <c r="AA16" s="30">
        <v>88</v>
      </c>
      <c r="AB16" s="30">
        <v>88</v>
      </c>
      <c r="AC16" s="30">
        <v>83</v>
      </c>
      <c r="AD16" s="30">
        <v>94</v>
      </c>
      <c r="AE16" s="30">
        <v>91</v>
      </c>
      <c r="AF16" s="30">
        <v>80</v>
      </c>
      <c r="AG16" s="30">
        <v>85</v>
      </c>
      <c r="AH16" s="4"/>
      <c r="AL16" s="30">
        <v>95</v>
      </c>
      <c r="AM16">
        <v>33</v>
      </c>
      <c r="AN16">
        <v>79</v>
      </c>
      <c r="AO16">
        <v>77</v>
      </c>
      <c r="AP16" s="3"/>
      <c r="AR16">
        <v>14</v>
      </c>
      <c r="AS16" s="3">
        <f>COUNTIF(AL:AL,"=14")</f>
        <v>0</v>
      </c>
      <c r="AT16" s="3">
        <f>COUNTIF(AM:AM,"=14")</f>
        <v>4</v>
      </c>
      <c r="AU16" s="3">
        <f>COUNTIF(AN:AN,"=14")</f>
        <v>0</v>
      </c>
      <c r="AV16" s="3">
        <f>COUNTIF(AO:AO,"=14")</f>
        <v>0</v>
      </c>
      <c r="AW16" s="3">
        <f t="shared" ref="AW16" si="14">COUNTIF(AP:AP,"=14")</f>
        <v>0</v>
      </c>
    </row>
    <row r="17" spans="1:49">
      <c r="A17" s="13"/>
      <c r="B17" s="11">
        <v>13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0">
        <v>91</v>
      </c>
      <c r="R17" s="30">
        <v>94</v>
      </c>
      <c r="S17" s="30">
        <v>99</v>
      </c>
      <c r="T17" s="30">
        <v>95</v>
      </c>
      <c r="U17" s="30">
        <v>100</v>
      </c>
      <c r="V17" s="30">
        <v>73</v>
      </c>
      <c r="W17" s="30">
        <v>77</v>
      </c>
      <c r="X17" s="30">
        <v>67</v>
      </c>
      <c r="Y17" s="30">
        <v>71</v>
      </c>
      <c r="Z17" s="30">
        <v>72</v>
      </c>
      <c r="AA17" s="30">
        <v>74</v>
      </c>
      <c r="AB17" s="30">
        <v>75</v>
      </c>
      <c r="AC17" s="30">
        <v>81</v>
      </c>
      <c r="AD17" s="30">
        <v>88</v>
      </c>
      <c r="AE17" s="30">
        <v>85</v>
      </c>
      <c r="AF17" s="30">
        <v>67</v>
      </c>
      <c r="AG17" s="30">
        <v>82</v>
      </c>
      <c r="AH17" s="4"/>
      <c r="AL17" s="3">
        <v>98</v>
      </c>
      <c r="AM17">
        <v>55</v>
      </c>
      <c r="AN17">
        <v>40</v>
      </c>
      <c r="AO17">
        <v>78</v>
      </c>
      <c r="AP17" s="3"/>
      <c r="AR17">
        <v>15</v>
      </c>
      <c r="AS17" s="3">
        <f>COUNTIF(AL:AL,"=15")</f>
        <v>0</v>
      </c>
      <c r="AT17" s="3">
        <f>COUNTIF(AM:AM,"=15")</f>
        <v>1</v>
      </c>
      <c r="AU17" s="3">
        <f>COUNTIF(AN:AN,"=15")</f>
        <v>0</v>
      </c>
      <c r="AV17" s="3">
        <f>COUNTIF(AO:AO,"=15")</f>
        <v>0</v>
      </c>
      <c r="AW17" s="3">
        <f t="shared" ref="AW17" si="15">COUNTIF(AP:AP,"=15")</f>
        <v>0</v>
      </c>
    </row>
    <row r="18" spans="1:49">
      <c r="A18" s="13"/>
      <c r="B18" s="11">
        <v>14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0">
        <v>98</v>
      </c>
      <c r="S18" s="30">
        <v>93</v>
      </c>
      <c r="T18" s="30">
        <v>94</v>
      </c>
      <c r="U18" s="30">
        <v>93</v>
      </c>
      <c r="V18" s="30">
        <v>87</v>
      </c>
      <c r="W18" s="30">
        <v>92</v>
      </c>
      <c r="X18" s="30">
        <v>77</v>
      </c>
      <c r="Y18" s="30">
        <v>80</v>
      </c>
      <c r="Z18" s="30">
        <v>85</v>
      </c>
      <c r="AA18" s="30">
        <v>88</v>
      </c>
      <c r="AB18" s="30">
        <v>89</v>
      </c>
      <c r="AC18" s="30">
        <v>84</v>
      </c>
      <c r="AD18" s="30">
        <v>99</v>
      </c>
      <c r="AE18" s="30">
        <v>93</v>
      </c>
      <c r="AF18" s="30">
        <v>81</v>
      </c>
      <c r="AG18" s="30">
        <v>90</v>
      </c>
      <c r="AH18" s="4"/>
      <c r="AL18" s="30">
        <v>86</v>
      </c>
      <c r="AM18">
        <v>39</v>
      </c>
      <c r="AN18">
        <v>31</v>
      </c>
      <c r="AO18">
        <v>67</v>
      </c>
      <c r="AP18" s="3"/>
      <c r="AR18">
        <v>16</v>
      </c>
      <c r="AS18" s="3">
        <f>COUNTIF(AL:AL,"=16")</f>
        <v>0</v>
      </c>
      <c r="AT18" s="3">
        <f>COUNTIF(AM:AM,"=16")</f>
        <v>2</v>
      </c>
      <c r="AU18" s="3">
        <f>COUNTIF(AN:AN,"=16")</f>
        <v>0</v>
      </c>
      <c r="AV18" s="3">
        <f>COUNTIF(AO:AO,"=16")</f>
        <v>0</v>
      </c>
      <c r="AW18" s="3">
        <f t="shared" ref="AW18" si="16">COUNTIF(AP:AP,"=16")</f>
        <v>0</v>
      </c>
    </row>
    <row r="19" spans="1:49">
      <c r="A19" s="13"/>
      <c r="B19" s="11">
        <v>15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0">
        <v>99</v>
      </c>
      <c r="T19" s="30">
        <v>97</v>
      </c>
      <c r="U19" s="30">
        <v>99</v>
      </c>
      <c r="V19" s="30">
        <v>82</v>
      </c>
      <c r="W19" s="30">
        <v>84</v>
      </c>
      <c r="X19" s="30">
        <v>87</v>
      </c>
      <c r="Y19" s="30">
        <v>90</v>
      </c>
      <c r="Z19" s="30">
        <v>87</v>
      </c>
      <c r="AA19" s="30">
        <v>88</v>
      </c>
      <c r="AB19" s="30">
        <v>87</v>
      </c>
      <c r="AC19" s="30">
        <v>89</v>
      </c>
      <c r="AD19" s="30">
        <v>86</v>
      </c>
      <c r="AE19" s="30">
        <v>88</v>
      </c>
      <c r="AF19" s="30">
        <v>87</v>
      </c>
      <c r="AG19" s="30">
        <v>88</v>
      </c>
      <c r="AH19" s="4"/>
      <c r="AL19" s="30">
        <v>97</v>
      </c>
      <c r="AM19">
        <v>67</v>
      </c>
      <c r="AN19">
        <v>32</v>
      </c>
      <c r="AO19">
        <v>78</v>
      </c>
      <c r="AP19" s="3"/>
      <c r="AR19">
        <v>17</v>
      </c>
      <c r="AS19" s="3">
        <f>COUNTIF(AL:AL,"=17")</f>
        <v>0</v>
      </c>
      <c r="AT19" s="3">
        <f>COUNTIF(AM:AM,"=17")</f>
        <v>1</v>
      </c>
      <c r="AU19" s="3">
        <f>COUNTIF(AN:AN,"=17")</f>
        <v>0</v>
      </c>
      <c r="AV19" s="3">
        <f>COUNTIF(AO:AO,"=17")</f>
        <v>0</v>
      </c>
      <c r="AW19" s="3">
        <f t="shared" ref="AW19" si="17">COUNTIF(AP:AP,"=17")</f>
        <v>0</v>
      </c>
    </row>
    <row r="20" spans="1:49">
      <c r="A20" s="13"/>
      <c r="B20" s="11">
        <v>16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0">
        <v>97</v>
      </c>
      <c r="U20" s="30">
        <v>98</v>
      </c>
      <c r="V20" s="30">
        <v>71</v>
      </c>
      <c r="W20" s="30">
        <v>74</v>
      </c>
      <c r="X20" s="30">
        <v>70</v>
      </c>
      <c r="Y20" s="30">
        <v>72</v>
      </c>
      <c r="Z20" s="30">
        <v>75</v>
      </c>
      <c r="AA20" s="30">
        <v>77</v>
      </c>
      <c r="AB20" s="30">
        <v>77</v>
      </c>
      <c r="AC20" s="30">
        <v>76</v>
      </c>
      <c r="AD20" s="30">
        <v>84</v>
      </c>
      <c r="AE20" s="30">
        <v>85</v>
      </c>
      <c r="AF20" s="30">
        <v>71</v>
      </c>
      <c r="AG20" s="30">
        <v>76</v>
      </c>
      <c r="AH20" s="4"/>
      <c r="AL20" s="30">
        <v>96</v>
      </c>
      <c r="AM20">
        <v>40</v>
      </c>
      <c r="AN20">
        <v>49</v>
      </c>
      <c r="AO20">
        <v>73</v>
      </c>
      <c r="AP20" s="3"/>
      <c r="AR20">
        <v>18</v>
      </c>
      <c r="AS20" s="3">
        <f>COUNTIF(AL:AL,"=18")</f>
        <v>0</v>
      </c>
      <c r="AT20" s="3">
        <f>COUNTIF(AM:AM,"=18")</f>
        <v>2</v>
      </c>
      <c r="AU20" s="3">
        <f>COUNTIF(AN:AN,"=18")</f>
        <v>0</v>
      </c>
      <c r="AV20" s="3">
        <f>COUNTIF(AO:AO,"=18")</f>
        <v>0</v>
      </c>
      <c r="AW20" s="3">
        <f t="shared" ref="AW20" si="18">COUNTIF(AP:AP,"=18")</f>
        <v>0</v>
      </c>
    </row>
    <row r="21" spans="1:49">
      <c r="A21" s="13"/>
      <c r="B21" s="11">
        <v>17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0">
        <v>96</v>
      </c>
      <c r="V21" s="30">
        <v>70</v>
      </c>
      <c r="W21" s="30">
        <v>78</v>
      </c>
      <c r="X21" s="30">
        <v>67</v>
      </c>
      <c r="Y21" s="30">
        <v>70</v>
      </c>
      <c r="Z21" s="30">
        <v>71</v>
      </c>
      <c r="AA21" s="30">
        <v>73</v>
      </c>
      <c r="AB21" s="30">
        <v>75</v>
      </c>
      <c r="AC21" s="30">
        <v>80</v>
      </c>
      <c r="AD21" s="30">
        <v>83</v>
      </c>
      <c r="AE21" s="30">
        <v>87</v>
      </c>
      <c r="AF21" s="30">
        <v>68</v>
      </c>
      <c r="AG21" s="30">
        <v>77</v>
      </c>
      <c r="AH21" s="4"/>
      <c r="AL21" s="30">
        <v>99</v>
      </c>
      <c r="AM21">
        <v>68</v>
      </c>
      <c r="AN21">
        <v>30</v>
      </c>
      <c r="AO21">
        <v>79</v>
      </c>
      <c r="AP21" s="3"/>
      <c r="AR21">
        <v>19</v>
      </c>
      <c r="AS21" s="3">
        <f>COUNTIF(AL:AL,"=19")</f>
        <v>0</v>
      </c>
      <c r="AT21" s="3">
        <f>COUNTIF(AM:AM,"=19")</f>
        <v>2</v>
      </c>
      <c r="AU21" s="3">
        <f>COUNTIF(AN:AN,"=19")</f>
        <v>0</v>
      </c>
      <c r="AV21" s="3">
        <f>COUNTIF(AO:AO,"=19")</f>
        <v>0</v>
      </c>
      <c r="AW21" s="3">
        <f t="shared" ref="AW21" si="19">COUNTIF(AP:AP,"=19")</f>
        <v>0</v>
      </c>
    </row>
    <row r="22" spans="1:49">
      <c r="A22" s="13"/>
      <c r="B22" s="11">
        <v>18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0">
        <v>73</v>
      </c>
      <c r="W22" s="30">
        <v>81</v>
      </c>
      <c r="X22" s="30">
        <v>66</v>
      </c>
      <c r="Y22" s="30">
        <v>70</v>
      </c>
      <c r="Z22" s="30">
        <v>70</v>
      </c>
      <c r="AA22" s="30">
        <v>75</v>
      </c>
      <c r="AB22" s="30">
        <v>80</v>
      </c>
      <c r="AC22" s="30">
        <v>79</v>
      </c>
      <c r="AD22" s="30">
        <v>84</v>
      </c>
      <c r="AE22" s="30">
        <v>85</v>
      </c>
      <c r="AF22" s="30">
        <v>71</v>
      </c>
      <c r="AG22" s="30">
        <v>78</v>
      </c>
      <c r="AH22" s="4"/>
      <c r="AL22" s="30">
        <v>98</v>
      </c>
      <c r="AM22">
        <v>74</v>
      </c>
      <c r="AN22">
        <v>73</v>
      </c>
      <c r="AO22">
        <v>96</v>
      </c>
      <c r="AP22" s="3"/>
      <c r="AR22">
        <v>20</v>
      </c>
      <c r="AS22" s="3">
        <f>COUNTIF(AL:AL,"=20")</f>
        <v>0</v>
      </c>
      <c r="AT22" s="3">
        <f>COUNTIF(AM:AM,"=20")</f>
        <v>2</v>
      </c>
      <c r="AU22" s="3">
        <f>COUNTIF(AN:AN,"=20")</f>
        <v>0</v>
      </c>
      <c r="AV22" s="3">
        <f>COUNTIF(AO:AO,"=20")</f>
        <v>0</v>
      </c>
      <c r="AW22" s="3">
        <f t="shared" ref="AW22" si="20">COUNTIF(AP:AP,"=20")</f>
        <v>0</v>
      </c>
    </row>
    <row r="23" spans="1:49">
      <c r="A23" s="13"/>
      <c r="B23" s="11">
        <v>19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0">
        <v>95</v>
      </c>
      <c r="X23" s="30">
        <v>87</v>
      </c>
      <c r="Y23" s="30">
        <v>94</v>
      </c>
      <c r="Z23" s="30">
        <v>92</v>
      </c>
      <c r="AA23" s="30">
        <v>93</v>
      </c>
      <c r="AB23" s="30">
        <v>92</v>
      </c>
      <c r="AC23" s="30">
        <v>85</v>
      </c>
      <c r="AD23" s="30">
        <v>94</v>
      </c>
      <c r="AE23" s="30">
        <v>88</v>
      </c>
      <c r="AF23" s="30">
        <v>94</v>
      </c>
      <c r="AG23" s="30">
        <v>87</v>
      </c>
      <c r="AH23" s="4"/>
      <c r="AL23" s="3">
        <v>88</v>
      </c>
      <c r="AM23">
        <v>66</v>
      </c>
      <c r="AN23">
        <v>34</v>
      </c>
      <c r="AO23">
        <v>85</v>
      </c>
      <c r="AP23" s="3"/>
      <c r="AR23">
        <v>21</v>
      </c>
      <c r="AS23" s="3">
        <f>COUNTIF(AL:AL,"=21")</f>
        <v>0</v>
      </c>
      <c r="AT23" s="3">
        <f>COUNTIF(AM:AM,"=21")</f>
        <v>3</v>
      </c>
      <c r="AU23" s="3">
        <f>COUNTIF(AN:AN,"=21")</f>
        <v>0</v>
      </c>
      <c r="AV23" s="3">
        <f>COUNTIF(AO:AO,"=21")</f>
        <v>0</v>
      </c>
      <c r="AW23" s="3">
        <f t="shared" ref="AW23" si="21">COUNTIF(AP:AP,"=21")</f>
        <v>0</v>
      </c>
    </row>
    <row r="24" spans="1:49">
      <c r="A24" s="13"/>
      <c r="B24" s="11">
        <v>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0">
        <v>81</v>
      </c>
      <c r="Y24" s="30">
        <v>90</v>
      </c>
      <c r="Z24" s="30">
        <v>86</v>
      </c>
      <c r="AA24" s="30">
        <v>91</v>
      </c>
      <c r="AB24" s="30">
        <v>94</v>
      </c>
      <c r="AC24" s="30">
        <v>89</v>
      </c>
      <c r="AD24" s="30">
        <v>97</v>
      </c>
      <c r="AE24" s="30">
        <v>97</v>
      </c>
      <c r="AF24" s="30">
        <v>85</v>
      </c>
      <c r="AG24" s="30">
        <v>94</v>
      </c>
      <c r="AH24" s="4"/>
      <c r="AL24" s="30">
        <v>81</v>
      </c>
      <c r="AM24">
        <v>85</v>
      </c>
      <c r="AN24">
        <v>31</v>
      </c>
      <c r="AO24">
        <v>87</v>
      </c>
      <c r="AP24" s="3"/>
      <c r="AR24">
        <v>22</v>
      </c>
      <c r="AS24" s="3">
        <f>COUNTIF(AL:AL,"=22")</f>
        <v>0</v>
      </c>
      <c r="AT24" s="3">
        <f>COUNTIF(AM:AM,"=22")</f>
        <v>2</v>
      </c>
      <c r="AU24" s="3">
        <f>COUNTIF(AN:AN,"=22")</f>
        <v>0</v>
      </c>
      <c r="AV24" s="3">
        <f>COUNTIF(AO:AO,"=22")</f>
        <v>0</v>
      </c>
      <c r="AW24" s="3">
        <f t="shared" ref="AW24" si="22">COUNTIF(AP:AP,"=22")</f>
        <v>0</v>
      </c>
    </row>
    <row r="25" spans="1:49">
      <c r="A25" s="13"/>
      <c r="B25" s="11">
        <v>21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0">
        <v>98</v>
      </c>
      <c r="Z25" s="30">
        <v>95</v>
      </c>
      <c r="AA25" s="30">
        <v>96</v>
      </c>
      <c r="AB25" s="30">
        <v>97</v>
      </c>
      <c r="AC25" s="30">
        <v>91</v>
      </c>
      <c r="AD25" s="30">
        <v>86</v>
      </c>
      <c r="AE25" s="30">
        <v>93</v>
      </c>
      <c r="AF25" s="30">
        <v>99</v>
      </c>
      <c r="AG25" s="30">
        <v>83</v>
      </c>
      <c r="AH25" s="4"/>
      <c r="AL25" s="30">
        <v>79</v>
      </c>
      <c r="AM25">
        <v>71</v>
      </c>
      <c r="AN25">
        <v>31</v>
      </c>
      <c r="AO25">
        <v>88</v>
      </c>
      <c r="AP25" s="3"/>
      <c r="AR25">
        <v>23</v>
      </c>
      <c r="AS25" s="3">
        <f>COUNTIF(AL:AL,"=23")</f>
        <v>0</v>
      </c>
      <c r="AT25" s="3">
        <f>COUNTIF(AM:AM,"=23")</f>
        <v>3</v>
      </c>
      <c r="AU25" s="3">
        <f>COUNTIF(AN:AN,"=23")</f>
        <v>0</v>
      </c>
      <c r="AV25" s="3">
        <f>COUNTIF(AO:AO,"=23")</f>
        <v>0</v>
      </c>
      <c r="AW25" s="3">
        <f t="shared" ref="AW25" si="23">COUNTIF(AP:AP,"=23")</f>
        <v>0</v>
      </c>
    </row>
    <row r="26" spans="1:49">
      <c r="A26" s="13"/>
      <c r="B26" s="11">
        <v>22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0">
        <v>99</v>
      </c>
      <c r="AA26" s="30">
        <v>94</v>
      </c>
      <c r="AB26" s="30">
        <v>99</v>
      </c>
      <c r="AC26" s="30">
        <v>91</v>
      </c>
      <c r="AD26" s="30">
        <v>90</v>
      </c>
      <c r="AE26" s="30">
        <v>90</v>
      </c>
      <c r="AF26" s="30">
        <v>97</v>
      </c>
      <c r="AG26" s="30">
        <v>93</v>
      </c>
      <c r="AH26" s="4"/>
      <c r="AL26" s="30">
        <v>80</v>
      </c>
      <c r="AM26">
        <v>55</v>
      </c>
      <c r="AN26">
        <v>31</v>
      </c>
      <c r="AO26">
        <v>90</v>
      </c>
      <c r="AP26" s="3"/>
      <c r="AR26">
        <v>24</v>
      </c>
      <c r="AS26" s="3">
        <f>COUNTIF(AL:AL,"=24")</f>
        <v>0</v>
      </c>
      <c r="AT26" s="3">
        <f>COUNTIF(AM:AM,"=24")</f>
        <v>3</v>
      </c>
      <c r="AU26" s="3">
        <f>COUNTIF(AN:AN,"=24")</f>
        <v>0</v>
      </c>
      <c r="AV26" s="3">
        <f>COUNTIF(AO:AO,"=24")</f>
        <v>0</v>
      </c>
      <c r="AW26" s="3">
        <f t="shared" ref="AW26" si="24">COUNTIF(AP:AP,"=24")</f>
        <v>0</v>
      </c>
    </row>
    <row r="27" spans="1:49">
      <c r="A27" s="13"/>
      <c r="B27" s="11">
        <v>23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0">
        <v>97</v>
      </c>
      <c r="AB27" s="30">
        <v>100</v>
      </c>
      <c r="AC27" s="30">
        <v>94</v>
      </c>
      <c r="AD27" s="30">
        <v>88</v>
      </c>
      <c r="AE27" s="30">
        <v>91</v>
      </c>
      <c r="AF27" s="30">
        <v>94</v>
      </c>
      <c r="AG27" s="30">
        <v>85</v>
      </c>
      <c r="AH27" s="4"/>
      <c r="AL27" s="30">
        <v>97</v>
      </c>
      <c r="AM27">
        <v>45</v>
      </c>
      <c r="AN27">
        <v>62</v>
      </c>
      <c r="AO27">
        <v>76</v>
      </c>
      <c r="AP27" s="3"/>
      <c r="AR27">
        <v>25</v>
      </c>
      <c r="AS27" s="3">
        <f>COUNTIF(AL:AL,"=25")</f>
        <v>0</v>
      </c>
      <c r="AT27" s="3">
        <f>COUNTIF(AM:AM,"=25")</f>
        <v>4</v>
      </c>
      <c r="AU27" s="3">
        <f>COUNTIF(AN:AN,"=25")</f>
        <v>0</v>
      </c>
      <c r="AV27" s="3">
        <f>COUNTIF(AO:AO,"=25")</f>
        <v>0</v>
      </c>
      <c r="AW27" s="3">
        <f t="shared" ref="AW27" si="25">COUNTIF(AP:AP,"=25")</f>
        <v>0</v>
      </c>
    </row>
    <row r="28" spans="1:49">
      <c r="A28" s="13"/>
      <c r="B28" s="11">
        <v>24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0">
        <v>98</v>
      </c>
      <c r="AC28" s="30">
        <v>89</v>
      </c>
      <c r="AD28" s="30">
        <v>90</v>
      </c>
      <c r="AE28" s="30">
        <v>93</v>
      </c>
      <c r="AF28" s="30">
        <v>93</v>
      </c>
      <c r="AG28" s="30">
        <v>90</v>
      </c>
      <c r="AH28" s="4"/>
      <c r="AL28" s="30">
        <v>100</v>
      </c>
      <c r="AM28">
        <v>42</v>
      </c>
      <c r="AN28">
        <v>67</v>
      </c>
      <c r="AO28">
        <v>73</v>
      </c>
      <c r="AP28" s="3"/>
      <c r="AR28">
        <v>26</v>
      </c>
      <c r="AS28" s="3">
        <f>COUNTIF(AL:AL,"=26")</f>
        <v>0</v>
      </c>
      <c r="AT28" s="3">
        <f>COUNTIF(AM:AM,"=26")</f>
        <v>8</v>
      </c>
      <c r="AU28" s="3">
        <f>COUNTIF(AN:AN,"=26")</f>
        <v>0</v>
      </c>
      <c r="AV28" s="3">
        <f>COUNTIF(AO:AO,"=26")</f>
        <v>0</v>
      </c>
      <c r="AW28" s="3">
        <f t="shared" ref="AW28" si="26">COUNTIF(AP:AP,"=26")</f>
        <v>0</v>
      </c>
    </row>
    <row r="29" spans="1:49">
      <c r="A29" s="13"/>
      <c r="B29" s="11">
        <v>25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0">
        <v>97</v>
      </c>
      <c r="AD29" s="30">
        <v>91</v>
      </c>
      <c r="AE29" s="30">
        <v>94</v>
      </c>
      <c r="AF29" s="30">
        <v>96</v>
      </c>
      <c r="AG29" s="30">
        <v>93</v>
      </c>
      <c r="AH29" s="4"/>
      <c r="AL29" s="30">
        <v>99</v>
      </c>
      <c r="AM29">
        <v>41</v>
      </c>
      <c r="AN29">
        <v>31</v>
      </c>
      <c r="AO29">
        <v>79</v>
      </c>
      <c r="AP29" s="3"/>
      <c r="AR29">
        <v>27</v>
      </c>
      <c r="AS29" s="3">
        <f>COUNTIF(AL:AL,"=27")</f>
        <v>0</v>
      </c>
      <c r="AT29" s="3">
        <f>COUNTIF(AM:AM,"=27")</f>
        <v>4</v>
      </c>
      <c r="AU29" s="3">
        <f>COUNTIF(AN:AN,"=27")</f>
        <v>1</v>
      </c>
      <c r="AV29" s="3">
        <f>COUNTIF(AO:AO,"=27")</f>
        <v>0</v>
      </c>
      <c r="AW29" s="3">
        <f t="shared" ref="AW29" si="27">COUNTIF(AP:AP,"=27")</f>
        <v>0</v>
      </c>
    </row>
    <row r="30" spans="1:49">
      <c r="A30" s="13"/>
      <c r="B30" s="11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0">
        <v>89</v>
      </c>
      <c r="AE30" s="30">
        <v>94</v>
      </c>
      <c r="AF30" s="30">
        <v>97</v>
      </c>
      <c r="AG30" s="30">
        <v>93</v>
      </c>
      <c r="AH30" s="4"/>
      <c r="AL30" s="3">
        <v>92</v>
      </c>
      <c r="AM30">
        <v>58</v>
      </c>
      <c r="AN30">
        <v>68</v>
      </c>
      <c r="AO30">
        <v>84</v>
      </c>
      <c r="AP30" s="3"/>
      <c r="AR30">
        <v>28</v>
      </c>
      <c r="AS30" s="3">
        <f>COUNTIF(AL:AL,"=28")</f>
        <v>0</v>
      </c>
      <c r="AT30" s="3">
        <f>COUNTIF(AM:AM,"=28")</f>
        <v>2</v>
      </c>
      <c r="AU30" s="3">
        <f>COUNTIF(AN:AN,"=28")</f>
        <v>1</v>
      </c>
      <c r="AV30" s="3">
        <f>COUNTIF(AO:AO,"=28")</f>
        <v>0</v>
      </c>
      <c r="AW30" s="3">
        <f t="shared" ref="AW30" si="28">COUNTIF(AP:AP,"=28")</f>
        <v>0</v>
      </c>
    </row>
    <row r="31" spans="1:49">
      <c r="A31" s="13"/>
      <c r="B31" s="11">
        <v>27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0">
        <v>97</v>
      </c>
      <c r="AF31" s="30">
        <v>90</v>
      </c>
      <c r="AG31" s="30">
        <v>92</v>
      </c>
      <c r="AH31" s="4"/>
      <c r="AL31" s="30">
        <v>93</v>
      </c>
      <c r="AM31">
        <v>44</v>
      </c>
      <c r="AN31">
        <v>52</v>
      </c>
      <c r="AO31">
        <v>71</v>
      </c>
      <c r="AP31" s="3"/>
      <c r="AR31">
        <v>29</v>
      </c>
      <c r="AS31" s="3">
        <f>COUNTIF(AL:AL,"=29")</f>
        <v>0</v>
      </c>
      <c r="AT31" s="3">
        <f>COUNTIF(AM:AM,"=29")</f>
        <v>2</v>
      </c>
      <c r="AU31" s="3">
        <f>COUNTIF(AN:AN,"=29")</f>
        <v>2</v>
      </c>
      <c r="AV31" s="3">
        <f>COUNTIF(AO:AO,"=29")</f>
        <v>0</v>
      </c>
      <c r="AW31" s="3">
        <f t="shared" ref="AW31" si="29">COUNTIF(AP:AP,"=29")</f>
        <v>0</v>
      </c>
    </row>
    <row r="32" spans="1:49">
      <c r="A32" s="13"/>
      <c r="B32" s="11">
        <v>28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0">
        <v>93</v>
      </c>
      <c r="AG32" s="30">
        <v>98</v>
      </c>
      <c r="AH32" s="4"/>
      <c r="AL32" s="30">
        <v>91</v>
      </c>
      <c r="AM32">
        <v>25</v>
      </c>
      <c r="AN32">
        <v>63</v>
      </c>
      <c r="AO32">
        <v>94</v>
      </c>
      <c r="AR32">
        <v>30</v>
      </c>
      <c r="AS32" s="3">
        <f>COUNTIF(AL:AL,"=30")</f>
        <v>0</v>
      </c>
      <c r="AT32" s="3">
        <f>COUNTIF(AM:AM,"=30")</f>
        <v>8</v>
      </c>
      <c r="AU32" s="3">
        <f>COUNTIF(AN:AN,"=30")</f>
        <v>1</v>
      </c>
      <c r="AV32" s="3">
        <f>COUNTIF(AO:AO,"=30")</f>
        <v>0</v>
      </c>
      <c r="AW32" s="3">
        <f t="shared" ref="AW32" si="30">COUNTIF(AP:AP,"=30")</f>
        <v>0</v>
      </c>
    </row>
    <row r="33" spans="1:49">
      <c r="A33" s="13"/>
      <c r="B33" s="11">
        <v>29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0">
        <v>95</v>
      </c>
      <c r="AH33" s="4"/>
      <c r="AL33" s="30">
        <v>89</v>
      </c>
      <c r="AM33">
        <v>26</v>
      </c>
      <c r="AN33">
        <v>67</v>
      </c>
      <c r="AO33">
        <v>95</v>
      </c>
      <c r="AR33">
        <v>31</v>
      </c>
      <c r="AS33" s="3">
        <f>COUNTIF(AL:AL,"=31")</f>
        <v>0</v>
      </c>
      <c r="AT33" s="3">
        <f>COUNTIF(AM:AM,"=31")</f>
        <v>8</v>
      </c>
      <c r="AU33" s="3">
        <f>COUNTIF(AN:AN,"=31")</f>
        <v>7</v>
      </c>
      <c r="AV33" s="3">
        <f>COUNTIF(AO:AO,"=31")</f>
        <v>0</v>
      </c>
      <c r="AW33" s="3">
        <f t="shared" ref="AW33" si="31">COUNTIF(AP:AP,"=31")</f>
        <v>0</v>
      </c>
    </row>
    <row r="34" spans="1:49">
      <c r="A34" s="13"/>
      <c r="B34" s="25">
        <v>30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"/>
      <c r="AL34" s="30">
        <v>98</v>
      </c>
      <c r="AM34">
        <v>27</v>
      </c>
      <c r="AN34">
        <v>58</v>
      </c>
      <c r="AO34">
        <v>95</v>
      </c>
      <c r="AR34">
        <v>32</v>
      </c>
      <c r="AS34" s="3">
        <f>COUNTIF(AL:AL,"=32")</f>
        <v>0</v>
      </c>
      <c r="AT34" s="3">
        <f>COUNTIF(AM:AM,"=32")</f>
        <v>7</v>
      </c>
      <c r="AU34" s="3">
        <f>COUNTIF(AN:AN,"=32")</f>
        <v>3</v>
      </c>
      <c r="AV34" s="3">
        <f>COUNTIF(AO:AO,"=32")</f>
        <v>0</v>
      </c>
      <c r="AW34" s="3">
        <f t="shared" ref="AW34" si="32">COUNTIF(AP:AP,"=32")</f>
        <v>0</v>
      </c>
    </row>
    <row r="35" spans="1:49" ht="16" thickBot="1">
      <c r="A35" s="13"/>
      <c r="B35" s="12">
        <v>31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6"/>
      <c r="AL35" s="30">
        <v>94</v>
      </c>
      <c r="AM35">
        <v>25</v>
      </c>
      <c r="AN35">
        <v>53</v>
      </c>
      <c r="AO35">
        <v>96</v>
      </c>
      <c r="AR35">
        <v>33</v>
      </c>
      <c r="AS35" s="3">
        <f>COUNTIF(AL:AL,"=33")</f>
        <v>0</v>
      </c>
      <c r="AT35" s="3">
        <f>COUNTIF(AM:AM,"=33")</f>
        <v>13</v>
      </c>
      <c r="AU35" s="3">
        <f>COUNTIF(AN:AN,"=33")</f>
        <v>2</v>
      </c>
      <c r="AV35" s="3">
        <f>COUNTIF(AO:AO,"=33")</f>
        <v>0</v>
      </c>
      <c r="AW35" s="3">
        <f t="shared" ref="AW35" si="33">COUNTIF(AP:AP,"=33")</f>
        <v>0</v>
      </c>
    </row>
    <row r="36" spans="1:49" ht="16" thickBot="1">
      <c r="C36" s="7">
        <v>0</v>
      </c>
      <c r="D36" s="23">
        <v>1</v>
      </c>
      <c r="E36" s="8">
        <v>2</v>
      </c>
      <c r="F36" s="8">
        <v>3</v>
      </c>
      <c r="G36" s="8">
        <v>4</v>
      </c>
      <c r="H36" s="8">
        <v>5</v>
      </c>
      <c r="I36" s="8">
        <v>6</v>
      </c>
      <c r="J36" s="8">
        <v>7</v>
      </c>
      <c r="K36" s="8">
        <v>8</v>
      </c>
      <c r="L36" s="8">
        <v>9</v>
      </c>
      <c r="M36" s="8">
        <v>10</v>
      </c>
      <c r="N36" s="8">
        <v>11</v>
      </c>
      <c r="O36" s="8">
        <v>12</v>
      </c>
      <c r="P36" s="8">
        <v>13</v>
      </c>
      <c r="Q36" s="8">
        <v>14</v>
      </c>
      <c r="R36" s="8">
        <v>15</v>
      </c>
      <c r="S36" s="8">
        <v>16</v>
      </c>
      <c r="T36" s="8">
        <v>17</v>
      </c>
      <c r="U36" s="8">
        <v>18</v>
      </c>
      <c r="V36" s="8">
        <v>19</v>
      </c>
      <c r="W36" s="8">
        <v>20</v>
      </c>
      <c r="X36" s="8">
        <v>21</v>
      </c>
      <c r="Y36" s="8">
        <v>22</v>
      </c>
      <c r="Z36" s="8">
        <v>23</v>
      </c>
      <c r="AA36" s="8">
        <v>24</v>
      </c>
      <c r="AB36" s="8">
        <v>25</v>
      </c>
      <c r="AC36" s="8">
        <v>26</v>
      </c>
      <c r="AD36" s="8">
        <v>27</v>
      </c>
      <c r="AE36" s="8">
        <v>28</v>
      </c>
      <c r="AF36" s="8">
        <v>29</v>
      </c>
      <c r="AG36" s="9">
        <v>30</v>
      </c>
      <c r="AH36" s="9">
        <v>31</v>
      </c>
      <c r="AL36" s="30">
        <v>96</v>
      </c>
      <c r="AM36">
        <v>22</v>
      </c>
      <c r="AN36">
        <v>86</v>
      </c>
      <c r="AO36">
        <v>88</v>
      </c>
      <c r="AR36">
        <v>34</v>
      </c>
      <c r="AS36" s="3">
        <f>COUNTIF(AL:AL,"=34")</f>
        <v>0</v>
      </c>
      <c r="AT36" s="3">
        <f>COUNTIF(AM:AM,"=34")</f>
        <v>10</v>
      </c>
      <c r="AU36" s="3">
        <f>COUNTIF(AN:AN,"=34")</f>
        <v>2</v>
      </c>
      <c r="AV36" s="3">
        <f>COUNTIF(AO:AO,"=34")</f>
        <v>0</v>
      </c>
      <c r="AW36" s="3">
        <f t="shared" ref="AW36" si="34">COUNTIF(AP:AP,"=34")</f>
        <v>0</v>
      </c>
    </row>
    <row r="37" spans="1:49">
      <c r="AL37" s="30">
        <v>93</v>
      </c>
      <c r="AM37">
        <v>18</v>
      </c>
      <c r="AN37">
        <v>64</v>
      </c>
      <c r="AO37">
        <v>74</v>
      </c>
      <c r="AR37">
        <v>35</v>
      </c>
      <c r="AS37" s="3">
        <f>COUNTIF(AL:AL,"=35")</f>
        <v>0</v>
      </c>
      <c r="AT37" s="3">
        <f>COUNTIF(AM:AM,"=35")</f>
        <v>13</v>
      </c>
      <c r="AU37" s="3">
        <f>COUNTIF(AN:AN,"=35")</f>
        <v>1</v>
      </c>
      <c r="AV37" s="3">
        <f>COUNTIF(AO:AO,"=35")</f>
        <v>0</v>
      </c>
      <c r="AW37" s="3">
        <f t="shared" ref="AW37" si="35">COUNTIF(AP:AP,"=35")</f>
        <v>0</v>
      </c>
    </row>
    <row r="38" spans="1:49">
      <c r="AL38" s="3">
        <v>86</v>
      </c>
      <c r="AM38">
        <v>13</v>
      </c>
      <c r="AN38">
        <v>65</v>
      </c>
      <c r="AO38">
        <v>93</v>
      </c>
      <c r="AR38">
        <v>36</v>
      </c>
      <c r="AS38" s="3">
        <f>COUNTIF(AL:AL,"=36")</f>
        <v>0</v>
      </c>
      <c r="AT38" s="3">
        <f>COUNTIF(AM:AM,"=36")</f>
        <v>8</v>
      </c>
      <c r="AU38" s="3">
        <f>COUNTIF(AN:AN,"=36")</f>
        <v>2</v>
      </c>
      <c r="AV38" s="3">
        <f>COUNTIF(AO:AO,"=36")</f>
        <v>0</v>
      </c>
      <c r="AW38" s="3">
        <f t="shared" ref="AW38" si="36">COUNTIF(AP:AP,"=36")</f>
        <v>0</v>
      </c>
    </row>
    <row r="39" spans="1:49">
      <c r="AL39" s="30">
        <v>81</v>
      </c>
      <c r="AM39">
        <v>25</v>
      </c>
      <c r="AN39">
        <v>53</v>
      </c>
      <c r="AO39">
        <v>75</v>
      </c>
      <c r="AR39">
        <v>37</v>
      </c>
      <c r="AS39" s="3">
        <f>COUNTIF(AL:AL,"=37")</f>
        <v>0</v>
      </c>
      <c r="AT39" s="3">
        <f>COUNTIF(AM:AM,"=37")</f>
        <v>6</v>
      </c>
      <c r="AU39" s="3">
        <f>COUNTIF(AN:AN,"=37")</f>
        <v>3</v>
      </c>
      <c r="AV39" s="3">
        <f>COUNTIF(AO:AO,"=37")</f>
        <v>0</v>
      </c>
      <c r="AW39" s="3">
        <f>COUNTIF(AP:AP,"=37")</f>
        <v>0</v>
      </c>
    </row>
    <row r="40" spans="1:49">
      <c r="AL40" s="30">
        <v>85</v>
      </c>
      <c r="AM40">
        <v>23</v>
      </c>
      <c r="AN40">
        <v>72</v>
      </c>
      <c r="AO40">
        <v>84</v>
      </c>
      <c r="AR40">
        <v>38</v>
      </c>
      <c r="AS40" s="3">
        <f>COUNTIF(AL:AL,"=38")</f>
        <v>0</v>
      </c>
      <c r="AT40" s="3">
        <f>COUNTIF(AM:AM,"=38")</f>
        <v>5</v>
      </c>
      <c r="AU40" s="3">
        <f>COUNTIF(AN:AN,"=38")</f>
        <v>3</v>
      </c>
      <c r="AV40" s="3">
        <f>COUNTIF(AO:AO,"=38")</f>
        <v>0</v>
      </c>
      <c r="AW40" s="3">
        <f t="shared" ref="AW40" si="37">COUNTIF(AP:AP,"=38")</f>
        <v>0</v>
      </c>
    </row>
    <row r="41" spans="1:49">
      <c r="AL41" s="30">
        <v>82</v>
      </c>
      <c r="AM41">
        <v>21</v>
      </c>
      <c r="AN41">
        <v>84</v>
      </c>
      <c r="AO41">
        <v>90</v>
      </c>
      <c r="AR41">
        <v>39</v>
      </c>
      <c r="AS41" s="3">
        <f>COUNTIF(AL:AL,"=39")</f>
        <v>0</v>
      </c>
      <c r="AT41" s="3">
        <f>COUNTIF(AM:AM,"=39")</f>
        <v>10</v>
      </c>
      <c r="AU41" s="3">
        <f>COUNTIF(AN:AN,"=39")</f>
        <v>1</v>
      </c>
      <c r="AV41" s="3">
        <f>COUNTIF(AO:AO,"=39")</f>
        <v>0</v>
      </c>
      <c r="AW41" s="3">
        <f t="shared" ref="AW41" si="38">COUNTIF(AP:AP,"=39")</f>
        <v>0</v>
      </c>
    </row>
    <row r="42" spans="1:49">
      <c r="AL42" s="30">
        <v>96</v>
      </c>
      <c r="AM42">
        <v>19</v>
      </c>
      <c r="AN42">
        <v>79</v>
      </c>
      <c r="AO42">
        <v>91</v>
      </c>
      <c r="AR42">
        <v>40</v>
      </c>
      <c r="AS42" s="3">
        <f>COUNTIF(AL:AL,"=40")</f>
        <v>0</v>
      </c>
      <c r="AT42" s="3">
        <f>COUNTIF(AM:AM,"=40")</f>
        <v>10</v>
      </c>
      <c r="AU42" s="3">
        <f>COUNTIF(AN:AN,"=40")</f>
        <v>4</v>
      </c>
      <c r="AV42" s="3">
        <f>COUNTIF(AO:AO,"=40")</f>
        <v>0</v>
      </c>
      <c r="AW42" s="3">
        <f t="shared" ref="AW42" si="39">COUNTIF(AP:AP,"=40")</f>
        <v>0</v>
      </c>
    </row>
    <row r="43" spans="1:49">
      <c r="AL43" s="30">
        <v>89</v>
      </c>
      <c r="AM43">
        <v>13</v>
      </c>
      <c r="AN43">
        <v>63</v>
      </c>
      <c r="AO43">
        <v>88</v>
      </c>
      <c r="AR43">
        <v>41</v>
      </c>
      <c r="AS43" s="3">
        <f>COUNTIF(AL:AL,"=41")</f>
        <v>0</v>
      </c>
      <c r="AT43" s="3">
        <f>COUNTIF(AM:AM,"=41")</f>
        <v>10</v>
      </c>
      <c r="AU43" s="3">
        <f>COUNTIF(AN:AN,"=41")</f>
        <v>5</v>
      </c>
      <c r="AV43" s="3">
        <f>COUNTIF(AO:AO,"=41")</f>
        <v>0</v>
      </c>
      <c r="AW43" s="3">
        <f t="shared" ref="AW43" si="40">COUNTIF(AP:AP,"=41")</f>
        <v>0</v>
      </c>
    </row>
    <row r="44" spans="1:49">
      <c r="AL44" s="30">
        <v>84</v>
      </c>
      <c r="AM44">
        <v>16</v>
      </c>
      <c r="AN44">
        <v>81</v>
      </c>
      <c r="AO44">
        <v>83</v>
      </c>
      <c r="AR44">
        <v>42</v>
      </c>
      <c r="AS44" s="3">
        <f>COUNTIF(AL:AL,"=42")</f>
        <v>0</v>
      </c>
      <c r="AT44" s="3">
        <f>COUNTIF(AM:AM,"=42")</f>
        <v>9</v>
      </c>
      <c r="AU44" s="3">
        <f>COUNTIF(AN:AN,"=42")</f>
        <v>5</v>
      </c>
      <c r="AV44" s="3">
        <f>COUNTIF(AO:AO,"=42")</f>
        <v>0</v>
      </c>
      <c r="AW44" s="3">
        <f t="shared" ref="AW44" si="41">COUNTIF(AP:AP,"=42")</f>
        <v>0</v>
      </c>
    </row>
    <row r="45" spans="1:49">
      <c r="AL45" s="30">
        <v>88</v>
      </c>
      <c r="AM45">
        <v>14</v>
      </c>
      <c r="AN45">
        <v>63</v>
      </c>
      <c r="AO45">
        <v>82</v>
      </c>
      <c r="AR45">
        <v>43</v>
      </c>
      <c r="AS45" s="3">
        <f>COUNTIF(AL:AL,"=43")</f>
        <v>0</v>
      </c>
      <c r="AT45" s="3">
        <f>COUNTIF(AM:AM,"=43")</f>
        <v>7</v>
      </c>
      <c r="AU45" s="3">
        <f>COUNTIF(AN:AN,"=43")</f>
        <v>3</v>
      </c>
      <c r="AV45" s="3">
        <f>COUNTIF(AO:AO,"=43")</f>
        <v>0</v>
      </c>
      <c r="AW45" s="3">
        <f t="shared" ref="AW45" si="42">COUNTIF(AP:AP,"=43")</f>
        <v>0</v>
      </c>
    </row>
    <row r="46" spans="1:49">
      <c r="C46" s="37" t="s">
        <v>4</v>
      </c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L46" s="30">
        <v>82</v>
      </c>
      <c r="AM46">
        <v>14</v>
      </c>
      <c r="AN46">
        <v>54</v>
      </c>
      <c r="AO46">
        <v>77</v>
      </c>
      <c r="AR46">
        <v>44</v>
      </c>
      <c r="AS46" s="3">
        <f>COUNTIF(AL:AL,"=44")</f>
        <v>0</v>
      </c>
      <c r="AT46" s="3">
        <f>COUNTIF(AM:AM,"=44")</f>
        <v>12</v>
      </c>
      <c r="AU46" s="3">
        <f>COUNTIF(AN:AN,"=44")</f>
        <v>0</v>
      </c>
      <c r="AV46" s="3">
        <f>COUNTIF(AO:AO,"=44")</f>
        <v>0</v>
      </c>
      <c r="AW46" s="3">
        <f t="shared" ref="AW46" si="43">COUNTIF(AP:AP,"=44")</f>
        <v>0</v>
      </c>
    </row>
    <row r="47" spans="1:49" ht="16" thickBot="1">
      <c r="C47" s="37" t="s">
        <v>1</v>
      </c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L47" s="3">
        <v>91</v>
      </c>
      <c r="AM47">
        <v>35</v>
      </c>
      <c r="AN47">
        <v>55</v>
      </c>
      <c r="AO47">
        <v>71</v>
      </c>
      <c r="AR47">
        <v>45</v>
      </c>
      <c r="AS47" s="3">
        <f>COUNTIF(AL:AL,"=45")</f>
        <v>0</v>
      </c>
      <c r="AT47" s="3">
        <f>COUNTIF(AM:AM,"=45")</f>
        <v>11</v>
      </c>
      <c r="AU47" s="3">
        <f>COUNTIF(AN:AN,"=45")</f>
        <v>4</v>
      </c>
      <c r="AV47" s="3">
        <f>COUNTIF(AO:AO,"=45")</f>
        <v>0</v>
      </c>
      <c r="AW47" s="3">
        <f t="shared" ref="AW47" si="44">COUNTIF(AP:AP,"=45")</f>
        <v>0</v>
      </c>
    </row>
    <row r="48" spans="1:49" ht="16" thickBot="1">
      <c r="C48" s="7">
        <v>0</v>
      </c>
      <c r="D48" s="23">
        <v>1</v>
      </c>
      <c r="E48" s="8">
        <v>2</v>
      </c>
      <c r="F48" s="8">
        <v>3</v>
      </c>
      <c r="G48" s="8">
        <v>4</v>
      </c>
      <c r="H48" s="8">
        <v>5</v>
      </c>
      <c r="I48" s="8">
        <v>6</v>
      </c>
      <c r="J48" s="8">
        <v>7</v>
      </c>
      <c r="K48" s="8">
        <v>8</v>
      </c>
      <c r="L48" s="8">
        <v>9</v>
      </c>
      <c r="M48" s="8">
        <v>10</v>
      </c>
      <c r="N48" s="8">
        <v>11</v>
      </c>
      <c r="O48" s="8">
        <v>12</v>
      </c>
      <c r="P48" s="8">
        <v>13</v>
      </c>
      <c r="Q48" s="8">
        <v>14</v>
      </c>
      <c r="R48" s="8">
        <v>15</v>
      </c>
      <c r="S48" s="8">
        <v>16</v>
      </c>
      <c r="T48" s="8">
        <v>17</v>
      </c>
      <c r="U48" s="8">
        <v>18</v>
      </c>
      <c r="V48" s="8">
        <v>19</v>
      </c>
      <c r="W48" s="8">
        <v>20</v>
      </c>
      <c r="X48" s="8">
        <v>21</v>
      </c>
      <c r="Y48" s="8">
        <v>22</v>
      </c>
      <c r="Z48" s="8">
        <v>23</v>
      </c>
      <c r="AA48" s="8">
        <v>24</v>
      </c>
      <c r="AB48" s="8">
        <v>25</v>
      </c>
      <c r="AC48" s="8">
        <v>26</v>
      </c>
      <c r="AD48" s="8">
        <v>27</v>
      </c>
      <c r="AE48" s="8">
        <v>28</v>
      </c>
      <c r="AF48" s="8">
        <v>29</v>
      </c>
      <c r="AG48" s="9">
        <v>30</v>
      </c>
      <c r="AH48" s="9">
        <v>31</v>
      </c>
      <c r="AL48" s="30">
        <v>93</v>
      </c>
      <c r="AM48">
        <v>14</v>
      </c>
      <c r="AN48">
        <v>52</v>
      </c>
      <c r="AO48">
        <v>76</v>
      </c>
      <c r="AR48">
        <v>46</v>
      </c>
      <c r="AS48" s="3">
        <f>COUNTIF(AL:AL,"=46")</f>
        <v>0</v>
      </c>
      <c r="AT48" s="3">
        <f>COUNTIF(AM:AM,"=46")</f>
        <v>8</v>
      </c>
      <c r="AU48" s="3">
        <f>COUNTIF(AN:AN,"=46")</f>
        <v>5</v>
      </c>
      <c r="AV48" s="3">
        <f>COUNTIF(AO:AO,"=46")</f>
        <v>0</v>
      </c>
      <c r="AW48" s="3">
        <f t="shared" ref="AW48" si="45">COUNTIF(AP:AP,"=46")</f>
        <v>0</v>
      </c>
    </row>
    <row r="49" spans="1:49">
      <c r="A49" s="13" t="s">
        <v>0</v>
      </c>
      <c r="B49" s="10">
        <v>0</v>
      </c>
      <c r="C49" s="1" t="s">
        <v>3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2"/>
      <c r="AL49" s="30">
        <v>91</v>
      </c>
      <c r="AM49">
        <v>28</v>
      </c>
      <c r="AN49">
        <v>53</v>
      </c>
      <c r="AO49">
        <v>94</v>
      </c>
      <c r="AR49">
        <v>47</v>
      </c>
      <c r="AS49" s="3">
        <f>COUNTIF(AL:AL,"=47")</f>
        <v>0</v>
      </c>
      <c r="AT49" s="3">
        <f>COUNTIF(AM:AM,"=47")</f>
        <v>12</v>
      </c>
      <c r="AU49" s="3">
        <f>COUNTIF(AN:AN,"=47")</f>
        <v>6</v>
      </c>
      <c r="AV49" s="3">
        <f>COUNTIF(AO:AO,"=47")</f>
        <v>0</v>
      </c>
      <c r="AW49" s="3">
        <f>COUNTIF(AP:AP,"=47")</f>
        <v>0</v>
      </c>
    </row>
    <row r="50" spans="1:49">
      <c r="A50" s="13"/>
      <c r="B50" s="24">
        <v>1</v>
      </c>
      <c r="C50" s="3"/>
      <c r="D50" s="3" t="s">
        <v>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/>
      <c r="AL50" s="30">
        <v>89</v>
      </c>
      <c r="AM50">
        <v>16</v>
      </c>
      <c r="AN50">
        <v>74</v>
      </c>
      <c r="AO50">
        <v>83</v>
      </c>
      <c r="AR50">
        <v>48</v>
      </c>
      <c r="AS50" s="3">
        <f>COUNTIF(AL:AL,"=48")</f>
        <v>0</v>
      </c>
      <c r="AT50" s="3">
        <f>COUNTIF(AM:AM,"=48")</f>
        <v>11</v>
      </c>
      <c r="AU50" s="3">
        <f>COUNTIF(AN:AN,"=48")</f>
        <v>5</v>
      </c>
      <c r="AV50" s="3">
        <f>COUNTIF(AO:AO,"=48")</f>
        <v>0</v>
      </c>
      <c r="AW50" s="3">
        <f t="shared" ref="AW50" si="46">COUNTIF(AP:AP,"=48")</f>
        <v>0</v>
      </c>
    </row>
    <row r="51" spans="1:49">
      <c r="A51" s="13"/>
      <c r="B51" s="11">
        <v>2</v>
      </c>
      <c r="C51" s="3"/>
      <c r="D51" s="3"/>
      <c r="E51" s="3" t="s">
        <v>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4"/>
      <c r="AL51" s="30">
        <v>95</v>
      </c>
      <c r="AM51">
        <v>22</v>
      </c>
      <c r="AN51">
        <v>63</v>
      </c>
      <c r="AO51">
        <v>90</v>
      </c>
      <c r="AR51">
        <v>49</v>
      </c>
      <c r="AS51" s="3">
        <f>COUNTIF(AL:AL,"=49")</f>
        <v>0</v>
      </c>
      <c r="AT51" s="3">
        <f>COUNTIF(AM:AM,"=49")</f>
        <v>16</v>
      </c>
      <c r="AU51" s="3">
        <f>COUNTIF(AN:AN,"=49")</f>
        <v>8</v>
      </c>
      <c r="AV51" s="3">
        <f>COUNTIF(AO:AO,"=49")</f>
        <v>0</v>
      </c>
      <c r="AW51" s="3">
        <f t="shared" ref="AW51" si="47">COUNTIF(AP:AP,"=49")</f>
        <v>0</v>
      </c>
    </row>
    <row r="52" spans="1:49">
      <c r="A52" s="13"/>
      <c r="B52" s="11">
        <v>3</v>
      </c>
      <c r="C52" s="3"/>
      <c r="D52" s="3"/>
      <c r="E52" s="3"/>
      <c r="F52" s="3" t="s">
        <v>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/>
      <c r="AL52" s="30">
        <v>96</v>
      </c>
      <c r="AM52">
        <v>13</v>
      </c>
      <c r="AN52">
        <v>61</v>
      </c>
      <c r="AO52">
        <v>93</v>
      </c>
      <c r="AR52">
        <v>50</v>
      </c>
      <c r="AS52" s="3">
        <f>COUNTIF(AL:AL,"=50")</f>
        <v>0</v>
      </c>
      <c r="AT52" s="3">
        <f>COUNTIF(AM:AM,"=50")</f>
        <v>19</v>
      </c>
      <c r="AU52" s="3">
        <f>COUNTIF(AN:AN,"=50")</f>
        <v>2</v>
      </c>
      <c r="AV52" s="3">
        <f>COUNTIF(AO:AO,"=50")</f>
        <v>0</v>
      </c>
      <c r="AW52" s="3">
        <f t="shared" ref="AW52" si="48">COUNTIF(AP:AP,"=50")</f>
        <v>0</v>
      </c>
    </row>
    <row r="53" spans="1:49">
      <c r="A53" s="13"/>
      <c r="B53" s="11">
        <v>4</v>
      </c>
      <c r="C53" s="3"/>
      <c r="D53" s="3"/>
      <c r="E53" s="3"/>
      <c r="F53" s="3"/>
      <c r="G53" s="3" t="s">
        <v>3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4"/>
      <c r="AL53" s="30">
        <v>92</v>
      </c>
      <c r="AM53">
        <v>19</v>
      </c>
      <c r="AN53">
        <v>79</v>
      </c>
      <c r="AO53">
        <v>84</v>
      </c>
      <c r="AR53">
        <v>51</v>
      </c>
      <c r="AS53" s="3">
        <f>COUNTIF(AL:AL,"=51")</f>
        <v>0</v>
      </c>
      <c r="AT53" s="3">
        <f>COUNTIF(AM:AM,"=51")</f>
        <v>17</v>
      </c>
      <c r="AU53" s="3">
        <f>COUNTIF(AN:AN,"=51")</f>
        <v>4</v>
      </c>
      <c r="AV53" s="3">
        <f t="shared" ref="AV53:AW53" si="49">COUNTIF(AO:AO,"=51")</f>
        <v>0</v>
      </c>
      <c r="AW53" s="3">
        <f t="shared" si="49"/>
        <v>0</v>
      </c>
    </row>
    <row r="54" spans="1:49">
      <c r="A54" s="13"/>
      <c r="B54" s="11">
        <v>5</v>
      </c>
      <c r="C54" s="3"/>
      <c r="D54" s="3"/>
      <c r="E54" s="3"/>
      <c r="F54" s="3"/>
      <c r="G54" s="3"/>
      <c r="H54" s="3" t="s">
        <v>3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/>
      <c r="AL54" s="30">
        <v>93</v>
      </c>
      <c r="AM54">
        <v>17</v>
      </c>
      <c r="AN54">
        <v>52</v>
      </c>
      <c r="AO54">
        <v>90</v>
      </c>
      <c r="AR54">
        <v>52</v>
      </c>
      <c r="AS54" s="3">
        <f>COUNTIF(AL:AL,"=52")</f>
        <v>0</v>
      </c>
      <c r="AT54" s="3">
        <f>COUNTIF(AM:AM,"=52")</f>
        <v>9</v>
      </c>
      <c r="AU54" s="3">
        <f>COUNTIF(AN:AN,"=52")</f>
        <v>5</v>
      </c>
      <c r="AV54" s="3">
        <f t="shared" ref="AV54:AW54" si="50">COUNTIF(AO:AO,"=52")</f>
        <v>0</v>
      </c>
      <c r="AW54" s="3">
        <f t="shared" si="50"/>
        <v>0</v>
      </c>
    </row>
    <row r="55" spans="1:49">
      <c r="A55" s="13"/>
      <c r="B55" s="11">
        <v>6</v>
      </c>
      <c r="C55" s="3"/>
      <c r="D55" s="3"/>
      <c r="E55" s="3"/>
      <c r="F55" s="3"/>
      <c r="G55" s="3"/>
      <c r="H55" s="3"/>
      <c r="I55" s="3" t="s">
        <v>3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4"/>
      <c r="AL55" s="30">
        <v>93</v>
      </c>
      <c r="AM55">
        <v>14</v>
      </c>
      <c r="AN55">
        <v>56</v>
      </c>
      <c r="AO55">
        <v>86</v>
      </c>
      <c r="AR55">
        <v>53</v>
      </c>
      <c r="AS55" s="3">
        <f>COUNTIF(AL:AL,"=53")</f>
        <v>0</v>
      </c>
      <c r="AT55" s="3">
        <f>COUNTIF(AM:AM,"=53")</f>
        <v>5</v>
      </c>
      <c r="AU55" s="3">
        <f>COUNTIF(AN:AN,"=53")</f>
        <v>5</v>
      </c>
      <c r="AV55" s="3">
        <f t="shared" ref="AV55:AW55" si="51">COUNTIF(AO:AO,"=53")</f>
        <v>0</v>
      </c>
      <c r="AW55" s="3">
        <f t="shared" si="51"/>
        <v>0</v>
      </c>
    </row>
    <row r="56" spans="1:49">
      <c r="A56" s="13"/>
      <c r="B56" s="11">
        <v>7</v>
      </c>
      <c r="C56" s="3"/>
      <c r="D56" s="3"/>
      <c r="E56" s="3"/>
      <c r="F56" s="3"/>
      <c r="G56" s="3"/>
      <c r="H56" s="3"/>
      <c r="I56" s="3"/>
      <c r="J56" s="3" t="s">
        <v>3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4"/>
      <c r="AL56" s="30">
        <v>92</v>
      </c>
      <c r="AM56">
        <v>48</v>
      </c>
      <c r="AN56">
        <v>72</v>
      </c>
      <c r="AO56">
        <v>78</v>
      </c>
      <c r="AR56">
        <v>54</v>
      </c>
      <c r="AS56" s="3">
        <f>COUNTIF(AL:AL,"=54")</f>
        <v>0</v>
      </c>
      <c r="AT56" s="3">
        <f>COUNTIF(AM:AM,"=54")</f>
        <v>11</v>
      </c>
      <c r="AU56" s="3">
        <f>COUNTIF(AN:AN,"=54")</f>
        <v>3</v>
      </c>
      <c r="AV56" s="3">
        <f t="shared" ref="AV56:AW56" si="52">COUNTIF(AO:AO,"=54")</f>
        <v>0</v>
      </c>
      <c r="AW56" s="3">
        <f t="shared" si="52"/>
        <v>0</v>
      </c>
    </row>
    <row r="57" spans="1:49">
      <c r="A57" s="13"/>
      <c r="B57" s="11">
        <v>8</v>
      </c>
      <c r="C57" s="3"/>
      <c r="D57" s="3"/>
      <c r="E57" s="3"/>
      <c r="F57" s="3"/>
      <c r="G57" s="3"/>
      <c r="H57" s="3"/>
      <c r="I57" s="3"/>
      <c r="J57" s="3"/>
      <c r="K57" s="3" t="s">
        <v>3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4"/>
      <c r="AL57" s="3">
        <v>93</v>
      </c>
      <c r="AM57">
        <v>21</v>
      </c>
      <c r="AN57">
        <v>90</v>
      </c>
      <c r="AO57">
        <v>90</v>
      </c>
      <c r="AR57">
        <v>55</v>
      </c>
      <c r="AS57" s="3">
        <f>COUNTIF(AL:AL,"=55")</f>
        <v>0</v>
      </c>
      <c r="AT57" s="3">
        <f>COUNTIF(AM:AM,"=55")</f>
        <v>14</v>
      </c>
      <c r="AU57" s="3">
        <f>COUNTIF(AN:AN,"=55")</f>
        <v>5</v>
      </c>
      <c r="AV57" s="3">
        <f t="shared" ref="AV57:AW57" si="53">COUNTIF(AO:AO,"=55")</f>
        <v>0</v>
      </c>
      <c r="AW57" s="3">
        <f t="shared" si="53"/>
        <v>0</v>
      </c>
    </row>
    <row r="58" spans="1:49">
      <c r="A58" s="13"/>
      <c r="B58" s="11">
        <v>9</v>
      </c>
      <c r="C58" s="3"/>
      <c r="D58" s="3"/>
      <c r="E58" s="3"/>
      <c r="F58" s="3"/>
      <c r="G58" s="3"/>
      <c r="H58" s="3"/>
      <c r="I58" s="3"/>
      <c r="J58" s="3"/>
      <c r="K58" s="3"/>
      <c r="L58" s="3" t="s">
        <v>3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/>
      <c r="AL58" s="30">
        <v>86</v>
      </c>
      <c r="AM58">
        <v>31</v>
      </c>
      <c r="AN58">
        <v>82</v>
      </c>
      <c r="AO58">
        <v>82</v>
      </c>
      <c r="AR58">
        <v>56</v>
      </c>
      <c r="AS58" s="3">
        <f>COUNTIF(AL:AL,"=56")</f>
        <v>0</v>
      </c>
      <c r="AT58" s="3">
        <f>COUNTIF(AM:AM,"=56")</f>
        <v>7</v>
      </c>
      <c r="AU58" s="3">
        <f>COUNTIF(AN:AN,"=56")</f>
        <v>5</v>
      </c>
      <c r="AV58" s="3">
        <f t="shared" ref="AV58:AW58" si="54">COUNTIF(AO:AO,"=56")</f>
        <v>1</v>
      </c>
      <c r="AW58" s="3">
        <f t="shared" si="54"/>
        <v>0</v>
      </c>
    </row>
    <row r="59" spans="1:49">
      <c r="A59" s="13"/>
      <c r="B59" s="11">
        <v>10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 t="s">
        <v>3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4"/>
      <c r="AL59" s="30">
        <v>81</v>
      </c>
      <c r="AM59">
        <v>30</v>
      </c>
      <c r="AN59">
        <v>94</v>
      </c>
      <c r="AO59">
        <v>83</v>
      </c>
      <c r="AR59">
        <v>57</v>
      </c>
      <c r="AS59" s="3">
        <f>COUNTIF(AL:AL,"=57")</f>
        <v>0</v>
      </c>
      <c r="AT59" s="3">
        <f>COUNTIF(AM:AM,"=57")</f>
        <v>8</v>
      </c>
      <c r="AU59" s="3">
        <f>COUNTIF(AN:AN,"=57")</f>
        <v>4</v>
      </c>
      <c r="AV59" s="3">
        <f t="shared" ref="AV59:AW59" si="55">COUNTIF(AO:AO,"=57")</f>
        <v>1</v>
      </c>
      <c r="AW59" s="3">
        <f t="shared" si="55"/>
        <v>0</v>
      </c>
    </row>
    <row r="60" spans="1:49">
      <c r="A60" s="13"/>
      <c r="B60" s="11">
        <v>11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 t="s">
        <v>3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4"/>
      <c r="AL60" s="30">
        <v>74</v>
      </c>
      <c r="AM60">
        <v>41</v>
      </c>
      <c r="AN60">
        <v>55</v>
      </c>
      <c r="AO60">
        <v>81</v>
      </c>
      <c r="AR60">
        <v>58</v>
      </c>
      <c r="AS60" s="3">
        <f>COUNTIF(AL:AL,"=58")</f>
        <v>0</v>
      </c>
      <c r="AT60" s="3">
        <f>COUNTIF(AM:AM,"=58")</f>
        <v>11</v>
      </c>
      <c r="AU60" s="3">
        <f>COUNTIF(AN:AN,"=58")</f>
        <v>1</v>
      </c>
      <c r="AV60" s="3">
        <f t="shared" ref="AV60:AW60" si="56">COUNTIF(AO:AO,"=58")</f>
        <v>1</v>
      </c>
      <c r="AW60" s="3">
        <f t="shared" si="56"/>
        <v>0</v>
      </c>
    </row>
    <row r="61" spans="1:49">
      <c r="A61" s="13"/>
      <c r="B61" s="11">
        <v>12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 t="s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"/>
      <c r="AL61" s="30">
        <v>96</v>
      </c>
      <c r="AM61">
        <v>56</v>
      </c>
      <c r="AN61">
        <v>96</v>
      </c>
      <c r="AO61">
        <v>100</v>
      </c>
      <c r="AR61">
        <v>59</v>
      </c>
      <c r="AS61" s="3">
        <f>COUNTIF(AL:AL,"=59")</f>
        <v>0</v>
      </c>
      <c r="AT61" s="3">
        <f>COUNTIF(AM:AM,"=59")</f>
        <v>7</v>
      </c>
      <c r="AU61" s="3">
        <f>COUNTIF(AN:AN,"=59")</f>
        <v>4</v>
      </c>
      <c r="AV61" s="3">
        <f t="shared" ref="AV61:AW61" si="57">COUNTIF(AO:AO,"=59")</f>
        <v>0</v>
      </c>
      <c r="AW61" s="3">
        <f t="shared" si="57"/>
        <v>0</v>
      </c>
    </row>
    <row r="62" spans="1:49">
      <c r="A62" s="13"/>
      <c r="B62" s="11">
        <v>13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 t="s">
        <v>3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/>
      <c r="AL62" s="30">
        <v>81</v>
      </c>
      <c r="AM62">
        <v>51</v>
      </c>
      <c r="AN62">
        <v>92</v>
      </c>
      <c r="AO62">
        <v>97</v>
      </c>
      <c r="AR62">
        <v>60</v>
      </c>
      <c r="AS62" s="3">
        <f>COUNTIF(AL:AL,"=60")</f>
        <v>0</v>
      </c>
      <c r="AT62" s="3">
        <f>COUNTIF(AM:AM,"=60")</f>
        <v>6</v>
      </c>
      <c r="AU62" s="3">
        <f>COUNTIF(AN:AN,"=60")</f>
        <v>3</v>
      </c>
      <c r="AV62" s="3">
        <f t="shared" ref="AV62:AW62" si="58">COUNTIF(AO:AO,"=60")</f>
        <v>1</v>
      </c>
      <c r="AW62" s="3">
        <f t="shared" si="58"/>
        <v>0</v>
      </c>
    </row>
    <row r="63" spans="1:49">
      <c r="A63" s="13"/>
      <c r="B63" s="11">
        <v>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 t="s">
        <v>3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4"/>
      <c r="AL63" s="30">
        <v>86</v>
      </c>
      <c r="AM63">
        <v>43</v>
      </c>
      <c r="AN63">
        <v>85</v>
      </c>
      <c r="AO63">
        <v>97</v>
      </c>
      <c r="AR63">
        <v>61</v>
      </c>
      <c r="AS63" s="3">
        <f>COUNTIF(AL:AL,"=61")</f>
        <v>0</v>
      </c>
      <c r="AT63" s="3">
        <f>COUNTIF(AM:AM,"=61")</f>
        <v>8</v>
      </c>
      <c r="AU63" s="3">
        <f>COUNTIF(AN:AN,"=61")</f>
        <v>6</v>
      </c>
      <c r="AV63" s="3">
        <f t="shared" ref="AV63:AW63" si="59">COUNTIF(AO:AO,"=61")</f>
        <v>0</v>
      </c>
      <c r="AW63" s="3">
        <f t="shared" si="59"/>
        <v>0</v>
      </c>
    </row>
    <row r="64" spans="1:49">
      <c r="A64" s="13"/>
      <c r="B64" s="11">
        <v>15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 t="s">
        <v>3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4"/>
      <c r="AL64" s="30">
        <v>84</v>
      </c>
      <c r="AM64">
        <v>87</v>
      </c>
      <c r="AN64">
        <v>40</v>
      </c>
      <c r="AO64">
        <v>93</v>
      </c>
      <c r="AR64">
        <v>62</v>
      </c>
      <c r="AS64" s="3">
        <f>COUNTIF(AL:AL,"=62")</f>
        <v>0</v>
      </c>
      <c r="AT64" s="3">
        <f>COUNTIF(AM:AM,"=62")</f>
        <v>4</v>
      </c>
      <c r="AU64" s="3">
        <f>COUNTIF(AN:AN,"=62")</f>
        <v>6</v>
      </c>
      <c r="AV64" s="3">
        <f t="shared" ref="AV64:AW64" si="60">COUNTIF(AO:AO,"=62")</f>
        <v>0</v>
      </c>
      <c r="AW64" s="3">
        <f t="shared" si="60"/>
        <v>0</v>
      </c>
    </row>
    <row r="65" spans="1:49">
      <c r="A65" s="13"/>
      <c r="B65" s="11">
        <v>16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 t="s">
        <v>3</v>
      </c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4"/>
      <c r="AL65" s="30">
        <v>94</v>
      </c>
      <c r="AM65">
        <v>42</v>
      </c>
      <c r="AN65">
        <v>41</v>
      </c>
      <c r="AO65">
        <v>69</v>
      </c>
      <c r="AR65">
        <v>63</v>
      </c>
      <c r="AS65" s="3">
        <f>COUNTIF(AL:AL,"=63")</f>
        <v>0</v>
      </c>
      <c r="AT65" s="3">
        <f>COUNTIF(AM:AM,"=63")</f>
        <v>6</v>
      </c>
      <c r="AU65" s="3">
        <f>COUNTIF(AN:AN,"=63")</f>
        <v>6</v>
      </c>
      <c r="AV65" s="3">
        <f t="shared" ref="AV65:AW65" si="61">COUNTIF(AO:AO,"=63")</f>
        <v>0</v>
      </c>
      <c r="AW65" s="3">
        <f t="shared" si="61"/>
        <v>0</v>
      </c>
    </row>
    <row r="66" spans="1:49">
      <c r="A66" s="13"/>
      <c r="B66" s="11">
        <v>17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 t="s">
        <v>3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/>
      <c r="AL66" s="30">
        <v>82</v>
      </c>
      <c r="AM66">
        <v>44</v>
      </c>
      <c r="AN66">
        <v>62</v>
      </c>
      <c r="AO66">
        <v>99</v>
      </c>
      <c r="AR66">
        <v>64</v>
      </c>
      <c r="AS66" s="3">
        <f>COUNTIF(AL:AL,"=64")</f>
        <v>0</v>
      </c>
      <c r="AT66" s="3">
        <f>COUNTIF(AM:AM,"=64")</f>
        <v>8</v>
      </c>
      <c r="AU66" s="3">
        <f>COUNTIF(AN:AN,"=64")</f>
        <v>3</v>
      </c>
      <c r="AV66" s="3">
        <f t="shared" ref="AV66:AW66" si="62">COUNTIF(AO:AO,"=64")</f>
        <v>2</v>
      </c>
      <c r="AW66" s="3">
        <f t="shared" si="62"/>
        <v>0</v>
      </c>
    </row>
    <row r="67" spans="1:49">
      <c r="A67" s="13"/>
      <c r="B67" s="11">
        <v>18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 t="s">
        <v>3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4"/>
      <c r="AL67" s="30">
        <v>89</v>
      </c>
      <c r="AM67">
        <v>68</v>
      </c>
      <c r="AN67">
        <v>82</v>
      </c>
      <c r="AO67">
        <v>81</v>
      </c>
      <c r="AR67">
        <v>65</v>
      </c>
      <c r="AS67" s="3">
        <f>COUNTIF(AL:AL,"=65")</f>
        <v>0</v>
      </c>
      <c r="AT67" s="3">
        <f>COUNTIF(AM:AM,"=65")</f>
        <v>4</v>
      </c>
      <c r="AU67" s="3">
        <f>COUNTIF(AN:AN,"=65")</f>
        <v>5</v>
      </c>
      <c r="AV67" s="3">
        <f t="shared" ref="AV67:AW67" si="63">COUNTIF(AO:AO,"=65")</f>
        <v>1</v>
      </c>
      <c r="AW67" s="3">
        <f t="shared" si="63"/>
        <v>0</v>
      </c>
    </row>
    <row r="68" spans="1:49">
      <c r="A68" s="13"/>
      <c r="B68" s="11">
        <v>19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 t="s">
        <v>3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4"/>
      <c r="AL68" s="3">
        <v>93</v>
      </c>
      <c r="AM68">
        <v>72</v>
      </c>
      <c r="AN68">
        <v>70</v>
      </c>
      <c r="AO68">
        <v>89</v>
      </c>
      <c r="AR68">
        <v>66</v>
      </c>
      <c r="AS68" s="3">
        <f>COUNTIF(AL:AL,"=66")</f>
        <v>1</v>
      </c>
      <c r="AT68" s="3">
        <f>COUNTIF(AM:AM,"=66")</f>
        <v>6</v>
      </c>
      <c r="AU68" s="3">
        <f>COUNTIF(AN:AN,"=66")</f>
        <v>5</v>
      </c>
      <c r="AV68" s="3">
        <f t="shared" ref="AV68:AW68" si="64">COUNTIF(AO:AO,"=66")</f>
        <v>1</v>
      </c>
      <c r="AW68" s="3">
        <f t="shared" si="64"/>
        <v>0</v>
      </c>
    </row>
    <row r="69" spans="1:49">
      <c r="A69" s="13"/>
      <c r="B69" s="11">
        <v>20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 t="s">
        <v>3</v>
      </c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/>
      <c r="AL69" s="30">
        <v>96</v>
      </c>
      <c r="AM69">
        <v>58</v>
      </c>
      <c r="AN69">
        <v>42</v>
      </c>
      <c r="AO69">
        <v>77</v>
      </c>
      <c r="AR69">
        <v>67</v>
      </c>
      <c r="AS69" s="3">
        <f>COUNTIF(AL:AL,"=67")</f>
        <v>3</v>
      </c>
      <c r="AT69" s="3">
        <f>COUNTIF(AM:AM,"=67")</f>
        <v>4</v>
      </c>
      <c r="AU69" s="3">
        <f>COUNTIF(AN:AN,"=67")</f>
        <v>9</v>
      </c>
      <c r="AV69" s="3">
        <f t="shared" ref="AV69:AW69" si="65">COUNTIF(AO:AO,"=67")</f>
        <v>1</v>
      </c>
      <c r="AW69" s="3">
        <f t="shared" si="65"/>
        <v>0</v>
      </c>
    </row>
    <row r="70" spans="1:49">
      <c r="A70" s="13"/>
      <c r="B70" s="11">
        <v>21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 t="s">
        <v>3</v>
      </c>
      <c r="Y70" s="3"/>
      <c r="Z70" s="3"/>
      <c r="AA70" s="3"/>
      <c r="AB70" s="3"/>
      <c r="AC70" s="3"/>
      <c r="AD70" s="3"/>
      <c r="AE70" s="3"/>
      <c r="AF70" s="3"/>
      <c r="AG70" s="3"/>
      <c r="AH70" s="4"/>
      <c r="AL70" s="30">
        <v>88</v>
      </c>
      <c r="AM70">
        <v>48</v>
      </c>
      <c r="AN70">
        <v>50</v>
      </c>
      <c r="AO70">
        <v>93</v>
      </c>
      <c r="AR70">
        <v>68</v>
      </c>
      <c r="AS70" s="3">
        <f>COUNTIF(AL:AL,"=68")</f>
        <v>1</v>
      </c>
      <c r="AT70" s="3">
        <f>COUNTIF(AM:AM,"=68")</f>
        <v>3</v>
      </c>
      <c r="AU70" s="3">
        <f>COUNTIF(AN:AN,"=68")</f>
        <v>6</v>
      </c>
      <c r="AV70" s="3">
        <f t="shared" ref="AV70:AW70" si="66">COUNTIF(AO:AO,"=68")</f>
        <v>6</v>
      </c>
      <c r="AW70" s="3">
        <f t="shared" si="66"/>
        <v>0</v>
      </c>
    </row>
    <row r="71" spans="1:49">
      <c r="A71" s="13"/>
      <c r="B71" s="11">
        <v>22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 t="s">
        <v>3</v>
      </c>
      <c r="Z71" s="3"/>
      <c r="AA71" s="3"/>
      <c r="AB71" s="3"/>
      <c r="AC71" s="3"/>
      <c r="AD71" s="3"/>
      <c r="AE71" s="3"/>
      <c r="AF71" s="3"/>
      <c r="AG71" s="3"/>
      <c r="AH71" s="4"/>
      <c r="AL71" s="30">
        <v>81</v>
      </c>
      <c r="AM71">
        <v>49</v>
      </c>
      <c r="AN71">
        <v>51</v>
      </c>
      <c r="AO71">
        <v>80</v>
      </c>
      <c r="AR71">
        <v>69</v>
      </c>
      <c r="AS71" s="3">
        <f>COUNTIF(AL:AL,"=69")</f>
        <v>0</v>
      </c>
      <c r="AT71" s="3">
        <f>COUNTIF(AM:AM,"=69")</f>
        <v>5</v>
      </c>
      <c r="AU71" s="3">
        <f>COUNTIF(AN:AN,"=69")</f>
        <v>6</v>
      </c>
      <c r="AV71" s="3">
        <f t="shared" ref="AV71:AW71" si="67">COUNTIF(AO:AO,"=69")</f>
        <v>6</v>
      </c>
      <c r="AW71" s="3">
        <f t="shared" si="67"/>
        <v>0</v>
      </c>
    </row>
    <row r="72" spans="1:49">
      <c r="A72" s="13"/>
      <c r="B72" s="11">
        <v>23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 t="s">
        <v>3</v>
      </c>
      <c r="AA72" s="3"/>
      <c r="AB72" s="3"/>
      <c r="AC72" s="3"/>
      <c r="AD72" s="3"/>
      <c r="AE72" s="3"/>
      <c r="AF72" s="3"/>
      <c r="AG72" s="3"/>
      <c r="AH72" s="4"/>
      <c r="AL72" s="30">
        <v>96</v>
      </c>
      <c r="AM72">
        <v>49</v>
      </c>
      <c r="AN72">
        <v>56</v>
      </c>
      <c r="AO72">
        <v>84</v>
      </c>
      <c r="AR72">
        <v>70</v>
      </c>
      <c r="AS72" s="3">
        <f>COUNTIF(AL:AL,"=70")</f>
        <v>6</v>
      </c>
      <c r="AT72" s="3">
        <f>COUNTIF(AM:AM,"=70")</f>
        <v>6</v>
      </c>
      <c r="AU72" s="3">
        <f>COUNTIF(AN:AN,"=70")</f>
        <v>5</v>
      </c>
      <c r="AV72" s="3">
        <f t="shared" ref="AV72:AW72" si="68">COUNTIF(AO:AO,"=70")</f>
        <v>5</v>
      </c>
      <c r="AW72" s="3">
        <f t="shared" si="68"/>
        <v>0</v>
      </c>
    </row>
    <row r="73" spans="1:49">
      <c r="A73" s="13"/>
      <c r="B73" s="11">
        <v>24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 t="s">
        <v>3</v>
      </c>
      <c r="AB73" s="3"/>
      <c r="AC73" s="3"/>
      <c r="AD73" s="3"/>
      <c r="AE73" s="3"/>
      <c r="AF73" s="3"/>
      <c r="AG73" s="3"/>
      <c r="AH73" s="4"/>
      <c r="AL73" s="30">
        <v>90</v>
      </c>
      <c r="AM73">
        <v>30</v>
      </c>
      <c r="AN73">
        <v>95</v>
      </c>
      <c r="AO73">
        <v>77</v>
      </c>
      <c r="AR73">
        <v>71</v>
      </c>
      <c r="AS73" s="3">
        <f>COUNTIF(AL:AL,"=71")</f>
        <v>8</v>
      </c>
      <c r="AT73" s="3">
        <f>COUNTIF(AM:AM,"=71")</f>
        <v>2</v>
      </c>
      <c r="AU73" s="3">
        <f>COUNTIF(AN:AN,"=71")</f>
        <v>6</v>
      </c>
      <c r="AV73" s="3">
        <f t="shared" ref="AV73:AW73" si="69">COUNTIF(AO:AO,"=71")</f>
        <v>10</v>
      </c>
      <c r="AW73" s="3">
        <f t="shared" si="69"/>
        <v>0</v>
      </c>
    </row>
    <row r="74" spans="1:49">
      <c r="A74" s="13"/>
      <c r="B74" s="11">
        <v>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 t="s">
        <v>3</v>
      </c>
      <c r="AC74" s="3"/>
      <c r="AD74" s="3"/>
      <c r="AE74" s="3"/>
      <c r="AF74" s="3"/>
      <c r="AG74" s="3"/>
      <c r="AH74" s="4"/>
      <c r="AL74" s="30">
        <v>89</v>
      </c>
      <c r="AM74">
        <v>45</v>
      </c>
      <c r="AN74">
        <v>61</v>
      </c>
      <c r="AO74">
        <v>79</v>
      </c>
      <c r="AR74">
        <v>72</v>
      </c>
      <c r="AS74" s="3">
        <f>COUNTIF(AL:AL,"=72")</f>
        <v>4</v>
      </c>
      <c r="AT74" s="3">
        <f>COUNTIF(AM:AM,"=72")</f>
        <v>4</v>
      </c>
      <c r="AU74" s="3">
        <f>COUNTIF(AN:AN,"=72")</f>
        <v>8</v>
      </c>
      <c r="AV74" s="3">
        <f t="shared" ref="AV74:AW74" si="70">COUNTIF(AO:AO,"=72")</f>
        <v>3</v>
      </c>
      <c r="AW74" s="3">
        <f t="shared" si="70"/>
        <v>0</v>
      </c>
    </row>
    <row r="75" spans="1:49">
      <c r="A75" s="13"/>
      <c r="B75" s="11">
        <v>26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 t="s">
        <v>3</v>
      </c>
      <c r="AD75" s="3"/>
      <c r="AE75" s="3"/>
      <c r="AF75" s="3"/>
      <c r="AG75" s="3"/>
      <c r="AH75" s="4"/>
      <c r="AL75" s="30">
        <v>85</v>
      </c>
      <c r="AM75">
        <v>35</v>
      </c>
      <c r="AN75">
        <v>41</v>
      </c>
      <c r="AO75">
        <v>64</v>
      </c>
      <c r="AR75">
        <v>73</v>
      </c>
      <c r="AS75" s="3">
        <f>COUNTIF(AL:AL,"=73")</f>
        <v>4</v>
      </c>
      <c r="AT75" s="3">
        <f>COUNTIF(AM:AM,"=73")</f>
        <v>6</v>
      </c>
      <c r="AU75" s="3">
        <f>COUNTIF(AN:AN,"=73")</f>
        <v>4</v>
      </c>
      <c r="AV75" s="3">
        <f t="shared" ref="AV75:AW75" si="71">COUNTIF(AO:AO,"=73")</f>
        <v>4</v>
      </c>
      <c r="AW75" s="3">
        <f t="shared" si="71"/>
        <v>0</v>
      </c>
    </row>
    <row r="76" spans="1:49">
      <c r="A76" s="13"/>
      <c r="B76" s="11">
        <v>27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">
        <v>3</v>
      </c>
      <c r="AE76" s="3"/>
      <c r="AF76" s="3"/>
      <c r="AG76" s="3"/>
      <c r="AH76" s="4"/>
      <c r="AL76" s="30">
        <v>99</v>
      </c>
      <c r="AM76">
        <v>49</v>
      </c>
      <c r="AN76">
        <v>47</v>
      </c>
      <c r="AO76">
        <v>72</v>
      </c>
      <c r="AR76">
        <v>74</v>
      </c>
      <c r="AS76" s="3">
        <f>COUNTIF(AL:AL,"=74")</f>
        <v>5</v>
      </c>
      <c r="AT76" s="3">
        <f>COUNTIF(AM:AM,"=74")</f>
        <v>4</v>
      </c>
      <c r="AU76" s="3">
        <f>COUNTIF(AN:AN,"=74")</f>
        <v>3</v>
      </c>
      <c r="AV76" s="3">
        <f t="shared" ref="AV76:AW76" si="72">COUNTIF(AO:AO,"=74")</f>
        <v>4</v>
      </c>
      <c r="AW76" s="3">
        <f t="shared" si="72"/>
        <v>0</v>
      </c>
    </row>
    <row r="77" spans="1:49">
      <c r="A77" s="13"/>
      <c r="B77" s="11">
        <v>28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 t="s">
        <v>3</v>
      </c>
      <c r="AF77" s="3"/>
      <c r="AG77" s="3"/>
      <c r="AH77" s="4"/>
      <c r="AL77" s="30">
        <v>80</v>
      </c>
      <c r="AM77">
        <v>38</v>
      </c>
      <c r="AN77">
        <v>70</v>
      </c>
      <c r="AO77">
        <v>79</v>
      </c>
      <c r="AR77">
        <v>75</v>
      </c>
      <c r="AS77" s="3">
        <f>COUNTIF(AL:AL,"=75")</f>
        <v>7</v>
      </c>
      <c r="AT77" s="3">
        <f>COUNTIF(AM:AM,"=75")</f>
        <v>5</v>
      </c>
      <c r="AU77" s="3">
        <f>COUNTIF(AN:AN,"=75")</f>
        <v>1</v>
      </c>
      <c r="AV77" s="3">
        <f t="shared" ref="AV77:AW77" si="73">COUNTIF(AO:AO,"=75")</f>
        <v>5</v>
      </c>
      <c r="AW77" s="3">
        <f t="shared" si="73"/>
        <v>0</v>
      </c>
    </row>
    <row r="78" spans="1:49">
      <c r="A78" s="13"/>
      <c r="B78" s="11">
        <v>29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 t="s">
        <v>3</v>
      </c>
      <c r="AG78" s="3"/>
      <c r="AH78" s="4"/>
      <c r="AL78" s="30">
        <v>92</v>
      </c>
      <c r="AM78">
        <v>54</v>
      </c>
      <c r="AN78">
        <v>43</v>
      </c>
      <c r="AO78">
        <v>74</v>
      </c>
      <c r="AR78">
        <v>76</v>
      </c>
      <c r="AS78" s="3">
        <f>COUNTIF(AL:AL,"=76")</f>
        <v>3</v>
      </c>
      <c r="AT78" s="3">
        <f>COUNTIF(AM:AM,"=76")</f>
        <v>3</v>
      </c>
      <c r="AU78" s="3">
        <f>COUNTIF(AN:AN,"=76")</f>
        <v>4</v>
      </c>
      <c r="AV78" s="3">
        <f t="shared" ref="AV78:AW78" si="74">COUNTIF(AO:AO,"=76")</f>
        <v>12</v>
      </c>
      <c r="AW78" s="3">
        <f t="shared" si="74"/>
        <v>0</v>
      </c>
    </row>
    <row r="79" spans="1:49">
      <c r="A79" s="13"/>
      <c r="B79" s="25">
        <v>30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 t="s">
        <v>3</v>
      </c>
      <c r="AH79" s="4"/>
      <c r="AL79" s="30">
        <v>100</v>
      </c>
      <c r="AM79">
        <v>79</v>
      </c>
      <c r="AN79">
        <v>94</v>
      </c>
      <c r="AO79">
        <v>82</v>
      </c>
      <c r="AR79">
        <v>77</v>
      </c>
      <c r="AS79" s="3">
        <f>COUNTIF(AL:AL,"=77")</f>
        <v>7</v>
      </c>
      <c r="AT79" s="3">
        <f>COUNTIF(AM:AM,"=77")</f>
        <v>1</v>
      </c>
      <c r="AU79" s="3">
        <f>COUNTIF(AN:AN,"=77")</f>
        <v>3</v>
      </c>
      <c r="AV79" s="3">
        <f t="shared" ref="AV79:AW79" si="75">COUNTIF(AO:AO,"=77")</f>
        <v>13</v>
      </c>
      <c r="AW79" s="3">
        <f t="shared" si="75"/>
        <v>0</v>
      </c>
    </row>
    <row r="80" spans="1:49" ht="16" thickBot="1">
      <c r="A80" s="13"/>
      <c r="B80" s="12">
        <v>31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6" t="s">
        <v>3</v>
      </c>
      <c r="AL80" s="3">
        <v>91</v>
      </c>
      <c r="AM80">
        <v>49</v>
      </c>
      <c r="AN80">
        <v>43</v>
      </c>
      <c r="AO80">
        <v>84</v>
      </c>
      <c r="AR80">
        <v>78</v>
      </c>
      <c r="AS80" s="3">
        <f>COUNTIF(AL:AL,"=78")</f>
        <v>8</v>
      </c>
      <c r="AT80" s="3">
        <f>COUNTIF(AM:AM,"=78")</f>
        <v>4</v>
      </c>
      <c r="AU80" s="3">
        <f>COUNTIF(AN:AN,"=78")</f>
        <v>5</v>
      </c>
      <c r="AV80" s="3">
        <f t="shared" ref="AV80:AW80" si="76">COUNTIF(AO:AO,"=78")</f>
        <v>13</v>
      </c>
      <c r="AW80" s="3">
        <f t="shared" si="76"/>
        <v>0</v>
      </c>
    </row>
    <row r="81" spans="1:49">
      <c r="AL81" s="30">
        <v>80</v>
      </c>
      <c r="AM81">
        <v>60</v>
      </c>
      <c r="AN81">
        <v>42</v>
      </c>
      <c r="AO81">
        <v>89</v>
      </c>
      <c r="AR81">
        <v>79</v>
      </c>
      <c r="AS81" s="3">
        <f>COUNTIF(AL:AL,"=79")</f>
        <v>11</v>
      </c>
      <c r="AT81" s="3">
        <f>COUNTIF(AM:AM,"=79")</f>
        <v>6</v>
      </c>
      <c r="AU81" s="3">
        <f>COUNTIF(AN:AN,"=79")</f>
        <v>5</v>
      </c>
      <c r="AV81" s="3">
        <f t="shared" ref="AV81:AW81" si="77">COUNTIF(AO:AO,"=79")</f>
        <v>11</v>
      </c>
      <c r="AW81" s="3">
        <f t="shared" si="77"/>
        <v>0</v>
      </c>
    </row>
    <row r="82" spans="1:49">
      <c r="AL82" s="30">
        <v>73</v>
      </c>
      <c r="AM82">
        <v>62</v>
      </c>
      <c r="AN82">
        <v>46</v>
      </c>
      <c r="AO82">
        <v>92</v>
      </c>
      <c r="AR82">
        <v>80</v>
      </c>
      <c r="AS82" s="3">
        <f>COUNTIF(AL:AL,"=80")</f>
        <v>16</v>
      </c>
      <c r="AT82" s="3">
        <f>COUNTIF(AM:AM,"=80")</f>
        <v>0</v>
      </c>
      <c r="AU82" s="3">
        <f>COUNTIF(AN:AN,"=80")</f>
        <v>8</v>
      </c>
      <c r="AV82" s="3">
        <f t="shared" ref="AV82:AW82" si="78">COUNTIF(AO:AO,"=80")</f>
        <v>6</v>
      </c>
      <c r="AW82" s="3">
        <f t="shared" si="78"/>
        <v>0</v>
      </c>
    </row>
    <row r="83" spans="1:49">
      <c r="AL83" s="30">
        <v>70</v>
      </c>
      <c r="AM83">
        <v>45</v>
      </c>
      <c r="AN83">
        <v>45</v>
      </c>
      <c r="AO83">
        <v>92</v>
      </c>
      <c r="AR83">
        <v>81</v>
      </c>
      <c r="AS83" s="3">
        <f>COUNTIF(AL:AL,"=81")</f>
        <v>18</v>
      </c>
      <c r="AT83" s="3">
        <f>COUNTIF(AM:AM,"=81")</f>
        <v>0</v>
      </c>
      <c r="AU83" s="3">
        <f>COUNTIF(AN:AN,"=81")</f>
        <v>6</v>
      </c>
      <c r="AV83" s="3">
        <f t="shared" ref="AV83:AW83" si="79">COUNTIF(AO:AO,"=81")</f>
        <v>11</v>
      </c>
      <c r="AW83" s="3">
        <f t="shared" si="79"/>
        <v>0</v>
      </c>
    </row>
    <row r="84" spans="1:49">
      <c r="AL84" s="30">
        <v>94</v>
      </c>
      <c r="AM84">
        <v>36</v>
      </c>
      <c r="AN84">
        <v>59</v>
      </c>
      <c r="AO84">
        <v>76</v>
      </c>
      <c r="AR84">
        <v>82</v>
      </c>
      <c r="AS84" s="3">
        <f>COUNTIF(AL:AL,"=82")</f>
        <v>8</v>
      </c>
      <c r="AT84" s="3">
        <f>COUNTIF(AM:AM,"=82")</f>
        <v>2</v>
      </c>
      <c r="AU84" s="3">
        <f>COUNTIF(AN:AN,"=82")</f>
        <v>9</v>
      </c>
      <c r="AV84" s="3">
        <f t="shared" ref="AV84:AW84" si="80">COUNTIF(AO:AO,"=82")</f>
        <v>14</v>
      </c>
      <c r="AW84" s="3">
        <f t="shared" si="80"/>
        <v>0</v>
      </c>
    </row>
    <row r="85" spans="1:49">
      <c r="AL85" s="30">
        <v>79</v>
      </c>
      <c r="AM85">
        <v>50</v>
      </c>
      <c r="AN85">
        <v>62</v>
      </c>
      <c r="AO85">
        <v>82</v>
      </c>
      <c r="AR85">
        <v>83</v>
      </c>
      <c r="AS85" s="3">
        <f>COUNTIF(AL:AL,"=83")</f>
        <v>13</v>
      </c>
      <c r="AT85" s="3">
        <f>COUNTIF(AM:AM,"=83")</f>
        <v>2</v>
      </c>
      <c r="AU85" s="3">
        <f>COUNTIF(AN:AN,"=83")</f>
        <v>6</v>
      </c>
      <c r="AV85" s="3">
        <f t="shared" ref="AV85:AW85" si="81">COUNTIF(AO:AO,"=83")</f>
        <v>12</v>
      </c>
      <c r="AW85" s="3">
        <f t="shared" si="81"/>
        <v>0</v>
      </c>
    </row>
    <row r="86" spans="1:49">
      <c r="AL86" s="30">
        <v>83</v>
      </c>
      <c r="AM86">
        <v>32</v>
      </c>
      <c r="AN86">
        <v>43</v>
      </c>
      <c r="AO86">
        <v>85</v>
      </c>
      <c r="AR86">
        <v>84</v>
      </c>
      <c r="AS86" s="3">
        <f>COUNTIF(AL:AL,"=84")</f>
        <v>17</v>
      </c>
      <c r="AT86" s="3">
        <f>COUNTIF(AM:AM,"=84")</f>
        <v>4</v>
      </c>
      <c r="AU86" s="3">
        <f>COUNTIF(AN:AN,"=84")</f>
        <v>9</v>
      </c>
      <c r="AV86" s="3">
        <f t="shared" ref="AV86:AW86" si="82">COUNTIF(AO:AO,"=84")</f>
        <v>12</v>
      </c>
      <c r="AW86" s="3">
        <f t="shared" si="82"/>
        <v>0</v>
      </c>
    </row>
    <row r="87" spans="1:49">
      <c r="AL87" s="30">
        <v>80</v>
      </c>
      <c r="AM87">
        <v>61</v>
      </c>
      <c r="AN87">
        <v>67</v>
      </c>
      <c r="AO87">
        <v>82</v>
      </c>
      <c r="AR87">
        <v>85</v>
      </c>
      <c r="AS87" s="3">
        <f>COUNTIF(AL:AL,"=85")</f>
        <v>20</v>
      </c>
      <c r="AT87" s="3">
        <f>COUNTIF(AM:AM,"=85")</f>
        <v>1</v>
      </c>
      <c r="AU87" s="3">
        <f>COUNTIF(AN:AN,"=85")</f>
        <v>8</v>
      </c>
      <c r="AV87" s="3">
        <f t="shared" ref="AV87:AW87" si="83">COUNTIF(AO:AO,"=85")</f>
        <v>13</v>
      </c>
      <c r="AW87" s="3">
        <f t="shared" si="83"/>
        <v>0</v>
      </c>
    </row>
    <row r="88" spans="1:49">
      <c r="AL88" s="30">
        <v>89</v>
      </c>
      <c r="AM88">
        <v>36</v>
      </c>
      <c r="AN88">
        <v>53</v>
      </c>
      <c r="AO88">
        <v>78</v>
      </c>
      <c r="AR88">
        <v>86</v>
      </c>
      <c r="AS88" s="3">
        <f>COUNTIF(AL:AL,"=86")</f>
        <v>18</v>
      </c>
      <c r="AT88" s="3">
        <f>COUNTIF(AM:AM,"=86")</f>
        <v>2</v>
      </c>
      <c r="AU88" s="3">
        <f>COUNTIF(AN:AN,"=86")</f>
        <v>7</v>
      </c>
      <c r="AV88" s="3">
        <f t="shared" ref="AV88:AW88" si="84">COUNTIF(AO:AO,"=86")</f>
        <v>14</v>
      </c>
      <c r="AW88" s="3">
        <f t="shared" si="84"/>
        <v>0</v>
      </c>
    </row>
    <row r="89" spans="1:49">
      <c r="AL89" s="30">
        <v>80</v>
      </c>
      <c r="AM89">
        <v>56</v>
      </c>
      <c r="AN89">
        <v>65</v>
      </c>
      <c r="AO89">
        <v>99</v>
      </c>
      <c r="AR89">
        <v>87</v>
      </c>
      <c r="AS89" s="3">
        <f>COUNTIF(AL:AL,"=87")</f>
        <v>19</v>
      </c>
      <c r="AT89" s="3">
        <f>COUNTIF(AM:AM,"=87")</f>
        <v>2</v>
      </c>
      <c r="AU89" s="3">
        <f>COUNTIF(AN:AN,"=87")</f>
        <v>8</v>
      </c>
      <c r="AV89" s="3">
        <f t="shared" ref="AV89:AW89" si="85">COUNTIF(AO:AO,"=87")</f>
        <v>15</v>
      </c>
      <c r="AW89" s="3">
        <f t="shared" si="85"/>
        <v>0</v>
      </c>
    </row>
    <row r="90" spans="1:49" ht="16" thickBot="1">
      <c r="A90" s="14"/>
      <c r="B90" s="14"/>
      <c r="C90" s="36" t="s">
        <v>1</v>
      </c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L90" s="30">
        <v>86</v>
      </c>
      <c r="AM90">
        <v>49</v>
      </c>
      <c r="AN90">
        <v>55</v>
      </c>
      <c r="AO90">
        <v>97</v>
      </c>
      <c r="AR90">
        <v>88</v>
      </c>
      <c r="AS90" s="3">
        <f>COUNTIF(AL:AL,"=88")</f>
        <v>21</v>
      </c>
      <c r="AT90" s="3">
        <f>COUNTIF(AM:AM,"=88")</f>
        <v>3</v>
      </c>
      <c r="AU90" s="3">
        <f>COUNTIF(AN:AN,"=88")</f>
        <v>6</v>
      </c>
      <c r="AV90" s="3">
        <f t="shared" ref="AV90:AW90" si="86">COUNTIF(AO:AO,"=88")</f>
        <v>14</v>
      </c>
      <c r="AW90" s="3">
        <f t="shared" si="86"/>
        <v>0</v>
      </c>
    </row>
    <row r="91" spans="1:49" ht="16" thickBot="1">
      <c r="A91" s="14"/>
      <c r="B91" s="14"/>
      <c r="C91" s="15">
        <v>0</v>
      </c>
      <c r="D91" s="16">
        <v>1</v>
      </c>
      <c r="E91" s="16">
        <v>2</v>
      </c>
      <c r="F91" s="16">
        <v>3</v>
      </c>
      <c r="G91" s="16">
        <v>4</v>
      </c>
      <c r="H91" s="16">
        <v>5</v>
      </c>
      <c r="I91" s="16">
        <v>6</v>
      </c>
      <c r="J91" s="16">
        <v>7</v>
      </c>
      <c r="K91" s="16">
        <v>8</v>
      </c>
      <c r="L91" s="16">
        <v>9</v>
      </c>
      <c r="M91" s="16">
        <v>10</v>
      </c>
      <c r="N91" s="16">
        <v>11</v>
      </c>
      <c r="O91" s="16">
        <v>12</v>
      </c>
      <c r="P91" s="16">
        <v>13</v>
      </c>
      <c r="Q91" s="16">
        <v>14</v>
      </c>
      <c r="R91" s="16">
        <v>15</v>
      </c>
      <c r="S91" s="16">
        <v>16</v>
      </c>
      <c r="T91" s="16">
        <v>17</v>
      </c>
      <c r="U91" s="16">
        <v>18</v>
      </c>
      <c r="V91" s="16">
        <v>19</v>
      </c>
      <c r="W91" s="16">
        <v>20</v>
      </c>
      <c r="X91" s="16">
        <v>21</v>
      </c>
      <c r="Y91" s="16">
        <v>22</v>
      </c>
      <c r="Z91" s="16">
        <v>23</v>
      </c>
      <c r="AA91" s="16">
        <v>24</v>
      </c>
      <c r="AB91" s="16">
        <v>25</v>
      </c>
      <c r="AC91" s="16">
        <v>26</v>
      </c>
      <c r="AD91" s="16">
        <v>27</v>
      </c>
      <c r="AE91" s="16">
        <v>28</v>
      </c>
      <c r="AF91" s="16">
        <v>29</v>
      </c>
      <c r="AG91" s="17">
        <v>30</v>
      </c>
      <c r="AH91" s="26">
        <v>31</v>
      </c>
      <c r="AL91" s="30">
        <v>98</v>
      </c>
      <c r="AM91">
        <v>75</v>
      </c>
      <c r="AN91">
        <v>31</v>
      </c>
      <c r="AO91">
        <v>97</v>
      </c>
      <c r="AR91">
        <v>89</v>
      </c>
      <c r="AS91" s="3">
        <f>COUNTIF(AL:AL,"=89")</f>
        <v>26</v>
      </c>
      <c r="AT91" s="3">
        <f>COUNTIF(AM:AM,"=89")</f>
        <v>2</v>
      </c>
      <c r="AU91" s="3">
        <f>COUNTIF(AN:AN,"=89")</f>
        <v>7</v>
      </c>
      <c r="AV91" s="3">
        <f t="shared" ref="AV91:AW91" si="87">COUNTIF(AO:AO,"=89")</f>
        <v>12</v>
      </c>
      <c r="AW91" s="3">
        <f t="shared" si="87"/>
        <v>0</v>
      </c>
    </row>
    <row r="92" spans="1:49">
      <c r="A92" s="27" t="s">
        <v>0</v>
      </c>
      <c r="B92" s="18">
        <v>0</v>
      </c>
      <c r="C92" s="14" t="s">
        <v>3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9"/>
      <c r="AL92" s="30">
        <v>96</v>
      </c>
      <c r="AM92">
        <v>55</v>
      </c>
      <c r="AN92">
        <v>33</v>
      </c>
      <c r="AO92">
        <v>83</v>
      </c>
      <c r="AR92">
        <v>90</v>
      </c>
      <c r="AS92" s="3">
        <f>COUNTIF(AL:AL,"=90")</f>
        <v>18</v>
      </c>
      <c r="AT92" s="3">
        <f>COUNTIF(AM:AM,"=90")</f>
        <v>0</v>
      </c>
      <c r="AU92" s="3">
        <f>COUNTIF(AN:AN,"=90")</f>
        <v>13</v>
      </c>
      <c r="AV92" s="3">
        <f t="shared" ref="AV92:AW92" si="88">COUNTIF(AO:AO,"=90")</f>
        <v>28</v>
      </c>
      <c r="AW92" s="3">
        <f t="shared" si="88"/>
        <v>0</v>
      </c>
    </row>
    <row r="93" spans="1:49">
      <c r="A93" s="27"/>
      <c r="B93" s="20">
        <v>1</v>
      </c>
      <c r="C93" s="14"/>
      <c r="D93" s="14" t="s">
        <v>3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9"/>
      <c r="AL93" s="3">
        <v>91</v>
      </c>
      <c r="AM93">
        <v>54</v>
      </c>
      <c r="AN93">
        <v>45</v>
      </c>
      <c r="AO93">
        <v>95</v>
      </c>
      <c r="AR93">
        <v>91</v>
      </c>
      <c r="AS93" s="3">
        <f>COUNTIF(AL:AL,"=91")</f>
        <v>24</v>
      </c>
      <c r="AT93" s="3">
        <f>COUNTIF(AM:AM,"=91")</f>
        <v>1</v>
      </c>
      <c r="AU93" s="3">
        <f>COUNTIF(AN:AN,"=91")</f>
        <v>5</v>
      </c>
      <c r="AV93" s="3">
        <f t="shared" ref="AV93:AW93" si="89">COUNTIF(AO:AO,"=91")</f>
        <v>21</v>
      </c>
      <c r="AW93" s="3">
        <f t="shared" si="89"/>
        <v>0</v>
      </c>
    </row>
    <row r="94" spans="1:49">
      <c r="A94" s="27"/>
      <c r="B94" s="20">
        <v>2</v>
      </c>
      <c r="C94" s="14"/>
      <c r="D94" s="14"/>
      <c r="E94" s="14" t="s">
        <v>3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9"/>
      <c r="AL94" s="30">
        <v>92</v>
      </c>
      <c r="AM94">
        <v>63</v>
      </c>
      <c r="AN94">
        <v>72</v>
      </c>
      <c r="AO94">
        <v>86</v>
      </c>
      <c r="AR94">
        <v>92</v>
      </c>
      <c r="AS94" s="3">
        <f>COUNTIF(AL:AL,"=92")</f>
        <v>20</v>
      </c>
      <c r="AT94" s="3">
        <f>COUNTIF(AM:AM,"=92")</f>
        <v>0</v>
      </c>
      <c r="AU94" s="3">
        <f>COUNTIF(AN:AN,"=92")</f>
        <v>15</v>
      </c>
      <c r="AV94" s="3">
        <f t="shared" ref="AV94:AW94" si="90">COUNTIF(AO:AO,"=92")</f>
        <v>15</v>
      </c>
      <c r="AW94" s="3">
        <f t="shared" si="90"/>
        <v>0</v>
      </c>
    </row>
    <row r="95" spans="1:49">
      <c r="A95" s="27"/>
      <c r="B95" s="20">
        <v>3</v>
      </c>
      <c r="C95" s="14"/>
      <c r="D95" s="14"/>
      <c r="E95" s="14"/>
      <c r="F95" s="14" t="s">
        <v>3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9"/>
      <c r="AL95" s="30">
        <v>87</v>
      </c>
      <c r="AM95">
        <v>52</v>
      </c>
      <c r="AN95">
        <v>63</v>
      </c>
      <c r="AO95">
        <v>88</v>
      </c>
      <c r="AR95">
        <v>93</v>
      </c>
      <c r="AS95" s="3">
        <f>COUNTIF(AL:AL,"=93")</f>
        <v>24</v>
      </c>
      <c r="AT95" s="3">
        <f>COUNTIF(AM:AM,"=93")</f>
        <v>0</v>
      </c>
      <c r="AU95" s="3">
        <f>COUNTIF(AN:AN,"=93")</f>
        <v>10</v>
      </c>
      <c r="AV95" s="3">
        <f t="shared" ref="AV95:AW95" si="91">COUNTIF(AO:AO,"=93")</f>
        <v>18</v>
      </c>
      <c r="AW95" s="3">
        <f t="shared" si="91"/>
        <v>0</v>
      </c>
    </row>
    <row r="96" spans="1:49">
      <c r="A96" s="27"/>
      <c r="B96" s="20">
        <v>4</v>
      </c>
      <c r="C96" s="14"/>
      <c r="D96" s="14"/>
      <c r="E96" s="14"/>
      <c r="F96" s="14"/>
      <c r="G96" s="14" t="s">
        <v>3</v>
      </c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9"/>
      <c r="AL96" s="30">
        <v>80</v>
      </c>
      <c r="AM96">
        <v>63</v>
      </c>
      <c r="AN96">
        <v>29</v>
      </c>
      <c r="AO96">
        <v>82</v>
      </c>
      <c r="AR96">
        <v>94</v>
      </c>
      <c r="AS96" s="3">
        <f>COUNTIF(AL:AL,"=94")</f>
        <v>28</v>
      </c>
      <c r="AT96" s="3">
        <f>COUNTIF(AM:AM,"=94")</f>
        <v>0</v>
      </c>
      <c r="AU96" s="3">
        <f>COUNTIF(AN:AN,"=94")</f>
        <v>12</v>
      </c>
      <c r="AV96" s="3">
        <f>COUNTIF(AO:AO,"=94")</f>
        <v>30</v>
      </c>
      <c r="AW96" s="3">
        <f>COUNTIF(AP:AP,"=94")</f>
        <v>0</v>
      </c>
    </row>
    <row r="97" spans="1:49">
      <c r="A97" s="27"/>
      <c r="B97" s="20">
        <v>5</v>
      </c>
      <c r="C97" s="14"/>
      <c r="D97" s="14"/>
      <c r="E97" s="14"/>
      <c r="F97" s="14"/>
      <c r="G97" s="14"/>
      <c r="H97" s="14" t="s">
        <v>3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9"/>
      <c r="AL97" s="30">
        <v>95</v>
      </c>
      <c r="AM97">
        <v>50</v>
      </c>
      <c r="AN97">
        <v>41</v>
      </c>
      <c r="AO97">
        <v>87</v>
      </c>
      <c r="AR97">
        <v>95</v>
      </c>
      <c r="AS97" s="3">
        <f>COUNTIF(AL:AL,"=95")</f>
        <v>21</v>
      </c>
      <c r="AT97" s="3">
        <f>COUNTIF(AM:AM,"=95")</f>
        <v>1</v>
      </c>
      <c r="AU97" s="3">
        <f>COUNTIF(AN:AN,"=95")</f>
        <v>12</v>
      </c>
      <c r="AV97" s="3">
        <f t="shared" ref="AV97:AW97" si="92">COUNTIF(AO:AO,"=95")</f>
        <v>29</v>
      </c>
      <c r="AW97" s="3">
        <f t="shared" si="92"/>
        <v>0</v>
      </c>
    </row>
    <row r="98" spans="1:49">
      <c r="A98" s="27"/>
      <c r="B98" s="20">
        <v>6</v>
      </c>
      <c r="C98" s="14"/>
      <c r="D98" s="14"/>
      <c r="E98" s="14"/>
      <c r="F98" s="14"/>
      <c r="G98" s="14"/>
      <c r="H98" s="14"/>
      <c r="I98" s="14" t="s">
        <v>3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9"/>
      <c r="AL98" s="30">
        <v>92</v>
      </c>
      <c r="AM98">
        <v>59</v>
      </c>
      <c r="AN98">
        <v>42</v>
      </c>
      <c r="AO98">
        <v>84</v>
      </c>
      <c r="AR98">
        <v>96</v>
      </c>
      <c r="AS98" s="3">
        <f>COUNTIF(AL:AL,"=96")</f>
        <v>26</v>
      </c>
      <c r="AT98" s="3">
        <f>COUNTIF(AM:AM,"=96")</f>
        <v>0</v>
      </c>
      <c r="AU98" s="3">
        <f>COUNTIF(AN:AN,"=96")</f>
        <v>11</v>
      </c>
      <c r="AV98" s="3">
        <f t="shared" ref="AV98:AW98" si="93">COUNTIF(AO:AO,"=96")</f>
        <v>18</v>
      </c>
      <c r="AW98" s="3">
        <f t="shared" si="93"/>
        <v>0</v>
      </c>
    </row>
    <row r="99" spans="1:49">
      <c r="A99" s="27"/>
      <c r="B99" s="20">
        <v>7</v>
      </c>
      <c r="C99" s="14"/>
      <c r="D99" s="14"/>
      <c r="E99" s="14"/>
      <c r="F99" s="14"/>
      <c r="G99" s="14"/>
      <c r="H99" s="14"/>
      <c r="I99" s="14"/>
      <c r="J99" s="14" t="s">
        <v>3</v>
      </c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9"/>
      <c r="AL99" s="30">
        <v>89</v>
      </c>
      <c r="AM99">
        <v>43</v>
      </c>
      <c r="AN99">
        <v>45</v>
      </c>
      <c r="AO99">
        <v>85</v>
      </c>
      <c r="AR99">
        <v>97</v>
      </c>
      <c r="AS99" s="3">
        <f>COUNTIF(AL:AL,"=97")</f>
        <v>23</v>
      </c>
      <c r="AT99" s="3">
        <f>COUNTIF(AM:AM,"=97")</f>
        <v>0</v>
      </c>
      <c r="AU99" s="3">
        <f>COUNTIF(AN:AN,"=97")</f>
        <v>13</v>
      </c>
      <c r="AV99" s="3">
        <f t="shared" ref="AV99:AW99" si="94">COUNTIF(AO:AO,"=97")</f>
        <v>19</v>
      </c>
      <c r="AW99" s="3">
        <f t="shared" si="94"/>
        <v>0</v>
      </c>
    </row>
    <row r="100" spans="1:49">
      <c r="A100" s="27"/>
      <c r="B100" s="20">
        <v>8</v>
      </c>
      <c r="C100" s="14"/>
      <c r="D100" s="14"/>
      <c r="E100" s="14"/>
      <c r="F100" s="14"/>
      <c r="G100" s="14"/>
      <c r="H100" s="14"/>
      <c r="I100" s="14"/>
      <c r="J100" s="14"/>
      <c r="K100" s="14" t="s">
        <v>3</v>
      </c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9"/>
      <c r="AL100" s="30">
        <v>88</v>
      </c>
      <c r="AM100">
        <v>39</v>
      </c>
      <c r="AN100">
        <v>79</v>
      </c>
      <c r="AO100">
        <v>86</v>
      </c>
      <c r="AR100">
        <v>98</v>
      </c>
      <c r="AS100" s="3">
        <f>COUNTIF(AL:AL,"=98")</f>
        <v>18</v>
      </c>
      <c r="AT100" s="3">
        <f>COUNTIF(AM:AM,"=98")</f>
        <v>0</v>
      </c>
      <c r="AU100" s="3">
        <f>COUNTIF(AN:AN,"=98")</f>
        <v>20</v>
      </c>
      <c r="AV100" s="3">
        <f t="shared" ref="AV100:AW100" si="95">COUNTIF(AO:AO,"=98")</f>
        <v>19</v>
      </c>
      <c r="AW100" s="3">
        <f t="shared" si="95"/>
        <v>0</v>
      </c>
    </row>
    <row r="101" spans="1:49">
      <c r="A101" s="27"/>
      <c r="B101" s="20">
        <v>9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 t="s">
        <v>3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9"/>
      <c r="AL101" s="30">
        <v>93</v>
      </c>
      <c r="AM101">
        <v>50</v>
      </c>
      <c r="AN101">
        <v>41</v>
      </c>
      <c r="AO101">
        <v>85</v>
      </c>
      <c r="AR101">
        <v>99</v>
      </c>
      <c r="AS101" s="3">
        <f>COUNTIF(AL:AL,"=99")</f>
        <v>13</v>
      </c>
      <c r="AT101" s="3">
        <f>COUNTIF(AM:AM,"=99")</f>
        <v>0</v>
      </c>
      <c r="AU101" s="3">
        <f>COUNTIF(AN:AN,"=99")</f>
        <v>11</v>
      </c>
      <c r="AV101" s="3">
        <f t="shared" ref="AV101:AW101" si="96">COUNTIF(AO:AO,"=99")</f>
        <v>20</v>
      </c>
      <c r="AW101" s="3">
        <f t="shared" si="96"/>
        <v>0</v>
      </c>
    </row>
    <row r="102" spans="1:49">
      <c r="A102" s="27"/>
      <c r="B102" s="20">
        <v>10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 t="s">
        <v>3</v>
      </c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9"/>
      <c r="AL102" s="30">
        <v>88</v>
      </c>
      <c r="AM102">
        <v>35</v>
      </c>
      <c r="AN102">
        <v>35</v>
      </c>
      <c r="AO102">
        <v>78</v>
      </c>
      <c r="AR102">
        <v>100</v>
      </c>
      <c r="AS102" s="3">
        <f>COUNTIF(AL:AL,"=100")</f>
        <v>6</v>
      </c>
      <c r="AT102" s="3">
        <f>COUNTIF(AM:AM,"=100")</f>
        <v>0</v>
      </c>
      <c r="AU102" s="3">
        <f>COUNTIF(AN:AN,"=100")</f>
        <v>58</v>
      </c>
      <c r="AV102" s="3">
        <f t="shared" ref="AV102:AW102" si="97">COUNTIF(AO:AO,"=100")</f>
        <v>24</v>
      </c>
      <c r="AW102" s="3">
        <f t="shared" si="97"/>
        <v>0</v>
      </c>
    </row>
    <row r="103" spans="1:49">
      <c r="A103" s="27"/>
      <c r="B103" s="20">
        <v>11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 t="s">
        <v>3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9"/>
      <c r="AL103" s="30">
        <v>100</v>
      </c>
      <c r="AM103">
        <v>54</v>
      </c>
      <c r="AN103">
        <v>37</v>
      </c>
      <c r="AO103">
        <v>78</v>
      </c>
    </row>
    <row r="104" spans="1:49">
      <c r="A104" s="27"/>
      <c r="B104" s="20">
        <v>12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 t="s">
        <v>3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9"/>
      <c r="AL104" s="30">
        <v>92</v>
      </c>
      <c r="AM104">
        <v>51</v>
      </c>
      <c r="AN104">
        <v>49</v>
      </c>
      <c r="AO104">
        <v>94</v>
      </c>
    </row>
    <row r="105" spans="1:49">
      <c r="A105" s="27"/>
      <c r="B105" s="20">
        <v>13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 t="s">
        <v>3</v>
      </c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9"/>
      <c r="AL105" s="30">
        <v>97</v>
      </c>
      <c r="AM105">
        <v>67</v>
      </c>
      <c r="AN105">
        <v>32</v>
      </c>
      <c r="AO105">
        <v>91</v>
      </c>
    </row>
    <row r="106" spans="1:49">
      <c r="A106" s="27"/>
      <c r="B106" s="20">
        <v>14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 t="s">
        <v>3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9"/>
      <c r="AL106" s="30">
        <v>91</v>
      </c>
      <c r="AM106">
        <v>64</v>
      </c>
      <c r="AN106">
        <v>77</v>
      </c>
      <c r="AO106">
        <v>90</v>
      </c>
    </row>
    <row r="107" spans="1:49">
      <c r="A107" s="27"/>
      <c r="B107" s="20">
        <v>15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 t="s">
        <v>3</v>
      </c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9"/>
      <c r="AL107" s="3">
        <v>89</v>
      </c>
      <c r="AM107">
        <v>65</v>
      </c>
      <c r="AN107">
        <v>38</v>
      </c>
      <c r="AO107">
        <v>91</v>
      </c>
    </row>
    <row r="108" spans="1:49">
      <c r="A108" s="27"/>
      <c r="B108" s="20">
        <v>16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 t="s">
        <v>3</v>
      </c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9"/>
      <c r="AL108" s="30">
        <v>90</v>
      </c>
      <c r="AM108">
        <v>73</v>
      </c>
      <c r="AN108">
        <v>33</v>
      </c>
      <c r="AO108">
        <v>95</v>
      </c>
    </row>
    <row r="109" spans="1:49">
      <c r="A109" s="27"/>
      <c r="B109" s="20">
        <v>17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 t="s">
        <v>3</v>
      </c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9"/>
      <c r="AL109" s="30">
        <v>84</v>
      </c>
      <c r="AM109">
        <v>56</v>
      </c>
      <c r="AN109">
        <v>37</v>
      </c>
      <c r="AO109">
        <v>97</v>
      </c>
    </row>
    <row r="110" spans="1:49">
      <c r="A110" s="27"/>
      <c r="B110" s="20">
        <v>18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 t="s">
        <v>3</v>
      </c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9"/>
      <c r="AL110" s="30">
        <v>80</v>
      </c>
      <c r="AM110">
        <v>51</v>
      </c>
      <c r="AN110">
        <v>38</v>
      </c>
      <c r="AO110">
        <v>95</v>
      </c>
    </row>
    <row r="111" spans="1:49">
      <c r="A111" s="27"/>
      <c r="B111" s="20">
        <v>19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 t="s">
        <v>3</v>
      </c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9"/>
      <c r="AL111" s="30">
        <v>91</v>
      </c>
      <c r="AM111">
        <v>51</v>
      </c>
      <c r="AN111">
        <v>50</v>
      </c>
      <c r="AO111">
        <v>85</v>
      </c>
    </row>
    <row r="112" spans="1:49">
      <c r="A112" s="27"/>
      <c r="B112" s="20">
        <v>20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 t="s">
        <v>3</v>
      </c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9"/>
      <c r="AL112" s="30">
        <v>85</v>
      </c>
      <c r="AM112">
        <v>34</v>
      </c>
      <c r="AN112">
        <v>66</v>
      </c>
      <c r="AO112">
        <v>90</v>
      </c>
    </row>
    <row r="113" spans="1:41">
      <c r="A113" s="27"/>
      <c r="B113" s="20">
        <v>21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 t="s">
        <v>3</v>
      </c>
      <c r="Y113" s="14"/>
      <c r="Z113" s="14"/>
      <c r="AA113" s="14"/>
      <c r="AB113" s="14"/>
      <c r="AC113" s="14"/>
      <c r="AD113" s="14"/>
      <c r="AE113" s="14"/>
      <c r="AF113" s="14"/>
      <c r="AG113" s="14"/>
      <c r="AH113" s="19"/>
      <c r="AL113" s="30">
        <v>82</v>
      </c>
      <c r="AM113">
        <v>41</v>
      </c>
      <c r="AN113">
        <v>31</v>
      </c>
      <c r="AO113">
        <v>87</v>
      </c>
    </row>
    <row r="114" spans="1:41">
      <c r="A114" s="27"/>
      <c r="B114" s="20">
        <v>22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 t="s">
        <v>3</v>
      </c>
      <c r="Z114" s="14"/>
      <c r="AA114" s="14"/>
      <c r="AB114" s="14"/>
      <c r="AC114" s="14"/>
      <c r="AD114" s="14"/>
      <c r="AE114" s="14"/>
      <c r="AF114" s="14"/>
      <c r="AG114" s="14"/>
      <c r="AH114" s="19"/>
      <c r="AL114" s="30">
        <v>81</v>
      </c>
      <c r="AM114">
        <v>53</v>
      </c>
      <c r="AN114">
        <v>70</v>
      </c>
      <c r="AO114">
        <v>91</v>
      </c>
    </row>
    <row r="115" spans="1:41">
      <c r="A115" s="27"/>
      <c r="B115" s="20">
        <v>23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 t="s">
        <v>3</v>
      </c>
      <c r="AA115" s="14"/>
      <c r="AB115" s="14"/>
      <c r="AC115" s="14"/>
      <c r="AD115" s="14"/>
      <c r="AE115" s="14"/>
      <c r="AF115" s="14"/>
      <c r="AG115" s="14"/>
      <c r="AH115" s="19"/>
      <c r="AL115" s="30">
        <v>91</v>
      </c>
      <c r="AM115">
        <v>43</v>
      </c>
      <c r="AN115">
        <v>40</v>
      </c>
      <c r="AO115">
        <v>90</v>
      </c>
    </row>
    <row r="116" spans="1:41">
      <c r="A116" s="27"/>
      <c r="B116" s="20">
        <v>24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 t="s">
        <v>3</v>
      </c>
      <c r="AB116" s="14"/>
      <c r="AC116" s="14"/>
      <c r="AD116" s="14"/>
      <c r="AE116" s="14"/>
      <c r="AF116" s="14"/>
      <c r="AG116" s="14"/>
      <c r="AH116" s="19"/>
      <c r="AL116" s="30">
        <v>86</v>
      </c>
      <c r="AM116">
        <v>89</v>
      </c>
      <c r="AN116">
        <v>100</v>
      </c>
      <c r="AO116">
        <v>100</v>
      </c>
    </row>
    <row r="117" spans="1:41">
      <c r="A117" s="27"/>
      <c r="B117" s="20">
        <v>25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 t="s">
        <v>3</v>
      </c>
      <c r="AC117" s="14"/>
      <c r="AD117" s="14"/>
      <c r="AE117" s="14"/>
      <c r="AF117" s="14"/>
      <c r="AG117" s="14"/>
      <c r="AH117" s="19"/>
      <c r="AL117" s="30">
        <v>95</v>
      </c>
      <c r="AM117">
        <v>59</v>
      </c>
      <c r="AN117">
        <v>51</v>
      </c>
      <c r="AO117">
        <v>98</v>
      </c>
    </row>
    <row r="118" spans="1:41">
      <c r="A118" s="27"/>
      <c r="B118" s="20">
        <v>26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 t="s">
        <v>3</v>
      </c>
      <c r="AD118" s="14"/>
      <c r="AE118" s="14"/>
      <c r="AF118" s="14"/>
      <c r="AG118" s="14"/>
      <c r="AH118" s="19"/>
      <c r="AL118" s="30">
        <v>94</v>
      </c>
      <c r="AM118">
        <v>36</v>
      </c>
      <c r="AN118">
        <v>62</v>
      </c>
      <c r="AO118">
        <v>92</v>
      </c>
    </row>
    <row r="119" spans="1:41">
      <c r="A119" s="27"/>
      <c r="B119" s="20">
        <v>27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 t="s">
        <v>3</v>
      </c>
      <c r="AE119" s="14"/>
      <c r="AF119" s="14"/>
      <c r="AG119" s="14"/>
      <c r="AH119" s="19"/>
      <c r="AL119" s="30">
        <v>96</v>
      </c>
      <c r="AM119">
        <v>37</v>
      </c>
      <c r="AN119">
        <v>78</v>
      </c>
      <c r="AO119">
        <v>100</v>
      </c>
    </row>
    <row r="120" spans="1:41">
      <c r="A120" s="27"/>
      <c r="B120" s="20">
        <v>28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 t="s">
        <v>3</v>
      </c>
      <c r="AF120" s="14"/>
      <c r="AG120" s="14"/>
      <c r="AH120" s="19"/>
      <c r="AL120" s="30">
        <v>94</v>
      </c>
      <c r="AM120">
        <v>64</v>
      </c>
      <c r="AN120">
        <v>94</v>
      </c>
      <c r="AO120">
        <v>85</v>
      </c>
    </row>
    <row r="121" spans="1:41">
      <c r="A121" s="27"/>
      <c r="B121" s="20">
        <v>29</v>
      </c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 t="s">
        <v>3</v>
      </c>
      <c r="AG121" s="14"/>
      <c r="AH121" s="19"/>
      <c r="AL121" s="30">
        <v>98</v>
      </c>
      <c r="AM121">
        <v>28</v>
      </c>
      <c r="AN121">
        <v>82</v>
      </c>
      <c r="AO121">
        <v>95</v>
      </c>
    </row>
    <row r="122" spans="1:41">
      <c r="A122" s="27"/>
      <c r="B122" s="28">
        <v>30</v>
      </c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 t="s">
        <v>3</v>
      </c>
      <c r="AH122" s="19"/>
      <c r="AL122" s="3">
        <v>84</v>
      </c>
      <c r="AM122">
        <v>49</v>
      </c>
      <c r="AN122">
        <v>48</v>
      </c>
      <c r="AO122">
        <v>77</v>
      </c>
    </row>
    <row r="123" spans="1:41" ht="16" thickBot="1">
      <c r="A123" s="27"/>
      <c r="B123" s="29">
        <v>31</v>
      </c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2" t="s">
        <v>3</v>
      </c>
      <c r="AL123" s="30">
        <v>79</v>
      </c>
      <c r="AM123">
        <v>47</v>
      </c>
      <c r="AN123">
        <v>54</v>
      </c>
      <c r="AO123">
        <v>90</v>
      </c>
    </row>
    <row r="124" spans="1:41">
      <c r="AL124" s="30">
        <v>81</v>
      </c>
      <c r="AM124">
        <v>46</v>
      </c>
      <c r="AN124">
        <v>81</v>
      </c>
      <c r="AO124">
        <v>74</v>
      </c>
    </row>
    <row r="125" spans="1:41">
      <c r="AL125" s="30">
        <v>75</v>
      </c>
      <c r="AM125">
        <v>50</v>
      </c>
      <c r="AN125">
        <v>65</v>
      </c>
      <c r="AO125">
        <v>85</v>
      </c>
    </row>
    <row r="126" spans="1:41">
      <c r="AL126" s="30">
        <v>89</v>
      </c>
      <c r="AM126">
        <v>54</v>
      </c>
      <c r="AN126">
        <v>95</v>
      </c>
      <c r="AO126">
        <v>78</v>
      </c>
    </row>
    <row r="127" spans="1:41">
      <c r="AL127" s="30">
        <v>78</v>
      </c>
      <c r="AM127">
        <v>45</v>
      </c>
      <c r="AN127">
        <v>94</v>
      </c>
      <c r="AO127">
        <v>71</v>
      </c>
    </row>
    <row r="128" spans="1:41">
      <c r="AL128" s="30">
        <v>79</v>
      </c>
      <c r="AM128">
        <v>44</v>
      </c>
      <c r="AN128">
        <v>70</v>
      </c>
      <c r="AO128">
        <v>72</v>
      </c>
    </row>
    <row r="129" spans="7:41">
      <c r="AL129" s="30">
        <v>78</v>
      </c>
      <c r="AM129">
        <v>44</v>
      </c>
      <c r="AN129">
        <v>90</v>
      </c>
      <c r="AO129">
        <v>73</v>
      </c>
    </row>
    <row r="130" spans="7:41">
      <c r="AL130" s="30">
        <v>89</v>
      </c>
      <c r="AM130">
        <v>72</v>
      </c>
      <c r="AN130">
        <v>100</v>
      </c>
      <c r="AO130">
        <v>90</v>
      </c>
    </row>
    <row r="131" spans="7:41">
      <c r="AL131" s="30">
        <v>77</v>
      </c>
      <c r="AM131">
        <v>39</v>
      </c>
      <c r="AN131">
        <v>49</v>
      </c>
      <c r="AO131">
        <v>90</v>
      </c>
    </row>
    <row r="132" spans="7:41">
      <c r="AL132" s="30">
        <v>90</v>
      </c>
      <c r="AM132">
        <v>87</v>
      </c>
      <c r="AN132">
        <v>93</v>
      </c>
      <c r="AO132">
        <v>87</v>
      </c>
    </row>
    <row r="133" spans="7:41">
      <c r="G133" s="3"/>
      <c r="H133" s="3"/>
      <c r="I133" s="3"/>
      <c r="J133" s="3"/>
      <c r="K133" s="3"/>
      <c r="M133" s="3" t="s">
        <v>8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L133" s="30">
        <v>98</v>
      </c>
      <c r="AM133">
        <v>47</v>
      </c>
      <c r="AN133">
        <v>60</v>
      </c>
      <c r="AO133">
        <v>94</v>
      </c>
    </row>
    <row r="134" spans="7:41">
      <c r="M134" s="34">
        <f>COUNTIF(J:J,"=0")</f>
        <v>0</v>
      </c>
      <c r="AL134" s="30">
        <v>97</v>
      </c>
      <c r="AM134">
        <v>52</v>
      </c>
      <c r="AN134">
        <v>49</v>
      </c>
      <c r="AO134">
        <v>91</v>
      </c>
    </row>
    <row r="135" spans="7:41">
      <c r="M135" s="33">
        <f>COUNTIF(I:J,"=1")</f>
        <v>0</v>
      </c>
      <c r="AL135" s="30">
        <v>99</v>
      </c>
      <c r="AM135">
        <v>52</v>
      </c>
      <c r="AN135">
        <v>84</v>
      </c>
      <c r="AO135">
        <v>97</v>
      </c>
    </row>
    <row r="136" spans="7:41">
      <c r="M136" s="34">
        <f>COUNTIF(I:I,"=2")</f>
        <v>0</v>
      </c>
      <c r="AL136" s="30">
        <v>93</v>
      </c>
      <c r="AM136">
        <v>38</v>
      </c>
      <c r="AN136">
        <v>72</v>
      </c>
      <c r="AO136">
        <v>92</v>
      </c>
    </row>
    <row r="137" spans="7:41">
      <c r="M137" s="31">
        <f>COUNTIF(I:I,"=3")</f>
        <v>0</v>
      </c>
      <c r="AL137" s="30">
        <v>99</v>
      </c>
      <c r="AM137">
        <v>45</v>
      </c>
      <c r="AN137">
        <v>67</v>
      </c>
      <c r="AO137">
        <v>93</v>
      </c>
    </row>
    <row r="138" spans="7:41">
      <c r="M138" s="32">
        <f>COUNTIF(I:I,"=4")</f>
        <v>0</v>
      </c>
      <c r="AL138" s="3">
        <v>82</v>
      </c>
      <c r="AM138">
        <v>43</v>
      </c>
      <c r="AN138">
        <v>69</v>
      </c>
      <c r="AO138">
        <v>95</v>
      </c>
    </row>
    <row r="139" spans="7:41">
      <c r="G139" s="3"/>
      <c r="M139" s="31">
        <f>COUNTIF(I:I,"=5")</f>
        <v>0</v>
      </c>
      <c r="AL139" s="30">
        <v>79</v>
      </c>
      <c r="AM139">
        <v>44</v>
      </c>
      <c r="AN139">
        <v>46</v>
      </c>
      <c r="AO139">
        <v>95</v>
      </c>
    </row>
    <row r="140" spans="7:41">
      <c r="G140" s="3"/>
      <c r="H140" s="3"/>
      <c r="M140" s="32">
        <f>COUNTIF(I:I,"=6")</f>
        <v>4</v>
      </c>
      <c r="AL140" s="30">
        <v>76</v>
      </c>
      <c r="AM140">
        <v>39</v>
      </c>
      <c r="AN140">
        <v>72</v>
      </c>
      <c r="AO140">
        <v>89</v>
      </c>
    </row>
    <row r="141" spans="7:41">
      <c r="G141" s="3"/>
      <c r="H141" s="3"/>
      <c r="I141" s="3"/>
      <c r="M141" s="31">
        <f>COUNTIF(I:I,"=7")</f>
        <v>0</v>
      </c>
      <c r="AL141" s="30">
        <v>72</v>
      </c>
      <c r="AM141">
        <v>42</v>
      </c>
      <c r="AN141">
        <v>71</v>
      </c>
      <c r="AO141">
        <v>90</v>
      </c>
    </row>
    <row r="142" spans="7:41">
      <c r="G142" s="3"/>
      <c r="H142" s="3"/>
      <c r="I142" s="3"/>
      <c r="J142" s="3"/>
      <c r="M142" s="32">
        <f>COUNTIF(I:I,"=8")</f>
        <v>0</v>
      </c>
      <c r="AL142" s="30">
        <v>84</v>
      </c>
      <c r="AM142">
        <v>47</v>
      </c>
      <c r="AN142">
        <v>49</v>
      </c>
      <c r="AO142">
        <v>95</v>
      </c>
    </row>
    <row r="143" spans="7:41">
      <c r="G143" s="3"/>
      <c r="H143" s="3"/>
      <c r="I143" s="3"/>
      <c r="J143" s="3"/>
      <c r="K143" s="3"/>
      <c r="M143" s="31">
        <f>COUNTIF(I:I,"=9")</f>
        <v>0</v>
      </c>
      <c r="AL143" s="30">
        <v>75</v>
      </c>
      <c r="AM143">
        <v>39</v>
      </c>
      <c r="AN143">
        <v>61</v>
      </c>
      <c r="AO143">
        <v>91</v>
      </c>
    </row>
    <row r="144" spans="7:41">
      <c r="G144" s="3"/>
      <c r="H144" s="3"/>
      <c r="I144" s="3"/>
      <c r="J144" s="3"/>
      <c r="K144" s="3"/>
      <c r="M144" s="32">
        <f>COUNTIF(I:I,"=10")</f>
        <v>0</v>
      </c>
      <c r="AL144" s="30">
        <v>81</v>
      </c>
      <c r="AM144">
        <v>33</v>
      </c>
      <c r="AN144">
        <v>84</v>
      </c>
      <c r="AO144">
        <v>98</v>
      </c>
    </row>
    <row r="145" spans="7:41">
      <c r="G145" s="3"/>
      <c r="H145" s="3"/>
      <c r="I145" s="3"/>
      <c r="J145" s="3"/>
      <c r="K145" s="3"/>
      <c r="M145" s="31">
        <f>COUNTIF(I:I,"=11")</f>
        <v>0</v>
      </c>
      <c r="AL145" s="30">
        <v>77</v>
      </c>
      <c r="AM145">
        <v>47</v>
      </c>
      <c r="AN145">
        <v>88</v>
      </c>
      <c r="AO145">
        <v>86</v>
      </c>
    </row>
    <row r="146" spans="7:41">
      <c r="G146" s="3"/>
      <c r="H146" s="3"/>
      <c r="I146" s="3"/>
      <c r="J146" s="3"/>
      <c r="K146" s="3"/>
      <c r="M146" s="34">
        <f>COUNTIF(I:I,"=12")</f>
        <v>0</v>
      </c>
      <c r="N146" s="3"/>
      <c r="AL146" s="30">
        <v>91</v>
      </c>
      <c r="AM146">
        <v>32</v>
      </c>
      <c r="AN146">
        <v>87</v>
      </c>
      <c r="AO146">
        <v>93</v>
      </c>
    </row>
    <row r="147" spans="7:41">
      <c r="G147" s="3"/>
      <c r="H147" s="3"/>
      <c r="I147" s="3"/>
      <c r="J147" s="3"/>
      <c r="K147" s="3"/>
      <c r="M147" s="33">
        <f>COUNTIF(I:I,"=13")</f>
        <v>0</v>
      </c>
      <c r="N147" s="3"/>
      <c r="O147" s="3"/>
      <c r="AL147" s="30">
        <v>81</v>
      </c>
      <c r="AM147">
        <v>49</v>
      </c>
      <c r="AN147">
        <v>47</v>
      </c>
      <c r="AO147">
        <v>81</v>
      </c>
    </row>
    <row r="148" spans="7:41">
      <c r="G148" s="3"/>
      <c r="H148" s="3"/>
      <c r="I148" s="3"/>
      <c r="J148" s="3"/>
      <c r="K148" s="3"/>
      <c r="M148" s="34">
        <f>COUNTIF(I:I,"=14")</f>
        <v>0</v>
      </c>
      <c r="N148" s="3"/>
      <c r="O148" s="3"/>
      <c r="AL148" s="30">
        <v>85</v>
      </c>
      <c r="AM148">
        <v>44</v>
      </c>
      <c r="AN148">
        <v>56</v>
      </c>
      <c r="AO148">
        <v>88</v>
      </c>
    </row>
    <row r="149" spans="7:41">
      <c r="G149" s="3"/>
      <c r="H149" s="3"/>
      <c r="I149" s="3"/>
      <c r="J149" s="3"/>
      <c r="K149" s="3"/>
      <c r="M149" s="33">
        <f>COUNTIF(I:I,"=15")</f>
        <v>0</v>
      </c>
      <c r="N149" s="3"/>
      <c r="O149" s="3"/>
      <c r="Q149" s="3"/>
      <c r="AL149" s="30">
        <v>98</v>
      </c>
      <c r="AM149">
        <v>36</v>
      </c>
      <c r="AN149">
        <v>77</v>
      </c>
      <c r="AO149">
        <v>87</v>
      </c>
    </row>
    <row r="150" spans="7:41">
      <c r="G150" s="3"/>
      <c r="H150" s="3"/>
      <c r="I150" s="3"/>
      <c r="J150" s="3"/>
      <c r="K150" s="3"/>
      <c r="M150" s="34">
        <f>COUNTIF(I:I,"=16")</f>
        <v>0</v>
      </c>
      <c r="N150" s="3"/>
      <c r="O150" s="3"/>
      <c r="Q150" s="3"/>
      <c r="R150" s="3"/>
      <c r="AL150" s="30">
        <v>95</v>
      </c>
      <c r="AM150">
        <v>45</v>
      </c>
      <c r="AN150">
        <v>69</v>
      </c>
      <c r="AO150">
        <v>89</v>
      </c>
    </row>
    <row r="151" spans="7:41">
      <c r="G151" s="3"/>
      <c r="H151" s="3"/>
      <c r="I151" s="3"/>
      <c r="J151" s="3"/>
      <c r="K151" s="3"/>
      <c r="M151" s="33">
        <f>COUNTIF(I:I,"=17")</f>
        <v>0</v>
      </c>
      <c r="N151" s="3"/>
      <c r="O151" s="3"/>
      <c r="Q151" s="3"/>
      <c r="R151" s="3"/>
      <c r="AL151" s="30">
        <v>95</v>
      </c>
      <c r="AM151">
        <v>51</v>
      </c>
      <c r="AN151">
        <v>90</v>
      </c>
      <c r="AO151">
        <v>87</v>
      </c>
    </row>
    <row r="152" spans="7:41">
      <c r="G152" s="3"/>
      <c r="H152" s="3"/>
      <c r="I152" s="3"/>
      <c r="J152" s="3"/>
      <c r="K152" s="3"/>
      <c r="M152" s="34">
        <f>COUNTIF(I:I,"=18")</f>
        <v>0</v>
      </c>
      <c r="N152" s="3"/>
      <c r="O152" s="3"/>
      <c r="Q152" s="3"/>
      <c r="R152" s="3"/>
      <c r="T152" s="3"/>
      <c r="AL152" s="30">
        <v>94</v>
      </c>
      <c r="AM152">
        <v>38</v>
      </c>
      <c r="AN152">
        <v>98</v>
      </c>
      <c r="AO152">
        <v>82</v>
      </c>
    </row>
    <row r="153" spans="7:41">
      <c r="G153" s="3"/>
      <c r="H153" s="3"/>
      <c r="I153" s="3"/>
      <c r="J153" s="3"/>
      <c r="K153" s="3"/>
      <c r="M153" s="33">
        <f>COUNTIF(I:I,"=19")</f>
        <v>0</v>
      </c>
      <c r="N153" s="3"/>
      <c r="O153" s="3"/>
      <c r="Q153" s="3"/>
      <c r="R153" s="3"/>
      <c r="T153" s="3"/>
      <c r="AL153" s="30">
        <v>97</v>
      </c>
      <c r="AM153">
        <v>52</v>
      </c>
      <c r="AN153">
        <v>82</v>
      </c>
      <c r="AO153">
        <v>81</v>
      </c>
    </row>
    <row r="154" spans="7:41">
      <c r="G154" s="3"/>
      <c r="H154" s="3"/>
      <c r="I154" s="3"/>
      <c r="J154" s="3"/>
      <c r="K154" s="3"/>
      <c r="M154" s="34">
        <f>COUNTIF(I:I,"=20")</f>
        <v>0</v>
      </c>
      <c r="N154" s="3"/>
      <c r="O154" s="3"/>
      <c r="Q154" s="3"/>
      <c r="R154" s="3"/>
      <c r="T154" s="3"/>
      <c r="V154" s="3"/>
      <c r="AL154" s="30">
        <v>97</v>
      </c>
      <c r="AM154">
        <v>51</v>
      </c>
      <c r="AN154">
        <v>93</v>
      </c>
      <c r="AO154">
        <v>81</v>
      </c>
    </row>
    <row r="155" spans="7:41">
      <c r="G155" s="3"/>
      <c r="H155" s="3"/>
      <c r="I155" s="3"/>
      <c r="J155" s="3"/>
      <c r="K155" s="3"/>
      <c r="M155" s="33">
        <f>COUNTIF(I:I,"=21")</f>
        <v>0</v>
      </c>
      <c r="N155" s="3"/>
      <c r="O155" s="3"/>
      <c r="Q155" s="3"/>
      <c r="R155" s="3"/>
      <c r="T155" s="3"/>
      <c r="V155" s="3"/>
      <c r="AL155" s="3">
        <v>88</v>
      </c>
      <c r="AM155">
        <v>83</v>
      </c>
      <c r="AN155">
        <v>100</v>
      </c>
      <c r="AO155">
        <v>85</v>
      </c>
    </row>
    <row r="156" spans="7:41">
      <c r="G156" s="3"/>
      <c r="H156" s="3"/>
      <c r="I156" s="3"/>
      <c r="J156" s="3"/>
      <c r="K156" s="3"/>
      <c r="M156" s="34">
        <f>COUNTIF(I:I,"=22")</f>
        <v>0</v>
      </c>
      <c r="N156" s="3"/>
      <c r="O156" s="3"/>
      <c r="Q156" s="3"/>
      <c r="R156" s="3"/>
      <c r="T156" s="3"/>
      <c r="V156" s="3"/>
      <c r="X156" s="3"/>
      <c r="AL156" s="30">
        <v>83</v>
      </c>
      <c r="AM156">
        <v>38</v>
      </c>
      <c r="AN156">
        <v>52</v>
      </c>
      <c r="AO156">
        <v>94</v>
      </c>
    </row>
    <row r="157" spans="7:41">
      <c r="G157" s="3"/>
      <c r="H157" s="3"/>
      <c r="I157" s="3"/>
      <c r="J157" s="3"/>
      <c r="K157" s="3"/>
      <c r="M157" s="33">
        <f>COUNTIF(I:I,"=23")</f>
        <v>0</v>
      </c>
      <c r="N157" s="3"/>
      <c r="O157" s="3"/>
      <c r="Q157" s="3"/>
      <c r="R157" s="3"/>
      <c r="T157" s="3"/>
      <c r="V157" s="3"/>
      <c r="X157" s="3"/>
      <c r="AL157" s="30">
        <v>78</v>
      </c>
      <c r="AM157">
        <v>69</v>
      </c>
      <c r="AN157">
        <v>93</v>
      </c>
      <c r="AO157">
        <v>81</v>
      </c>
    </row>
    <row r="158" spans="7:41">
      <c r="G158" s="3"/>
      <c r="H158" s="3"/>
      <c r="I158" s="3"/>
      <c r="J158" s="3"/>
      <c r="K158" s="3"/>
      <c r="M158" s="34">
        <f>COUNTIF(I:I,"=24")</f>
        <v>0</v>
      </c>
      <c r="N158" s="3"/>
      <c r="O158" s="3"/>
      <c r="Q158" s="3"/>
      <c r="R158" s="3"/>
      <c r="T158" s="3"/>
      <c r="V158" s="3"/>
      <c r="X158" s="3"/>
      <c r="Z158" s="3"/>
      <c r="AL158" s="30">
        <v>71</v>
      </c>
      <c r="AM158">
        <v>35</v>
      </c>
      <c r="AN158">
        <v>62</v>
      </c>
      <c r="AO158">
        <v>87</v>
      </c>
    </row>
    <row r="159" spans="7:41">
      <c r="G159" s="3"/>
      <c r="H159" s="3"/>
      <c r="I159" s="3"/>
      <c r="J159" s="3"/>
      <c r="K159" s="3"/>
      <c r="M159" s="33">
        <f>COUNTIF(I:I,"=25")</f>
        <v>0</v>
      </c>
      <c r="N159" s="3"/>
      <c r="O159" s="3"/>
      <c r="Q159" s="3"/>
      <c r="R159" s="3"/>
      <c r="T159" s="3"/>
      <c r="V159" s="3"/>
      <c r="X159" s="3"/>
      <c r="Z159" s="3"/>
      <c r="AL159" s="30">
        <v>92</v>
      </c>
      <c r="AM159">
        <v>43</v>
      </c>
      <c r="AN159">
        <v>47</v>
      </c>
      <c r="AO159">
        <v>94</v>
      </c>
    </row>
    <row r="160" spans="7:41">
      <c r="G160" s="3"/>
      <c r="H160" s="3"/>
      <c r="I160" s="3"/>
      <c r="J160" s="3"/>
      <c r="K160" s="3"/>
      <c r="M160" s="34">
        <f>COUNTIF(I:I,"=26")</f>
        <v>0</v>
      </c>
      <c r="N160" s="3"/>
      <c r="O160" s="3"/>
      <c r="Q160" s="3"/>
      <c r="R160" s="3"/>
      <c r="T160" s="3"/>
      <c r="V160" s="3"/>
      <c r="X160" s="3"/>
      <c r="Z160" s="3"/>
      <c r="AB160" s="3"/>
      <c r="AL160" s="30">
        <v>78</v>
      </c>
      <c r="AM160">
        <v>50</v>
      </c>
      <c r="AN160">
        <v>85</v>
      </c>
      <c r="AO160">
        <v>94</v>
      </c>
    </row>
    <row r="161" spans="7:41">
      <c r="G161" s="3"/>
      <c r="H161" s="3"/>
      <c r="I161" s="3"/>
      <c r="J161" s="3"/>
      <c r="K161" s="3"/>
      <c r="M161" s="33">
        <f>COUNTIF(I:I,"=27")</f>
        <v>0</v>
      </c>
      <c r="N161" s="3"/>
      <c r="O161" s="3"/>
      <c r="Q161" s="3"/>
      <c r="R161" s="3"/>
      <c r="T161" s="3"/>
      <c r="V161" s="3"/>
      <c r="X161" s="3"/>
      <c r="Z161" s="3"/>
      <c r="AB161" s="3"/>
      <c r="AL161" s="30">
        <v>79</v>
      </c>
      <c r="AM161">
        <v>30</v>
      </c>
      <c r="AN161">
        <v>74</v>
      </c>
      <c r="AO161">
        <v>91</v>
      </c>
    </row>
    <row r="162" spans="7:41">
      <c r="G162" s="3"/>
      <c r="H162" s="3"/>
      <c r="I162" s="3"/>
      <c r="J162" s="3"/>
      <c r="K162" s="3"/>
      <c r="M162" s="34">
        <f>COUNTIF(I:I,"=28")</f>
        <v>0</v>
      </c>
      <c r="N162" s="3"/>
      <c r="O162" s="3"/>
      <c r="Q162" s="3"/>
      <c r="R162" s="3"/>
      <c r="T162" s="3"/>
      <c r="V162" s="3"/>
      <c r="X162" s="3"/>
      <c r="Z162" s="3"/>
      <c r="AB162" s="3"/>
      <c r="AD162" s="3"/>
      <c r="AL162" s="30">
        <v>83</v>
      </c>
      <c r="AM162">
        <v>42</v>
      </c>
      <c r="AN162">
        <v>66</v>
      </c>
      <c r="AO162">
        <v>91</v>
      </c>
    </row>
    <row r="163" spans="7:41">
      <c r="G163" s="3"/>
      <c r="H163" s="3"/>
      <c r="I163" s="3"/>
      <c r="J163" s="3"/>
      <c r="K163" s="3"/>
      <c r="M163" s="33">
        <f>COUNTIF(I:I,"=29")</f>
        <v>0</v>
      </c>
      <c r="N163" s="3"/>
      <c r="O163" s="3"/>
      <c r="Q163" s="3"/>
      <c r="R163" s="3"/>
      <c r="T163" s="3"/>
      <c r="V163" s="3"/>
      <c r="X163" s="3"/>
      <c r="Z163" s="3"/>
      <c r="AB163" s="3"/>
      <c r="AD163" s="3"/>
      <c r="AL163" s="30">
        <v>86</v>
      </c>
      <c r="AM163">
        <v>35</v>
      </c>
      <c r="AN163">
        <v>73</v>
      </c>
      <c r="AO163">
        <v>96</v>
      </c>
    </row>
    <row r="164" spans="7:41">
      <c r="M164" s="34">
        <f>COUNTIF(I:I,"=30")</f>
        <v>0</v>
      </c>
      <c r="AL164" s="30">
        <v>74</v>
      </c>
      <c r="AM164">
        <v>45</v>
      </c>
      <c r="AN164">
        <v>48</v>
      </c>
      <c r="AO164">
        <v>91</v>
      </c>
    </row>
    <row r="165" spans="7:41">
      <c r="M165" s="33">
        <f>COUNTIF(I:I,"=31")</f>
        <v>0</v>
      </c>
      <c r="AL165" s="30">
        <v>88</v>
      </c>
      <c r="AM165">
        <v>35</v>
      </c>
      <c r="AN165">
        <v>71</v>
      </c>
      <c r="AO165">
        <v>91</v>
      </c>
    </row>
    <row r="166" spans="7:41">
      <c r="M166" s="34">
        <f>COUNTIF(I:I,"=32")</f>
        <v>0</v>
      </c>
      <c r="AL166" s="30">
        <v>99</v>
      </c>
      <c r="AM166">
        <v>34</v>
      </c>
      <c r="AN166">
        <v>72</v>
      </c>
      <c r="AO166">
        <v>92</v>
      </c>
    </row>
    <row r="167" spans="7:41">
      <c r="M167" s="33">
        <f>COUNTIF(I:I,"=33")</f>
        <v>0</v>
      </c>
      <c r="AL167" s="30">
        <v>95</v>
      </c>
      <c r="AM167">
        <v>34</v>
      </c>
      <c r="AN167">
        <v>78</v>
      </c>
      <c r="AO167">
        <v>96</v>
      </c>
    </row>
    <row r="168" spans="7:41">
      <c r="M168" s="34">
        <f>COUNTIF(I:I,"=34")</f>
        <v>0</v>
      </c>
      <c r="AL168" s="30">
        <v>100</v>
      </c>
      <c r="AM168">
        <v>45</v>
      </c>
      <c r="AN168">
        <v>97</v>
      </c>
      <c r="AO168">
        <v>100</v>
      </c>
    </row>
    <row r="169" spans="7:41">
      <c r="M169" s="33">
        <f>COUNTIF(I:I,"=35")</f>
        <v>0</v>
      </c>
      <c r="AL169" s="30">
        <v>93</v>
      </c>
      <c r="AM169">
        <v>79</v>
      </c>
      <c r="AN169">
        <v>86</v>
      </c>
      <c r="AO169">
        <v>92</v>
      </c>
    </row>
    <row r="170" spans="7:41">
      <c r="M170" s="34">
        <f>COUNTIF(I:I,"=36")</f>
        <v>0</v>
      </c>
      <c r="AL170" s="30">
        <v>99</v>
      </c>
      <c r="AM170">
        <v>70</v>
      </c>
      <c r="AN170">
        <v>100</v>
      </c>
      <c r="AO170">
        <v>94</v>
      </c>
    </row>
    <row r="171" spans="7:41">
      <c r="M171" s="33">
        <f>COUNTIF(I:I,"=37")</f>
        <v>0</v>
      </c>
      <c r="AL171" s="30">
        <v>98</v>
      </c>
      <c r="AM171">
        <v>52</v>
      </c>
      <c r="AN171">
        <v>100</v>
      </c>
      <c r="AO171">
        <v>94</v>
      </c>
    </row>
    <row r="172" spans="7:41">
      <c r="M172" s="34">
        <f>COUNTIF(I:I,"=38")</f>
        <v>0</v>
      </c>
      <c r="AL172" s="30">
        <v>96</v>
      </c>
      <c r="AM172">
        <v>45</v>
      </c>
      <c r="AN172">
        <v>100</v>
      </c>
      <c r="AO172">
        <v>94</v>
      </c>
    </row>
    <row r="173" spans="7:41">
      <c r="M173" s="33">
        <f>COUNTIF(I:I,"=39")</f>
        <v>0</v>
      </c>
      <c r="AL173" s="3">
        <v>94</v>
      </c>
      <c r="AM173">
        <v>50</v>
      </c>
      <c r="AN173">
        <v>95</v>
      </c>
      <c r="AO173">
        <v>93</v>
      </c>
    </row>
    <row r="174" spans="7:41">
      <c r="M174" s="34">
        <f>COUNTIF(I:I,"=40")</f>
        <v>0</v>
      </c>
      <c r="AL174" s="30">
        <v>96</v>
      </c>
      <c r="AM174">
        <v>53</v>
      </c>
      <c r="AN174">
        <v>99</v>
      </c>
      <c r="AO174">
        <v>93</v>
      </c>
    </row>
    <row r="175" spans="7:41">
      <c r="M175" s="33">
        <f>COUNTIF(I:I,"=41")</f>
        <v>0</v>
      </c>
      <c r="AL175" s="30">
        <v>92</v>
      </c>
      <c r="AM175">
        <v>34</v>
      </c>
      <c r="AN175">
        <v>98</v>
      </c>
      <c r="AO175">
        <v>87</v>
      </c>
    </row>
    <row r="176" spans="7:41">
      <c r="M176" s="34">
        <f>COUNTIF(I:I,"=42")</f>
        <v>0</v>
      </c>
      <c r="AL176" s="30">
        <v>96</v>
      </c>
      <c r="AM176">
        <v>48</v>
      </c>
      <c r="AN176">
        <v>78</v>
      </c>
      <c r="AO176">
        <v>89</v>
      </c>
    </row>
    <row r="177" spans="13:41">
      <c r="M177" s="33">
        <f>COUNTIF(I:I,"=43")</f>
        <v>0</v>
      </c>
      <c r="AL177" s="30">
        <v>96</v>
      </c>
      <c r="AM177">
        <v>35</v>
      </c>
      <c r="AN177">
        <v>67</v>
      </c>
      <c r="AO177">
        <v>83</v>
      </c>
    </row>
    <row r="178" spans="13:41">
      <c r="M178" s="34">
        <f>COUNTIF(I:I,"=44")</f>
        <v>0</v>
      </c>
      <c r="AL178" s="30">
        <v>89</v>
      </c>
      <c r="AM178">
        <v>47</v>
      </c>
      <c r="AN178">
        <v>70</v>
      </c>
      <c r="AO178">
        <v>88</v>
      </c>
    </row>
    <row r="179" spans="13:41">
      <c r="M179" s="33">
        <f>COUNTIF(I:I,"=45")</f>
        <v>0</v>
      </c>
      <c r="AL179" s="30">
        <v>89</v>
      </c>
      <c r="AM179">
        <v>40</v>
      </c>
      <c r="AN179">
        <v>83</v>
      </c>
      <c r="AO179">
        <v>92</v>
      </c>
    </row>
    <row r="180" spans="13:41">
      <c r="M180" s="34">
        <f>COUNTIF(I:I,"=46")</f>
        <v>0</v>
      </c>
      <c r="AL180" s="30">
        <v>83</v>
      </c>
      <c r="AM180">
        <v>48</v>
      </c>
      <c r="AN180">
        <v>100</v>
      </c>
      <c r="AO180">
        <v>94</v>
      </c>
    </row>
    <row r="181" spans="13:41">
      <c r="M181" s="33">
        <f>COUNTIF(I:I,"=47")</f>
        <v>0</v>
      </c>
      <c r="AL181" s="30">
        <v>87</v>
      </c>
      <c r="AM181">
        <v>91</v>
      </c>
      <c r="AN181">
        <v>100</v>
      </c>
      <c r="AO181">
        <v>95</v>
      </c>
    </row>
    <row r="182" spans="13:41">
      <c r="M182" s="34">
        <f>COUNTIF(I:I,"=48")</f>
        <v>0</v>
      </c>
      <c r="AL182" s="30">
        <v>80</v>
      </c>
      <c r="AM182">
        <v>55</v>
      </c>
      <c r="AN182">
        <v>91</v>
      </c>
      <c r="AO182">
        <v>95</v>
      </c>
    </row>
    <row r="183" spans="13:41">
      <c r="M183" s="33">
        <f>COUNTIF(I:I,"=49")</f>
        <v>0</v>
      </c>
      <c r="AL183" s="30">
        <v>88</v>
      </c>
      <c r="AM183">
        <v>67</v>
      </c>
      <c r="AN183">
        <v>100</v>
      </c>
      <c r="AO183">
        <v>98</v>
      </c>
    </row>
    <row r="184" spans="13:41">
      <c r="M184" s="34">
        <f>COUNTIF(I:I,"=50")</f>
        <v>0</v>
      </c>
      <c r="AL184" s="30">
        <v>78</v>
      </c>
      <c r="AM184">
        <v>64</v>
      </c>
      <c r="AN184">
        <v>72</v>
      </c>
      <c r="AO184">
        <v>97</v>
      </c>
    </row>
    <row r="185" spans="13:41">
      <c r="M185" s="33">
        <f>COUNTIF(I:I,"=51")</f>
        <v>0</v>
      </c>
      <c r="AL185" s="30">
        <v>81</v>
      </c>
      <c r="AM185">
        <v>47</v>
      </c>
      <c r="AN185">
        <v>83</v>
      </c>
      <c r="AO185">
        <v>98</v>
      </c>
    </row>
    <row r="186" spans="13:41">
      <c r="M186" s="34">
        <f>COUNTIF(I:I,"=52")</f>
        <v>0</v>
      </c>
      <c r="AL186" s="30">
        <v>73</v>
      </c>
      <c r="AM186">
        <v>40</v>
      </c>
      <c r="AN186">
        <v>80</v>
      </c>
      <c r="AO186">
        <v>94</v>
      </c>
    </row>
    <row r="187" spans="13:41">
      <c r="M187" s="33">
        <f>COUNTIF(I:I,"=53")</f>
        <v>0</v>
      </c>
      <c r="AL187" s="30">
        <v>87</v>
      </c>
      <c r="AM187">
        <v>54</v>
      </c>
      <c r="AN187">
        <v>98</v>
      </c>
      <c r="AO187">
        <v>93</v>
      </c>
    </row>
    <row r="188" spans="13:41">
      <c r="M188" s="34">
        <f>COUNTIF(I:I,"=54")</f>
        <v>0</v>
      </c>
      <c r="AL188" s="30">
        <v>82</v>
      </c>
      <c r="AM188">
        <v>37</v>
      </c>
      <c r="AN188">
        <v>93</v>
      </c>
      <c r="AO188">
        <v>95</v>
      </c>
    </row>
    <row r="189" spans="13:41">
      <c r="M189" s="33">
        <f>COUNTIF(I:I,"=55")</f>
        <v>0</v>
      </c>
      <c r="AL189" s="30">
        <v>71</v>
      </c>
      <c r="AM189">
        <v>57</v>
      </c>
      <c r="AN189">
        <v>100</v>
      </c>
      <c r="AO189">
        <v>94</v>
      </c>
    </row>
    <row r="190" spans="13:41">
      <c r="M190" s="34">
        <f>COUNTIF(I:I,"=56")</f>
        <v>0</v>
      </c>
      <c r="AL190" s="30">
        <v>70</v>
      </c>
      <c r="AM190">
        <v>40</v>
      </c>
      <c r="AN190">
        <v>76</v>
      </c>
      <c r="AO190">
        <v>91</v>
      </c>
    </row>
    <row r="191" spans="13:41">
      <c r="M191" s="33">
        <f>COUNTIF(I:I,"=57")</f>
        <v>0</v>
      </c>
      <c r="AL191" s="30">
        <v>73</v>
      </c>
      <c r="AM191">
        <v>39</v>
      </c>
      <c r="AN191">
        <v>97</v>
      </c>
      <c r="AO191">
        <v>76</v>
      </c>
    </row>
    <row r="192" spans="13:41">
      <c r="M192" s="34">
        <f>COUNTIF(I:I,"=58")</f>
        <v>0</v>
      </c>
      <c r="AL192" s="3">
        <v>93</v>
      </c>
      <c r="AM192">
        <v>31</v>
      </c>
      <c r="AN192">
        <v>92</v>
      </c>
      <c r="AO192">
        <v>73</v>
      </c>
    </row>
    <row r="193" spans="13:41">
      <c r="M193" s="33">
        <f>COUNTIF(I:I,"=59")</f>
        <v>0</v>
      </c>
      <c r="AL193" s="30">
        <v>91</v>
      </c>
      <c r="AM193">
        <v>49</v>
      </c>
      <c r="AN193">
        <v>83</v>
      </c>
      <c r="AO193">
        <v>71</v>
      </c>
    </row>
    <row r="194" spans="13:41">
      <c r="M194" s="34">
        <f>COUNTIF(I:I,"=60")</f>
        <v>0</v>
      </c>
      <c r="AL194" s="30">
        <v>84</v>
      </c>
      <c r="AM194">
        <v>46</v>
      </c>
      <c r="AN194">
        <v>46</v>
      </c>
      <c r="AO194">
        <v>72</v>
      </c>
    </row>
    <row r="195" spans="13:41">
      <c r="M195" s="33">
        <f>COUNTIF(I:I,"=61")</f>
        <v>0</v>
      </c>
      <c r="AL195" s="30">
        <v>88</v>
      </c>
      <c r="AM195">
        <v>44</v>
      </c>
      <c r="AN195">
        <v>49</v>
      </c>
      <c r="AO195">
        <v>68</v>
      </c>
    </row>
    <row r="196" spans="13:41">
      <c r="M196" s="34">
        <f>COUNTIF(I:I,"=62")</f>
        <v>0</v>
      </c>
      <c r="AL196" s="30">
        <v>97</v>
      </c>
      <c r="AM196">
        <v>50</v>
      </c>
      <c r="AN196">
        <v>90</v>
      </c>
      <c r="AO196">
        <v>69</v>
      </c>
    </row>
    <row r="197" spans="13:41">
      <c r="M197" s="33">
        <f>COUNTIF(I:I,"=63")</f>
        <v>0</v>
      </c>
      <c r="AL197" s="30">
        <v>97</v>
      </c>
      <c r="AM197">
        <v>48</v>
      </c>
      <c r="AN197">
        <v>55</v>
      </c>
      <c r="AO197">
        <v>68</v>
      </c>
    </row>
    <row r="198" spans="13:41">
      <c r="M198" s="34">
        <f>COUNTIF(I:I,"=64")</f>
        <v>0</v>
      </c>
      <c r="AL198" s="30">
        <v>90</v>
      </c>
      <c r="AM198">
        <v>35</v>
      </c>
      <c r="AN198">
        <v>90</v>
      </c>
      <c r="AO198">
        <v>64</v>
      </c>
    </row>
    <row r="199" spans="13:41">
      <c r="M199" s="33">
        <f>COUNTIF(I:I,"=65")</f>
        <v>0</v>
      </c>
      <c r="AL199" s="30">
        <v>90</v>
      </c>
      <c r="AM199">
        <v>40</v>
      </c>
      <c r="AN199">
        <v>94</v>
      </c>
      <c r="AO199">
        <v>58</v>
      </c>
    </row>
    <row r="200" spans="13:41">
      <c r="M200" s="34">
        <f>COUNTIF(I:I,"=66")</f>
        <v>0</v>
      </c>
      <c r="AL200" s="30">
        <v>90</v>
      </c>
      <c r="AM200">
        <v>59</v>
      </c>
      <c r="AN200">
        <v>88</v>
      </c>
      <c r="AO200">
        <v>60</v>
      </c>
    </row>
    <row r="201" spans="13:41">
      <c r="M201" s="33">
        <f>COUNTIF(I:I,"=67")</f>
        <v>0</v>
      </c>
      <c r="AL201" s="30">
        <v>80</v>
      </c>
      <c r="AM201">
        <v>79</v>
      </c>
      <c r="AN201">
        <v>96</v>
      </c>
      <c r="AO201">
        <v>68</v>
      </c>
    </row>
    <row r="202" spans="13:41">
      <c r="M202" s="34">
        <f>COUNTIF(I:I,"=68")</f>
        <v>0</v>
      </c>
      <c r="AL202" s="30">
        <v>93</v>
      </c>
      <c r="AM202">
        <v>36</v>
      </c>
      <c r="AN202">
        <v>100</v>
      </c>
      <c r="AO202">
        <v>68</v>
      </c>
    </row>
    <row r="203" spans="13:41">
      <c r="M203" s="33">
        <f>COUNTIF(I:I,"=69")</f>
        <v>0</v>
      </c>
      <c r="AL203" s="30">
        <v>80</v>
      </c>
      <c r="AM203">
        <v>60</v>
      </c>
      <c r="AN203">
        <v>62</v>
      </c>
      <c r="AO203">
        <v>82</v>
      </c>
    </row>
    <row r="204" spans="13:41">
      <c r="M204" s="34">
        <f>COUNTIF(I:I,"=70")</f>
        <v>0</v>
      </c>
      <c r="AL204" s="30">
        <v>84</v>
      </c>
      <c r="AM204">
        <v>40</v>
      </c>
      <c r="AN204">
        <v>95</v>
      </c>
      <c r="AO204">
        <v>56</v>
      </c>
    </row>
    <row r="205" spans="13:41">
      <c r="M205" s="33">
        <f>COUNTIF(I:I,"=71")</f>
        <v>0</v>
      </c>
      <c r="AL205" s="30">
        <v>77</v>
      </c>
      <c r="AM205">
        <v>53</v>
      </c>
      <c r="AN205">
        <v>98</v>
      </c>
      <c r="AO205">
        <v>74</v>
      </c>
    </row>
    <row r="206" spans="13:41">
      <c r="M206" s="34">
        <f>COUNTIF(I:I,"=72")</f>
        <v>0</v>
      </c>
      <c r="AL206" s="30">
        <v>92</v>
      </c>
      <c r="AM206">
        <v>55</v>
      </c>
      <c r="AN206">
        <v>41</v>
      </c>
      <c r="AO206">
        <v>76</v>
      </c>
    </row>
    <row r="207" spans="13:41">
      <c r="M207" s="33">
        <f>COUNTIF(I:I,"=73")</f>
        <v>0</v>
      </c>
      <c r="AL207" s="30">
        <v>84</v>
      </c>
      <c r="AM207">
        <v>69</v>
      </c>
      <c r="AN207">
        <v>89</v>
      </c>
      <c r="AO207">
        <v>70</v>
      </c>
    </row>
    <row r="208" spans="13:41">
      <c r="M208" s="34">
        <f>COUNTIF(I:I,"=74")</f>
        <v>0</v>
      </c>
      <c r="AL208" s="30">
        <v>74</v>
      </c>
      <c r="AM208">
        <v>51</v>
      </c>
      <c r="AN208">
        <v>95</v>
      </c>
      <c r="AO208">
        <v>70</v>
      </c>
    </row>
    <row r="209" spans="13:41">
      <c r="M209" s="33">
        <f>COUNTIF(I:I,"=75")</f>
        <v>0</v>
      </c>
      <c r="AL209" s="30">
        <v>78</v>
      </c>
      <c r="AM209">
        <v>33</v>
      </c>
      <c r="AN209">
        <v>97</v>
      </c>
      <c r="AO209">
        <v>90</v>
      </c>
    </row>
    <row r="210" spans="13:41">
      <c r="M210" s="34">
        <f>COUNTIF(I:I,"=76")</f>
        <v>0</v>
      </c>
      <c r="AL210" s="30">
        <v>81</v>
      </c>
      <c r="AM210">
        <v>40</v>
      </c>
      <c r="AN210">
        <v>59</v>
      </c>
      <c r="AO210">
        <v>90</v>
      </c>
    </row>
    <row r="211" spans="13:41">
      <c r="M211" s="33">
        <f>COUNTIF(I:I,"=77")</f>
        <v>0</v>
      </c>
      <c r="AL211" s="30">
        <v>95</v>
      </c>
      <c r="AM211">
        <v>62</v>
      </c>
      <c r="AN211">
        <v>65</v>
      </c>
      <c r="AO211">
        <v>89</v>
      </c>
    </row>
    <row r="212" spans="13:41">
      <c r="M212" s="34">
        <f>COUNTIF(I:I,"=78")</f>
        <v>0</v>
      </c>
      <c r="AL212" s="3">
        <v>98</v>
      </c>
      <c r="AM212">
        <v>47</v>
      </c>
      <c r="AN212">
        <v>69</v>
      </c>
      <c r="AO212">
        <v>66</v>
      </c>
    </row>
    <row r="213" spans="13:41">
      <c r="M213" s="33">
        <f>COUNTIF(I:I,"=79")</f>
        <v>0</v>
      </c>
      <c r="AL213" s="30">
        <v>81</v>
      </c>
      <c r="AM213">
        <v>30</v>
      </c>
      <c r="AN213">
        <v>64</v>
      </c>
      <c r="AO213">
        <v>84</v>
      </c>
    </row>
    <row r="214" spans="13:41">
      <c r="M214" s="34">
        <f>COUNTIF(I:I,"=80")</f>
        <v>0</v>
      </c>
      <c r="AL214" s="30">
        <v>85</v>
      </c>
      <c r="AM214">
        <v>51</v>
      </c>
      <c r="AN214">
        <v>98</v>
      </c>
      <c r="AO214">
        <v>90</v>
      </c>
    </row>
    <row r="215" spans="13:41">
      <c r="M215" s="33">
        <f>COUNTIF(I:I,"=81")</f>
        <v>0</v>
      </c>
      <c r="AL215" s="30">
        <v>83</v>
      </c>
      <c r="AM215">
        <v>75</v>
      </c>
      <c r="AN215">
        <v>100</v>
      </c>
      <c r="AO215">
        <v>98</v>
      </c>
    </row>
    <row r="216" spans="13:41">
      <c r="M216" s="34">
        <f>COUNTIF(I:I,"=82")</f>
        <v>0</v>
      </c>
      <c r="AL216" s="30">
        <v>98</v>
      </c>
      <c r="AM216">
        <v>76</v>
      </c>
      <c r="AN216">
        <v>96</v>
      </c>
      <c r="AO216">
        <v>97</v>
      </c>
    </row>
    <row r="217" spans="13:41">
      <c r="M217" s="33">
        <f>COUNTIF(I:I,"=83")</f>
        <v>0</v>
      </c>
      <c r="AL217" s="30">
        <v>83</v>
      </c>
      <c r="AM217">
        <v>78</v>
      </c>
      <c r="AN217">
        <v>99</v>
      </c>
      <c r="AO217">
        <v>100</v>
      </c>
    </row>
    <row r="218" spans="13:41">
      <c r="M218" s="34">
        <f>COUNTIF(I:I,"=84")</f>
        <v>0</v>
      </c>
      <c r="AL218" s="30">
        <v>83</v>
      </c>
      <c r="AM218">
        <v>84</v>
      </c>
      <c r="AN218">
        <v>100</v>
      </c>
      <c r="AO218">
        <v>95</v>
      </c>
    </row>
    <row r="219" spans="13:41">
      <c r="M219" s="33">
        <f>COUNTIF(I:I,"=85")</f>
        <v>0</v>
      </c>
      <c r="AL219" s="30">
        <v>79</v>
      </c>
      <c r="AM219">
        <v>86</v>
      </c>
      <c r="AN219">
        <v>100</v>
      </c>
      <c r="AO219">
        <v>97</v>
      </c>
    </row>
    <row r="220" spans="13:41">
      <c r="M220" s="34">
        <f>COUNTIF(I:I,"=86")</f>
        <v>1</v>
      </c>
      <c r="AL220" s="30">
        <v>78</v>
      </c>
      <c r="AM220">
        <v>18</v>
      </c>
      <c r="AN220">
        <v>98</v>
      </c>
      <c r="AO220">
        <v>94</v>
      </c>
    </row>
    <row r="221" spans="13:41">
      <c r="M221" s="33">
        <f>COUNTIF(I:I,"=87")</f>
        <v>0</v>
      </c>
      <c r="AL221" s="30">
        <v>84</v>
      </c>
      <c r="AM221">
        <v>88</v>
      </c>
      <c r="AN221">
        <v>100</v>
      </c>
      <c r="AO221">
        <v>95</v>
      </c>
    </row>
    <row r="222" spans="13:41">
      <c r="M222" s="34">
        <f>COUNTIF(I:I,"=88")</f>
        <v>0</v>
      </c>
      <c r="AL222" s="30">
        <v>79</v>
      </c>
      <c r="AM222">
        <v>33</v>
      </c>
      <c r="AN222">
        <v>93</v>
      </c>
      <c r="AO222">
        <v>93</v>
      </c>
    </row>
    <row r="223" spans="13:41">
      <c r="M223" s="33">
        <f>COUNTIF(I:I,"=89")</f>
        <v>0</v>
      </c>
      <c r="AL223" s="30">
        <v>72</v>
      </c>
      <c r="AM223">
        <v>57</v>
      </c>
      <c r="AN223">
        <v>99</v>
      </c>
      <c r="AO223">
        <v>93</v>
      </c>
    </row>
    <row r="224" spans="13:41">
      <c r="M224" s="34">
        <f>COUNTIF(I:I,"=90")</f>
        <v>0</v>
      </c>
      <c r="AL224" s="30">
        <v>75</v>
      </c>
      <c r="AM224">
        <v>26</v>
      </c>
      <c r="AN224">
        <v>100</v>
      </c>
      <c r="AO224">
        <v>94</v>
      </c>
    </row>
    <row r="225" spans="13:41">
      <c r="M225" s="33">
        <f>COUNTIF(I:I,"=91")</f>
        <v>0</v>
      </c>
      <c r="AL225" s="30">
        <v>67</v>
      </c>
      <c r="AM225">
        <v>65</v>
      </c>
      <c r="AN225">
        <v>99</v>
      </c>
      <c r="AO225">
        <v>95</v>
      </c>
    </row>
    <row r="226" spans="13:41">
      <c r="M226" s="34">
        <f>COUNTIF(I:I,"=92")</f>
        <v>0</v>
      </c>
      <c r="AL226" s="30">
        <v>77</v>
      </c>
      <c r="AM226">
        <v>49</v>
      </c>
      <c r="AN226">
        <v>100</v>
      </c>
      <c r="AO226">
        <v>84</v>
      </c>
    </row>
    <row r="227" spans="13:41">
      <c r="M227" s="33">
        <f>COUNTIF(I:I,"=93")</f>
        <v>0</v>
      </c>
      <c r="AL227" s="30">
        <v>87</v>
      </c>
      <c r="AM227">
        <v>70</v>
      </c>
      <c r="AN227">
        <v>100</v>
      </c>
      <c r="AO227">
        <v>95</v>
      </c>
    </row>
    <row r="228" spans="13:41">
      <c r="M228" s="34">
        <f>COUNTIF(I:I,"=94")</f>
        <v>0</v>
      </c>
      <c r="AL228" s="30">
        <v>70</v>
      </c>
      <c r="AM228">
        <v>64</v>
      </c>
      <c r="AN228">
        <v>95</v>
      </c>
      <c r="AO228">
        <v>97</v>
      </c>
    </row>
    <row r="229" spans="13:41">
      <c r="M229" s="33">
        <f>COUNTIF(I:I,"=95")</f>
        <v>0</v>
      </c>
      <c r="AL229" s="30">
        <v>67</v>
      </c>
      <c r="AM229">
        <v>45</v>
      </c>
      <c r="AN229">
        <v>95</v>
      </c>
      <c r="AO229">
        <v>98</v>
      </c>
    </row>
    <row r="230" spans="13:41">
      <c r="M230" s="34">
        <f>COUNTIF(I:I,"=96")</f>
        <v>1</v>
      </c>
      <c r="AL230" s="30">
        <v>66</v>
      </c>
      <c r="AM230">
        <v>73</v>
      </c>
      <c r="AN230">
        <v>98</v>
      </c>
      <c r="AO230">
        <v>97</v>
      </c>
    </row>
    <row r="231" spans="13:41">
      <c r="M231" s="33">
        <f>COUNTIF(I:I,"=97")</f>
        <v>1</v>
      </c>
      <c r="AL231" s="30">
        <v>87</v>
      </c>
      <c r="AM231">
        <v>37</v>
      </c>
      <c r="AN231">
        <v>99</v>
      </c>
      <c r="AO231">
        <v>95</v>
      </c>
    </row>
    <row r="232" spans="13:41">
      <c r="M232" s="34">
        <f>COUNTIF(I:I,"=98")</f>
        <v>2</v>
      </c>
      <c r="AL232" s="30">
        <v>81</v>
      </c>
      <c r="AM232">
        <v>50</v>
      </c>
      <c r="AN232">
        <v>91</v>
      </c>
      <c r="AO232">
        <v>99</v>
      </c>
    </row>
    <row r="233" spans="13:41">
      <c r="M233" s="33">
        <f>COUNTIF(I:I,"=99")</f>
        <v>1</v>
      </c>
      <c r="AL233" s="3">
        <v>96</v>
      </c>
      <c r="AM233">
        <v>24</v>
      </c>
      <c r="AN233">
        <v>100</v>
      </c>
      <c r="AO233">
        <v>99</v>
      </c>
    </row>
    <row r="234" spans="13:41">
      <c r="M234" s="35">
        <f>COUNTIF(I:I,"=100")</f>
        <v>0</v>
      </c>
      <c r="AL234" s="30">
        <v>87</v>
      </c>
      <c r="AM234">
        <v>54</v>
      </c>
      <c r="AN234">
        <v>94</v>
      </c>
      <c r="AO234">
        <v>92</v>
      </c>
    </row>
    <row r="235" spans="13:41">
      <c r="M235" t="s">
        <v>9</v>
      </c>
      <c r="AL235" s="30">
        <v>89</v>
      </c>
      <c r="AM235">
        <v>41</v>
      </c>
      <c r="AN235">
        <v>87</v>
      </c>
      <c r="AO235">
        <v>96</v>
      </c>
    </row>
    <row r="236" spans="13:41">
      <c r="AL236" s="30">
        <v>88</v>
      </c>
      <c r="AM236">
        <v>58</v>
      </c>
      <c r="AN236">
        <v>73</v>
      </c>
      <c r="AO236">
        <v>97</v>
      </c>
    </row>
    <row r="237" spans="13:41">
      <c r="AL237" s="30">
        <v>96</v>
      </c>
      <c r="AM237">
        <v>60</v>
      </c>
      <c r="AN237">
        <v>36</v>
      </c>
      <c r="AO237">
        <v>84</v>
      </c>
    </row>
    <row r="238" spans="13:41">
      <c r="AL238" s="30">
        <v>89</v>
      </c>
      <c r="AM238">
        <v>52</v>
      </c>
      <c r="AN238">
        <v>34</v>
      </c>
      <c r="AO238">
        <v>88</v>
      </c>
    </row>
    <row r="239" spans="13:41">
      <c r="P239" t="s">
        <v>10</v>
      </c>
      <c r="AL239" s="30">
        <v>92</v>
      </c>
      <c r="AM239">
        <v>58</v>
      </c>
      <c r="AN239">
        <v>69</v>
      </c>
      <c r="AO239">
        <v>86</v>
      </c>
    </row>
    <row r="240" spans="13:41">
      <c r="AL240" s="30">
        <v>88</v>
      </c>
      <c r="AM240">
        <v>45</v>
      </c>
      <c r="AN240">
        <v>47</v>
      </c>
      <c r="AO240">
        <v>92</v>
      </c>
    </row>
    <row r="241" spans="38:41">
      <c r="AL241" s="30">
        <v>85</v>
      </c>
      <c r="AM241">
        <v>48</v>
      </c>
      <c r="AN241">
        <v>89</v>
      </c>
      <c r="AO241">
        <v>86</v>
      </c>
    </row>
    <row r="242" spans="38:41">
      <c r="AL242" s="30">
        <v>90</v>
      </c>
      <c r="AM242">
        <v>44</v>
      </c>
      <c r="AN242">
        <v>81</v>
      </c>
      <c r="AO242">
        <v>80</v>
      </c>
    </row>
    <row r="243" spans="38:41">
      <c r="AL243" s="30">
        <v>85</v>
      </c>
      <c r="AM243">
        <v>49</v>
      </c>
      <c r="AN243">
        <v>71</v>
      </c>
      <c r="AO243">
        <v>79</v>
      </c>
    </row>
    <row r="244" spans="38:41">
      <c r="AL244" s="30">
        <v>71</v>
      </c>
      <c r="AM244">
        <v>56</v>
      </c>
      <c r="AN244">
        <v>86</v>
      </c>
      <c r="AO244">
        <v>82</v>
      </c>
    </row>
    <row r="245" spans="38:41">
      <c r="AL245" s="30">
        <v>79</v>
      </c>
      <c r="AM245">
        <v>54</v>
      </c>
      <c r="AN245">
        <v>85</v>
      </c>
      <c r="AO245">
        <v>83</v>
      </c>
    </row>
    <row r="246" spans="38:41">
      <c r="AL246" s="30">
        <v>71</v>
      </c>
      <c r="AM246">
        <v>79</v>
      </c>
      <c r="AN246">
        <v>53</v>
      </c>
      <c r="AO246">
        <v>87</v>
      </c>
    </row>
    <row r="247" spans="38:41">
      <c r="AL247" s="30">
        <v>80</v>
      </c>
      <c r="AM247">
        <v>74</v>
      </c>
      <c r="AN247">
        <v>85</v>
      </c>
      <c r="AO247">
        <v>89</v>
      </c>
    </row>
    <row r="248" spans="38:41">
      <c r="AL248" s="30">
        <v>90</v>
      </c>
      <c r="AM248">
        <v>58</v>
      </c>
      <c r="AN248">
        <v>84</v>
      </c>
      <c r="AO248">
        <v>90</v>
      </c>
    </row>
    <row r="249" spans="38:41">
      <c r="AL249" s="30">
        <v>72</v>
      </c>
      <c r="AM249">
        <v>63</v>
      </c>
      <c r="AN249">
        <v>27</v>
      </c>
      <c r="AO249">
        <v>91</v>
      </c>
    </row>
    <row r="250" spans="38:41">
      <c r="AL250" s="30">
        <v>70</v>
      </c>
      <c r="AM250">
        <v>50</v>
      </c>
      <c r="AN250">
        <v>85</v>
      </c>
      <c r="AO250">
        <v>91</v>
      </c>
    </row>
    <row r="251" spans="38:41">
      <c r="AL251" s="30">
        <v>70</v>
      </c>
      <c r="AM251">
        <v>63</v>
      </c>
      <c r="AN251">
        <v>84</v>
      </c>
      <c r="AO251">
        <v>94</v>
      </c>
    </row>
    <row r="252" spans="38:41">
      <c r="AL252" s="30">
        <v>94</v>
      </c>
      <c r="AM252">
        <v>61</v>
      </c>
      <c r="AN252">
        <v>82</v>
      </c>
      <c r="AO252">
        <v>99</v>
      </c>
    </row>
    <row r="253" spans="38:41">
      <c r="AL253" s="30">
        <v>90</v>
      </c>
      <c r="AM253">
        <v>39</v>
      </c>
      <c r="AN253">
        <v>42</v>
      </c>
      <c r="AO253">
        <v>94</v>
      </c>
    </row>
    <row r="254" spans="38:41">
      <c r="AL254" s="30">
        <v>98</v>
      </c>
      <c r="AM254">
        <v>44</v>
      </c>
      <c r="AN254">
        <v>49</v>
      </c>
      <c r="AO254">
        <v>100</v>
      </c>
    </row>
    <row r="255" spans="38:41">
      <c r="AL255" s="3">
        <v>97</v>
      </c>
      <c r="AM255">
        <v>51</v>
      </c>
      <c r="AN255">
        <v>40</v>
      </c>
      <c r="AO255">
        <v>95</v>
      </c>
    </row>
    <row r="256" spans="38:41">
      <c r="AL256" s="30">
        <v>84</v>
      </c>
      <c r="AM256">
        <v>56</v>
      </c>
      <c r="AN256">
        <v>59</v>
      </c>
      <c r="AO256">
        <v>99</v>
      </c>
    </row>
    <row r="257" spans="38:41">
      <c r="AL257" s="30">
        <v>95</v>
      </c>
      <c r="AM257">
        <v>59</v>
      </c>
      <c r="AN257">
        <v>83</v>
      </c>
      <c r="AO257">
        <v>95</v>
      </c>
    </row>
    <row r="258" spans="38:41">
      <c r="AL258" s="30">
        <v>90</v>
      </c>
      <c r="AM258">
        <v>57</v>
      </c>
      <c r="AN258">
        <v>82</v>
      </c>
      <c r="AO258">
        <v>96</v>
      </c>
    </row>
    <row r="259" spans="38:41">
      <c r="AL259" s="30">
        <v>95</v>
      </c>
      <c r="AM259">
        <v>61</v>
      </c>
      <c r="AN259">
        <v>97</v>
      </c>
      <c r="AO259">
        <v>91</v>
      </c>
    </row>
    <row r="260" spans="38:41">
      <c r="AL260" s="30">
        <v>91</v>
      </c>
      <c r="AM260">
        <v>51</v>
      </c>
      <c r="AN260">
        <v>87</v>
      </c>
      <c r="AO260">
        <v>99</v>
      </c>
    </row>
    <row r="261" spans="38:41">
      <c r="AL261" s="30">
        <v>93</v>
      </c>
      <c r="AM261">
        <v>24</v>
      </c>
      <c r="AN261">
        <v>97</v>
      </c>
      <c r="AO261">
        <v>91</v>
      </c>
    </row>
    <row r="262" spans="38:41">
      <c r="AL262" s="30">
        <v>89</v>
      </c>
      <c r="AM262">
        <v>51</v>
      </c>
      <c r="AN262">
        <v>90</v>
      </c>
      <c r="AO262">
        <v>92</v>
      </c>
    </row>
    <row r="263" spans="38:41">
      <c r="AL263" s="30">
        <v>89</v>
      </c>
      <c r="AM263">
        <v>35</v>
      </c>
      <c r="AN263">
        <v>84</v>
      </c>
      <c r="AO263">
        <v>79</v>
      </c>
    </row>
    <row r="264" spans="38:41">
      <c r="AL264" s="30">
        <v>84</v>
      </c>
      <c r="AM264">
        <v>50</v>
      </c>
      <c r="AN264">
        <v>92</v>
      </c>
      <c r="AO264">
        <v>95</v>
      </c>
    </row>
    <row r="265" spans="38:41">
      <c r="AL265" s="30">
        <v>86</v>
      </c>
      <c r="AM265">
        <v>33</v>
      </c>
      <c r="AN265">
        <v>93</v>
      </c>
      <c r="AO265">
        <v>69</v>
      </c>
    </row>
    <row r="266" spans="38:41">
      <c r="AL266" s="30">
        <v>74</v>
      </c>
      <c r="AM266">
        <v>57</v>
      </c>
      <c r="AN266">
        <v>92</v>
      </c>
      <c r="AO266">
        <v>69</v>
      </c>
    </row>
    <row r="267" spans="38:41">
      <c r="AL267" s="30">
        <v>83</v>
      </c>
      <c r="AM267">
        <v>58</v>
      </c>
      <c r="AN267">
        <v>98</v>
      </c>
      <c r="AO267">
        <v>78</v>
      </c>
    </row>
    <row r="268" spans="38:41">
      <c r="AL268" s="30">
        <v>72</v>
      </c>
      <c r="AM268">
        <v>53</v>
      </c>
      <c r="AN268">
        <v>98</v>
      </c>
      <c r="AO268">
        <v>80</v>
      </c>
    </row>
    <row r="269" spans="38:41">
      <c r="AL269" s="30">
        <v>85</v>
      </c>
      <c r="AM269">
        <v>53</v>
      </c>
      <c r="AN269">
        <v>84</v>
      </c>
      <c r="AO269">
        <v>81</v>
      </c>
    </row>
    <row r="270" spans="38:41">
      <c r="AL270" s="30">
        <v>87</v>
      </c>
      <c r="AM270">
        <v>55</v>
      </c>
      <c r="AN270">
        <v>91</v>
      </c>
      <c r="AO270">
        <v>83</v>
      </c>
    </row>
    <row r="271" spans="38:41">
      <c r="AL271" s="30">
        <v>75</v>
      </c>
      <c r="AM271">
        <v>54</v>
      </c>
      <c r="AN271">
        <v>92</v>
      </c>
      <c r="AO271">
        <v>86</v>
      </c>
    </row>
    <row r="272" spans="38:41">
      <c r="AL272" s="30">
        <v>71</v>
      </c>
      <c r="AM272">
        <v>57</v>
      </c>
      <c r="AN272">
        <v>96</v>
      </c>
      <c r="AO272">
        <v>83</v>
      </c>
    </row>
    <row r="273" spans="38:41">
      <c r="AL273" s="30">
        <v>70</v>
      </c>
      <c r="AM273">
        <v>54</v>
      </c>
      <c r="AN273">
        <v>92</v>
      </c>
      <c r="AO273">
        <v>86</v>
      </c>
    </row>
    <row r="274" spans="38:41">
      <c r="AL274" s="30">
        <v>92</v>
      </c>
      <c r="AM274">
        <v>34</v>
      </c>
      <c r="AN274">
        <v>83</v>
      </c>
      <c r="AO274">
        <v>95</v>
      </c>
    </row>
    <row r="275" spans="38:41">
      <c r="AL275" s="30">
        <v>86</v>
      </c>
      <c r="AM275">
        <v>57</v>
      </c>
      <c r="AN275">
        <v>94</v>
      </c>
      <c r="AO275">
        <v>79</v>
      </c>
    </row>
    <row r="276" spans="38:41">
      <c r="AL276" s="30">
        <v>95</v>
      </c>
      <c r="AM276">
        <v>46</v>
      </c>
      <c r="AN276">
        <v>85</v>
      </c>
      <c r="AO276">
        <v>86</v>
      </c>
    </row>
    <row r="277" spans="38:41">
      <c r="AL277" s="30">
        <v>99</v>
      </c>
      <c r="AM277">
        <v>88</v>
      </c>
      <c r="AN277">
        <v>100</v>
      </c>
      <c r="AO277">
        <v>100</v>
      </c>
    </row>
    <row r="278" spans="38:41">
      <c r="AL278" s="3">
        <v>97</v>
      </c>
      <c r="AM278">
        <v>78</v>
      </c>
      <c r="AN278">
        <v>97</v>
      </c>
      <c r="AO278">
        <v>99</v>
      </c>
    </row>
    <row r="279" spans="38:41">
      <c r="AL279" s="30">
        <v>87</v>
      </c>
      <c r="AM279">
        <v>75</v>
      </c>
      <c r="AN279">
        <v>100</v>
      </c>
      <c r="AO279">
        <v>98</v>
      </c>
    </row>
    <row r="280" spans="38:41">
      <c r="AL280" s="30">
        <v>94</v>
      </c>
      <c r="AM280">
        <v>24</v>
      </c>
      <c r="AN280">
        <v>92</v>
      </c>
      <c r="AO280">
        <v>98</v>
      </c>
    </row>
    <row r="281" spans="38:41">
      <c r="AL281" s="30">
        <v>89</v>
      </c>
      <c r="AM281">
        <v>57</v>
      </c>
      <c r="AN281">
        <v>97</v>
      </c>
      <c r="AO281">
        <v>98</v>
      </c>
    </row>
    <row r="282" spans="38:41">
      <c r="AL282" s="30">
        <v>91</v>
      </c>
      <c r="AM282">
        <v>42</v>
      </c>
      <c r="AN282">
        <v>90</v>
      </c>
      <c r="AO282">
        <v>95</v>
      </c>
    </row>
    <row r="283" spans="38:41">
      <c r="AL283" s="30">
        <v>92</v>
      </c>
      <c r="AM283">
        <v>58</v>
      </c>
      <c r="AN283">
        <v>89</v>
      </c>
      <c r="AO283">
        <v>100</v>
      </c>
    </row>
    <row r="284" spans="38:41">
      <c r="AL284" s="30">
        <v>97</v>
      </c>
      <c r="AM284">
        <v>33</v>
      </c>
      <c r="AN284">
        <v>93</v>
      </c>
      <c r="AO284">
        <v>80</v>
      </c>
    </row>
    <row r="285" spans="38:41">
      <c r="AL285" s="30">
        <v>86</v>
      </c>
      <c r="AM285">
        <v>56</v>
      </c>
      <c r="AN285">
        <v>100</v>
      </c>
      <c r="AO285">
        <v>90</v>
      </c>
    </row>
    <row r="286" spans="38:41">
      <c r="AL286" s="30">
        <v>92</v>
      </c>
      <c r="AM286">
        <v>54</v>
      </c>
      <c r="AN286">
        <v>90</v>
      </c>
      <c r="AO286">
        <v>90</v>
      </c>
    </row>
    <row r="287" spans="38:41">
      <c r="AL287" s="30">
        <v>85</v>
      </c>
      <c r="AM287">
        <v>62</v>
      </c>
      <c r="AN287">
        <v>94</v>
      </c>
      <c r="AO287">
        <v>93</v>
      </c>
    </row>
    <row r="288" spans="38:41">
      <c r="AL288" s="30">
        <v>91</v>
      </c>
      <c r="AM288">
        <v>60</v>
      </c>
      <c r="AN288">
        <v>100</v>
      </c>
      <c r="AO288">
        <v>94</v>
      </c>
    </row>
    <row r="289" spans="38:41">
      <c r="AL289" s="30">
        <v>79</v>
      </c>
      <c r="AM289">
        <v>55</v>
      </c>
      <c r="AN289">
        <v>93</v>
      </c>
      <c r="AO289">
        <v>92</v>
      </c>
    </row>
    <row r="290" spans="38:41">
      <c r="AL290" s="30">
        <v>88</v>
      </c>
      <c r="AM290">
        <v>61</v>
      </c>
      <c r="AN290">
        <v>92</v>
      </c>
      <c r="AO290">
        <v>94</v>
      </c>
    </row>
    <row r="291" spans="38:41">
      <c r="AL291" s="30">
        <v>74</v>
      </c>
      <c r="AM291">
        <v>32</v>
      </c>
      <c r="AN291">
        <v>80</v>
      </c>
      <c r="AO291">
        <v>87</v>
      </c>
    </row>
    <row r="292" spans="38:41">
      <c r="AL292" s="30">
        <v>88</v>
      </c>
      <c r="AM292">
        <v>43</v>
      </c>
      <c r="AN292">
        <v>93</v>
      </c>
      <c r="AO292">
        <v>92</v>
      </c>
    </row>
    <row r="293" spans="38:41">
      <c r="AL293" s="30">
        <v>88</v>
      </c>
      <c r="AM293">
        <v>33</v>
      </c>
      <c r="AN293">
        <v>99</v>
      </c>
      <c r="AO293">
        <v>96</v>
      </c>
    </row>
    <row r="294" spans="38:41">
      <c r="AL294" s="30">
        <v>77</v>
      </c>
      <c r="AM294">
        <v>47</v>
      </c>
      <c r="AN294">
        <v>94</v>
      </c>
      <c r="AO294">
        <v>96</v>
      </c>
    </row>
    <row r="295" spans="38:41">
      <c r="AL295" s="30">
        <v>73</v>
      </c>
      <c r="AM295">
        <v>33</v>
      </c>
      <c r="AN295">
        <v>76</v>
      </c>
      <c r="AO295">
        <v>98</v>
      </c>
    </row>
    <row r="296" spans="38:41">
      <c r="AL296" s="30">
        <v>75</v>
      </c>
      <c r="AM296">
        <v>76</v>
      </c>
      <c r="AN296">
        <v>100</v>
      </c>
      <c r="AO296">
        <v>98</v>
      </c>
    </row>
    <row r="297" spans="38:41">
      <c r="AL297" s="30">
        <v>93</v>
      </c>
      <c r="AM297">
        <v>69</v>
      </c>
      <c r="AN297">
        <v>100</v>
      </c>
      <c r="AO297">
        <v>99</v>
      </c>
    </row>
    <row r="298" spans="38:41">
      <c r="AL298" s="30">
        <v>91</v>
      </c>
      <c r="AM298">
        <v>26</v>
      </c>
      <c r="AN298">
        <v>94</v>
      </c>
      <c r="AO298">
        <v>99</v>
      </c>
    </row>
    <row r="299" spans="38:41">
      <c r="AL299" s="30">
        <v>96</v>
      </c>
      <c r="AM299">
        <v>73</v>
      </c>
      <c r="AN299">
        <v>99</v>
      </c>
      <c r="AO299">
        <v>98</v>
      </c>
    </row>
    <row r="300" spans="38:41">
      <c r="AL300" s="30">
        <v>94</v>
      </c>
      <c r="AM300">
        <v>36</v>
      </c>
      <c r="AN300">
        <v>95</v>
      </c>
      <c r="AO300">
        <v>94</v>
      </c>
    </row>
    <row r="301" spans="38:41">
      <c r="AL301" s="30">
        <v>97</v>
      </c>
      <c r="AM301">
        <v>50</v>
      </c>
      <c r="AN301">
        <v>96</v>
      </c>
      <c r="AO301">
        <v>96</v>
      </c>
    </row>
    <row r="302" spans="38:41">
      <c r="AL302" s="3">
        <v>96</v>
      </c>
      <c r="AM302">
        <v>26</v>
      </c>
      <c r="AN302">
        <v>99</v>
      </c>
      <c r="AO302">
        <v>79</v>
      </c>
    </row>
    <row r="303" spans="38:41">
      <c r="AL303" s="30">
        <v>86</v>
      </c>
      <c r="AM303">
        <v>55</v>
      </c>
      <c r="AN303">
        <v>100</v>
      </c>
      <c r="AO303">
        <v>77</v>
      </c>
    </row>
    <row r="304" spans="38:41">
      <c r="AL304" s="30">
        <v>94</v>
      </c>
      <c r="AM304">
        <v>50</v>
      </c>
      <c r="AN304">
        <v>97</v>
      </c>
      <c r="AO304">
        <v>71</v>
      </c>
    </row>
    <row r="305" spans="38:41">
      <c r="AL305" s="30">
        <v>94</v>
      </c>
      <c r="AM305">
        <v>70</v>
      </c>
      <c r="AN305">
        <v>97</v>
      </c>
      <c r="AO305">
        <v>83</v>
      </c>
    </row>
    <row r="306" spans="38:41">
      <c r="AL306" s="30">
        <v>96</v>
      </c>
      <c r="AM306">
        <v>63</v>
      </c>
      <c r="AN306">
        <v>100</v>
      </c>
      <c r="AO306">
        <v>81</v>
      </c>
    </row>
    <row r="307" spans="38:41">
      <c r="AL307" s="30">
        <v>96</v>
      </c>
      <c r="AM307">
        <v>51</v>
      </c>
      <c r="AN307">
        <v>98</v>
      </c>
      <c r="AO307">
        <v>88</v>
      </c>
    </row>
    <row r="308" spans="38:41">
      <c r="AL308" s="30">
        <v>96</v>
      </c>
      <c r="AM308">
        <v>74</v>
      </c>
      <c r="AN308">
        <v>97</v>
      </c>
      <c r="AO308">
        <v>94</v>
      </c>
    </row>
    <row r="309" spans="38:41">
      <c r="AL309" s="30">
        <v>95</v>
      </c>
      <c r="AM309">
        <v>37</v>
      </c>
      <c r="AN309">
        <v>80</v>
      </c>
      <c r="AO309">
        <v>87</v>
      </c>
    </row>
    <row r="310" spans="38:41">
      <c r="AL310" s="30">
        <v>88</v>
      </c>
      <c r="AM310">
        <v>57</v>
      </c>
      <c r="AN310">
        <v>92</v>
      </c>
      <c r="AO310">
        <v>89</v>
      </c>
    </row>
    <row r="311" spans="38:41">
      <c r="AL311" s="30">
        <v>94</v>
      </c>
      <c r="AM311">
        <v>26</v>
      </c>
      <c r="AN311">
        <v>98</v>
      </c>
      <c r="AO311">
        <v>96</v>
      </c>
    </row>
    <row r="312" spans="38:41">
      <c r="AL312" s="30">
        <v>96</v>
      </c>
      <c r="AM312">
        <v>61</v>
      </c>
      <c r="AN312">
        <v>94</v>
      </c>
      <c r="AO312">
        <v>81</v>
      </c>
    </row>
    <row r="313" spans="38:41">
      <c r="AL313" s="30">
        <v>81</v>
      </c>
      <c r="AM313">
        <v>33</v>
      </c>
      <c r="AN313">
        <v>82</v>
      </c>
      <c r="AO313">
        <v>90</v>
      </c>
    </row>
    <row r="314" spans="38:41">
      <c r="AL314" s="30">
        <v>88</v>
      </c>
      <c r="AM314">
        <v>70</v>
      </c>
      <c r="AN314">
        <v>100</v>
      </c>
      <c r="AO314">
        <v>100</v>
      </c>
    </row>
    <row r="315" spans="38:41">
      <c r="AL315" s="30">
        <v>75</v>
      </c>
      <c r="AM315">
        <v>31</v>
      </c>
      <c r="AN315">
        <v>84</v>
      </c>
      <c r="AO315">
        <v>100</v>
      </c>
    </row>
    <row r="316" spans="38:41">
      <c r="AL316" s="30">
        <v>89</v>
      </c>
      <c r="AM316">
        <v>82</v>
      </c>
      <c r="AN316">
        <v>100</v>
      </c>
      <c r="AO316">
        <v>99</v>
      </c>
    </row>
    <row r="317" spans="38:41">
      <c r="AL317" s="30">
        <v>87</v>
      </c>
      <c r="AM317">
        <v>41</v>
      </c>
      <c r="AN317">
        <v>100</v>
      </c>
      <c r="AO317">
        <v>99</v>
      </c>
    </row>
    <row r="318" spans="38:41">
      <c r="AL318" s="30">
        <v>77</v>
      </c>
      <c r="AM318">
        <v>65</v>
      </c>
      <c r="AN318">
        <v>100</v>
      </c>
      <c r="AO318">
        <v>100</v>
      </c>
    </row>
    <row r="319" spans="38:41">
      <c r="AL319" s="30">
        <v>75</v>
      </c>
      <c r="AM319">
        <v>30</v>
      </c>
      <c r="AN319">
        <v>100</v>
      </c>
      <c r="AO319">
        <v>88</v>
      </c>
    </row>
    <row r="320" spans="38:41">
      <c r="AL320" s="30">
        <v>80</v>
      </c>
      <c r="AM320">
        <v>76</v>
      </c>
      <c r="AN320">
        <v>100</v>
      </c>
      <c r="AO320">
        <v>97</v>
      </c>
    </row>
    <row r="321" spans="38:41">
      <c r="AL321" s="30">
        <v>92</v>
      </c>
      <c r="AM321">
        <v>64</v>
      </c>
      <c r="AN321">
        <v>97</v>
      </c>
      <c r="AO321">
        <v>84</v>
      </c>
    </row>
    <row r="322" spans="38:41">
      <c r="AL322" s="30">
        <v>94</v>
      </c>
      <c r="AM322">
        <v>88</v>
      </c>
      <c r="AN322">
        <v>100</v>
      </c>
      <c r="AO322">
        <v>86</v>
      </c>
    </row>
    <row r="323" spans="38:41">
      <c r="AL323" s="30">
        <v>97</v>
      </c>
      <c r="AM323">
        <v>70</v>
      </c>
      <c r="AN323">
        <v>87</v>
      </c>
      <c r="AO323">
        <v>88</v>
      </c>
    </row>
    <row r="324" spans="38:41">
      <c r="AL324" s="30">
        <v>99</v>
      </c>
      <c r="AM324">
        <v>65</v>
      </c>
      <c r="AN324">
        <v>100</v>
      </c>
      <c r="AO324">
        <v>90</v>
      </c>
    </row>
    <row r="325" spans="38:41">
      <c r="AL325" s="30">
        <v>100</v>
      </c>
      <c r="AM325">
        <v>83</v>
      </c>
      <c r="AN325">
        <v>99</v>
      </c>
      <c r="AO325">
        <v>91</v>
      </c>
    </row>
    <row r="326" spans="38:41">
      <c r="AL326" s="30">
        <v>98</v>
      </c>
      <c r="AM326">
        <v>46</v>
      </c>
      <c r="AN326">
        <v>66</v>
      </c>
      <c r="AO326">
        <v>85</v>
      </c>
    </row>
    <row r="327" spans="38:41">
      <c r="AL327" s="3">
        <v>85</v>
      </c>
      <c r="AM327">
        <v>35</v>
      </c>
      <c r="AN327">
        <v>71</v>
      </c>
      <c r="AO327">
        <v>96</v>
      </c>
    </row>
    <row r="328" spans="38:41">
      <c r="AL328" s="30">
        <v>80</v>
      </c>
      <c r="AM328">
        <v>25</v>
      </c>
      <c r="AN328">
        <v>89</v>
      </c>
      <c r="AO328">
        <v>92</v>
      </c>
    </row>
    <row r="329" spans="38:41">
      <c r="AL329" s="30">
        <v>87</v>
      </c>
      <c r="AM329">
        <v>46</v>
      </c>
      <c r="AN329">
        <v>76</v>
      </c>
      <c r="AO329">
        <v>88</v>
      </c>
    </row>
    <row r="330" spans="38:41">
      <c r="AL330" s="30">
        <v>82</v>
      </c>
      <c r="AM330">
        <v>30</v>
      </c>
      <c r="AN330">
        <v>66</v>
      </c>
      <c r="AO330">
        <v>91</v>
      </c>
    </row>
    <row r="331" spans="38:41">
      <c r="AL331" s="30">
        <v>93</v>
      </c>
      <c r="AM331">
        <v>29</v>
      </c>
      <c r="AN331">
        <v>100</v>
      </c>
      <c r="AO331">
        <v>100</v>
      </c>
    </row>
    <row r="332" spans="38:41">
      <c r="AL332" s="30">
        <v>94</v>
      </c>
      <c r="AM332">
        <v>79</v>
      </c>
      <c r="AN332">
        <v>95</v>
      </c>
      <c r="AO332">
        <v>100</v>
      </c>
    </row>
    <row r="333" spans="38:41">
      <c r="AL333" s="30">
        <v>93</v>
      </c>
      <c r="AM333">
        <v>30</v>
      </c>
      <c r="AN333">
        <v>92</v>
      </c>
      <c r="AO333">
        <v>95</v>
      </c>
    </row>
    <row r="334" spans="38:41">
      <c r="AL334" s="30">
        <v>96</v>
      </c>
      <c r="AM334">
        <v>64</v>
      </c>
      <c r="AN334">
        <v>100</v>
      </c>
      <c r="AO334">
        <v>100</v>
      </c>
    </row>
    <row r="335" spans="38:41">
      <c r="AL335" s="30">
        <v>86</v>
      </c>
      <c r="AM335">
        <v>41</v>
      </c>
      <c r="AN335">
        <v>96</v>
      </c>
      <c r="AO335">
        <v>84</v>
      </c>
    </row>
    <row r="336" spans="38:41">
      <c r="AL336" s="30">
        <v>97</v>
      </c>
      <c r="AM336">
        <v>66</v>
      </c>
      <c r="AN336">
        <v>100</v>
      </c>
      <c r="AO336">
        <v>94</v>
      </c>
    </row>
    <row r="337" spans="38:41">
      <c r="AL337" s="30">
        <v>89</v>
      </c>
      <c r="AM337">
        <v>62</v>
      </c>
      <c r="AN337">
        <v>100</v>
      </c>
      <c r="AO337">
        <v>96</v>
      </c>
    </row>
    <row r="338" spans="38:41">
      <c r="AL338" s="30">
        <v>81</v>
      </c>
      <c r="AM338">
        <v>73</v>
      </c>
      <c r="AN338">
        <v>100</v>
      </c>
      <c r="AO338">
        <v>96</v>
      </c>
    </row>
    <row r="339" spans="38:41">
      <c r="AL339" s="30">
        <v>83</v>
      </c>
      <c r="AM339">
        <v>61</v>
      </c>
      <c r="AN339">
        <v>100</v>
      </c>
      <c r="AO339">
        <v>94</v>
      </c>
    </row>
    <row r="340" spans="38:41">
      <c r="AL340" s="30">
        <v>81</v>
      </c>
      <c r="AM340">
        <v>59</v>
      </c>
      <c r="AN340">
        <v>95</v>
      </c>
      <c r="AO340">
        <v>96</v>
      </c>
    </row>
    <row r="341" spans="38:41">
      <c r="AL341" s="30">
        <v>84</v>
      </c>
      <c r="AM341">
        <v>63</v>
      </c>
      <c r="AN341">
        <v>96</v>
      </c>
      <c r="AO341">
        <v>94</v>
      </c>
    </row>
    <row r="342" spans="38:41">
      <c r="AL342" s="30">
        <v>89</v>
      </c>
      <c r="AM342">
        <v>32</v>
      </c>
      <c r="AN342">
        <v>98</v>
      </c>
      <c r="AO342">
        <v>93</v>
      </c>
    </row>
    <row r="343" spans="38:41">
      <c r="AL343" s="30">
        <v>76</v>
      </c>
      <c r="AM343">
        <v>51</v>
      </c>
      <c r="AN343">
        <v>99</v>
      </c>
      <c r="AO343">
        <v>90</v>
      </c>
    </row>
    <row r="344" spans="38:41">
      <c r="AL344" s="30">
        <v>80</v>
      </c>
      <c r="AM344">
        <v>33</v>
      </c>
      <c r="AN344">
        <v>100</v>
      </c>
      <c r="AO344">
        <v>97</v>
      </c>
    </row>
    <row r="345" spans="38:41">
      <c r="AL345" s="30">
        <v>79</v>
      </c>
      <c r="AM345">
        <v>42</v>
      </c>
      <c r="AN345">
        <v>98</v>
      </c>
      <c r="AO345">
        <v>98</v>
      </c>
    </row>
    <row r="346" spans="38:41">
      <c r="AL346" s="30">
        <v>85</v>
      </c>
      <c r="AM346">
        <v>34</v>
      </c>
      <c r="AN346">
        <v>84</v>
      </c>
      <c r="AO346">
        <v>95</v>
      </c>
    </row>
    <row r="347" spans="38:41">
      <c r="AL347" s="30">
        <v>89</v>
      </c>
      <c r="AM347">
        <v>20</v>
      </c>
      <c r="AN347">
        <v>90</v>
      </c>
      <c r="AO347">
        <v>99</v>
      </c>
    </row>
    <row r="348" spans="38:41">
      <c r="AL348" s="30">
        <v>91</v>
      </c>
      <c r="AM348">
        <v>58</v>
      </c>
      <c r="AN348">
        <v>81</v>
      </c>
      <c r="AO348">
        <v>99</v>
      </c>
    </row>
    <row r="349" spans="38:41">
      <c r="AL349" s="30">
        <v>91</v>
      </c>
      <c r="AM349">
        <v>50</v>
      </c>
      <c r="AN349">
        <v>86</v>
      </c>
      <c r="AO349">
        <v>99</v>
      </c>
    </row>
    <row r="350" spans="38:41">
      <c r="AL350" s="30">
        <v>94</v>
      </c>
      <c r="AM350">
        <v>78</v>
      </c>
      <c r="AN350">
        <v>90</v>
      </c>
      <c r="AO350">
        <v>78</v>
      </c>
    </row>
    <row r="351" spans="38:41">
      <c r="AL351" s="30">
        <v>89</v>
      </c>
      <c r="AM351">
        <v>40</v>
      </c>
      <c r="AN351">
        <v>64</v>
      </c>
      <c r="AO351">
        <v>77</v>
      </c>
    </row>
    <row r="352" spans="38:41">
      <c r="AL352" s="30">
        <v>97</v>
      </c>
      <c r="AM352">
        <v>41</v>
      </c>
      <c r="AN352">
        <v>92</v>
      </c>
      <c r="AO352">
        <v>69</v>
      </c>
    </row>
    <row r="353" spans="38:41">
      <c r="AL353" s="3">
        <v>84</v>
      </c>
      <c r="AM353">
        <v>37</v>
      </c>
      <c r="AN353">
        <v>93</v>
      </c>
      <c r="AO353">
        <v>76</v>
      </c>
    </row>
    <row r="354" spans="38:41">
      <c r="AL354" s="30">
        <v>91</v>
      </c>
      <c r="AM354">
        <v>31</v>
      </c>
      <c r="AN354">
        <v>47</v>
      </c>
      <c r="AO354">
        <v>76</v>
      </c>
    </row>
    <row r="355" spans="38:41">
      <c r="AL355" s="30">
        <v>89</v>
      </c>
      <c r="AM355">
        <v>50</v>
      </c>
      <c r="AN355">
        <v>86</v>
      </c>
      <c r="AO355">
        <v>76</v>
      </c>
    </row>
    <row r="356" spans="38:41">
      <c r="AL356" s="30">
        <v>91</v>
      </c>
      <c r="AM356">
        <v>27</v>
      </c>
      <c r="AN356">
        <v>80</v>
      </c>
      <c r="AO356">
        <v>86</v>
      </c>
    </row>
    <row r="357" spans="38:41">
      <c r="AL357" s="30">
        <v>91</v>
      </c>
      <c r="AM357">
        <v>41</v>
      </c>
      <c r="AN357">
        <v>80</v>
      </c>
      <c r="AO357">
        <v>83</v>
      </c>
    </row>
    <row r="358" spans="38:41">
      <c r="AL358" s="30">
        <v>96</v>
      </c>
      <c r="AM358">
        <v>15</v>
      </c>
      <c r="AN358">
        <v>67</v>
      </c>
      <c r="AO358">
        <v>82</v>
      </c>
    </row>
    <row r="359" spans="38:41">
      <c r="AL359" s="30">
        <v>92</v>
      </c>
      <c r="AM359">
        <v>67</v>
      </c>
      <c r="AN359">
        <v>68</v>
      </c>
      <c r="AO359">
        <v>90</v>
      </c>
    </row>
    <row r="360" spans="38:41">
      <c r="AL360" s="30">
        <v>91</v>
      </c>
      <c r="AM360">
        <v>23</v>
      </c>
      <c r="AN360">
        <v>67</v>
      </c>
      <c r="AO360">
        <v>77</v>
      </c>
    </row>
    <row r="361" spans="38:41">
      <c r="AL361" s="30">
        <v>99</v>
      </c>
      <c r="AM361">
        <v>34</v>
      </c>
      <c r="AN361">
        <v>69</v>
      </c>
      <c r="AO361">
        <v>80</v>
      </c>
    </row>
    <row r="362" spans="38:41">
      <c r="AL362" s="30">
        <v>87</v>
      </c>
      <c r="AM362">
        <v>23</v>
      </c>
      <c r="AN362">
        <v>100</v>
      </c>
      <c r="AO362">
        <v>100</v>
      </c>
    </row>
    <row r="363" spans="38:41">
      <c r="AL363" s="30">
        <v>97</v>
      </c>
      <c r="AM363">
        <v>55</v>
      </c>
      <c r="AN363">
        <v>100</v>
      </c>
      <c r="AO363">
        <v>100</v>
      </c>
    </row>
    <row r="364" spans="38:41">
      <c r="AL364" s="30">
        <v>95</v>
      </c>
      <c r="AM364">
        <v>29</v>
      </c>
      <c r="AN364">
        <v>98</v>
      </c>
      <c r="AO364">
        <v>77</v>
      </c>
    </row>
    <row r="365" spans="38:41">
      <c r="AL365" s="30">
        <v>94</v>
      </c>
      <c r="AM365">
        <v>61</v>
      </c>
      <c r="AN365">
        <v>68</v>
      </c>
      <c r="AO365">
        <v>77</v>
      </c>
    </row>
    <row r="366" spans="38:41">
      <c r="AL366" s="30">
        <v>88</v>
      </c>
      <c r="AM366">
        <v>55</v>
      </c>
      <c r="AN366">
        <v>88</v>
      </c>
      <c r="AO366">
        <v>69</v>
      </c>
    </row>
    <row r="367" spans="38:41">
      <c r="AL367" s="30">
        <v>99</v>
      </c>
      <c r="AM367">
        <v>70</v>
      </c>
      <c r="AN367">
        <v>89</v>
      </c>
      <c r="AO367">
        <v>70</v>
      </c>
    </row>
    <row r="368" spans="38:41">
      <c r="AL368" s="30">
        <v>86</v>
      </c>
      <c r="AM368">
        <v>75</v>
      </c>
      <c r="AN368">
        <v>46</v>
      </c>
      <c r="AO368">
        <v>76</v>
      </c>
    </row>
    <row r="369" spans="38:41">
      <c r="AL369" s="30">
        <v>84</v>
      </c>
      <c r="AM369">
        <v>48</v>
      </c>
      <c r="AN369">
        <v>98</v>
      </c>
      <c r="AO369">
        <v>75</v>
      </c>
    </row>
    <row r="370" spans="38:41">
      <c r="AL370" s="30">
        <v>83</v>
      </c>
      <c r="AM370">
        <v>82</v>
      </c>
      <c r="AN370">
        <v>98</v>
      </c>
      <c r="AO370">
        <v>82</v>
      </c>
    </row>
    <row r="371" spans="38:41">
      <c r="AL371" s="30">
        <v>84</v>
      </c>
      <c r="AM371">
        <v>39</v>
      </c>
      <c r="AN371">
        <v>57</v>
      </c>
      <c r="AO371">
        <v>75</v>
      </c>
    </row>
    <row r="372" spans="38:41">
      <c r="AL372" s="30">
        <v>94</v>
      </c>
      <c r="AM372">
        <v>49</v>
      </c>
      <c r="AN372">
        <v>68</v>
      </c>
      <c r="AO372">
        <v>82</v>
      </c>
    </row>
    <row r="373" spans="38:41">
      <c r="AL373" s="30">
        <v>97</v>
      </c>
      <c r="AM373">
        <v>21</v>
      </c>
      <c r="AN373">
        <v>51</v>
      </c>
      <c r="AO373">
        <v>87</v>
      </c>
    </row>
    <row r="374" spans="38:41">
      <c r="AL374" s="30">
        <v>86</v>
      </c>
      <c r="AM374">
        <v>52</v>
      </c>
      <c r="AN374">
        <v>67</v>
      </c>
      <c r="AO374">
        <v>71</v>
      </c>
    </row>
    <row r="375" spans="38:41">
      <c r="AL375" s="30">
        <v>90</v>
      </c>
      <c r="AM375">
        <v>33</v>
      </c>
      <c r="AN375">
        <v>54</v>
      </c>
      <c r="AO375">
        <v>76</v>
      </c>
    </row>
    <row r="376" spans="38:41">
      <c r="AL376" s="30">
        <v>88</v>
      </c>
      <c r="AM376">
        <v>55</v>
      </c>
      <c r="AN376">
        <v>100</v>
      </c>
      <c r="AO376">
        <v>100</v>
      </c>
    </row>
    <row r="377" spans="38:41">
      <c r="AL377" s="30">
        <v>90</v>
      </c>
      <c r="AM377">
        <v>66</v>
      </c>
      <c r="AN377">
        <v>96</v>
      </c>
      <c r="AO377">
        <v>78</v>
      </c>
    </row>
    <row r="378" spans="38:41">
      <c r="AL378" s="30">
        <v>91</v>
      </c>
      <c r="AM378">
        <v>41</v>
      </c>
      <c r="AN378">
        <v>71</v>
      </c>
      <c r="AO378">
        <v>79</v>
      </c>
    </row>
    <row r="379" spans="38:41">
      <c r="AL379" s="30">
        <v>89</v>
      </c>
      <c r="AM379">
        <v>46</v>
      </c>
      <c r="AN379">
        <v>68</v>
      </c>
      <c r="AO379">
        <v>57</v>
      </c>
    </row>
    <row r="380" spans="38:41">
      <c r="AL380" s="3">
        <v>90</v>
      </c>
      <c r="AM380">
        <v>50</v>
      </c>
      <c r="AN380">
        <v>90</v>
      </c>
      <c r="AO380">
        <v>71</v>
      </c>
    </row>
    <row r="381" spans="38:41">
      <c r="AL381" s="30">
        <v>85</v>
      </c>
      <c r="AM381">
        <v>41</v>
      </c>
      <c r="AN381">
        <v>49</v>
      </c>
      <c r="AO381">
        <v>68</v>
      </c>
    </row>
    <row r="382" spans="38:41">
      <c r="AL382" s="30">
        <v>90</v>
      </c>
      <c r="AM382">
        <v>43</v>
      </c>
      <c r="AN382">
        <v>99</v>
      </c>
      <c r="AO382">
        <v>71</v>
      </c>
    </row>
    <row r="383" spans="38:41">
      <c r="AL383" s="30">
        <v>86</v>
      </c>
      <c r="AM383">
        <v>39</v>
      </c>
      <c r="AN383">
        <v>96</v>
      </c>
      <c r="AO383">
        <v>77</v>
      </c>
    </row>
    <row r="384" spans="38:41">
      <c r="AL384" s="30">
        <v>95</v>
      </c>
      <c r="AM384">
        <v>49</v>
      </c>
      <c r="AN384">
        <v>46</v>
      </c>
      <c r="AO384">
        <v>77</v>
      </c>
    </row>
    <row r="385" spans="38:41">
      <c r="AL385" s="30">
        <v>95</v>
      </c>
      <c r="AM385">
        <v>20</v>
      </c>
      <c r="AN385">
        <v>57</v>
      </c>
      <c r="AO385">
        <v>83</v>
      </c>
    </row>
    <row r="386" spans="38:41">
      <c r="AL386" s="30">
        <v>95</v>
      </c>
      <c r="AM386">
        <v>71</v>
      </c>
      <c r="AN386">
        <v>55</v>
      </c>
      <c r="AO386">
        <v>84</v>
      </c>
    </row>
    <row r="387" spans="38:41">
      <c r="AL387" s="30">
        <v>98</v>
      </c>
      <c r="AM387">
        <v>26</v>
      </c>
      <c r="AN387">
        <v>61</v>
      </c>
      <c r="AO387">
        <v>68</v>
      </c>
    </row>
    <row r="388" spans="38:41">
      <c r="AL388" s="30">
        <v>94</v>
      </c>
      <c r="AM388">
        <v>27</v>
      </c>
      <c r="AN388">
        <v>51</v>
      </c>
      <c r="AO388">
        <v>76</v>
      </c>
    </row>
    <row r="389" spans="38:41">
      <c r="AL389" s="30">
        <v>92</v>
      </c>
      <c r="AM389">
        <v>50</v>
      </c>
      <c r="AN389">
        <v>100</v>
      </c>
      <c r="AO389">
        <v>76</v>
      </c>
    </row>
    <row r="390" spans="38:41">
      <c r="AL390" s="30">
        <v>98</v>
      </c>
      <c r="AM390">
        <v>79</v>
      </c>
      <c r="AN390">
        <v>72</v>
      </c>
      <c r="AO390">
        <v>80</v>
      </c>
    </row>
    <row r="391" spans="38:41">
      <c r="AL391" s="30">
        <v>87</v>
      </c>
      <c r="AM391">
        <v>51</v>
      </c>
      <c r="AN391">
        <v>88</v>
      </c>
      <c r="AO391">
        <v>65</v>
      </c>
    </row>
    <row r="392" spans="38:41">
      <c r="AL392" s="30">
        <v>91</v>
      </c>
      <c r="AM392">
        <v>64</v>
      </c>
      <c r="AN392">
        <v>98</v>
      </c>
      <c r="AO392">
        <v>71</v>
      </c>
    </row>
    <row r="393" spans="38:41">
      <c r="AL393" s="30">
        <v>85</v>
      </c>
      <c r="AM393">
        <v>69</v>
      </c>
      <c r="AN393">
        <v>48</v>
      </c>
      <c r="AO393">
        <v>70</v>
      </c>
    </row>
    <row r="394" spans="38:41">
      <c r="AL394" s="30">
        <v>93</v>
      </c>
      <c r="AM394">
        <v>84</v>
      </c>
      <c r="AN394">
        <v>100</v>
      </c>
      <c r="AO394">
        <v>75</v>
      </c>
    </row>
    <row r="395" spans="38:41">
      <c r="AL395" s="30">
        <v>88</v>
      </c>
      <c r="AM395">
        <v>59</v>
      </c>
      <c r="AN395">
        <v>98</v>
      </c>
      <c r="AO395">
        <v>79</v>
      </c>
    </row>
    <row r="396" spans="38:41">
      <c r="AL396" s="30">
        <v>85</v>
      </c>
      <c r="AM396">
        <v>31</v>
      </c>
      <c r="AN396">
        <v>56</v>
      </c>
      <c r="AO396">
        <v>77</v>
      </c>
    </row>
    <row r="397" spans="38:41">
      <c r="AL397" s="30">
        <v>87</v>
      </c>
      <c r="AM397">
        <v>48</v>
      </c>
      <c r="AN397">
        <v>66</v>
      </c>
      <c r="AO397">
        <v>89</v>
      </c>
    </row>
    <row r="398" spans="38:41">
      <c r="AL398" s="30">
        <v>85</v>
      </c>
      <c r="AM398">
        <v>44</v>
      </c>
      <c r="AN398">
        <v>57</v>
      </c>
      <c r="AO398">
        <v>90</v>
      </c>
    </row>
    <row r="399" spans="38:41">
      <c r="AL399" s="30">
        <v>88</v>
      </c>
      <c r="AM399">
        <v>49</v>
      </c>
      <c r="AN399">
        <v>65</v>
      </c>
      <c r="AO399">
        <v>71</v>
      </c>
    </row>
    <row r="400" spans="38:41">
      <c r="AL400" s="30">
        <v>97</v>
      </c>
      <c r="AM400">
        <v>27</v>
      </c>
      <c r="AN400">
        <v>56</v>
      </c>
      <c r="AO400">
        <v>81</v>
      </c>
    </row>
    <row r="401" spans="38:41">
      <c r="AL401" s="30">
        <v>93</v>
      </c>
      <c r="AM401">
        <v>34</v>
      </c>
      <c r="AN401">
        <v>63</v>
      </c>
      <c r="AO401">
        <v>95</v>
      </c>
    </row>
    <row r="402" spans="38:41">
      <c r="AL402" s="30">
        <v>90</v>
      </c>
      <c r="AM402">
        <v>52</v>
      </c>
      <c r="AN402">
        <v>88</v>
      </c>
      <c r="AO402">
        <v>81</v>
      </c>
    </row>
    <row r="403" spans="38:41">
      <c r="AL403" s="30">
        <v>91</v>
      </c>
      <c r="AM403">
        <v>35</v>
      </c>
      <c r="AN403">
        <v>96</v>
      </c>
      <c r="AO403">
        <v>94</v>
      </c>
    </row>
    <row r="404" spans="38:41">
      <c r="AL404" s="30">
        <v>93</v>
      </c>
      <c r="AM404">
        <v>38</v>
      </c>
      <c r="AN404">
        <v>47</v>
      </c>
      <c r="AO404">
        <v>95</v>
      </c>
    </row>
    <row r="405" spans="38:41">
      <c r="AL405" s="30">
        <v>94</v>
      </c>
      <c r="AM405">
        <v>47</v>
      </c>
      <c r="AN405">
        <v>98</v>
      </c>
      <c r="AO405">
        <v>91</v>
      </c>
    </row>
    <row r="406" spans="38:41">
      <c r="AL406" s="30">
        <v>94</v>
      </c>
      <c r="AM406">
        <v>31</v>
      </c>
      <c r="AN406">
        <v>86</v>
      </c>
      <c r="AO406">
        <v>88</v>
      </c>
    </row>
    <row r="407" spans="38:41">
      <c r="AL407" s="30">
        <v>97</v>
      </c>
      <c r="AM407">
        <v>46</v>
      </c>
      <c r="AN407">
        <v>92</v>
      </c>
      <c r="AO407">
        <v>78</v>
      </c>
    </row>
    <row r="408" spans="38:41">
      <c r="AL408" s="3">
        <v>97</v>
      </c>
      <c r="AM408">
        <v>32</v>
      </c>
      <c r="AN408">
        <v>60</v>
      </c>
      <c r="AO408">
        <v>89</v>
      </c>
    </row>
    <row r="409" spans="38:41">
      <c r="AL409" s="30">
        <v>85</v>
      </c>
      <c r="AM409">
        <v>50</v>
      </c>
      <c r="AN409">
        <v>59</v>
      </c>
      <c r="AO409">
        <v>78</v>
      </c>
    </row>
    <row r="410" spans="38:41">
      <c r="AL410" s="30">
        <v>86</v>
      </c>
      <c r="AM410">
        <v>35</v>
      </c>
      <c r="AN410">
        <v>67</v>
      </c>
      <c r="AO410">
        <v>85</v>
      </c>
    </row>
    <row r="411" spans="38:41">
      <c r="AL411" s="30">
        <v>87</v>
      </c>
      <c r="AM411">
        <v>32</v>
      </c>
      <c r="AN411">
        <v>68</v>
      </c>
      <c r="AO411">
        <v>82</v>
      </c>
    </row>
    <row r="412" spans="38:41">
      <c r="AL412" s="30">
        <v>97</v>
      </c>
      <c r="AM412">
        <v>86</v>
      </c>
      <c r="AN412">
        <v>100</v>
      </c>
      <c r="AO412">
        <v>70</v>
      </c>
    </row>
    <row r="413" spans="38:41">
      <c r="AL413" s="30">
        <v>86</v>
      </c>
      <c r="AM413">
        <v>74</v>
      </c>
      <c r="AN413">
        <v>97</v>
      </c>
      <c r="AO413">
        <v>93</v>
      </c>
    </row>
    <row r="414" spans="38:41">
      <c r="AL414" s="30">
        <v>89</v>
      </c>
      <c r="AM414">
        <v>84</v>
      </c>
      <c r="AN414">
        <v>100</v>
      </c>
      <c r="AO414">
        <v>85</v>
      </c>
    </row>
    <row r="415" spans="38:41">
      <c r="AL415" s="30">
        <v>87</v>
      </c>
      <c r="AM415">
        <v>60</v>
      </c>
      <c r="AN415">
        <v>100</v>
      </c>
      <c r="AO415">
        <v>89</v>
      </c>
    </row>
    <row r="416" spans="38:41">
      <c r="AL416" s="30">
        <v>83</v>
      </c>
      <c r="AM416">
        <v>69</v>
      </c>
      <c r="AN416">
        <v>96</v>
      </c>
      <c r="AO416">
        <v>86</v>
      </c>
    </row>
    <row r="417" spans="38:41">
      <c r="AL417" s="30">
        <v>96</v>
      </c>
      <c r="AM417">
        <v>48</v>
      </c>
      <c r="AN417">
        <v>76</v>
      </c>
      <c r="AO417">
        <v>82</v>
      </c>
    </row>
    <row r="418" spans="38:41">
      <c r="AL418" s="30">
        <v>84</v>
      </c>
      <c r="AM418">
        <v>36</v>
      </c>
      <c r="AN418">
        <v>90</v>
      </c>
      <c r="AO418">
        <v>96</v>
      </c>
    </row>
    <row r="419" spans="38:41">
      <c r="AL419" s="30">
        <v>71</v>
      </c>
      <c r="AM419">
        <v>31</v>
      </c>
      <c r="AN419">
        <v>100</v>
      </c>
      <c r="AO419">
        <v>90</v>
      </c>
    </row>
    <row r="420" spans="38:41">
      <c r="AL420" s="30">
        <v>80</v>
      </c>
      <c r="AM420">
        <v>47</v>
      </c>
      <c r="AN420">
        <v>94</v>
      </c>
      <c r="AO420">
        <v>85</v>
      </c>
    </row>
    <row r="421" spans="38:41">
      <c r="AL421" s="30">
        <v>67</v>
      </c>
      <c r="AM421">
        <v>47</v>
      </c>
      <c r="AN421">
        <v>69</v>
      </c>
      <c r="AO421">
        <v>93</v>
      </c>
    </row>
    <row r="422" spans="38:41">
      <c r="AL422" s="30">
        <v>81</v>
      </c>
      <c r="AM422">
        <v>47</v>
      </c>
      <c r="AN422">
        <v>90</v>
      </c>
      <c r="AO422">
        <v>100</v>
      </c>
    </row>
    <row r="423" spans="38:41">
      <c r="AL423" s="30">
        <v>87</v>
      </c>
      <c r="AM423">
        <v>66</v>
      </c>
      <c r="AN423">
        <v>73</v>
      </c>
      <c r="AO423">
        <v>96</v>
      </c>
    </row>
    <row r="424" spans="38:41">
      <c r="AL424" s="30">
        <v>71</v>
      </c>
      <c r="AM424">
        <v>64</v>
      </c>
      <c r="AN424">
        <v>92</v>
      </c>
      <c r="AO424">
        <v>97</v>
      </c>
    </row>
    <row r="425" spans="38:41">
      <c r="AL425" s="30">
        <v>68</v>
      </c>
      <c r="AM425">
        <v>52</v>
      </c>
      <c r="AN425">
        <v>92</v>
      </c>
      <c r="AO425">
        <v>98</v>
      </c>
    </row>
    <row r="426" spans="38:41">
      <c r="AL426" s="30">
        <v>71</v>
      </c>
      <c r="AM426">
        <v>48</v>
      </c>
      <c r="AN426">
        <v>89</v>
      </c>
      <c r="AO426">
        <v>86</v>
      </c>
    </row>
    <row r="427" spans="38:41">
      <c r="AL427" s="30">
        <v>94</v>
      </c>
      <c r="AM427">
        <v>58</v>
      </c>
      <c r="AN427">
        <v>89</v>
      </c>
      <c r="AO427">
        <v>93</v>
      </c>
    </row>
    <row r="428" spans="38:41">
      <c r="AL428" s="30">
        <v>85</v>
      </c>
      <c r="AM428">
        <v>44</v>
      </c>
      <c r="AN428">
        <v>77</v>
      </c>
      <c r="AO428">
        <v>97</v>
      </c>
    </row>
    <row r="429" spans="38:41">
      <c r="AL429" s="30">
        <v>99</v>
      </c>
      <c r="AM429">
        <v>58</v>
      </c>
      <c r="AN429">
        <v>91</v>
      </c>
      <c r="AO429">
        <v>98</v>
      </c>
    </row>
    <row r="430" spans="38:41">
      <c r="AL430" s="30">
        <v>97</v>
      </c>
      <c r="AM430">
        <v>39</v>
      </c>
      <c r="AN430">
        <v>83</v>
      </c>
      <c r="AO430">
        <v>91</v>
      </c>
    </row>
    <row r="431" spans="38:41">
      <c r="AL431" s="30">
        <v>94</v>
      </c>
      <c r="AM431">
        <v>95</v>
      </c>
      <c r="AN431">
        <v>75</v>
      </c>
      <c r="AO431">
        <v>98</v>
      </c>
    </row>
    <row r="432" spans="38:41">
      <c r="AL432" s="30">
        <v>93</v>
      </c>
      <c r="AM432">
        <v>78</v>
      </c>
      <c r="AN432">
        <v>100</v>
      </c>
      <c r="AO432">
        <v>99</v>
      </c>
    </row>
    <row r="433" spans="38:41">
      <c r="AL433" s="30">
        <v>96</v>
      </c>
      <c r="AM433">
        <v>84</v>
      </c>
      <c r="AN433">
        <v>100</v>
      </c>
      <c r="AO433">
        <v>97</v>
      </c>
    </row>
    <row r="434" spans="38:41">
      <c r="AL434" s="30">
        <v>97</v>
      </c>
      <c r="AM434">
        <v>30</v>
      </c>
      <c r="AN434">
        <v>100</v>
      </c>
      <c r="AO434">
        <v>83</v>
      </c>
    </row>
    <row r="435" spans="38:41">
      <c r="AL435" s="30">
        <v>90</v>
      </c>
      <c r="AM435">
        <v>49</v>
      </c>
      <c r="AN435">
        <v>85</v>
      </c>
      <c r="AO435">
        <v>95</v>
      </c>
    </row>
    <row r="436" spans="38:41">
      <c r="AL436" s="30">
        <v>93</v>
      </c>
      <c r="AM436">
        <v>34</v>
      </c>
      <c r="AN436">
        <v>87</v>
      </c>
      <c r="AO436">
        <v>94</v>
      </c>
    </row>
    <row r="437" spans="38:41">
      <c r="AL437" s="3">
        <v>81</v>
      </c>
      <c r="AM437">
        <v>50</v>
      </c>
      <c r="AN437">
        <v>87</v>
      </c>
      <c r="AO437">
        <v>95</v>
      </c>
    </row>
    <row r="438" spans="38:41">
      <c r="AL438" s="30">
        <v>83</v>
      </c>
      <c r="AM438">
        <v>31</v>
      </c>
      <c r="AN438">
        <v>81</v>
      </c>
      <c r="AO438">
        <v>89</v>
      </c>
    </row>
    <row r="439" spans="38:41">
      <c r="AL439" s="30">
        <v>85</v>
      </c>
      <c r="AM439">
        <v>89</v>
      </c>
      <c r="AN439">
        <v>95</v>
      </c>
      <c r="AO439">
        <v>100</v>
      </c>
    </row>
    <row r="440" spans="38:41">
      <c r="AL440" s="30">
        <v>84</v>
      </c>
      <c r="AM440">
        <v>77</v>
      </c>
      <c r="AN440">
        <v>91</v>
      </c>
      <c r="AO440">
        <v>100</v>
      </c>
    </row>
    <row r="441" spans="38:41">
      <c r="AL441" s="30">
        <v>86</v>
      </c>
      <c r="AM441">
        <v>42</v>
      </c>
      <c r="AN441">
        <v>86</v>
      </c>
      <c r="AO441">
        <v>87</v>
      </c>
    </row>
    <row r="442" spans="38:41">
      <c r="AL442" s="30">
        <v>92</v>
      </c>
      <c r="AM442">
        <v>51</v>
      </c>
      <c r="AN442">
        <v>97</v>
      </c>
      <c r="AO442">
        <v>91</v>
      </c>
    </row>
    <row r="443" spans="38:41">
      <c r="AL443" s="30">
        <v>87</v>
      </c>
      <c r="AM443">
        <v>42</v>
      </c>
      <c r="AN443">
        <v>100</v>
      </c>
      <c r="AO443">
        <v>92</v>
      </c>
    </row>
    <row r="444" spans="38:41">
      <c r="AL444" s="30">
        <v>95</v>
      </c>
      <c r="AM444">
        <v>49</v>
      </c>
      <c r="AN444">
        <v>100</v>
      </c>
      <c r="AO444">
        <v>93</v>
      </c>
    </row>
    <row r="445" spans="38:41">
      <c r="AL445" s="30">
        <v>87</v>
      </c>
      <c r="AM445">
        <v>35</v>
      </c>
      <c r="AN445">
        <v>82</v>
      </c>
      <c r="AO445">
        <v>86</v>
      </c>
    </row>
    <row r="446" spans="38:41">
      <c r="AL446" s="30">
        <v>95</v>
      </c>
      <c r="AM446">
        <v>60</v>
      </c>
      <c r="AN446">
        <v>79</v>
      </c>
      <c r="AO446">
        <v>100</v>
      </c>
    </row>
    <row r="447" spans="38:41">
      <c r="AL447" s="30">
        <v>94</v>
      </c>
      <c r="AM447">
        <v>37</v>
      </c>
      <c r="AN447">
        <v>78</v>
      </c>
      <c r="AO447">
        <v>88</v>
      </c>
    </row>
    <row r="448" spans="38:41">
      <c r="AL448" s="30">
        <v>80</v>
      </c>
      <c r="AM448">
        <v>44</v>
      </c>
      <c r="AN448">
        <v>42</v>
      </c>
      <c r="AO448">
        <v>92</v>
      </c>
    </row>
    <row r="449" spans="38:41">
      <c r="AL449" s="30">
        <v>85</v>
      </c>
      <c r="AM449">
        <v>46</v>
      </c>
      <c r="AN449">
        <v>48</v>
      </c>
      <c r="AO449">
        <v>94</v>
      </c>
    </row>
    <row r="450" spans="38:41">
      <c r="AL450" s="30">
        <v>82</v>
      </c>
      <c r="AM450">
        <v>50</v>
      </c>
      <c r="AN450">
        <v>48</v>
      </c>
      <c r="AO450">
        <v>99</v>
      </c>
    </row>
    <row r="451" spans="38:41">
      <c r="AL451" s="30">
        <v>90</v>
      </c>
      <c r="AM451">
        <v>26</v>
      </c>
      <c r="AN451">
        <v>57</v>
      </c>
      <c r="AO451">
        <v>90</v>
      </c>
    </row>
    <row r="452" spans="38:41">
      <c r="AL452" s="30">
        <v>88</v>
      </c>
      <c r="AM452">
        <v>33</v>
      </c>
      <c r="AN452">
        <v>98</v>
      </c>
      <c r="AO452">
        <v>96</v>
      </c>
    </row>
    <row r="453" spans="38:41">
      <c r="AL453" s="30">
        <v>76</v>
      </c>
      <c r="AM453">
        <v>49</v>
      </c>
      <c r="AN453">
        <v>80</v>
      </c>
      <c r="AO453">
        <v>100</v>
      </c>
    </row>
    <row r="454" spans="38:41">
      <c r="AL454" s="30">
        <v>77</v>
      </c>
      <c r="AM454">
        <v>34</v>
      </c>
      <c r="AN454">
        <v>80</v>
      </c>
      <c r="AO454">
        <v>98</v>
      </c>
    </row>
    <row r="455" spans="38:41">
      <c r="AL455" s="30">
        <v>78</v>
      </c>
      <c r="AM455">
        <v>58</v>
      </c>
      <c r="AN455">
        <v>88</v>
      </c>
      <c r="AO455">
        <v>94</v>
      </c>
    </row>
    <row r="456" spans="38:41">
      <c r="AL456" s="30">
        <v>87</v>
      </c>
      <c r="AM456">
        <v>36</v>
      </c>
      <c r="AN456">
        <v>100</v>
      </c>
      <c r="AO456">
        <v>97</v>
      </c>
    </row>
    <row r="457" spans="38:41">
      <c r="AL457" s="30">
        <v>94</v>
      </c>
      <c r="AM457">
        <v>40</v>
      </c>
      <c r="AN457">
        <v>85</v>
      </c>
      <c r="AO457">
        <v>94</v>
      </c>
    </row>
    <row r="458" spans="38:41">
      <c r="AL458" s="30">
        <v>83</v>
      </c>
      <c r="AM458">
        <v>56</v>
      </c>
      <c r="AN458">
        <v>36</v>
      </c>
      <c r="AO458">
        <v>98</v>
      </c>
    </row>
    <row r="459" spans="38:41">
      <c r="AL459" s="30">
        <v>93</v>
      </c>
      <c r="AM459">
        <v>55</v>
      </c>
      <c r="AN459">
        <v>78</v>
      </c>
      <c r="AO459">
        <v>90</v>
      </c>
    </row>
    <row r="460" spans="38:41">
      <c r="AL460" s="30">
        <v>85</v>
      </c>
      <c r="AM460">
        <v>72</v>
      </c>
      <c r="AN460">
        <v>95</v>
      </c>
      <c r="AO460">
        <v>98</v>
      </c>
    </row>
    <row r="461" spans="38:41">
      <c r="AL461" s="30">
        <v>90</v>
      </c>
      <c r="AM461">
        <v>32</v>
      </c>
      <c r="AN461">
        <v>87</v>
      </c>
      <c r="AO461">
        <v>100</v>
      </c>
    </row>
    <row r="462" spans="38:41">
      <c r="AL462" s="30">
        <v>93</v>
      </c>
      <c r="AM462">
        <v>72</v>
      </c>
      <c r="AN462">
        <v>100</v>
      </c>
      <c r="AO462">
        <v>95</v>
      </c>
    </row>
    <row r="463" spans="38:41">
      <c r="AL463" s="30">
        <v>93</v>
      </c>
      <c r="AM463">
        <v>40</v>
      </c>
      <c r="AN463">
        <v>82</v>
      </c>
      <c r="AO463">
        <v>99</v>
      </c>
    </row>
    <row r="464" spans="38:41">
      <c r="AL464" s="30">
        <v>92</v>
      </c>
      <c r="AM464">
        <v>26</v>
      </c>
      <c r="AN464">
        <v>87</v>
      </c>
      <c r="AO464">
        <v>97</v>
      </c>
    </row>
    <row r="465" spans="38:41">
      <c r="AL465" s="30">
        <v>98</v>
      </c>
      <c r="AM465">
        <v>33</v>
      </c>
      <c r="AN465">
        <v>61</v>
      </c>
      <c r="AO465">
        <v>100</v>
      </c>
    </row>
    <row r="466" spans="38:41">
      <c r="AL466" s="30">
        <v>95</v>
      </c>
      <c r="AM466">
        <v>55</v>
      </c>
      <c r="AN466">
        <v>81</v>
      </c>
      <c r="AO466">
        <v>99</v>
      </c>
    </row>
  </sheetData>
  <mergeCells count="5">
    <mergeCell ref="C90:AH90"/>
    <mergeCell ref="C1:AH1"/>
    <mergeCell ref="C47:AH47"/>
    <mergeCell ref="C2:AH2"/>
    <mergeCell ref="C46:AH4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Molina</dc:creator>
  <cp:lastModifiedBy>Richard Molina</cp:lastModifiedBy>
  <dcterms:created xsi:type="dcterms:W3CDTF">2014-08-29T21:35:09Z</dcterms:created>
  <dcterms:modified xsi:type="dcterms:W3CDTF">2014-10-06T07:46:53Z</dcterms:modified>
</cp:coreProperties>
</file>